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mc:AlternateContent xmlns:mc="http://schemas.openxmlformats.org/markup-compatibility/2006">
    <mc:Choice Requires="x15">
      <x15ac:absPath xmlns:x15ac="http://schemas.microsoft.com/office/spreadsheetml/2010/11/ac" url="\\VDHAABFPS01\CompendaArchief$\CRMAlphaAdviesBureauDB\Archief\00024000\"/>
    </mc:Choice>
  </mc:AlternateContent>
  <xr:revisionPtr revIDLastSave="0" documentId="13_ncr:1_{F2A9BD73-A7D6-47F4-B796-96BD539DBB0B}" xr6:coauthVersionLast="47" xr6:coauthVersionMax="47" xr10:uidLastSave="{00000000-0000-0000-0000-000000000000}"/>
  <bookViews>
    <workbookView xWindow="-120" yWindow="-120" windowWidth="29040" windowHeight="15840" tabRatio="912" xr2:uid="{00000000-000D-0000-FFFF-FFFF00000000}"/>
  </bookViews>
  <sheets>
    <sheet name="Basisgegevens" sheetId="3" r:id="rId1"/>
    <sheet name="Tarieven onderhoud" sheetId="124" r:id="rId2"/>
    <sheet name="Tarieven BVC VTA" sheetId="123" r:id="rId3"/>
    <sheet name="Tarief Inventarisatie" sheetId="125" r:id="rId4"/>
    <sheet name="verzamelblad" sheetId="1" state="hidden" r:id="rId5"/>
    <sheet name="Totaalblad" sheetId="13" r:id="rId6"/>
    <sheet name="1" sheetId="4" r:id="rId7"/>
    <sheet name="2" sheetId="80" r:id="rId8"/>
    <sheet name="3" sheetId="81" r:id="rId9"/>
    <sheet name="4" sheetId="82" r:id="rId10"/>
    <sheet name="5" sheetId="83" r:id="rId11"/>
    <sheet name="6" sheetId="84" r:id="rId12"/>
    <sheet name="7" sheetId="85" r:id="rId13"/>
    <sheet name="8" sheetId="86" r:id="rId14"/>
    <sheet name="9" sheetId="87" r:id="rId15"/>
    <sheet name="10" sheetId="88" r:id="rId16"/>
    <sheet name="11" sheetId="89" r:id="rId17"/>
    <sheet name="12" sheetId="90" r:id="rId18"/>
    <sheet name="13" sheetId="91" r:id="rId19"/>
    <sheet name="14" sheetId="92" r:id="rId20"/>
    <sheet name="15" sheetId="93" r:id="rId21"/>
    <sheet name="16" sheetId="94" r:id="rId22"/>
    <sheet name="17" sheetId="95" r:id="rId23"/>
    <sheet name="18" sheetId="96" r:id="rId24"/>
    <sheet name="19" sheetId="97" r:id="rId25"/>
    <sheet name="20" sheetId="98" r:id="rId26"/>
    <sheet name="21" sheetId="99" r:id="rId27"/>
    <sheet name="22" sheetId="100" r:id="rId28"/>
    <sheet name="23" sheetId="101" r:id="rId29"/>
    <sheet name="24" sheetId="102" r:id="rId30"/>
    <sheet name="25" sheetId="103" r:id="rId31"/>
    <sheet name="26" sheetId="104" r:id="rId32"/>
    <sheet name="27" sheetId="105" r:id="rId33"/>
    <sheet name="28" sheetId="106" r:id="rId34"/>
    <sheet name="29" sheetId="107" r:id="rId35"/>
    <sheet name="30" sheetId="108" r:id="rId36"/>
    <sheet name="31" sheetId="109" r:id="rId37"/>
    <sheet name="32" sheetId="110" r:id="rId38"/>
    <sheet name="33" sheetId="111" r:id="rId39"/>
    <sheet name="34" sheetId="115" state="hidden" r:id="rId40"/>
    <sheet name="35" sheetId="116" state="hidden" r:id="rId41"/>
    <sheet name="39" sheetId="117" state="hidden" r:id="rId42"/>
    <sheet name="40" sheetId="118" state="hidden" r:id="rId43"/>
    <sheet name="41" sheetId="119" state="hidden" r:id="rId44"/>
    <sheet name="42" sheetId="120" state="hidden" r:id="rId45"/>
    <sheet name="43" sheetId="121" state="hidden" r:id="rId46"/>
    <sheet name="Wijzigingenblad" sheetId="76" r:id="rId47"/>
    <sheet name="Supplement" sheetId="75" state="hidden" r:id="rId48"/>
  </sheets>
  <externalReferences>
    <externalReference r:id="rId49"/>
  </externalReferences>
  <definedNames>
    <definedName name="bestekcontract">verzamelblad!$A$2</definedName>
    <definedName name="besteknr">verzamelblad!$A$3</definedName>
    <definedName name="directtoezicht">#REF!</definedName>
    <definedName name="offertetarief">#REF!</definedName>
    <definedName name="opdrachtgever">Basisgegevens!$B$7</definedName>
    <definedName name="opdrachtnemer">Basisgegevens!$B$21</definedName>
    <definedName name="opdrachtnemerplaats">Basisgegevens!$B$22</definedName>
    <definedName name="plaatsopdrnmr">Basisgegevens!$B$22</definedName>
    <definedName name="Print_Area" localSheetId="6">'1'!$A$1:$K$62</definedName>
    <definedName name="Print_Area" localSheetId="15">'10'!$A$1:$K$62</definedName>
    <definedName name="Print_Area" localSheetId="16">'11'!$A$1:$K$61</definedName>
    <definedName name="Print_Area" localSheetId="17">'12'!$A$1:$K$60</definedName>
    <definedName name="Print_Area" localSheetId="18">'13'!$A$1:$K$58</definedName>
    <definedName name="Print_Area" localSheetId="19">'14'!$A$1:$K$61</definedName>
    <definedName name="Print_Area" localSheetId="20">'15'!$A$1:$K$61</definedName>
    <definedName name="Print_Area" localSheetId="21">'16'!$A$1:$K$62</definedName>
    <definedName name="Print_Area" localSheetId="22">'17'!$A$1:$K$62</definedName>
    <definedName name="Print_Area" localSheetId="23">'18'!$A$1:$K$60</definedName>
    <definedName name="Print_Area" localSheetId="24">'19'!$A$1:$K$60</definedName>
    <definedName name="Print_Area" localSheetId="7">'2'!$A$1:$K$62</definedName>
    <definedName name="Print_Area" localSheetId="25">'20'!$A$1:$K$60</definedName>
    <definedName name="Print_Area" localSheetId="26">'21'!$A$1:$K$61</definedName>
    <definedName name="Print_Area" localSheetId="27">'22'!$A$1:$K$61</definedName>
    <definedName name="Print_Area" localSheetId="28">'23'!$A$1:$K$58</definedName>
    <definedName name="Print_Area" localSheetId="29">'24'!$A$1:$K$61</definedName>
    <definedName name="Print_Area" localSheetId="30">'25'!$A$1:$K$62</definedName>
    <definedName name="Print_Area" localSheetId="31">'26'!$A$1:$K$62</definedName>
    <definedName name="Print_Area" localSheetId="32">'27'!$A$1:$K$62</definedName>
    <definedName name="Print_Area" localSheetId="33">'28'!$A$1:$K$61</definedName>
    <definedName name="Print_Area" localSheetId="34">'29'!$A$1:$K$60</definedName>
    <definedName name="Print_Area" localSheetId="8">'3'!$A$1:$K$61</definedName>
    <definedName name="Print_Area" localSheetId="35">'30'!$A$1:$K$61</definedName>
    <definedName name="Print_Area" localSheetId="36">'31'!$A$1:$K$62</definedName>
    <definedName name="Print_Area" localSheetId="37">'32'!$A$1:$K$62</definedName>
    <definedName name="Print_Area" localSheetId="38">'33'!$A$1:$K$62</definedName>
    <definedName name="Print_Area" localSheetId="39">'34'!$A$1:$K$52</definedName>
    <definedName name="Print_Area" localSheetId="40">'35'!$A$1:$K$52</definedName>
    <definedName name="Print_Area" localSheetId="41">'39'!$A$1:$K$59</definedName>
    <definedName name="Print_Area" localSheetId="9">'4'!$A$1:$K$62</definedName>
    <definedName name="Print_Area" localSheetId="42">'40'!$A$1:$K$59</definedName>
    <definedName name="Print_Area" localSheetId="43">'41'!$A$1:$K$59</definedName>
    <definedName name="Print_Area" localSheetId="44">'42'!$A$1:$K$59</definedName>
    <definedName name="Print_Area" localSheetId="45">'43'!$A$1:$K$60</definedName>
    <definedName name="Print_Area" localSheetId="10">'5'!$A$1:$K$57</definedName>
    <definedName name="Print_Area" localSheetId="11">'6'!$A$1:$K$62</definedName>
    <definedName name="Print_Area" localSheetId="12">'7'!$A$1:$K$62</definedName>
    <definedName name="Print_Area" localSheetId="13">'8'!$A$1:$K$61</definedName>
    <definedName name="Print_Area" localSheetId="14">'9'!$A$1:$K$62</definedName>
    <definedName name="Print_Area" localSheetId="0">Basisgegevens!$A$1:$B$32</definedName>
    <definedName name="Print_Area" localSheetId="47">Supplement!$A$1:$D$45</definedName>
    <definedName name="Print_Area" localSheetId="4">verzamelblad!$A$1:$E$45</definedName>
    <definedName name="regietarief">#REF!</definedName>
    <definedName name="spectari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 i="111" l="1"/>
  <c r="G39" i="111"/>
  <c r="G38" i="111"/>
  <c r="G37" i="111"/>
  <c r="G40" i="110"/>
  <c r="G39" i="110"/>
  <c r="G38" i="110"/>
  <c r="G37" i="110"/>
  <c r="G40" i="109"/>
  <c r="G39" i="109"/>
  <c r="G38" i="109"/>
  <c r="G37" i="109"/>
  <c r="G40" i="108"/>
  <c r="G39" i="108"/>
  <c r="G38" i="108"/>
  <c r="G37" i="108"/>
  <c r="G40" i="107"/>
  <c r="G39" i="107"/>
  <c r="G38" i="107"/>
  <c r="G37" i="107"/>
  <c r="G40" i="106"/>
  <c r="G39" i="106"/>
  <c r="G38" i="106"/>
  <c r="G37" i="106"/>
  <c r="G40" i="105"/>
  <c r="G39" i="105"/>
  <c r="G38" i="105"/>
  <c r="G37" i="105"/>
  <c r="G40" i="104"/>
  <c r="G39" i="104"/>
  <c r="G38" i="104"/>
  <c r="G37" i="104"/>
  <c r="G40" i="103"/>
  <c r="G39" i="103"/>
  <c r="G38" i="103"/>
  <c r="G37" i="103"/>
  <c r="G40" i="102"/>
  <c r="G39" i="102"/>
  <c r="G38" i="102"/>
  <c r="G37" i="102"/>
  <c r="G40" i="101"/>
  <c r="G39" i="101"/>
  <c r="G38" i="101"/>
  <c r="G37" i="101"/>
  <c r="G40" i="100"/>
  <c r="G39" i="100"/>
  <c r="G38" i="100"/>
  <c r="G37" i="100"/>
  <c r="G36" i="100"/>
  <c r="G40" i="99"/>
  <c r="G39" i="99"/>
  <c r="G38" i="99"/>
  <c r="G37" i="99"/>
  <c r="G40" i="98"/>
  <c r="G39" i="98"/>
  <c r="G38" i="98"/>
  <c r="G37" i="98"/>
  <c r="G40" i="97"/>
  <c r="G39" i="97"/>
  <c r="G38" i="97"/>
  <c r="G37" i="97"/>
  <c r="G40" i="96"/>
  <c r="G39" i="96"/>
  <c r="G38" i="96"/>
  <c r="G37" i="96"/>
  <c r="G40" i="95"/>
  <c r="G39" i="95"/>
  <c r="G38" i="95"/>
  <c r="G37" i="95"/>
  <c r="G40" i="94"/>
  <c r="G39" i="94"/>
  <c r="G38" i="94"/>
  <c r="G37" i="94"/>
  <c r="G40" i="93"/>
  <c r="G39" i="93"/>
  <c r="G38" i="93"/>
  <c r="G37" i="93"/>
  <c r="G40" i="92"/>
  <c r="G39" i="92"/>
  <c r="G38" i="92"/>
  <c r="G37" i="92"/>
  <c r="G40" i="91"/>
  <c r="G39" i="91"/>
  <c r="G38" i="91"/>
  <c r="G37" i="91"/>
  <c r="G40" i="90"/>
  <c r="G39" i="90"/>
  <c r="G38" i="90"/>
  <c r="G37" i="90"/>
  <c r="G40" i="89"/>
  <c r="G39" i="89"/>
  <c r="G38" i="89"/>
  <c r="G37" i="89"/>
  <c r="G40" i="88"/>
  <c r="G39" i="88"/>
  <c r="G38" i="88"/>
  <c r="G37" i="88"/>
  <c r="G40" i="87"/>
  <c r="G39" i="87"/>
  <c r="G38" i="87"/>
  <c r="G37" i="87"/>
  <c r="G40" i="86"/>
  <c r="G39" i="86"/>
  <c r="G38" i="86"/>
  <c r="G37" i="86"/>
  <c r="G40" i="85"/>
  <c r="G39" i="85"/>
  <c r="G38" i="85"/>
  <c r="G37" i="85"/>
  <c r="G40" i="84"/>
  <c r="G39" i="84"/>
  <c r="G38" i="84"/>
  <c r="G37" i="84"/>
  <c r="G40" i="83"/>
  <c r="G39" i="83"/>
  <c r="G38" i="83"/>
  <c r="G37" i="83"/>
  <c r="G40" i="82"/>
  <c r="G39" i="82"/>
  <c r="G38" i="82"/>
  <c r="G37" i="82"/>
  <c r="G40" i="81"/>
  <c r="G39" i="81"/>
  <c r="G38" i="81"/>
  <c r="G37" i="81"/>
  <c r="G40" i="80"/>
  <c r="G39" i="80"/>
  <c r="G38" i="80"/>
  <c r="G37" i="80"/>
  <c r="G40" i="4"/>
  <c r="G39" i="4"/>
  <c r="G38" i="4"/>
  <c r="G37" i="4"/>
  <c r="H37" i="80"/>
  <c r="H38" i="80"/>
  <c r="H39" i="80"/>
  <c r="H40" i="80"/>
  <c r="H37" i="81"/>
  <c r="H38" i="81"/>
  <c r="H39" i="81"/>
  <c r="H40" i="81"/>
  <c r="H37" i="82"/>
  <c r="H38" i="82"/>
  <c r="H39" i="82"/>
  <c r="H40" i="82"/>
  <c r="H37" i="83"/>
  <c r="H38" i="83"/>
  <c r="H39" i="83"/>
  <c r="H40" i="83"/>
  <c r="H37" i="84"/>
  <c r="H38" i="84"/>
  <c r="H39" i="84"/>
  <c r="H40" i="84"/>
  <c r="H37" i="85"/>
  <c r="H38" i="85"/>
  <c r="H39" i="85"/>
  <c r="H40" i="85"/>
  <c r="H37" i="86"/>
  <c r="H38" i="86"/>
  <c r="H39" i="86"/>
  <c r="H40" i="86"/>
  <c r="H37" i="87"/>
  <c r="H38" i="87"/>
  <c r="H39" i="87"/>
  <c r="H40" i="87"/>
  <c r="H37" i="88"/>
  <c r="H38" i="88"/>
  <c r="H39" i="88"/>
  <c r="H40" i="88"/>
  <c r="H37" i="89"/>
  <c r="H38" i="89"/>
  <c r="H39" i="89"/>
  <c r="H40" i="89"/>
  <c r="H37" i="90"/>
  <c r="H38" i="90"/>
  <c r="H39" i="90"/>
  <c r="H40" i="90"/>
  <c r="H37" i="91"/>
  <c r="H38" i="91"/>
  <c r="H39" i="91"/>
  <c r="H40" i="91"/>
  <c r="H37" i="92"/>
  <c r="H38" i="92"/>
  <c r="H39" i="92"/>
  <c r="H40" i="92"/>
  <c r="H37" i="93"/>
  <c r="H38" i="93"/>
  <c r="H39" i="93"/>
  <c r="H40" i="93"/>
  <c r="H37" i="94"/>
  <c r="H38" i="94"/>
  <c r="H39" i="94"/>
  <c r="H40" i="94"/>
  <c r="H37" i="95"/>
  <c r="H38" i="95"/>
  <c r="H39" i="95"/>
  <c r="H40" i="95"/>
  <c r="H37" i="96"/>
  <c r="H38" i="96"/>
  <c r="H39" i="96"/>
  <c r="H40" i="96"/>
  <c r="H37" i="97"/>
  <c r="H38" i="97"/>
  <c r="H39" i="97"/>
  <c r="H40" i="97"/>
  <c r="H37" i="98"/>
  <c r="H38" i="98"/>
  <c r="H39" i="98"/>
  <c r="H40" i="98"/>
  <c r="H37" i="99"/>
  <c r="H38" i="99"/>
  <c r="H39" i="99"/>
  <c r="H40" i="99"/>
  <c r="H37" i="100"/>
  <c r="H38" i="100"/>
  <c r="H39" i="100"/>
  <c r="H40" i="100"/>
  <c r="H37" i="101"/>
  <c r="H38" i="101"/>
  <c r="H39" i="101"/>
  <c r="H40" i="101"/>
  <c r="H37" i="102"/>
  <c r="H38" i="102"/>
  <c r="H39" i="102"/>
  <c r="H40" i="102"/>
  <c r="H37" i="103"/>
  <c r="H38" i="103"/>
  <c r="H39" i="103"/>
  <c r="H40" i="103"/>
  <c r="H37" i="104"/>
  <c r="H38" i="104"/>
  <c r="H39" i="104"/>
  <c r="H40" i="104"/>
  <c r="H37" i="105"/>
  <c r="H38" i="105"/>
  <c r="H39" i="105"/>
  <c r="H40" i="105"/>
  <c r="H37" i="106"/>
  <c r="H38" i="106"/>
  <c r="H39" i="106"/>
  <c r="H40" i="106"/>
  <c r="H37" i="107"/>
  <c r="H38" i="107"/>
  <c r="H39" i="107"/>
  <c r="H40" i="107"/>
  <c r="H37" i="108"/>
  <c r="H38" i="108"/>
  <c r="H39" i="108"/>
  <c r="H40" i="108"/>
  <c r="H37" i="109"/>
  <c r="H38" i="109"/>
  <c r="H39" i="109"/>
  <c r="H40" i="109"/>
  <c r="H37" i="110"/>
  <c r="H38" i="110"/>
  <c r="H39" i="110"/>
  <c r="H40" i="110"/>
  <c r="H37" i="111"/>
  <c r="H38" i="111"/>
  <c r="H39" i="111"/>
  <c r="H40" i="111"/>
  <c r="H37" i="4"/>
  <c r="H38" i="4"/>
  <c r="H39" i="4"/>
  <c r="H40" i="4"/>
  <c r="F40" i="80"/>
  <c r="F40" i="81"/>
  <c r="F40" i="82"/>
  <c r="F40" i="83"/>
  <c r="F40" i="84"/>
  <c r="F40" i="85"/>
  <c r="F40" i="86"/>
  <c r="F40" i="87"/>
  <c r="F40" i="88"/>
  <c r="F40" i="89"/>
  <c r="F40" i="90"/>
  <c r="F40" i="91"/>
  <c r="F40" i="92"/>
  <c r="F40" i="93"/>
  <c r="F40" i="94"/>
  <c r="F40" i="95"/>
  <c r="F40" i="96"/>
  <c r="F40" i="97"/>
  <c r="F40" i="98"/>
  <c r="F40" i="99"/>
  <c r="F40" i="100"/>
  <c r="F40" i="101"/>
  <c r="F40" i="102"/>
  <c r="F40" i="103"/>
  <c r="F40" i="104"/>
  <c r="F40" i="105"/>
  <c r="F40" i="106"/>
  <c r="F40" i="107"/>
  <c r="F40" i="108"/>
  <c r="F40" i="109"/>
  <c r="F40" i="110"/>
  <c r="F40" i="111"/>
  <c r="F40" i="4"/>
  <c r="F39" i="80"/>
  <c r="F39" i="81"/>
  <c r="F39" i="82"/>
  <c r="F39" i="83"/>
  <c r="F39" i="84"/>
  <c r="F39" i="85"/>
  <c r="F39" i="86"/>
  <c r="F39" i="87"/>
  <c r="F39" i="88"/>
  <c r="F39" i="89"/>
  <c r="F39" i="90"/>
  <c r="F39" i="91"/>
  <c r="F39" i="92"/>
  <c r="F39" i="93"/>
  <c r="F39" i="94"/>
  <c r="F39" i="95"/>
  <c r="F39" i="96"/>
  <c r="F39" i="97"/>
  <c r="F39" i="98"/>
  <c r="F39" i="99"/>
  <c r="F39" i="100"/>
  <c r="F39" i="101"/>
  <c r="F39" i="102"/>
  <c r="F39" i="103"/>
  <c r="F39" i="104"/>
  <c r="F39" i="105"/>
  <c r="F39" i="106"/>
  <c r="F39" i="107"/>
  <c r="F39" i="108"/>
  <c r="F39" i="109"/>
  <c r="F39" i="110"/>
  <c r="F39" i="111"/>
  <c r="F39" i="4"/>
  <c r="F38" i="80"/>
  <c r="F38" i="81"/>
  <c r="F38" i="82"/>
  <c r="F38" i="83"/>
  <c r="F38" i="84"/>
  <c r="F38" i="85"/>
  <c r="F38" i="86"/>
  <c r="F38" i="87"/>
  <c r="F38" i="88"/>
  <c r="F38" i="89"/>
  <c r="F38" i="90"/>
  <c r="F38" i="91"/>
  <c r="F38" i="92"/>
  <c r="F38" i="93"/>
  <c r="F38" i="94"/>
  <c r="F38" i="95"/>
  <c r="F38" i="96"/>
  <c r="F38" i="97"/>
  <c r="F38" i="98"/>
  <c r="F38" i="99"/>
  <c r="F38" i="100"/>
  <c r="F38" i="101"/>
  <c r="F38" i="102"/>
  <c r="F38" i="103"/>
  <c r="F38" i="104"/>
  <c r="F38" i="105"/>
  <c r="F38" i="106"/>
  <c r="F38" i="107"/>
  <c r="F38" i="108"/>
  <c r="F38" i="109"/>
  <c r="F38" i="110"/>
  <c r="F38" i="111"/>
  <c r="F38" i="4"/>
  <c r="F37" i="80"/>
  <c r="F37" i="81"/>
  <c r="F37" i="82"/>
  <c r="F37" i="83"/>
  <c r="F37" i="84"/>
  <c r="F37" i="85"/>
  <c r="F37" i="86"/>
  <c r="F37" i="87"/>
  <c r="F37" i="88"/>
  <c r="F37" i="89"/>
  <c r="F37" i="90"/>
  <c r="F37" i="91"/>
  <c r="F37" i="92"/>
  <c r="F37" i="93"/>
  <c r="F37" i="94"/>
  <c r="F37" i="95"/>
  <c r="F37" i="96"/>
  <c r="F37" i="97"/>
  <c r="F37" i="98"/>
  <c r="F37" i="99"/>
  <c r="F37" i="100"/>
  <c r="F37" i="101"/>
  <c r="F37" i="102"/>
  <c r="F37" i="103"/>
  <c r="F37" i="104"/>
  <c r="F37" i="105"/>
  <c r="F37" i="106"/>
  <c r="F37" i="107"/>
  <c r="F37" i="108"/>
  <c r="F37" i="109"/>
  <c r="F37" i="110"/>
  <c r="F37" i="111"/>
  <c r="F37" i="4"/>
  <c r="B40" i="80"/>
  <c r="B40" i="81"/>
  <c r="B40" i="82"/>
  <c r="B40" i="83"/>
  <c r="B40" i="84"/>
  <c r="B40" i="85"/>
  <c r="B40" i="86"/>
  <c r="B40" i="87"/>
  <c r="B40" i="88"/>
  <c r="B40" i="89"/>
  <c r="B40" i="90"/>
  <c r="B40" i="91"/>
  <c r="B40" i="92"/>
  <c r="B40" i="93"/>
  <c r="B40" i="94"/>
  <c r="B40" i="95"/>
  <c r="B40" i="96"/>
  <c r="B40" i="97"/>
  <c r="B40" i="98"/>
  <c r="B40" i="99"/>
  <c r="B40" i="100"/>
  <c r="B40" i="101"/>
  <c r="B40" i="102"/>
  <c r="B40" i="103"/>
  <c r="B40" i="104"/>
  <c r="B40" i="105"/>
  <c r="B40" i="106"/>
  <c r="B40" i="107"/>
  <c r="B40" i="108"/>
  <c r="B40" i="109"/>
  <c r="B40" i="110"/>
  <c r="B40" i="111"/>
  <c r="B40" i="4"/>
  <c r="B39" i="80"/>
  <c r="B39" i="81"/>
  <c r="B39" i="82"/>
  <c r="B39" i="83"/>
  <c r="B39" i="84"/>
  <c r="B39" i="85"/>
  <c r="B39" i="86"/>
  <c r="B39" i="87"/>
  <c r="B39" i="88"/>
  <c r="B39" i="89"/>
  <c r="B39" i="90"/>
  <c r="B39" i="91"/>
  <c r="B39" i="92"/>
  <c r="B39" i="93"/>
  <c r="B39" i="94"/>
  <c r="B39" i="95"/>
  <c r="B39" i="96"/>
  <c r="B39" i="97"/>
  <c r="B39" i="98"/>
  <c r="B39" i="99"/>
  <c r="B39" i="100"/>
  <c r="B39" i="101"/>
  <c r="B39" i="102"/>
  <c r="B39" i="103"/>
  <c r="B39" i="104"/>
  <c r="B39" i="105"/>
  <c r="B39" i="106"/>
  <c r="B39" i="107"/>
  <c r="B39" i="108"/>
  <c r="B39" i="109"/>
  <c r="B39" i="110"/>
  <c r="B39" i="111"/>
  <c r="B39" i="4"/>
  <c r="B38" i="80"/>
  <c r="B38" i="81"/>
  <c r="B38" i="82"/>
  <c r="B38" i="83"/>
  <c r="B38" i="84"/>
  <c r="B38" i="85"/>
  <c r="B38" i="86"/>
  <c r="B38" i="87"/>
  <c r="B38" i="88"/>
  <c r="B38" i="89"/>
  <c r="B38" i="90"/>
  <c r="B38" i="91"/>
  <c r="B38" i="92"/>
  <c r="B38" i="93"/>
  <c r="B38" i="94"/>
  <c r="B38" i="95"/>
  <c r="B38" i="96"/>
  <c r="B38" i="97"/>
  <c r="B38" i="98"/>
  <c r="B38" i="99"/>
  <c r="B38" i="100"/>
  <c r="B38" i="101"/>
  <c r="B38" i="102"/>
  <c r="B38" i="103"/>
  <c r="B38" i="104"/>
  <c r="B38" i="105"/>
  <c r="B38" i="106"/>
  <c r="B38" i="107"/>
  <c r="B38" i="108"/>
  <c r="B38" i="109"/>
  <c r="B38" i="110"/>
  <c r="B38" i="111"/>
  <c r="B38" i="4"/>
  <c r="B37" i="80"/>
  <c r="B37" i="81"/>
  <c r="B37" i="82"/>
  <c r="B37" i="83"/>
  <c r="B37" i="84"/>
  <c r="B37" i="85"/>
  <c r="B37" i="86"/>
  <c r="B37" i="87"/>
  <c r="B37" i="88"/>
  <c r="B37" i="89"/>
  <c r="B37" i="90"/>
  <c r="B37" i="91"/>
  <c r="B37" i="92"/>
  <c r="B37" i="93"/>
  <c r="B37" i="94"/>
  <c r="B37" i="95"/>
  <c r="B37" i="96"/>
  <c r="B37" i="97"/>
  <c r="B37" i="98"/>
  <c r="B37" i="99"/>
  <c r="B37" i="100"/>
  <c r="B37" i="101"/>
  <c r="B37" i="102"/>
  <c r="B37" i="103"/>
  <c r="B37" i="104"/>
  <c r="B37" i="105"/>
  <c r="B37" i="106"/>
  <c r="B37" i="107"/>
  <c r="B37" i="108"/>
  <c r="B37" i="109"/>
  <c r="B37" i="110"/>
  <c r="B37" i="111"/>
  <c r="B37" i="4"/>
  <c r="AK6" i="1"/>
  <c r="AK7" i="1"/>
  <c r="AK8" i="1"/>
  <c r="AK9" i="1"/>
  <c r="AK10"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5" i="1"/>
  <c r="AL2" i="1"/>
  <c r="AH8" i="1"/>
  <c r="AI8" i="1"/>
  <c r="AJ6" i="1"/>
  <c r="AJ7" i="1"/>
  <c r="AJ8" i="1"/>
  <c r="AJ2" i="1" s="1"/>
  <c r="C32" i="124" s="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5" i="1"/>
  <c r="B32" i="124"/>
  <c r="A32" i="124"/>
  <c r="D29" i="124" l="1"/>
  <c r="F41" i="13" s="1"/>
  <c r="B33" i="124"/>
  <c r="B31" i="124"/>
  <c r="B30" i="124"/>
  <c r="A33" i="124"/>
  <c r="A31" i="124"/>
  <c r="A30" i="124"/>
  <c r="AH12" i="1"/>
  <c r="AI12" i="1"/>
  <c r="AH13" i="1"/>
  <c r="AI13" i="1"/>
  <c r="V2" i="1"/>
  <c r="C18" i="124" s="1"/>
  <c r="W2" i="1"/>
  <c r="AG36" i="1"/>
  <c r="AH36" i="1"/>
  <c r="AI36" i="1"/>
  <c r="AG37" i="1"/>
  <c r="AH37" i="1"/>
  <c r="AI37" i="1"/>
  <c r="AG6" i="1"/>
  <c r="AH6" i="1"/>
  <c r="AI6" i="1"/>
  <c r="AG7" i="1"/>
  <c r="AH7" i="1"/>
  <c r="AI7" i="1"/>
  <c r="AG8" i="1"/>
  <c r="AG9" i="1"/>
  <c r="AH9" i="1"/>
  <c r="AI9" i="1"/>
  <c r="AG10" i="1"/>
  <c r="AH10" i="1"/>
  <c r="AI10" i="1"/>
  <c r="AG11" i="1"/>
  <c r="AH11" i="1"/>
  <c r="AI11" i="1"/>
  <c r="AG12" i="1"/>
  <c r="AG13" i="1"/>
  <c r="AG14" i="1"/>
  <c r="AH14" i="1"/>
  <c r="AI14" i="1"/>
  <c r="AG15" i="1"/>
  <c r="AH15" i="1"/>
  <c r="AI15" i="1"/>
  <c r="AG16" i="1"/>
  <c r="AH16" i="1"/>
  <c r="AI16" i="1"/>
  <c r="AG17" i="1"/>
  <c r="AH17" i="1"/>
  <c r="AI17" i="1"/>
  <c r="AG18" i="1"/>
  <c r="AH18" i="1"/>
  <c r="AI18" i="1"/>
  <c r="AG19" i="1"/>
  <c r="AH19" i="1"/>
  <c r="AI19" i="1"/>
  <c r="AG20" i="1"/>
  <c r="AH20" i="1"/>
  <c r="AI20" i="1"/>
  <c r="AG21" i="1"/>
  <c r="AH21" i="1"/>
  <c r="AI21" i="1"/>
  <c r="AG22" i="1"/>
  <c r="AH22" i="1"/>
  <c r="AI22" i="1"/>
  <c r="AG23" i="1"/>
  <c r="AH23" i="1"/>
  <c r="AI23" i="1"/>
  <c r="AG24" i="1"/>
  <c r="AH24" i="1"/>
  <c r="AI24" i="1"/>
  <c r="AG25" i="1"/>
  <c r="AH25" i="1"/>
  <c r="AI25" i="1"/>
  <c r="AG26" i="1"/>
  <c r="AH26" i="1"/>
  <c r="AI26" i="1"/>
  <c r="AG27" i="1"/>
  <c r="AH27" i="1"/>
  <c r="AI27" i="1"/>
  <c r="AG28" i="1"/>
  <c r="AH28" i="1"/>
  <c r="AI28" i="1"/>
  <c r="AG29" i="1"/>
  <c r="AH29" i="1"/>
  <c r="AI29" i="1"/>
  <c r="AG30" i="1"/>
  <c r="AH30" i="1"/>
  <c r="AI30" i="1"/>
  <c r="AG31" i="1"/>
  <c r="AH31" i="1"/>
  <c r="AI31" i="1"/>
  <c r="AG32" i="1"/>
  <c r="AH32" i="1"/>
  <c r="AI32" i="1"/>
  <c r="AG33" i="1"/>
  <c r="AH33" i="1"/>
  <c r="AI33" i="1"/>
  <c r="AG34" i="1"/>
  <c r="AH34" i="1"/>
  <c r="AI34" i="1"/>
  <c r="AG35" i="1"/>
  <c r="AH35" i="1"/>
  <c r="AI35" i="1"/>
  <c r="AI5" i="1"/>
  <c r="AH5" i="1"/>
  <c r="AG5" i="1"/>
  <c r="AK2" i="1"/>
  <c r="C33" i="124" s="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6" i="1"/>
  <c r="L7" i="1"/>
  <c r="L5" i="1"/>
  <c r="E11" i="4"/>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5" i="1"/>
  <c r="B16" i="124"/>
  <c r="A2" i="125"/>
  <c r="B8" i="125"/>
  <c r="F43" i="13" s="1"/>
  <c r="G26" i="111"/>
  <c r="G25" i="111"/>
  <c r="G26" i="110"/>
  <c r="G25" i="110"/>
  <c r="G26" i="109"/>
  <c r="G25" i="109"/>
  <c r="G26" i="108"/>
  <c r="G25" i="108"/>
  <c r="G26" i="107"/>
  <c r="G25" i="107"/>
  <c r="G26" i="106"/>
  <c r="G25" i="106"/>
  <c r="G26" i="105"/>
  <c r="G25" i="105"/>
  <c r="G26" i="104"/>
  <c r="G25" i="104"/>
  <c r="G26" i="103"/>
  <c r="G25" i="103"/>
  <c r="G26" i="102"/>
  <c r="G25" i="102"/>
  <c r="G26" i="101"/>
  <c r="G25" i="101"/>
  <c r="G26" i="100"/>
  <c r="G25" i="100"/>
  <c r="G26" i="99"/>
  <c r="G25" i="99"/>
  <c r="G26" i="98"/>
  <c r="G25" i="98"/>
  <c r="G26" i="97"/>
  <c r="G25" i="97"/>
  <c r="G26" i="96"/>
  <c r="G25" i="96"/>
  <c r="G26" i="95"/>
  <c r="G25" i="95"/>
  <c r="G26" i="94"/>
  <c r="G25" i="94"/>
  <c r="G26" i="93"/>
  <c r="G25" i="93"/>
  <c r="G26" i="92"/>
  <c r="G25" i="92"/>
  <c r="G26" i="91"/>
  <c r="G25" i="91"/>
  <c r="G26" i="90"/>
  <c r="G25" i="90"/>
  <c r="G26" i="89"/>
  <c r="G25" i="89"/>
  <c r="G26" i="88"/>
  <c r="G25" i="88"/>
  <c r="G26" i="87"/>
  <c r="G25" i="87"/>
  <c r="G26" i="86"/>
  <c r="G25" i="86"/>
  <c r="G26" i="85"/>
  <c r="G25" i="85"/>
  <c r="G26" i="84"/>
  <c r="G25" i="84"/>
  <c r="G26" i="83"/>
  <c r="G25" i="83"/>
  <c r="G26" i="82"/>
  <c r="G25" i="82"/>
  <c r="G26" i="81"/>
  <c r="G25" i="81"/>
  <c r="G26" i="80"/>
  <c r="G25" i="80"/>
  <c r="G26" i="4"/>
  <c r="G25" i="4"/>
  <c r="G22" i="4"/>
  <c r="D17" i="124"/>
  <c r="H25" i="80"/>
  <c r="H26" i="80"/>
  <c r="H25" i="81"/>
  <c r="H26" i="81"/>
  <c r="H25" i="82"/>
  <c r="H26" i="82"/>
  <c r="H25" i="83"/>
  <c r="H26" i="83"/>
  <c r="H25" i="84"/>
  <c r="H26" i="84"/>
  <c r="H25" i="85"/>
  <c r="H26" i="85"/>
  <c r="H25" i="86"/>
  <c r="H26" i="86"/>
  <c r="H25" i="87"/>
  <c r="H26" i="87"/>
  <c r="H25" i="88"/>
  <c r="H26" i="88"/>
  <c r="H25" i="89"/>
  <c r="H26" i="89"/>
  <c r="H25" i="90"/>
  <c r="H26" i="90"/>
  <c r="H25" i="91"/>
  <c r="H26" i="91"/>
  <c r="H25" i="92"/>
  <c r="H26" i="92"/>
  <c r="H25" i="93"/>
  <c r="H26" i="93"/>
  <c r="H25" i="94"/>
  <c r="H26" i="94"/>
  <c r="H25" i="95"/>
  <c r="H26" i="95"/>
  <c r="H25" i="96"/>
  <c r="H26" i="96"/>
  <c r="H25" i="97"/>
  <c r="H26" i="97"/>
  <c r="I26" i="97" s="1"/>
  <c r="H25" i="98"/>
  <c r="H26" i="98"/>
  <c r="H25" i="99"/>
  <c r="H26" i="99"/>
  <c r="H25" i="100"/>
  <c r="H26" i="100"/>
  <c r="H25" i="101"/>
  <c r="H26" i="101"/>
  <c r="H25" i="102"/>
  <c r="H26" i="102"/>
  <c r="H25" i="103"/>
  <c r="H26" i="103"/>
  <c r="I26" i="103" s="1"/>
  <c r="H25" i="104"/>
  <c r="H26" i="104"/>
  <c r="H25" i="105"/>
  <c r="H26" i="105"/>
  <c r="I26" i="105" s="1"/>
  <c r="H25" i="106"/>
  <c r="H26" i="106"/>
  <c r="H25" i="107"/>
  <c r="H26" i="107"/>
  <c r="I26" i="107" s="1"/>
  <c r="H25" i="108"/>
  <c r="H26" i="108"/>
  <c r="H25" i="109"/>
  <c r="H26" i="109"/>
  <c r="I26" i="109" s="1"/>
  <c r="H25" i="110"/>
  <c r="H26" i="110"/>
  <c r="H25" i="111"/>
  <c r="H26" i="111"/>
  <c r="I26" i="111" s="1"/>
  <c r="H25" i="4"/>
  <c r="H26" i="4"/>
  <c r="I26" i="4" s="1"/>
  <c r="C19" i="124"/>
  <c r="B19" i="124"/>
  <c r="B18" i="124"/>
  <c r="A19" i="124"/>
  <c r="A18" i="124"/>
  <c r="F26" i="80"/>
  <c r="F26" i="81"/>
  <c r="F26" i="82"/>
  <c r="F26" i="83"/>
  <c r="F26" i="84"/>
  <c r="F26" i="85"/>
  <c r="F26" i="86"/>
  <c r="F26" i="87"/>
  <c r="F26" i="88"/>
  <c r="F26" i="89"/>
  <c r="F26" i="90"/>
  <c r="F26" i="91"/>
  <c r="F26" i="92"/>
  <c r="F26" i="93"/>
  <c r="F26" i="94"/>
  <c r="F26" i="95"/>
  <c r="F26" i="96"/>
  <c r="F26" i="97"/>
  <c r="F26" i="98"/>
  <c r="F26" i="99"/>
  <c r="F26" i="100"/>
  <c r="F26" i="101"/>
  <c r="F26" i="102"/>
  <c r="F26" i="103"/>
  <c r="F26" i="104"/>
  <c r="F26" i="105"/>
  <c r="F26" i="106"/>
  <c r="F26" i="107"/>
  <c r="F26" i="108"/>
  <c r="F26" i="109"/>
  <c r="F26" i="110"/>
  <c r="F26" i="111"/>
  <c r="F26" i="4"/>
  <c r="F25" i="80"/>
  <c r="F25" i="81"/>
  <c r="F25" i="82"/>
  <c r="F25" i="83"/>
  <c r="F25" i="84"/>
  <c r="F25" i="85"/>
  <c r="F25" i="86"/>
  <c r="F25" i="87"/>
  <c r="F25" i="88"/>
  <c r="F25" i="89"/>
  <c r="F25" i="90"/>
  <c r="F25" i="91"/>
  <c r="F25" i="92"/>
  <c r="F25" i="93"/>
  <c r="F25" i="94"/>
  <c r="F25" i="95"/>
  <c r="F25" i="96"/>
  <c r="F25" i="97"/>
  <c r="F25" i="98"/>
  <c r="F25" i="99"/>
  <c r="F25" i="100"/>
  <c r="F25" i="101"/>
  <c r="F25" i="102"/>
  <c r="F25" i="103"/>
  <c r="F25" i="104"/>
  <c r="F25" i="105"/>
  <c r="F25" i="106"/>
  <c r="F25" i="107"/>
  <c r="F25" i="108"/>
  <c r="F25" i="109"/>
  <c r="F25" i="110"/>
  <c r="F25" i="111"/>
  <c r="F25" i="4"/>
  <c r="B26" i="80"/>
  <c r="B26" i="81"/>
  <c r="B26" i="82"/>
  <c r="B26" i="83"/>
  <c r="B26" i="84"/>
  <c r="B26" i="85"/>
  <c r="B26" i="86"/>
  <c r="B26" i="87"/>
  <c r="B26" i="88"/>
  <c r="B26" i="89"/>
  <c r="B26" i="90"/>
  <c r="B26" i="91"/>
  <c r="B26" i="92"/>
  <c r="B26" i="93"/>
  <c r="B26" i="94"/>
  <c r="B26" i="95"/>
  <c r="B26" i="96"/>
  <c r="B26" i="97"/>
  <c r="B26" i="98"/>
  <c r="B26" i="99"/>
  <c r="B26" i="100"/>
  <c r="B26" i="101"/>
  <c r="B26" i="102"/>
  <c r="B26" i="103"/>
  <c r="B26" i="104"/>
  <c r="B26" i="105"/>
  <c r="B26" i="106"/>
  <c r="B26" i="107"/>
  <c r="B26" i="108"/>
  <c r="B26" i="109"/>
  <c r="B26" i="110"/>
  <c r="B26" i="111"/>
  <c r="B26" i="4"/>
  <c r="B25" i="80"/>
  <c r="B25" i="81"/>
  <c r="B25" i="82"/>
  <c r="B25" i="83"/>
  <c r="B25" i="84"/>
  <c r="B25" i="85"/>
  <c r="B25" i="86"/>
  <c r="B25" i="87"/>
  <c r="B25" i="88"/>
  <c r="B25" i="89"/>
  <c r="B25" i="90"/>
  <c r="B25" i="91"/>
  <c r="B25" i="92"/>
  <c r="B25" i="93"/>
  <c r="B25" i="94"/>
  <c r="B25" i="95"/>
  <c r="B25" i="96"/>
  <c r="B25" i="97"/>
  <c r="B25" i="98"/>
  <c r="B25" i="99"/>
  <c r="B25" i="100"/>
  <c r="B25" i="101"/>
  <c r="B25" i="102"/>
  <c r="B25" i="103"/>
  <c r="B25" i="104"/>
  <c r="B25" i="105"/>
  <c r="B25" i="106"/>
  <c r="B25" i="107"/>
  <c r="B25" i="108"/>
  <c r="B25" i="109"/>
  <c r="B25" i="110"/>
  <c r="B25" i="111"/>
  <c r="B25" i="4"/>
  <c r="U2" i="1"/>
  <c r="C11" i="123"/>
  <c r="C7" i="123"/>
  <c r="A28" i="124"/>
  <c r="C17" i="124"/>
  <c r="H2" i="1"/>
  <c r="C5" i="124" s="1"/>
  <c r="I2" i="1"/>
  <c r="C6" i="124" s="1"/>
  <c r="J2" i="1"/>
  <c r="C7" i="124" s="1"/>
  <c r="K2" i="1"/>
  <c r="C8" i="124" s="1"/>
  <c r="N2" i="1"/>
  <c r="C10" i="124" s="1"/>
  <c r="O2" i="1"/>
  <c r="C11" i="124" s="1"/>
  <c r="P2" i="1"/>
  <c r="C12" i="124" s="1"/>
  <c r="Q2" i="1"/>
  <c r="C13" i="124" s="1"/>
  <c r="R2" i="1"/>
  <c r="C14" i="124" s="1"/>
  <c r="S2" i="1"/>
  <c r="C15" i="124" s="1"/>
  <c r="T2" i="1"/>
  <c r="C16" i="124" s="1"/>
  <c r="X2" i="1"/>
  <c r="C20" i="124" s="1"/>
  <c r="Y2" i="1"/>
  <c r="C21" i="124" s="1"/>
  <c r="Z2" i="1"/>
  <c r="C22" i="124" s="1"/>
  <c r="AA2" i="1"/>
  <c r="C23" i="124" s="1"/>
  <c r="AB2" i="1"/>
  <c r="C24" i="124" s="1"/>
  <c r="AC2" i="1"/>
  <c r="C25" i="124" s="1"/>
  <c r="AD2" i="1"/>
  <c r="C26" i="124" s="1"/>
  <c r="AE2" i="1"/>
  <c r="C27" i="124" s="1"/>
  <c r="AF2" i="1"/>
  <c r="C28" i="124" s="1"/>
  <c r="AM2" i="1"/>
  <c r="C34" i="124" s="1"/>
  <c r="A2" i="123"/>
  <c r="A17" i="124"/>
  <c r="E94" i="4"/>
  <c r="E95" i="4"/>
  <c r="E96" i="4"/>
  <c r="E97" i="4"/>
  <c r="E98" i="4"/>
  <c r="E99" i="4"/>
  <c r="E100" i="4"/>
  <c r="E101" i="4"/>
  <c r="E102" i="4"/>
  <c r="E103" i="4"/>
  <c r="E104" i="4"/>
  <c r="E105" i="4"/>
  <c r="E106" i="4"/>
  <c r="E107" i="4"/>
  <c r="E108" i="4"/>
  <c r="E9" i="111"/>
  <c r="E94" i="111"/>
  <c r="E95" i="111"/>
  <c r="E96" i="111"/>
  <c r="E97" i="111"/>
  <c r="E98" i="111"/>
  <c r="E99" i="111"/>
  <c r="E100" i="111"/>
  <c r="E101" i="111"/>
  <c r="E102" i="111"/>
  <c r="E103" i="111"/>
  <c r="E104" i="111"/>
  <c r="E105" i="111"/>
  <c r="E106" i="111"/>
  <c r="E107" i="111"/>
  <c r="E108" i="111"/>
  <c r="E9" i="110"/>
  <c r="E94" i="110"/>
  <c r="E95" i="110"/>
  <c r="E96" i="110"/>
  <c r="E97" i="110"/>
  <c r="E98" i="110"/>
  <c r="E99" i="110"/>
  <c r="E100" i="110"/>
  <c r="E101" i="110"/>
  <c r="E102" i="110"/>
  <c r="E103" i="110"/>
  <c r="E104" i="110"/>
  <c r="E105" i="110"/>
  <c r="E106" i="110"/>
  <c r="E107" i="110"/>
  <c r="E108" i="110"/>
  <c r="E9" i="109"/>
  <c r="E94" i="109"/>
  <c r="E95" i="109"/>
  <c r="E96" i="109"/>
  <c r="E97" i="109"/>
  <c r="E98" i="109"/>
  <c r="E99" i="109"/>
  <c r="E100" i="109"/>
  <c r="E101" i="109"/>
  <c r="E102" i="109"/>
  <c r="E103" i="109"/>
  <c r="E104" i="109"/>
  <c r="E105" i="109"/>
  <c r="E106" i="109"/>
  <c r="E107" i="109"/>
  <c r="E108" i="109"/>
  <c r="E9" i="108"/>
  <c r="E93" i="108"/>
  <c r="E94" i="108"/>
  <c r="E95" i="108"/>
  <c r="E96" i="108"/>
  <c r="E97" i="108"/>
  <c r="E98" i="108"/>
  <c r="E99" i="108"/>
  <c r="E100" i="108"/>
  <c r="E101" i="108"/>
  <c r="E102" i="108"/>
  <c r="E103" i="108"/>
  <c r="E104" i="108"/>
  <c r="E105" i="108"/>
  <c r="E106" i="108"/>
  <c r="E107" i="108"/>
  <c r="E9" i="107"/>
  <c r="E92" i="107"/>
  <c r="E93" i="107"/>
  <c r="E94" i="107"/>
  <c r="E95" i="107"/>
  <c r="E96" i="107"/>
  <c r="E97" i="107"/>
  <c r="E98" i="107"/>
  <c r="E99" i="107"/>
  <c r="E100" i="107"/>
  <c r="E101" i="107"/>
  <c r="E102" i="107"/>
  <c r="E103" i="107"/>
  <c r="E104" i="107"/>
  <c r="E105" i="107"/>
  <c r="E106" i="107"/>
  <c r="E9" i="106"/>
  <c r="E93" i="106"/>
  <c r="E94" i="106"/>
  <c r="E95" i="106"/>
  <c r="E96" i="106"/>
  <c r="E97" i="106"/>
  <c r="E98" i="106"/>
  <c r="E99" i="106"/>
  <c r="E100" i="106"/>
  <c r="E101" i="106"/>
  <c r="E102" i="106"/>
  <c r="E103" i="106"/>
  <c r="E104" i="106"/>
  <c r="E105" i="106"/>
  <c r="E106" i="106"/>
  <c r="E107" i="106"/>
  <c r="E9" i="105"/>
  <c r="E94" i="105"/>
  <c r="E95" i="105"/>
  <c r="E96" i="105"/>
  <c r="E97" i="105"/>
  <c r="E98" i="105"/>
  <c r="E99" i="105"/>
  <c r="E100" i="105"/>
  <c r="E101" i="105"/>
  <c r="E102" i="105"/>
  <c r="E103" i="105"/>
  <c r="E104" i="105"/>
  <c r="E105" i="105"/>
  <c r="E106" i="105"/>
  <c r="E107" i="105"/>
  <c r="E108" i="105"/>
  <c r="E9" i="104"/>
  <c r="E94" i="104"/>
  <c r="E95" i="104"/>
  <c r="E96" i="104"/>
  <c r="E97" i="104"/>
  <c r="E98" i="104"/>
  <c r="E99" i="104"/>
  <c r="E100" i="104"/>
  <c r="E101" i="104"/>
  <c r="E102" i="104"/>
  <c r="E103" i="104"/>
  <c r="E104" i="104"/>
  <c r="E105" i="104"/>
  <c r="E106" i="104"/>
  <c r="E107" i="104"/>
  <c r="E108" i="104"/>
  <c r="E9" i="103"/>
  <c r="E94" i="103"/>
  <c r="E95" i="103"/>
  <c r="E96" i="103"/>
  <c r="E97" i="103"/>
  <c r="E98" i="103"/>
  <c r="E99" i="103"/>
  <c r="E100" i="103"/>
  <c r="E101" i="103"/>
  <c r="E102" i="103"/>
  <c r="E103" i="103"/>
  <c r="E104" i="103"/>
  <c r="E105" i="103"/>
  <c r="E106" i="103"/>
  <c r="E107" i="103"/>
  <c r="E108" i="103"/>
  <c r="E9" i="102"/>
  <c r="E93" i="102"/>
  <c r="E94" i="102"/>
  <c r="E95" i="102"/>
  <c r="E96" i="102"/>
  <c r="E97" i="102"/>
  <c r="E98" i="102"/>
  <c r="E99" i="102"/>
  <c r="E100" i="102"/>
  <c r="E101" i="102"/>
  <c r="E102" i="102"/>
  <c r="E103" i="102"/>
  <c r="E104" i="102"/>
  <c r="E105" i="102"/>
  <c r="E106" i="102"/>
  <c r="E107" i="102"/>
  <c r="E9" i="101"/>
  <c r="E90" i="101"/>
  <c r="E91" i="101"/>
  <c r="E92" i="101"/>
  <c r="E93" i="101"/>
  <c r="E94" i="101"/>
  <c r="E95" i="101"/>
  <c r="E96" i="101"/>
  <c r="E97" i="101"/>
  <c r="E98" i="101"/>
  <c r="E99" i="101"/>
  <c r="E100" i="101"/>
  <c r="E101" i="101"/>
  <c r="E102" i="101"/>
  <c r="E103" i="101"/>
  <c r="E104" i="101"/>
  <c r="E9" i="100"/>
  <c r="E93" i="100"/>
  <c r="E94" i="100"/>
  <c r="E95" i="100"/>
  <c r="E96" i="100"/>
  <c r="E97" i="100"/>
  <c r="E98" i="100"/>
  <c r="E99" i="100"/>
  <c r="E100" i="100"/>
  <c r="E101" i="100"/>
  <c r="E102" i="100"/>
  <c r="E103" i="100"/>
  <c r="E104" i="100"/>
  <c r="E105" i="100"/>
  <c r="E106" i="100"/>
  <c r="E107" i="100"/>
  <c r="E9" i="99"/>
  <c r="E93" i="99"/>
  <c r="E94" i="99"/>
  <c r="E95" i="99"/>
  <c r="E96" i="99"/>
  <c r="E97" i="99"/>
  <c r="E98" i="99"/>
  <c r="E99" i="99"/>
  <c r="E100" i="99"/>
  <c r="E101" i="99"/>
  <c r="E102" i="99"/>
  <c r="E103" i="99"/>
  <c r="E104" i="99"/>
  <c r="E105" i="99"/>
  <c r="E106" i="99"/>
  <c r="E107" i="99"/>
  <c r="E9" i="98"/>
  <c r="E92" i="98"/>
  <c r="E93" i="98"/>
  <c r="E94" i="98"/>
  <c r="E95" i="98"/>
  <c r="E96" i="98"/>
  <c r="E97" i="98"/>
  <c r="E98" i="98"/>
  <c r="E99" i="98"/>
  <c r="E100" i="98"/>
  <c r="E101" i="98"/>
  <c r="E102" i="98"/>
  <c r="E103" i="98"/>
  <c r="E104" i="98"/>
  <c r="E105" i="98"/>
  <c r="E106" i="98"/>
  <c r="E9" i="97"/>
  <c r="E92" i="97"/>
  <c r="E93" i="97"/>
  <c r="E94" i="97"/>
  <c r="E95" i="97"/>
  <c r="E96" i="97"/>
  <c r="E97" i="97"/>
  <c r="E98" i="97"/>
  <c r="E99" i="97"/>
  <c r="E100" i="97"/>
  <c r="E101" i="97"/>
  <c r="E102" i="97"/>
  <c r="E103" i="97"/>
  <c r="E104" i="97"/>
  <c r="E105" i="97"/>
  <c r="E106" i="97"/>
  <c r="E9" i="96"/>
  <c r="E92" i="96"/>
  <c r="E93" i="96"/>
  <c r="E94" i="96"/>
  <c r="E95" i="96"/>
  <c r="E96" i="96"/>
  <c r="E97" i="96"/>
  <c r="E98" i="96"/>
  <c r="E99" i="96"/>
  <c r="E100" i="96"/>
  <c r="E101" i="96"/>
  <c r="E102" i="96"/>
  <c r="E103" i="96"/>
  <c r="E104" i="96"/>
  <c r="E105" i="96"/>
  <c r="E106" i="96"/>
  <c r="E9" i="95"/>
  <c r="E94" i="95"/>
  <c r="E95" i="95"/>
  <c r="E96" i="95"/>
  <c r="E97" i="95"/>
  <c r="E98" i="95"/>
  <c r="E99" i="95"/>
  <c r="E100" i="95"/>
  <c r="E101" i="95"/>
  <c r="E102" i="95"/>
  <c r="E103" i="95"/>
  <c r="E104" i="95"/>
  <c r="E105" i="95"/>
  <c r="E106" i="95"/>
  <c r="E107" i="95"/>
  <c r="E108" i="95"/>
  <c r="E9" i="94"/>
  <c r="E94" i="94"/>
  <c r="E95" i="94"/>
  <c r="E96" i="94"/>
  <c r="E97" i="94"/>
  <c r="E98" i="94"/>
  <c r="E99" i="94"/>
  <c r="E100" i="94"/>
  <c r="E101" i="94"/>
  <c r="E102" i="94"/>
  <c r="E103" i="94"/>
  <c r="E104" i="94"/>
  <c r="E105" i="94"/>
  <c r="E106" i="94"/>
  <c r="E107" i="94"/>
  <c r="E108" i="94"/>
  <c r="E9" i="93"/>
  <c r="E93" i="93"/>
  <c r="E94" i="93"/>
  <c r="E95" i="93"/>
  <c r="E96" i="93"/>
  <c r="E97" i="93"/>
  <c r="E98" i="93"/>
  <c r="E99" i="93"/>
  <c r="E100" i="93"/>
  <c r="E101" i="93"/>
  <c r="E102" i="93"/>
  <c r="E103" i="93"/>
  <c r="E104" i="93"/>
  <c r="E105" i="93"/>
  <c r="E106" i="93"/>
  <c r="E107" i="93"/>
  <c r="E9" i="92"/>
  <c r="E93" i="92"/>
  <c r="E94" i="92"/>
  <c r="E95" i="92"/>
  <c r="E96" i="92"/>
  <c r="E97" i="92"/>
  <c r="E98" i="92"/>
  <c r="E99" i="92"/>
  <c r="E100" i="92"/>
  <c r="E101" i="92"/>
  <c r="E102" i="92"/>
  <c r="E103" i="92"/>
  <c r="E104" i="92"/>
  <c r="E105" i="92"/>
  <c r="E106" i="92"/>
  <c r="E107" i="92"/>
  <c r="E9" i="91"/>
  <c r="E90" i="91"/>
  <c r="E91" i="91"/>
  <c r="E92" i="91"/>
  <c r="E93" i="91"/>
  <c r="E94" i="91"/>
  <c r="E95" i="91"/>
  <c r="E96" i="91"/>
  <c r="E97" i="91"/>
  <c r="E98" i="91"/>
  <c r="E99" i="91"/>
  <c r="E100" i="91"/>
  <c r="E101" i="91"/>
  <c r="E102" i="91"/>
  <c r="E103" i="91"/>
  <c r="E104" i="91"/>
  <c r="E9" i="90"/>
  <c r="E92" i="90"/>
  <c r="E93" i="90"/>
  <c r="E94" i="90"/>
  <c r="E95" i="90"/>
  <c r="E96" i="90"/>
  <c r="E97" i="90"/>
  <c r="E98" i="90"/>
  <c r="E99" i="90"/>
  <c r="E100" i="90"/>
  <c r="E101" i="90"/>
  <c r="E102" i="90"/>
  <c r="E103" i="90"/>
  <c r="E104" i="90"/>
  <c r="E105" i="90"/>
  <c r="E106" i="90"/>
  <c r="E9" i="89"/>
  <c r="E93" i="89"/>
  <c r="E94" i="89"/>
  <c r="E95" i="89"/>
  <c r="E96" i="89"/>
  <c r="E97" i="89"/>
  <c r="E98" i="89"/>
  <c r="E99" i="89"/>
  <c r="E100" i="89"/>
  <c r="E101" i="89"/>
  <c r="E102" i="89"/>
  <c r="E103" i="89"/>
  <c r="E104" i="89"/>
  <c r="E105" i="89"/>
  <c r="E106" i="89"/>
  <c r="E107" i="89"/>
  <c r="E9" i="88"/>
  <c r="E94" i="88"/>
  <c r="E95" i="88"/>
  <c r="E96" i="88"/>
  <c r="E97" i="88"/>
  <c r="E98" i="88"/>
  <c r="E99" i="88"/>
  <c r="E100" i="88"/>
  <c r="E101" i="88"/>
  <c r="E102" i="88"/>
  <c r="E103" i="88"/>
  <c r="E104" i="88"/>
  <c r="E105" i="88"/>
  <c r="E106" i="88"/>
  <c r="E107" i="88"/>
  <c r="E108" i="88"/>
  <c r="E9" i="87"/>
  <c r="E94" i="87"/>
  <c r="E95" i="87"/>
  <c r="E96" i="87"/>
  <c r="E97" i="87"/>
  <c r="E98" i="87"/>
  <c r="E99" i="87"/>
  <c r="E100" i="87"/>
  <c r="E101" i="87"/>
  <c r="E102" i="87"/>
  <c r="E103" i="87"/>
  <c r="E104" i="87"/>
  <c r="E105" i="87"/>
  <c r="E106" i="87"/>
  <c r="E107" i="87"/>
  <c r="E108" i="87"/>
  <c r="E9" i="86"/>
  <c r="E93" i="86"/>
  <c r="E94" i="86"/>
  <c r="E95" i="86"/>
  <c r="E96" i="86"/>
  <c r="E97" i="86"/>
  <c r="E98" i="86"/>
  <c r="E99" i="86"/>
  <c r="E100" i="86"/>
  <c r="E101" i="86"/>
  <c r="E102" i="86"/>
  <c r="E103" i="86"/>
  <c r="E104" i="86"/>
  <c r="E105" i="86"/>
  <c r="E106" i="86"/>
  <c r="E107" i="86"/>
  <c r="E9" i="85"/>
  <c r="E94" i="85"/>
  <c r="E95" i="85"/>
  <c r="E96" i="85"/>
  <c r="E97" i="85"/>
  <c r="E98" i="85"/>
  <c r="E99" i="85"/>
  <c r="E100" i="85"/>
  <c r="E101" i="85"/>
  <c r="E102" i="85"/>
  <c r="E103" i="85"/>
  <c r="E104" i="85"/>
  <c r="E105" i="85"/>
  <c r="E106" i="85"/>
  <c r="E107" i="85"/>
  <c r="E108" i="85"/>
  <c r="E9" i="84"/>
  <c r="E94" i="84"/>
  <c r="E95" i="84"/>
  <c r="E96" i="84"/>
  <c r="E97" i="84"/>
  <c r="E98" i="84"/>
  <c r="E99" i="84"/>
  <c r="E100" i="84"/>
  <c r="E101" i="84"/>
  <c r="E102" i="84"/>
  <c r="E103" i="84"/>
  <c r="E104" i="84"/>
  <c r="E105" i="84"/>
  <c r="E106" i="84"/>
  <c r="E107" i="84"/>
  <c r="E108" i="84"/>
  <c r="E9" i="83"/>
  <c r="E89" i="83"/>
  <c r="E90" i="83"/>
  <c r="E91" i="83"/>
  <c r="E92" i="83"/>
  <c r="E93" i="83"/>
  <c r="E94" i="83"/>
  <c r="E95" i="83"/>
  <c r="E96" i="83"/>
  <c r="E97" i="83"/>
  <c r="E98" i="83"/>
  <c r="E99" i="83"/>
  <c r="E100" i="83"/>
  <c r="E101" i="83"/>
  <c r="E102" i="83"/>
  <c r="E103" i="83"/>
  <c r="E9" i="82"/>
  <c r="E94" i="82"/>
  <c r="E95" i="82"/>
  <c r="E96" i="82"/>
  <c r="E97" i="82"/>
  <c r="E98" i="82"/>
  <c r="E99" i="82"/>
  <c r="E100" i="82"/>
  <c r="E101" i="82"/>
  <c r="E102" i="82"/>
  <c r="E103" i="82"/>
  <c r="E104" i="82"/>
  <c r="E105" i="82"/>
  <c r="E106" i="82"/>
  <c r="E107" i="82"/>
  <c r="E108" i="82"/>
  <c r="E9" i="81"/>
  <c r="E93" i="81"/>
  <c r="E94" i="81"/>
  <c r="E95" i="81"/>
  <c r="E96" i="81"/>
  <c r="E97" i="81"/>
  <c r="E98" i="81"/>
  <c r="E99" i="81"/>
  <c r="E100" i="81"/>
  <c r="E101" i="81"/>
  <c r="E102" i="81"/>
  <c r="E103" i="81"/>
  <c r="E104" i="81"/>
  <c r="E105" i="81"/>
  <c r="E106" i="81"/>
  <c r="E107" i="81"/>
  <c r="E9" i="80"/>
  <c r="E94" i="80"/>
  <c r="E95" i="80"/>
  <c r="E96" i="80"/>
  <c r="E97" i="80"/>
  <c r="E98" i="80"/>
  <c r="E99" i="80"/>
  <c r="E100" i="80"/>
  <c r="E101" i="80"/>
  <c r="E102" i="80"/>
  <c r="E103" i="80"/>
  <c r="E104" i="80"/>
  <c r="E105" i="80"/>
  <c r="E106" i="80"/>
  <c r="E107" i="80"/>
  <c r="E108" i="80"/>
  <c r="A34" i="124"/>
  <c r="A29" i="124"/>
  <c r="A27" i="124"/>
  <c r="A26" i="124"/>
  <c r="A25" i="124"/>
  <c r="A24" i="124"/>
  <c r="A23" i="124"/>
  <c r="A22" i="124"/>
  <c r="A21" i="124"/>
  <c r="A20" i="124"/>
  <c r="A16" i="124"/>
  <c r="A15" i="124"/>
  <c r="A14" i="124"/>
  <c r="A13" i="124"/>
  <c r="A12" i="124"/>
  <c r="A11" i="124"/>
  <c r="A10" i="124"/>
  <c r="A9" i="124"/>
  <c r="A8" i="124"/>
  <c r="A7" i="124"/>
  <c r="A6" i="124"/>
  <c r="A5" i="124"/>
  <c r="A4" i="124"/>
  <c r="B4" i="124"/>
  <c r="B5" i="124"/>
  <c r="B6" i="124"/>
  <c r="B7" i="124"/>
  <c r="B8" i="124"/>
  <c r="B9" i="124"/>
  <c r="B10" i="124"/>
  <c r="B11" i="124"/>
  <c r="B12" i="124"/>
  <c r="B13" i="124"/>
  <c r="B14" i="124"/>
  <c r="B15" i="124"/>
  <c r="B17" i="124"/>
  <c r="B20" i="124"/>
  <c r="B21" i="124"/>
  <c r="B22" i="124"/>
  <c r="B23" i="124"/>
  <c r="B24" i="124"/>
  <c r="B25" i="124"/>
  <c r="B26" i="124"/>
  <c r="B27" i="124"/>
  <c r="B28" i="124"/>
  <c r="B29" i="124"/>
  <c r="B34" i="124"/>
  <c r="I26" i="93" l="1"/>
  <c r="I26" i="91"/>
  <c r="I26" i="89"/>
  <c r="I26" i="87"/>
  <c r="I26" i="85"/>
  <c r="I26" i="83"/>
  <c r="AI2" i="1"/>
  <c r="C31" i="124" s="1"/>
  <c r="AH2" i="1"/>
  <c r="C30" i="124" s="1"/>
  <c r="AG2" i="1"/>
  <c r="C29" i="124" s="1"/>
  <c r="I26" i="110"/>
  <c r="I26" i="108"/>
  <c r="I26" i="106"/>
  <c r="I26" i="104"/>
  <c r="I26" i="102"/>
  <c r="I26" i="100"/>
  <c r="L2" i="1"/>
  <c r="C9" i="124" s="1"/>
  <c r="I25" i="111"/>
  <c r="I25" i="109"/>
  <c r="I25" i="107"/>
  <c r="I25" i="105"/>
  <c r="I25" i="103"/>
  <c r="I25" i="101"/>
  <c r="I25" i="99"/>
  <c r="I25" i="97"/>
  <c r="I25" i="95"/>
  <c r="I25" i="93"/>
  <c r="I25" i="91"/>
  <c r="I25" i="89"/>
  <c r="I25" i="87"/>
  <c r="I25" i="85"/>
  <c r="I25" i="83"/>
  <c r="I25" i="81"/>
  <c r="I25" i="4"/>
  <c r="F2" i="1"/>
  <c r="C4" i="124" s="1"/>
  <c r="I25" i="100"/>
  <c r="I25" i="98"/>
  <c r="I25" i="94"/>
  <c r="I25" i="92"/>
  <c r="I25" i="90"/>
  <c r="I25" i="88"/>
  <c r="I25" i="82"/>
  <c r="I25" i="110"/>
  <c r="I25" i="108"/>
  <c r="I25" i="106"/>
  <c r="I25" i="104"/>
  <c r="I25" i="102"/>
  <c r="I26" i="96"/>
  <c r="I26" i="94"/>
  <c r="I26" i="92"/>
  <c r="I26" i="90"/>
  <c r="I26" i="88"/>
  <c r="I26" i="86"/>
  <c r="I26" i="84"/>
  <c r="I26" i="82"/>
  <c r="I26" i="95"/>
  <c r="I26" i="99"/>
  <c r="I26" i="98"/>
  <c r="I26" i="80"/>
  <c r="I26" i="101"/>
  <c r="I25" i="96"/>
  <c r="I25" i="86"/>
  <c r="I25" i="84"/>
  <c r="I26" i="81"/>
  <c r="I25" i="80"/>
  <c r="E108" i="100"/>
  <c r="E109" i="105"/>
  <c r="E108" i="108"/>
  <c r="E109" i="94"/>
  <c r="E109" i="88"/>
  <c r="E108" i="93"/>
  <c r="E109" i="82"/>
  <c r="E109" i="84"/>
  <c r="E109" i="85"/>
  <c r="E109" i="4"/>
  <c r="E107" i="96"/>
  <c r="E107" i="97"/>
  <c r="E109" i="104"/>
  <c r="E109" i="110"/>
  <c r="E109" i="80"/>
  <c r="E108" i="81"/>
  <c r="E108" i="86"/>
  <c r="E108" i="89"/>
  <c r="E105" i="101"/>
  <c r="E108" i="102"/>
  <c r="E107" i="90"/>
  <c r="E108" i="92"/>
  <c r="E107" i="98"/>
  <c r="E109" i="87"/>
  <c r="E108" i="106"/>
  <c r="E109" i="109"/>
  <c r="E104" i="83"/>
  <c r="E108" i="99"/>
  <c r="E109" i="95"/>
  <c r="E105" i="91"/>
  <c r="E109" i="103"/>
  <c r="E109" i="111"/>
  <c r="E107" i="107"/>
  <c r="B41" i="80"/>
  <c r="B41" i="81"/>
  <c r="B41" i="82"/>
  <c r="B41" i="83"/>
  <c r="B41" i="84"/>
  <c r="B41" i="85"/>
  <c r="B41" i="86"/>
  <c r="B41" i="87"/>
  <c r="B41" i="88"/>
  <c r="B41" i="89"/>
  <c r="B41" i="90"/>
  <c r="B41" i="91"/>
  <c r="B41" i="92"/>
  <c r="B41" i="93"/>
  <c r="B41" i="94"/>
  <c r="B41" i="95"/>
  <c r="B41" i="96"/>
  <c r="B41" i="97"/>
  <c r="B41" i="98"/>
  <c r="B41" i="99"/>
  <c r="B41" i="100"/>
  <c r="B41" i="101"/>
  <c r="B41" i="102"/>
  <c r="B41" i="103"/>
  <c r="B41" i="104"/>
  <c r="B41" i="105"/>
  <c r="B41" i="106"/>
  <c r="B41" i="107"/>
  <c r="B41" i="108"/>
  <c r="B41" i="109"/>
  <c r="B41" i="110"/>
  <c r="B41" i="111"/>
  <c r="B41" i="4"/>
  <c r="B36" i="80"/>
  <c r="B36" i="81"/>
  <c r="B36" i="82"/>
  <c r="B36" i="83"/>
  <c r="B36" i="84"/>
  <c r="B36" i="85"/>
  <c r="B36" i="86"/>
  <c r="B36" i="87"/>
  <c r="B36" i="88"/>
  <c r="B36" i="89"/>
  <c r="B36" i="90"/>
  <c r="B36" i="91"/>
  <c r="B36" i="92"/>
  <c r="B36" i="93"/>
  <c r="B36" i="94"/>
  <c r="B36" i="95"/>
  <c r="B36" i="96"/>
  <c r="B36" i="97"/>
  <c r="B36" i="98"/>
  <c r="B36" i="99"/>
  <c r="B36" i="100"/>
  <c r="B36" i="101"/>
  <c r="B36" i="102"/>
  <c r="B36" i="103"/>
  <c r="B36" i="104"/>
  <c r="B36" i="105"/>
  <c r="B36" i="106"/>
  <c r="B36" i="107"/>
  <c r="B36" i="108"/>
  <c r="B36" i="109"/>
  <c r="B36" i="110"/>
  <c r="B36" i="111"/>
  <c r="B36" i="4"/>
  <c r="B35" i="80"/>
  <c r="B35" i="81"/>
  <c r="B35" i="82"/>
  <c r="B35" i="83"/>
  <c r="B35" i="84"/>
  <c r="B35" i="85"/>
  <c r="B35" i="86"/>
  <c r="B35" i="87"/>
  <c r="B35" i="88"/>
  <c r="B35" i="89"/>
  <c r="B35" i="90"/>
  <c r="B35" i="91"/>
  <c r="B35" i="92"/>
  <c r="B35" i="93"/>
  <c r="B35" i="94"/>
  <c r="B35" i="95"/>
  <c r="B35" i="96"/>
  <c r="B35" i="97"/>
  <c r="B35" i="98"/>
  <c r="B35" i="99"/>
  <c r="B35" i="100"/>
  <c r="B35" i="101"/>
  <c r="B35" i="102"/>
  <c r="B35" i="103"/>
  <c r="B35" i="104"/>
  <c r="B35" i="105"/>
  <c r="B35" i="106"/>
  <c r="B35" i="107"/>
  <c r="B35" i="108"/>
  <c r="B35" i="109"/>
  <c r="B35" i="110"/>
  <c r="B35" i="111"/>
  <c r="B35" i="4"/>
  <c r="B34" i="80"/>
  <c r="B34" i="81"/>
  <c r="B34" i="82"/>
  <c r="B34" i="83"/>
  <c r="B34" i="84"/>
  <c r="B34" i="85"/>
  <c r="B34" i="86"/>
  <c r="B34" i="87"/>
  <c r="B34" i="88"/>
  <c r="B34" i="89"/>
  <c r="B34" i="90"/>
  <c r="B34" i="91"/>
  <c r="B34" i="92"/>
  <c r="B34" i="93"/>
  <c r="B34" i="94"/>
  <c r="B34" i="95"/>
  <c r="B34" i="96"/>
  <c r="B34" i="97"/>
  <c r="B34" i="98"/>
  <c r="B34" i="99"/>
  <c r="B34" i="100"/>
  <c r="B34" i="101"/>
  <c r="B34" i="102"/>
  <c r="B34" i="103"/>
  <c r="B34" i="104"/>
  <c r="B34" i="105"/>
  <c r="B34" i="106"/>
  <c r="B34" i="107"/>
  <c r="B34" i="108"/>
  <c r="B34" i="109"/>
  <c r="B34" i="110"/>
  <c r="B34" i="111"/>
  <c r="B34" i="4"/>
  <c r="B33" i="80"/>
  <c r="B33" i="81"/>
  <c r="B33" i="82"/>
  <c r="B33" i="83"/>
  <c r="B33" i="84"/>
  <c r="B33" i="85"/>
  <c r="B33" i="86"/>
  <c r="B33" i="87"/>
  <c r="B33" i="88"/>
  <c r="B33" i="89"/>
  <c r="B33" i="90"/>
  <c r="B33" i="91"/>
  <c r="B33" i="92"/>
  <c r="B33" i="93"/>
  <c r="B33" i="94"/>
  <c r="B33" i="95"/>
  <c r="B33" i="96"/>
  <c r="B33" i="97"/>
  <c r="B33" i="98"/>
  <c r="B33" i="99"/>
  <c r="B33" i="100"/>
  <c r="B33" i="101"/>
  <c r="B33" i="102"/>
  <c r="B33" i="103"/>
  <c r="B33" i="104"/>
  <c r="B33" i="105"/>
  <c r="B33" i="106"/>
  <c r="B33" i="107"/>
  <c r="B33" i="108"/>
  <c r="B33" i="109"/>
  <c r="B33" i="110"/>
  <c r="B33" i="111"/>
  <c r="B33" i="4"/>
  <c r="B32" i="80"/>
  <c r="B32" i="81"/>
  <c r="B32" i="82"/>
  <c r="B32" i="83"/>
  <c r="B32" i="84"/>
  <c r="B32" i="85"/>
  <c r="B32" i="86"/>
  <c r="B32" i="87"/>
  <c r="B32" i="88"/>
  <c r="B32" i="89"/>
  <c r="B32" i="90"/>
  <c r="B32" i="91"/>
  <c r="B32" i="92"/>
  <c r="B32" i="93"/>
  <c r="B32" i="94"/>
  <c r="B32" i="95"/>
  <c r="B32" i="96"/>
  <c r="B32" i="97"/>
  <c r="B32" i="98"/>
  <c r="B32" i="99"/>
  <c r="B32" i="100"/>
  <c r="B32" i="101"/>
  <c r="B32" i="102"/>
  <c r="B32" i="103"/>
  <c r="B32" i="104"/>
  <c r="B32" i="105"/>
  <c r="B32" i="106"/>
  <c r="B32" i="107"/>
  <c r="B32" i="108"/>
  <c r="B32" i="109"/>
  <c r="B32" i="110"/>
  <c r="B32" i="111"/>
  <c r="B32" i="4"/>
  <c r="B31" i="80"/>
  <c r="B31" i="81"/>
  <c r="B31" i="82"/>
  <c r="B31" i="83"/>
  <c r="B31" i="84"/>
  <c r="B31" i="85"/>
  <c r="B31" i="86"/>
  <c r="B31" i="87"/>
  <c r="B31" i="88"/>
  <c r="B31" i="89"/>
  <c r="B31" i="90"/>
  <c r="B31" i="91"/>
  <c r="B31" i="92"/>
  <c r="B31" i="93"/>
  <c r="B31" i="94"/>
  <c r="B31" i="95"/>
  <c r="B31" i="96"/>
  <c r="B31" i="97"/>
  <c r="B31" i="98"/>
  <c r="B31" i="99"/>
  <c r="B31" i="100"/>
  <c r="B31" i="101"/>
  <c r="B31" i="102"/>
  <c r="B31" i="103"/>
  <c r="B31" i="104"/>
  <c r="B31" i="105"/>
  <c r="B31" i="106"/>
  <c r="B31" i="107"/>
  <c r="B31" i="108"/>
  <c r="B31" i="109"/>
  <c r="B31" i="110"/>
  <c r="B31" i="111"/>
  <c r="B31" i="4"/>
  <c r="B30" i="80"/>
  <c r="B30" i="81"/>
  <c r="B30" i="82"/>
  <c r="B30" i="83"/>
  <c r="B30" i="84"/>
  <c r="B30" i="85"/>
  <c r="B30" i="86"/>
  <c r="B30" i="87"/>
  <c r="B30" i="88"/>
  <c r="B30" i="89"/>
  <c r="B30" i="90"/>
  <c r="B30" i="91"/>
  <c r="B30" i="92"/>
  <c r="B30" i="93"/>
  <c r="B30" i="94"/>
  <c r="B30" i="95"/>
  <c r="B30" i="96"/>
  <c r="B30" i="97"/>
  <c r="B30" i="98"/>
  <c r="B30" i="99"/>
  <c r="B30" i="100"/>
  <c r="B30" i="101"/>
  <c r="B30" i="102"/>
  <c r="B30" i="103"/>
  <c r="B30" i="104"/>
  <c r="B30" i="105"/>
  <c r="B30" i="106"/>
  <c r="B30" i="107"/>
  <c r="B30" i="108"/>
  <c r="B30" i="109"/>
  <c r="B30" i="110"/>
  <c r="B30" i="111"/>
  <c r="B30" i="4"/>
  <c r="B29" i="80"/>
  <c r="B29" i="81"/>
  <c r="B29" i="82"/>
  <c r="B29" i="83"/>
  <c r="B29" i="84"/>
  <c r="B29" i="85"/>
  <c r="B29" i="86"/>
  <c r="B29" i="87"/>
  <c r="B29" i="88"/>
  <c r="B29" i="89"/>
  <c r="B29" i="90"/>
  <c r="B29" i="91"/>
  <c r="B29" i="92"/>
  <c r="B29" i="93"/>
  <c r="B29" i="94"/>
  <c r="B29" i="95"/>
  <c r="B29" i="96"/>
  <c r="B29" i="97"/>
  <c r="B29" i="98"/>
  <c r="B29" i="99"/>
  <c r="B29" i="100"/>
  <c r="B29" i="101"/>
  <c r="B29" i="102"/>
  <c r="B29" i="103"/>
  <c r="B29" i="104"/>
  <c r="B29" i="105"/>
  <c r="B29" i="106"/>
  <c r="B29" i="107"/>
  <c r="B29" i="108"/>
  <c r="B29" i="109"/>
  <c r="B29" i="110"/>
  <c r="B29" i="111"/>
  <c r="B29" i="4"/>
  <c r="B28" i="80"/>
  <c r="B28" i="81"/>
  <c r="B28" i="82"/>
  <c r="B28" i="83"/>
  <c r="B28" i="84"/>
  <c r="B28" i="85"/>
  <c r="B28" i="86"/>
  <c r="B28" i="87"/>
  <c r="B28" i="88"/>
  <c r="B28" i="89"/>
  <c r="B28" i="90"/>
  <c r="B28" i="91"/>
  <c r="B28" i="92"/>
  <c r="B28" i="93"/>
  <c r="B28" i="94"/>
  <c r="B28" i="95"/>
  <c r="B28" i="96"/>
  <c r="B28" i="97"/>
  <c r="B28" i="98"/>
  <c r="B28" i="99"/>
  <c r="B28" i="100"/>
  <c r="B28" i="101"/>
  <c r="B28" i="102"/>
  <c r="B28" i="103"/>
  <c r="B28" i="104"/>
  <c r="B28" i="105"/>
  <c r="B28" i="106"/>
  <c r="B28" i="107"/>
  <c r="B28" i="108"/>
  <c r="B28" i="109"/>
  <c r="B28" i="110"/>
  <c r="B28" i="111"/>
  <c r="B28" i="4"/>
  <c r="B27" i="80"/>
  <c r="B27" i="81"/>
  <c r="B27" i="82"/>
  <c r="B27" i="83"/>
  <c r="B27" i="84"/>
  <c r="B27" i="85"/>
  <c r="B27" i="86"/>
  <c r="B27" i="87"/>
  <c r="B27" i="88"/>
  <c r="B27" i="89"/>
  <c r="B27" i="90"/>
  <c r="B27" i="91"/>
  <c r="B27" i="92"/>
  <c r="B27" i="93"/>
  <c r="B27" i="94"/>
  <c r="B27" i="95"/>
  <c r="B27" i="96"/>
  <c r="B27" i="97"/>
  <c r="B27" i="98"/>
  <c r="B27" i="99"/>
  <c r="B27" i="100"/>
  <c r="B27" i="101"/>
  <c r="B27" i="102"/>
  <c r="B27" i="103"/>
  <c r="B27" i="104"/>
  <c r="B27" i="105"/>
  <c r="B27" i="106"/>
  <c r="B27" i="107"/>
  <c r="B27" i="108"/>
  <c r="B27" i="109"/>
  <c r="B27" i="110"/>
  <c r="B27" i="111"/>
  <c r="B27" i="4"/>
  <c r="B24" i="80"/>
  <c r="B24" i="81"/>
  <c r="B24" i="82"/>
  <c r="B24" i="83"/>
  <c r="B24" i="84"/>
  <c r="B24" i="85"/>
  <c r="B24" i="86"/>
  <c r="B24" i="87"/>
  <c r="B24" i="88"/>
  <c r="B24" i="89"/>
  <c r="B24" i="90"/>
  <c r="B24" i="91"/>
  <c r="B24" i="92"/>
  <c r="B24" i="93"/>
  <c r="B24" i="94"/>
  <c r="B24" i="95"/>
  <c r="B24" i="96"/>
  <c r="B24" i="97"/>
  <c r="B24" i="98"/>
  <c r="B24" i="99"/>
  <c r="B24" i="100"/>
  <c r="B24" i="101"/>
  <c r="B24" i="102"/>
  <c r="B24" i="103"/>
  <c r="B24" i="104"/>
  <c r="B24" i="105"/>
  <c r="B24" i="106"/>
  <c r="B24" i="107"/>
  <c r="B24" i="108"/>
  <c r="B24" i="109"/>
  <c r="B24" i="110"/>
  <c r="B24" i="111"/>
  <c r="B24" i="4"/>
  <c r="B23" i="80"/>
  <c r="B23" i="81"/>
  <c r="B23" i="82"/>
  <c r="B23" i="83"/>
  <c r="B23" i="84"/>
  <c r="B23" i="85"/>
  <c r="B23" i="86"/>
  <c r="B23" i="87"/>
  <c r="B23" i="88"/>
  <c r="B23" i="89"/>
  <c r="B23" i="90"/>
  <c r="B23" i="91"/>
  <c r="B23" i="92"/>
  <c r="B23" i="93"/>
  <c r="B23" i="94"/>
  <c r="B23" i="95"/>
  <c r="B23" i="96"/>
  <c r="B23" i="97"/>
  <c r="B23" i="98"/>
  <c r="B23" i="99"/>
  <c r="B23" i="100"/>
  <c r="B23" i="101"/>
  <c r="B23" i="102"/>
  <c r="B23" i="103"/>
  <c r="B23" i="104"/>
  <c r="B23" i="105"/>
  <c r="B23" i="106"/>
  <c r="B23" i="107"/>
  <c r="B23" i="108"/>
  <c r="B23" i="109"/>
  <c r="B23" i="110"/>
  <c r="B23" i="111"/>
  <c r="B23" i="4"/>
  <c r="B22" i="80"/>
  <c r="B22" i="81"/>
  <c r="B22" i="82"/>
  <c r="B22" i="83"/>
  <c r="B22" i="84"/>
  <c r="B22" i="85"/>
  <c r="B22" i="86"/>
  <c r="B22" i="87"/>
  <c r="B22" i="88"/>
  <c r="B22" i="89"/>
  <c r="B22" i="90"/>
  <c r="B22" i="91"/>
  <c r="B22" i="92"/>
  <c r="B22" i="93"/>
  <c r="B22" i="94"/>
  <c r="B22" i="95"/>
  <c r="B22" i="96"/>
  <c r="B22" i="97"/>
  <c r="B22" i="98"/>
  <c r="B22" i="99"/>
  <c r="B22" i="100"/>
  <c r="B22" i="101"/>
  <c r="B22" i="102"/>
  <c r="B22" i="103"/>
  <c r="B22" i="104"/>
  <c r="B22" i="105"/>
  <c r="B22" i="106"/>
  <c r="B22" i="107"/>
  <c r="B22" i="108"/>
  <c r="B22" i="109"/>
  <c r="B22" i="110"/>
  <c r="B22" i="111"/>
  <c r="B22" i="4"/>
  <c r="B21" i="80"/>
  <c r="B21" i="81"/>
  <c r="B21" i="82"/>
  <c r="B21" i="83"/>
  <c r="B21" i="84"/>
  <c r="B21" i="85"/>
  <c r="B21" i="86"/>
  <c r="B21" i="87"/>
  <c r="B21" i="88"/>
  <c r="B21" i="89"/>
  <c r="B21" i="90"/>
  <c r="B21" i="91"/>
  <c r="B21" i="92"/>
  <c r="B21" i="93"/>
  <c r="B21" i="94"/>
  <c r="B21" i="95"/>
  <c r="B21" i="96"/>
  <c r="B21" i="97"/>
  <c r="B21" i="98"/>
  <c r="B21" i="99"/>
  <c r="B21" i="100"/>
  <c r="B21" i="101"/>
  <c r="B21" i="102"/>
  <c r="B21" i="103"/>
  <c r="B21" i="104"/>
  <c r="B21" i="105"/>
  <c r="B21" i="106"/>
  <c r="B21" i="107"/>
  <c r="B21" i="108"/>
  <c r="B21" i="109"/>
  <c r="B21" i="110"/>
  <c r="B21" i="111"/>
  <c r="B21" i="4"/>
  <c r="B20" i="80"/>
  <c r="B20" i="81"/>
  <c r="B20" i="82"/>
  <c r="B20" i="83"/>
  <c r="B20" i="84"/>
  <c r="B20" i="85"/>
  <c r="B20" i="86"/>
  <c r="B20" i="87"/>
  <c r="B20" i="88"/>
  <c r="B20" i="89"/>
  <c r="B20" i="90"/>
  <c r="B20" i="91"/>
  <c r="B20" i="92"/>
  <c r="B20" i="93"/>
  <c r="B20" i="94"/>
  <c r="B20" i="95"/>
  <c r="B20" i="96"/>
  <c r="B20" i="97"/>
  <c r="B20" i="98"/>
  <c r="B20" i="99"/>
  <c r="B20" i="100"/>
  <c r="B20" i="101"/>
  <c r="B20" i="102"/>
  <c r="B20" i="103"/>
  <c r="B20" i="104"/>
  <c r="B20" i="105"/>
  <c r="B20" i="106"/>
  <c r="B20" i="107"/>
  <c r="B20" i="108"/>
  <c r="B20" i="109"/>
  <c r="B20" i="110"/>
  <c r="B20" i="111"/>
  <c r="B20" i="4"/>
  <c r="B19" i="80"/>
  <c r="B19" i="81"/>
  <c r="B19" i="82"/>
  <c r="B19" i="83"/>
  <c r="B19" i="84"/>
  <c r="B19" i="85"/>
  <c r="B19" i="86"/>
  <c r="B19" i="87"/>
  <c r="B19" i="88"/>
  <c r="B19" i="89"/>
  <c r="B19" i="90"/>
  <c r="B19" i="91"/>
  <c r="B19" i="92"/>
  <c r="B19" i="93"/>
  <c r="B19" i="94"/>
  <c r="B19" i="95"/>
  <c r="B19" i="96"/>
  <c r="B19" i="97"/>
  <c r="B19" i="98"/>
  <c r="B19" i="99"/>
  <c r="B19" i="100"/>
  <c r="B19" i="101"/>
  <c r="B19" i="102"/>
  <c r="B19" i="103"/>
  <c r="B19" i="104"/>
  <c r="B19" i="105"/>
  <c r="B19" i="106"/>
  <c r="B19" i="107"/>
  <c r="B19" i="108"/>
  <c r="B19" i="109"/>
  <c r="B19" i="110"/>
  <c r="B19" i="111"/>
  <c r="B19" i="4"/>
  <c r="B18" i="80"/>
  <c r="B18" i="81"/>
  <c r="B18" i="82"/>
  <c r="B18" i="83"/>
  <c r="B18" i="84"/>
  <c r="B18" i="85"/>
  <c r="B18" i="86"/>
  <c r="B18" i="87"/>
  <c r="B18" i="88"/>
  <c r="B18" i="89"/>
  <c r="B18" i="90"/>
  <c r="B18" i="91"/>
  <c r="B18" i="92"/>
  <c r="B18" i="93"/>
  <c r="B18" i="94"/>
  <c r="B18" i="95"/>
  <c r="B18" i="96"/>
  <c r="B18" i="97"/>
  <c r="B18" i="98"/>
  <c r="B18" i="99"/>
  <c r="B18" i="100"/>
  <c r="B18" i="101"/>
  <c r="B18" i="102"/>
  <c r="B18" i="103"/>
  <c r="B18" i="104"/>
  <c r="B18" i="105"/>
  <c r="B18" i="106"/>
  <c r="B18" i="107"/>
  <c r="B18" i="108"/>
  <c r="B18" i="109"/>
  <c r="B18" i="110"/>
  <c r="B18" i="111"/>
  <c r="B18" i="4"/>
  <c r="B17" i="80"/>
  <c r="B17" i="81"/>
  <c r="B17" i="82"/>
  <c r="B17" i="83"/>
  <c r="B17" i="84"/>
  <c r="B17" i="85"/>
  <c r="B17" i="86"/>
  <c r="B17" i="87"/>
  <c r="B17" i="88"/>
  <c r="B17" i="89"/>
  <c r="B17" i="90"/>
  <c r="B17" i="91"/>
  <c r="B17" i="92"/>
  <c r="B17" i="93"/>
  <c r="B17" i="94"/>
  <c r="B17" i="95"/>
  <c r="B17" i="96"/>
  <c r="B17" i="97"/>
  <c r="B17" i="98"/>
  <c r="B17" i="99"/>
  <c r="B17" i="100"/>
  <c r="B17" i="101"/>
  <c r="B17" i="102"/>
  <c r="B17" i="103"/>
  <c r="B17" i="104"/>
  <c r="B17" i="105"/>
  <c r="B17" i="106"/>
  <c r="B17" i="107"/>
  <c r="B17" i="108"/>
  <c r="B17" i="109"/>
  <c r="B17" i="110"/>
  <c r="B17" i="111"/>
  <c r="B17" i="4"/>
  <c r="B16" i="80"/>
  <c r="B16" i="81"/>
  <c r="B16" i="82"/>
  <c r="B16" i="83"/>
  <c r="B16" i="84"/>
  <c r="B16" i="85"/>
  <c r="B16" i="86"/>
  <c r="B16" i="87"/>
  <c r="B16" i="88"/>
  <c r="B16" i="89"/>
  <c r="B16" i="90"/>
  <c r="B16" i="91"/>
  <c r="B16" i="92"/>
  <c r="B16" i="93"/>
  <c r="B16" i="94"/>
  <c r="B16" i="95"/>
  <c r="B16" i="96"/>
  <c r="B16" i="97"/>
  <c r="B16" i="98"/>
  <c r="B16" i="99"/>
  <c r="B16" i="100"/>
  <c r="B16" i="101"/>
  <c r="B16" i="102"/>
  <c r="B16" i="103"/>
  <c r="B16" i="104"/>
  <c r="B16" i="105"/>
  <c r="B16" i="106"/>
  <c r="B16" i="107"/>
  <c r="B16" i="108"/>
  <c r="B16" i="109"/>
  <c r="B16" i="110"/>
  <c r="B16" i="111"/>
  <c r="B16" i="4"/>
  <c r="B15" i="80"/>
  <c r="B15" i="81"/>
  <c r="B15" i="82"/>
  <c r="B15" i="83"/>
  <c r="B15" i="84"/>
  <c r="B15" i="85"/>
  <c r="B15" i="86"/>
  <c r="B15" i="87"/>
  <c r="B15" i="88"/>
  <c r="B15" i="89"/>
  <c r="B15" i="90"/>
  <c r="B15" i="91"/>
  <c r="B15" i="92"/>
  <c r="B15" i="93"/>
  <c r="B15" i="94"/>
  <c r="B15" i="95"/>
  <c r="B15" i="96"/>
  <c r="B15" i="97"/>
  <c r="B15" i="98"/>
  <c r="B15" i="99"/>
  <c r="B15" i="100"/>
  <c r="B15" i="101"/>
  <c r="B15" i="102"/>
  <c r="B15" i="103"/>
  <c r="B15" i="104"/>
  <c r="B15" i="105"/>
  <c r="B15" i="106"/>
  <c r="B15" i="107"/>
  <c r="B15" i="108"/>
  <c r="B15" i="109"/>
  <c r="B15" i="110"/>
  <c r="B15" i="111"/>
  <c r="B15" i="4"/>
  <c r="B14" i="80"/>
  <c r="B14" i="81"/>
  <c r="B14" i="82"/>
  <c r="B14" i="83"/>
  <c r="B14" i="84"/>
  <c r="B14" i="85"/>
  <c r="B14" i="86"/>
  <c r="B14" i="87"/>
  <c r="B14" i="88"/>
  <c r="B14" i="89"/>
  <c r="B14" i="90"/>
  <c r="B14" i="91"/>
  <c r="B14" i="92"/>
  <c r="B14" i="93"/>
  <c r="B14" i="94"/>
  <c r="B14" i="95"/>
  <c r="B14" i="96"/>
  <c r="B14" i="97"/>
  <c r="B14" i="98"/>
  <c r="B14" i="99"/>
  <c r="B14" i="100"/>
  <c r="B14" i="101"/>
  <c r="B14" i="102"/>
  <c r="B14" i="103"/>
  <c r="B14" i="104"/>
  <c r="B14" i="105"/>
  <c r="B14" i="106"/>
  <c r="B14" i="107"/>
  <c r="B14" i="108"/>
  <c r="B14" i="109"/>
  <c r="B14" i="110"/>
  <c r="B14" i="111"/>
  <c r="B14" i="4"/>
  <c r="B13" i="80"/>
  <c r="B13" i="81"/>
  <c r="B13" i="82"/>
  <c r="B13" i="83"/>
  <c r="B13" i="84"/>
  <c r="B13" i="85"/>
  <c r="B13" i="86"/>
  <c r="B13" i="87"/>
  <c r="B13" i="88"/>
  <c r="B13" i="89"/>
  <c r="B13" i="90"/>
  <c r="B13" i="91"/>
  <c r="B13" i="92"/>
  <c r="B13" i="93"/>
  <c r="B13" i="94"/>
  <c r="B13" i="95"/>
  <c r="B13" i="96"/>
  <c r="B13" i="97"/>
  <c r="B13" i="98"/>
  <c r="B13" i="99"/>
  <c r="B13" i="100"/>
  <c r="B13" i="101"/>
  <c r="B13" i="102"/>
  <c r="B13" i="103"/>
  <c r="B13" i="104"/>
  <c r="B13" i="105"/>
  <c r="B13" i="106"/>
  <c r="B13" i="107"/>
  <c r="B13" i="108"/>
  <c r="B13" i="109"/>
  <c r="B13" i="110"/>
  <c r="B13" i="111"/>
  <c r="B13" i="4"/>
  <c r="B12" i="80"/>
  <c r="B12" i="81"/>
  <c r="B12" i="82"/>
  <c r="B12" i="83"/>
  <c r="B12" i="84"/>
  <c r="B12" i="85"/>
  <c r="B12" i="86"/>
  <c r="B12" i="87"/>
  <c r="B12" i="88"/>
  <c r="B12" i="89"/>
  <c r="B12" i="90"/>
  <c r="B12" i="91"/>
  <c r="B12" i="92"/>
  <c r="B12" i="93"/>
  <c r="B12" i="94"/>
  <c r="B12" i="95"/>
  <c r="B12" i="96"/>
  <c r="B12" i="97"/>
  <c r="B12" i="98"/>
  <c r="B12" i="99"/>
  <c r="B12" i="100"/>
  <c r="B12" i="101"/>
  <c r="B12" i="102"/>
  <c r="B12" i="103"/>
  <c r="B12" i="104"/>
  <c r="B12" i="105"/>
  <c r="B12" i="106"/>
  <c r="B12" i="107"/>
  <c r="B12" i="108"/>
  <c r="B12" i="109"/>
  <c r="B12" i="110"/>
  <c r="B12" i="111"/>
  <c r="B12" i="4"/>
  <c r="B11" i="80"/>
  <c r="B11" i="81"/>
  <c r="B11" i="82"/>
  <c r="B11" i="83"/>
  <c r="B11" i="84"/>
  <c r="B11" i="85"/>
  <c r="B11" i="86"/>
  <c r="B11" i="87"/>
  <c r="B11" i="88"/>
  <c r="B11" i="89"/>
  <c r="B11" i="90"/>
  <c r="B11" i="91"/>
  <c r="B11" i="92"/>
  <c r="B11" i="93"/>
  <c r="B11" i="94"/>
  <c r="B11" i="95"/>
  <c r="B11" i="96"/>
  <c r="B11" i="97"/>
  <c r="B11" i="98"/>
  <c r="B11" i="99"/>
  <c r="B11" i="100"/>
  <c r="B11" i="101"/>
  <c r="B11" i="102"/>
  <c r="B11" i="103"/>
  <c r="B11" i="104"/>
  <c r="B11" i="105"/>
  <c r="B11" i="106"/>
  <c r="B11" i="107"/>
  <c r="B11" i="108"/>
  <c r="B11" i="109"/>
  <c r="B11" i="110"/>
  <c r="B11" i="111"/>
  <c r="B11" i="4"/>
  <c r="H14" i="80"/>
  <c r="H15" i="80"/>
  <c r="H16" i="80"/>
  <c r="H17" i="80"/>
  <c r="H18" i="80"/>
  <c r="H19" i="80"/>
  <c r="H20" i="80"/>
  <c r="H21" i="80"/>
  <c r="H22" i="80"/>
  <c r="H23" i="80"/>
  <c r="H24" i="80"/>
  <c r="H27" i="80"/>
  <c r="H28" i="80"/>
  <c r="H29" i="80"/>
  <c r="H30" i="80"/>
  <c r="H31" i="80"/>
  <c r="H32" i="80"/>
  <c r="H33" i="80"/>
  <c r="H34" i="80"/>
  <c r="H35" i="80"/>
  <c r="H36" i="80"/>
  <c r="H41" i="80"/>
  <c r="H14" i="81"/>
  <c r="H15" i="81"/>
  <c r="H16" i="81"/>
  <c r="H17" i="81"/>
  <c r="H18" i="81"/>
  <c r="H19" i="81"/>
  <c r="H20" i="81"/>
  <c r="H21" i="81"/>
  <c r="H22" i="81"/>
  <c r="H23" i="81"/>
  <c r="H24" i="81"/>
  <c r="H27" i="81"/>
  <c r="H28" i="81"/>
  <c r="H29" i="81"/>
  <c r="H30" i="81"/>
  <c r="H31" i="81"/>
  <c r="H32" i="81"/>
  <c r="H33" i="81"/>
  <c r="H34" i="81"/>
  <c r="H35" i="81"/>
  <c r="H36" i="81"/>
  <c r="H41" i="81"/>
  <c r="H14" i="82"/>
  <c r="H15" i="82"/>
  <c r="H16" i="82"/>
  <c r="H17" i="82"/>
  <c r="H18" i="82"/>
  <c r="H19" i="82"/>
  <c r="H20" i="82"/>
  <c r="H21" i="82"/>
  <c r="H22" i="82"/>
  <c r="H23" i="82"/>
  <c r="H24" i="82"/>
  <c r="H27" i="82"/>
  <c r="H28" i="82"/>
  <c r="H29" i="82"/>
  <c r="H30" i="82"/>
  <c r="H31" i="82"/>
  <c r="H32" i="82"/>
  <c r="H33" i="82"/>
  <c r="H34" i="82"/>
  <c r="H35" i="82"/>
  <c r="H36" i="82"/>
  <c r="H41" i="82"/>
  <c r="H14" i="83"/>
  <c r="H15" i="83"/>
  <c r="H16" i="83"/>
  <c r="H17" i="83"/>
  <c r="H18" i="83"/>
  <c r="H19" i="83"/>
  <c r="H20" i="83"/>
  <c r="H21" i="83"/>
  <c r="H22" i="83"/>
  <c r="H23" i="83"/>
  <c r="H24" i="83"/>
  <c r="H27" i="83"/>
  <c r="H28" i="83"/>
  <c r="H29" i="83"/>
  <c r="H30" i="83"/>
  <c r="H31" i="83"/>
  <c r="H32" i="83"/>
  <c r="H33" i="83"/>
  <c r="H34" i="83"/>
  <c r="H35" i="83"/>
  <c r="H36" i="83"/>
  <c r="H41" i="83"/>
  <c r="H14" i="84"/>
  <c r="H15" i="84"/>
  <c r="H16" i="84"/>
  <c r="H17" i="84"/>
  <c r="H18" i="84"/>
  <c r="H19" i="84"/>
  <c r="H20" i="84"/>
  <c r="H21" i="84"/>
  <c r="H22" i="84"/>
  <c r="H23" i="84"/>
  <c r="H24" i="84"/>
  <c r="H27" i="84"/>
  <c r="H28" i="84"/>
  <c r="H29" i="84"/>
  <c r="H30" i="84"/>
  <c r="H31" i="84"/>
  <c r="H32" i="84"/>
  <c r="H33" i="84"/>
  <c r="H34" i="84"/>
  <c r="H35" i="84"/>
  <c r="H36" i="84"/>
  <c r="H41" i="84"/>
  <c r="H14" i="85"/>
  <c r="H15" i="85"/>
  <c r="H16" i="85"/>
  <c r="H17" i="85"/>
  <c r="H18" i="85"/>
  <c r="H19" i="85"/>
  <c r="H20" i="85"/>
  <c r="H21" i="85"/>
  <c r="H22" i="85"/>
  <c r="H23" i="85"/>
  <c r="H24" i="85"/>
  <c r="H27" i="85"/>
  <c r="H28" i="85"/>
  <c r="H29" i="85"/>
  <c r="H30" i="85"/>
  <c r="H31" i="85"/>
  <c r="H32" i="85"/>
  <c r="H33" i="85"/>
  <c r="H34" i="85"/>
  <c r="H35" i="85"/>
  <c r="H36" i="85"/>
  <c r="H41" i="85"/>
  <c r="H14" i="86"/>
  <c r="H15" i="86"/>
  <c r="H16" i="86"/>
  <c r="H17" i="86"/>
  <c r="H18" i="86"/>
  <c r="H19" i="86"/>
  <c r="H20" i="86"/>
  <c r="H21" i="86"/>
  <c r="H22" i="86"/>
  <c r="H23" i="86"/>
  <c r="H24" i="86"/>
  <c r="H27" i="86"/>
  <c r="H28" i="86"/>
  <c r="H29" i="86"/>
  <c r="H30" i="86"/>
  <c r="H31" i="86"/>
  <c r="H32" i="86"/>
  <c r="H33" i="86"/>
  <c r="H34" i="86"/>
  <c r="H35" i="86"/>
  <c r="H36" i="86"/>
  <c r="H41" i="86"/>
  <c r="H14" i="87"/>
  <c r="H15" i="87"/>
  <c r="H16" i="87"/>
  <c r="H17" i="87"/>
  <c r="H18" i="87"/>
  <c r="H19" i="87"/>
  <c r="H20" i="87"/>
  <c r="H21" i="87"/>
  <c r="H22" i="87"/>
  <c r="H23" i="87"/>
  <c r="H24" i="87"/>
  <c r="H27" i="87"/>
  <c r="H28" i="87"/>
  <c r="H29" i="87"/>
  <c r="H30" i="87"/>
  <c r="H31" i="87"/>
  <c r="H32" i="87"/>
  <c r="H33" i="87"/>
  <c r="H34" i="87"/>
  <c r="H35" i="87"/>
  <c r="H36" i="87"/>
  <c r="H41" i="87"/>
  <c r="H14" i="88"/>
  <c r="H15" i="88"/>
  <c r="H16" i="88"/>
  <c r="H17" i="88"/>
  <c r="H18" i="88"/>
  <c r="H19" i="88"/>
  <c r="H20" i="88"/>
  <c r="H21" i="88"/>
  <c r="H22" i="88"/>
  <c r="H23" i="88"/>
  <c r="H24" i="88"/>
  <c r="H27" i="88"/>
  <c r="H28" i="88"/>
  <c r="H29" i="88"/>
  <c r="H30" i="88"/>
  <c r="H31" i="88"/>
  <c r="H32" i="88"/>
  <c r="H33" i="88"/>
  <c r="H34" i="88"/>
  <c r="H35" i="88"/>
  <c r="H36" i="88"/>
  <c r="H41" i="88"/>
  <c r="H14" i="89"/>
  <c r="H15" i="89"/>
  <c r="H16" i="89"/>
  <c r="H17" i="89"/>
  <c r="H18" i="89"/>
  <c r="H19" i="89"/>
  <c r="H20" i="89"/>
  <c r="H21" i="89"/>
  <c r="H22" i="89"/>
  <c r="H23" i="89"/>
  <c r="H24" i="89"/>
  <c r="H27" i="89"/>
  <c r="H28" i="89"/>
  <c r="H29" i="89"/>
  <c r="H30" i="89"/>
  <c r="H31" i="89"/>
  <c r="H32" i="89"/>
  <c r="H33" i="89"/>
  <c r="H34" i="89"/>
  <c r="H35" i="89"/>
  <c r="H36" i="89"/>
  <c r="H41" i="89"/>
  <c r="H14" i="90"/>
  <c r="H15" i="90"/>
  <c r="H16" i="90"/>
  <c r="H17" i="90"/>
  <c r="H18" i="90"/>
  <c r="H19" i="90"/>
  <c r="H20" i="90"/>
  <c r="H21" i="90"/>
  <c r="H22" i="90"/>
  <c r="H23" i="90"/>
  <c r="H24" i="90"/>
  <c r="H27" i="90"/>
  <c r="H28" i="90"/>
  <c r="H29" i="90"/>
  <c r="H30" i="90"/>
  <c r="H31" i="90"/>
  <c r="H32" i="90"/>
  <c r="H33" i="90"/>
  <c r="H34" i="90"/>
  <c r="H35" i="90"/>
  <c r="H36" i="90"/>
  <c r="H41" i="90"/>
  <c r="H14" i="91"/>
  <c r="H15" i="91"/>
  <c r="H16" i="91"/>
  <c r="H17" i="91"/>
  <c r="H18" i="91"/>
  <c r="H19" i="91"/>
  <c r="H20" i="91"/>
  <c r="H21" i="91"/>
  <c r="H22" i="91"/>
  <c r="H23" i="91"/>
  <c r="H24" i="91"/>
  <c r="H27" i="91"/>
  <c r="H28" i="91"/>
  <c r="H29" i="91"/>
  <c r="H30" i="91"/>
  <c r="H31" i="91"/>
  <c r="H32" i="91"/>
  <c r="H33" i="91"/>
  <c r="H34" i="91"/>
  <c r="H35" i="91"/>
  <c r="H36" i="91"/>
  <c r="H41" i="91"/>
  <c r="H14" i="92"/>
  <c r="H15" i="92"/>
  <c r="H16" i="92"/>
  <c r="H17" i="92"/>
  <c r="H18" i="92"/>
  <c r="H19" i="92"/>
  <c r="H20" i="92"/>
  <c r="H21" i="92"/>
  <c r="H22" i="92"/>
  <c r="H23" i="92"/>
  <c r="H24" i="92"/>
  <c r="H27" i="92"/>
  <c r="H28" i="92"/>
  <c r="H29" i="92"/>
  <c r="H30" i="92"/>
  <c r="H31" i="92"/>
  <c r="H32" i="92"/>
  <c r="H33" i="92"/>
  <c r="H34" i="92"/>
  <c r="H35" i="92"/>
  <c r="H36" i="92"/>
  <c r="H41" i="92"/>
  <c r="H14" i="93"/>
  <c r="H15" i="93"/>
  <c r="H16" i="93"/>
  <c r="H17" i="93"/>
  <c r="H18" i="93"/>
  <c r="H19" i="93"/>
  <c r="H20" i="93"/>
  <c r="H21" i="93"/>
  <c r="H22" i="93"/>
  <c r="H23" i="93"/>
  <c r="H24" i="93"/>
  <c r="H27" i="93"/>
  <c r="H28" i="93"/>
  <c r="H29" i="93"/>
  <c r="H30" i="93"/>
  <c r="H31" i="93"/>
  <c r="H32" i="93"/>
  <c r="H33" i="93"/>
  <c r="H34" i="93"/>
  <c r="H35" i="93"/>
  <c r="H36" i="93"/>
  <c r="H41" i="93"/>
  <c r="H14" i="94"/>
  <c r="H15" i="94"/>
  <c r="H16" i="94"/>
  <c r="H17" i="94"/>
  <c r="H18" i="94"/>
  <c r="H19" i="94"/>
  <c r="H20" i="94"/>
  <c r="H21" i="94"/>
  <c r="H22" i="94"/>
  <c r="H23" i="94"/>
  <c r="H24" i="94"/>
  <c r="H27" i="94"/>
  <c r="H28" i="94"/>
  <c r="H29" i="94"/>
  <c r="H30" i="94"/>
  <c r="H31" i="94"/>
  <c r="H32" i="94"/>
  <c r="H33" i="94"/>
  <c r="H34" i="94"/>
  <c r="H35" i="94"/>
  <c r="H36" i="94"/>
  <c r="H41" i="94"/>
  <c r="H14" i="95"/>
  <c r="H15" i="95"/>
  <c r="H16" i="95"/>
  <c r="H17" i="95"/>
  <c r="H18" i="95"/>
  <c r="H19" i="95"/>
  <c r="H20" i="95"/>
  <c r="H21" i="95"/>
  <c r="H22" i="95"/>
  <c r="H23" i="95"/>
  <c r="H24" i="95"/>
  <c r="H27" i="95"/>
  <c r="H28" i="95"/>
  <c r="H29" i="95"/>
  <c r="H30" i="95"/>
  <c r="H31" i="95"/>
  <c r="H32" i="95"/>
  <c r="H33" i="95"/>
  <c r="H34" i="95"/>
  <c r="H35" i="95"/>
  <c r="H36" i="95"/>
  <c r="H41" i="95"/>
  <c r="H14" i="96"/>
  <c r="H15" i="96"/>
  <c r="H16" i="96"/>
  <c r="H17" i="96"/>
  <c r="H18" i="96"/>
  <c r="H19" i="96"/>
  <c r="H20" i="96"/>
  <c r="H21" i="96"/>
  <c r="H22" i="96"/>
  <c r="H23" i="96"/>
  <c r="H24" i="96"/>
  <c r="H27" i="96"/>
  <c r="H28" i="96"/>
  <c r="H29" i="96"/>
  <c r="H30" i="96"/>
  <c r="H31" i="96"/>
  <c r="H32" i="96"/>
  <c r="H33" i="96"/>
  <c r="H34" i="96"/>
  <c r="H35" i="96"/>
  <c r="H36" i="96"/>
  <c r="H41" i="96"/>
  <c r="H14" i="97"/>
  <c r="H15" i="97"/>
  <c r="H16" i="97"/>
  <c r="H17" i="97"/>
  <c r="H18" i="97"/>
  <c r="H19" i="97"/>
  <c r="H20" i="97"/>
  <c r="H21" i="97"/>
  <c r="H22" i="97"/>
  <c r="H23" i="97"/>
  <c r="H24" i="97"/>
  <c r="H27" i="97"/>
  <c r="H28" i="97"/>
  <c r="H29" i="97"/>
  <c r="H30" i="97"/>
  <c r="H31" i="97"/>
  <c r="H32" i="97"/>
  <c r="H33" i="97"/>
  <c r="H34" i="97"/>
  <c r="H35" i="97"/>
  <c r="H36" i="97"/>
  <c r="H41" i="97"/>
  <c r="H14" i="98"/>
  <c r="H15" i="98"/>
  <c r="H16" i="98"/>
  <c r="H17" i="98"/>
  <c r="H18" i="98"/>
  <c r="H19" i="98"/>
  <c r="H20" i="98"/>
  <c r="H21" i="98"/>
  <c r="H22" i="98"/>
  <c r="H23" i="98"/>
  <c r="H24" i="98"/>
  <c r="H27" i="98"/>
  <c r="H28" i="98"/>
  <c r="H29" i="98"/>
  <c r="H30" i="98"/>
  <c r="H31" i="98"/>
  <c r="H32" i="98"/>
  <c r="H33" i="98"/>
  <c r="H34" i="98"/>
  <c r="H35" i="98"/>
  <c r="H36" i="98"/>
  <c r="H41" i="98"/>
  <c r="H14" i="99"/>
  <c r="H15" i="99"/>
  <c r="H16" i="99"/>
  <c r="H17" i="99"/>
  <c r="H18" i="99"/>
  <c r="H19" i="99"/>
  <c r="H20" i="99"/>
  <c r="H21" i="99"/>
  <c r="H22" i="99"/>
  <c r="H23" i="99"/>
  <c r="H24" i="99"/>
  <c r="H27" i="99"/>
  <c r="H28" i="99"/>
  <c r="H29" i="99"/>
  <c r="H30" i="99"/>
  <c r="H31" i="99"/>
  <c r="H32" i="99"/>
  <c r="H33" i="99"/>
  <c r="H34" i="99"/>
  <c r="H35" i="99"/>
  <c r="H36" i="99"/>
  <c r="H41" i="99"/>
  <c r="H14" i="100"/>
  <c r="H15" i="100"/>
  <c r="H16" i="100"/>
  <c r="H17" i="100"/>
  <c r="H18" i="100"/>
  <c r="H19" i="100"/>
  <c r="H20" i="100"/>
  <c r="H21" i="100"/>
  <c r="H22" i="100"/>
  <c r="H23" i="100"/>
  <c r="H24" i="100"/>
  <c r="H27" i="100"/>
  <c r="H28" i="100"/>
  <c r="H29" i="100"/>
  <c r="H30" i="100"/>
  <c r="H31" i="100"/>
  <c r="H32" i="100"/>
  <c r="H33" i="100"/>
  <c r="H34" i="100"/>
  <c r="H35" i="100"/>
  <c r="H36" i="100"/>
  <c r="H41" i="100"/>
  <c r="H14" i="101"/>
  <c r="H15" i="101"/>
  <c r="H16" i="101"/>
  <c r="H17" i="101"/>
  <c r="H18" i="101"/>
  <c r="H19" i="101"/>
  <c r="H20" i="101"/>
  <c r="H21" i="101"/>
  <c r="H22" i="101"/>
  <c r="H23" i="101"/>
  <c r="H24" i="101"/>
  <c r="H27" i="101"/>
  <c r="H28" i="101"/>
  <c r="H29" i="101"/>
  <c r="H30" i="101"/>
  <c r="H31" i="101"/>
  <c r="H32" i="101"/>
  <c r="H33" i="101"/>
  <c r="H34" i="101"/>
  <c r="H35" i="101"/>
  <c r="H36" i="101"/>
  <c r="H41" i="101"/>
  <c r="H14" i="102"/>
  <c r="H15" i="102"/>
  <c r="H16" i="102"/>
  <c r="H17" i="102"/>
  <c r="H18" i="102"/>
  <c r="H19" i="102"/>
  <c r="H20" i="102"/>
  <c r="H21" i="102"/>
  <c r="H22" i="102"/>
  <c r="H23" i="102"/>
  <c r="H24" i="102"/>
  <c r="H27" i="102"/>
  <c r="H28" i="102"/>
  <c r="H29" i="102"/>
  <c r="H30" i="102"/>
  <c r="H31" i="102"/>
  <c r="H32" i="102"/>
  <c r="H33" i="102"/>
  <c r="H34" i="102"/>
  <c r="H35" i="102"/>
  <c r="H36" i="102"/>
  <c r="H41" i="102"/>
  <c r="H14" i="103"/>
  <c r="H15" i="103"/>
  <c r="H16" i="103"/>
  <c r="H17" i="103"/>
  <c r="H18" i="103"/>
  <c r="H19" i="103"/>
  <c r="H20" i="103"/>
  <c r="H21" i="103"/>
  <c r="H22" i="103"/>
  <c r="H23" i="103"/>
  <c r="H24" i="103"/>
  <c r="H27" i="103"/>
  <c r="H28" i="103"/>
  <c r="H29" i="103"/>
  <c r="H30" i="103"/>
  <c r="H31" i="103"/>
  <c r="H32" i="103"/>
  <c r="H33" i="103"/>
  <c r="H34" i="103"/>
  <c r="H35" i="103"/>
  <c r="H36" i="103"/>
  <c r="H41" i="103"/>
  <c r="H14" i="104"/>
  <c r="H15" i="104"/>
  <c r="H16" i="104"/>
  <c r="H17" i="104"/>
  <c r="H18" i="104"/>
  <c r="H19" i="104"/>
  <c r="H20" i="104"/>
  <c r="H21" i="104"/>
  <c r="H22" i="104"/>
  <c r="H23" i="104"/>
  <c r="H24" i="104"/>
  <c r="H27" i="104"/>
  <c r="H28" i="104"/>
  <c r="H29" i="104"/>
  <c r="H30" i="104"/>
  <c r="H31" i="104"/>
  <c r="H32" i="104"/>
  <c r="H33" i="104"/>
  <c r="H34" i="104"/>
  <c r="H35" i="104"/>
  <c r="H36" i="104"/>
  <c r="H41" i="104"/>
  <c r="H14" i="105"/>
  <c r="H15" i="105"/>
  <c r="H16" i="105"/>
  <c r="H17" i="105"/>
  <c r="H18" i="105"/>
  <c r="H19" i="105"/>
  <c r="H20" i="105"/>
  <c r="H21" i="105"/>
  <c r="H22" i="105"/>
  <c r="H23" i="105"/>
  <c r="H24" i="105"/>
  <c r="H27" i="105"/>
  <c r="H28" i="105"/>
  <c r="H29" i="105"/>
  <c r="H30" i="105"/>
  <c r="H31" i="105"/>
  <c r="H32" i="105"/>
  <c r="H33" i="105"/>
  <c r="H34" i="105"/>
  <c r="H35" i="105"/>
  <c r="H36" i="105"/>
  <c r="H41" i="105"/>
  <c r="H14" i="106"/>
  <c r="H15" i="106"/>
  <c r="H16" i="106"/>
  <c r="H17" i="106"/>
  <c r="H18" i="106"/>
  <c r="H19" i="106"/>
  <c r="H20" i="106"/>
  <c r="H21" i="106"/>
  <c r="H22" i="106"/>
  <c r="H23" i="106"/>
  <c r="H24" i="106"/>
  <c r="H27" i="106"/>
  <c r="H28" i="106"/>
  <c r="H29" i="106"/>
  <c r="H30" i="106"/>
  <c r="H31" i="106"/>
  <c r="H32" i="106"/>
  <c r="H33" i="106"/>
  <c r="H34" i="106"/>
  <c r="H35" i="106"/>
  <c r="H36" i="106"/>
  <c r="H41" i="106"/>
  <c r="H14" i="107"/>
  <c r="H15" i="107"/>
  <c r="H16" i="107"/>
  <c r="H17" i="107"/>
  <c r="H18" i="107"/>
  <c r="H19" i="107"/>
  <c r="H20" i="107"/>
  <c r="H21" i="107"/>
  <c r="H22" i="107"/>
  <c r="H23" i="107"/>
  <c r="H24" i="107"/>
  <c r="H27" i="107"/>
  <c r="H28" i="107"/>
  <c r="H29" i="107"/>
  <c r="H30" i="107"/>
  <c r="H31" i="107"/>
  <c r="H32" i="107"/>
  <c r="H33" i="107"/>
  <c r="H34" i="107"/>
  <c r="H35" i="107"/>
  <c r="H36" i="107"/>
  <c r="H41" i="107"/>
  <c r="H14" i="108"/>
  <c r="H15" i="108"/>
  <c r="H16" i="108"/>
  <c r="H17" i="108"/>
  <c r="H18" i="108"/>
  <c r="H19" i="108"/>
  <c r="H20" i="108"/>
  <c r="H21" i="108"/>
  <c r="H22" i="108"/>
  <c r="H23" i="108"/>
  <c r="H24" i="108"/>
  <c r="H27" i="108"/>
  <c r="H28" i="108"/>
  <c r="H29" i="108"/>
  <c r="H30" i="108"/>
  <c r="H31" i="108"/>
  <c r="H32" i="108"/>
  <c r="H33" i="108"/>
  <c r="H34" i="108"/>
  <c r="H35" i="108"/>
  <c r="H36" i="108"/>
  <c r="H41" i="108"/>
  <c r="H14" i="109"/>
  <c r="H15" i="109"/>
  <c r="H16" i="109"/>
  <c r="H17" i="109"/>
  <c r="H18" i="109"/>
  <c r="H19" i="109"/>
  <c r="H20" i="109"/>
  <c r="H21" i="109"/>
  <c r="H22" i="109"/>
  <c r="H23" i="109"/>
  <c r="H24" i="109"/>
  <c r="H27" i="109"/>
  <c r="H28" i="109"/>
  <c r="H29" i="109"/>
  <c r="H30" i="109"/>
  <c r="H31" i="109"/>
  <c r="H32" i="109"/>
  <c r="H33" i="109"/>
  <c r="H34" i="109"/>
  <c r="H35" i="109"/>
  <c r="H36" i="109"/>
  <c r="H41" i="109"/>
  <c r="H14" i="110"/>
  <c r="H15" i="110"/>
  <c r="H16" i="110"/>
  <c r="H17" i="110"/>
  <c r="H18" i="110"/>
  <c r="H19" i="110"/>
  <c r="H20" i="110"/>
  <c r="H21" i="110"/>
  <c r="H22" i="110"/>
  <c r="H23" i="110"/>
  <c r="H24" i="110"/>
  <c r="H27" i="110"/>
  <c r="H28" i="110"/>
  <c r="H29" i="110"/>
  <c r="H30" i="110"/>
  <c r="H31" i="110"/>
  <c r="H32" i="110"/>
  <c r="H33" i="110"/>
  <c r="H34" i="110"/>
  <c r="H35" i="110"/>
  <c r="H36" i="110"/>
  <c r="H41" i="110"/>
  <c r="H14" i="111"/>
  <c r="H15" i="111"/>
  <c r="H16" i="111"/>
  <c r="H17" i="111"/>
  <c r="H18" i="111"/>
  <c r="H19" i="111"/>
  <c r="H20" i="111"/>
  <c r="H21" i="111"/>
  <c r="H22" i="111"/>
  <c r="H23" i="111"/>
  <c r="H24" i="111"/>
  <c r="H27" i="111"/>
  <c r="H28" i="111"/>
  <c r="H29" i="111"/>
  <c r="H30" i="111"/>
  <c r="H31" i="111"/>
  <c r="H32" i="111"/>
  <c r="H33" i="111"/>
  <c r="H34" i="111"/>
  <c r="H35" i="111"/>
  <c r="H36" i="111"/>
  <c r="H41" i="111"/>
  <c r="H14" i="4"/>
  <c r="H15" i="4"/>
  <c r="H16" i="4"/>
  <c r="H17" i="4"/>
  <c r="H18" i="4"/>
  <c r="H19" i="4"/>
  <c r="H20" i="4"/>
  <c r="H21" i="4"/>
  <c r="H22" i="4"/>
  <c r="H23" i="4"/>
  <c r="H24" i="4"/>
  <c r="H27" i="4"/>
  <c r="H28" i="4"/>
  <c r="H29" i="4"/>
  <c r="H30" i="4"/>
  <c r="H31" i="4"/>
  <c r="H32" i="4"/>
  <c r="H33" i="4"/>
  <c r="H34" i="4"/>
  <c r="H35" i="4"/>
  <c r="H36" i="4"/>
  <c r="H41" i="4"/>
  <c r="H13" i="80"/>
  <c r="H13" i="81"/>
  <c r="H13" i="82"/>
  <c r="H13" i="83"/>
  <c r="H13" i="84"/>
  <c r="H13" i="85"/>
  <c r="H13" i="86"/>
  <c r="H13" i="87"/>
  <c r="H13" i="88"/>
  <c r="H13" i="89"/>
  <c r="H13" i="90"/>
  <c r="H13" i="91"/>
  <c r="H13" i="92"/>
  <c r="H13" i="93"/>
  <c r="H13" i="94"/>
  <c r="H13" i="95"/>
  <c r="H13" i="96"/>
  <c r="H13" i="97"/>
  <c r="H13" i="98"/>
  <c r="H13" i="99"/>
  <c r="H13" i="100"/>
  <c r="H13" i="101"/>
  <c r="H13" i="102"/>
  <c r="H13" i="103"/>
  <c r="H13" i="104"/>
  <c r="H13" i="105"/>
  <c r="H13" i="106"/>
  <c r="H13" i="107"/>
  <c r="H13" i="108"/>
  <c r="H13" i="109"/>
  <c r="H13" i="110"/>
  <c r="H13" i="111"/>
  <c r="H13" i="4"/>
  <c r="H12" i="80"/>
  <c r="H12" i="81"/>
  <c r="H12" i="82"/>
  <c r="H12" i="83"/>
  <c r="H12" i="84"/>
  <c r="H12" i="85"/>
  <c r="H12" i="86"/>
  <c r="H12" i="87"/>
  <c r="H12" i="88"/>
  <c r="H12" i="89"/>
  <c r="H12" i="90"/>
  <c r="H12" i="91"/>
  <c r="H12" i="92"/>
  <c r="H12" i="93"/>
  <c r="H12" i="94"/>
  <c r="H12" i="95"/>
  <c r="H12" i="96"/>
  <c r="H12" i="97"/>
  <c r="H12" i="98"/>
  <c r="H12" i="99"/>
  <c r="H12" i="100"/>
  <c r="H12" i="101"/>
  <c r="H12" i="102"/>
  <c r="H12" i="103"/>
  <c r="H12" i="104"/>
  <c r="H12" i="105"/>
  <c r="H12" i="106"/>
  <c r="H12" i="107"/>
  <c r="H12" i="108"/>
  <c r="H12" i="109"/>
  <c r="H12" i="110"/>
  <c r="H12" i="111"/>
  <c r="H12" i="4"/>
  <c r="H11" i="80"/>
  <c r="H11" i="81"/>
  <c r="H11" i="82"/>
  <c r="H11" i="83"/>
  <c r="H11" i="84"/>
  <c r="H11" i="85"/>
  <c r="H11" i="86"/>
  <c r="H11" i="87"/>
  <c r="H11" i="88"/>
  <c r="H11" i="89"/>
  <c r="H11" i="90"/>
  <c r="H11" i="91"/>
  <c r="H11" i="92"/>
  <c r="H11" i="93"/>
  <c r="H11" i="94"/>
  <c r="H11" i="95"/>
  <c r="H11" i="96"/>
  <c r="H11" i="97"/>
  <c r="H11" i="98"/>
  <c r="H11" i="99"/>
  <c r="H11" i="100"/>
  <c r="H11" i="101"/>
  <c r="H11" i="102"/>
  <c r="H11" i="103"/>
  <c r="H11" i="104"/>
  <c r="H11" i="105"/>
  <c r="H11" i="106"/>
  <c r="H11" i="107"/>
  <c r="H11" i="108"/>
  <c r="H11" i="109"/>
  <c r="H11" i="110"/>
  <c r="H11" i="111"/>
  <c r="H11" i="4"/>
  <c r="A1" i="124"/>
  <c r="G23" i="91"/>
  <c r="G41" i="111" l="1"/>
  <c r="G36" i="111"/>
  <c r="G35" i="111"/>
  <c r="G34" i="111"/>
  <c r="G33" i="111"/>
  <c r="G32" i="111"/>
  <c r="G31" i="111"/>
  <c r="G30" i="111"/>
  <c r="G29" i="111"/>
  <c r="G28" i="111"/>
  <c r="G27" i="111"/>
  <c r="G24" i="111"/>
  <c r="G23" i="111"/>
  <c r="G22" i="111"/>
  <c r="G21" i="111"/>
  <c r="G20" i="111"/>
  <c r="G19" i="111"/>
  <c r="G18" i="111"/>
  <c r="G17" i="111"/>
  <c r="G16" i="111"/>
  <c r="G15" i="111"/>
  <c r="G14" i="111"/>
  <c r="G13" i="111"/>
  <c r="G12" i="111"/>
  <c r="G11" i="111"/>
  <c r="G41" i="110"/>
  <c r="G36" i="110"/>
  <c r="G35" i="110"/>
  <c r="G34" i="110"/>
  <c r="G33" i="110"/>
  <c r="G32" i="110"/>
  <c r="G31" i="110"/>
  <c r="G30" i="110"/>
  <c r="G29" i="110"/>
  <c r="G28" i="110"/>
  <c r="G27" i="110"/>
  <c r="G24" i="110"/>
  <c r="G23" i="110"/>
  <c r="G22" i="110"/>
  <c r="G21" i="110"/>
  <c r="G20" i="110"/>
  <c r="G19" i="110"/>
  <c r="G18" i="110"/>
  <c r="G17" i="110"/>
  <c r="G16" i="110"/>
  <c r="G15" i="110"/>
  <c r="G14" i="110"/>
  <c r="G13" i="110"/>
  <c r="G12" i="110"/>
  <c r="G11" i="110"/>
  <c r="G41" i="109"/>
  <c r="G36" i="109"/>
  <c r="G35" i="109"/>
  <c r="G34" i="109"/>
  <c r="G33" i="109"/>
  <c r="G32" i="109"/>
  <c r="G31" i="109"/>
  <c r="G30" i="109"/>
  <c r="G29" i="109"/>
  <c r="G28" i="109"/>
  <c r="G27" i="109"/>
  <c r="G24" i="109"/>
  <c r="G23" i="109"/>
  <c r="G22" i="109"/>
  <c r="G21" i="109"/>
  <c r="G20" i="109"/>
  <c r="G19" i="109"/>
  <c r="G18" i="109"/>
  <c r="G17" i="109"/>
  <c r="G16" i="109"/>
  <c r="G15" i="109"/>
  <c r="G14" i="109"/>
  <c r="G13" i="109"/>
  <c r="G12" i="109"/>
  <c r="G11" i="109"/>
  <c r="G41" i="108"/>
  <c r="G36" i="108"/>
  <c r="G35" i="108"/>
  <c r="G34" i="108"/>
  <c r="G33" i="108"/>
  <c r="G32" i="108"/>
  <c r="G31" i="108"/>
  <c r="G30" i="108"/>
  <c r="G29" i="108"/>
  <c r="G28" i="108"/>
  <c r="G27" i="108"/>
  <c r="G24" i="108"/>
  <c r="G23" i="108"/>
  <c r="G22" i="108"/>
  <c r="G21" i="108"/>
  <c r="G20" i="108"/>
  <c r="G19" i="108"/>
  <c r="G18" i="108"/>
  <c r="G17" i="108"/>
  <c r="G16" i="108"/>
  <c r="G15" i="108"/>
  <c r="G14" i="108"/>
  <c r="G13" i="108"/>
  <c r="G12" i="108"/>
  <c r="G11" i="108"/>
  <c r="G41" i="107"/>
  <c r="G36" i="107"/>
  <c r="G35" i="107"/>
  <c r="G34" i="107"/>
  <c r="G33" i="107"/>
  <c r="G32" i="107"/>
  <c r="G31" i="107"/>
  <c r="G30" i="107"/>
  <c r="G29" i="107"/>
  <c r="G28" i="107"/>
  <c r="G27" i="107"/>
  <c r="G24" i="107"/>
  <c r="G23" i="107"/>
  <c r="G22" i="107"/>
  <c r="G21" i="107"/>
  <c r="G20" i="107"/>
  <c r="G19" i="107"/>
  <c r="G18" i="107"/>
  <c r="G17" i="107"/>
  <c r="G16" i="107"/>
  <c r="G15" i="107"/>
  <c r="G14" i="107"/>
  <c r="G13" i="107"/>
  <c r="G12" i="107"/>
  <c r="G11" i="107"/>
  <c r="G41" i="106"/>
  <c r="G36" i="106"/>
  <c r="G35" i="106"/>
  <c r="G34" i="106"/>
  <c r="G33" i="106"/>
  <c r="G32" i="106"/>
  <c r="G31" i="106"/>
  <c r="G30" i="106"/>
  <c r="G29" i="106"/>
  <c r="G28" i="106"/>
  <c r="G27" i="106"/>
  <c r="G24" i="106"/>
  <c r="G23" i="106"/>
  <c r="G22" i="106"/>
  <c r="G21" i="106"/>
  <c r="G20" i="106"/>
  <c r="G19" i="106"/>
  <c r="G18" i="106"/>
  <c r="G17" i="106"/>
  <c r="G16" i="106"/>
  <c r="G15" i="106"/>
  <c r="G14" i="106"/>
  <c r="G13" i="106"/>
  <c r="G12" i="106"/>
  <c r="G11" i="106"/>
  <c r="G41" i="105"/>
  <c r="G36" i="105"/>
  <c r="G35" i="105"/>
  <c r="G34" i="105"/>
  <c r="G33" i="105"/>
  <c r="G32" i="105"/>
  <c r="G31" i="105"/>
  <c r="G30" i="105"/>
  <c r="G29" i="105"/>
  <c r="G28" i="105"/>
  <c r="G27" i="105"/>
  <c r="G24" i="105"/>
  <c r="G23" i="105"/>
  <c r="G22" i="105"/>
  <c r="G21" i="105"/>
  <c r="G20" i="105"/>
  <c r="G19" i="105"/>
  <c r="G18" i="105"/>
  <c r="G17" i="105"/>
  <c r="G16" i="105"/>
  <c r="G15" i="105"/>
  <c r="G14" i="105"/>
  <c r="G13" i="105"/>
  <c r="G12" i="105"/>
  <c r="G11" i="105"/>
  <c r="G41" i="104"/>
  <c r="G36" i="104"/>
  <c r="G35" i="104"/>
  <c r="G34" i="104"/>
  <c r="G33" i="104"/>
  <c r="G32" i="104"/>
  <c r="G31" i="104"/>
  <c r="G30" i="104"/>
  <c r="G29" i="104"/>
  <c r="G28" i="104"/>
  <c r="G27" i="104"/>
  <c r="G24" i="104"/>
  <c r="G23" i="104"/>
  <c r="G22" i="104"/>
  <c r="G21" i="104"/>
  <c r="G20" i="104"/>
  <c r="G19" i="104"/>
  <c r="G18" i="104"/>
  <c r="G17" i="104"/>
  <c r="G16" i="104"/>
  <c r="G15" i="104"/>
  <c r="G14" i="104"/>
  <c r="G13" i="104"/>
  <c r="G12" i="104"/>
  <c r="G11" i="104"/>
  <c r="G41" i="103"/>
  <c r="G36" i="103"/>
  <c r="G35" i="103"/>
  <c r="G34" i="103"/>
  <c r="G33" i="103"/>
  <c r="G32" i="103"/>
  <c r="G31" i="103"/>
  <c r="G30" i="103"/>
  <c r="G29" i="103"/>
  <c r="G28" i="103"/>
  <c r="G27" i="103"/>
  <c r="G24" i="103"/>
  <c r="G23" i="103"/>
  <c r="G22" i="103"/>
  <c r="G21" i="103"/>
  <c r="G20" i="103"/>
  <c r="G19" i="103"/>
  <c r="G18" i="103"/>
  <c r="G17" i="103"/>
  <c r="G16" i="103"/>
  <c r="G15" i="103"/>
  <c r="G14" i="103"/>
  <c r="G13" i="103"/>
  <c r="G12" i="103"/>
  <c r="G11" i="103"/>
  <c r="G41" i="102"/>
  <c r="G36" i="102"/>
  <c r="G35" i="102"/>
  <c r="G34" i="102"/>
  <c r="G33" i="102"/>
  <c r="G32" i="102"/>
  <c r="G31" i="102"/>
  <c r="G30" i="102"/>
  <c r="G29" i="102"/>
  <c r="G28" i="102"/>
  <c r="G27" i="102"/>
  <c r="G24" i="102"/>
  <c r="G23" i="102"/>
  <c r="G22" i="102"/>
  <c r="G21" i="102"/>
  <c r="G20" i="102"/>
  <c r="G19" i="102"/>
  <c r="G18" i="102"/>
  <c r="G17" i="102"/>
  <c r="G16" i="102"/>
  <c r="G15" i="102"/>
  <c r="G14" i="102"/>
  <c r="G13" i="102"/>
  <c r="G12" i="102"/>
  <c r="G11" i="102"/>
  <c r="G41" i="101"/>
  <c r="G36" i="101"/>
  <c r="G35" i="101"/>
  <c r="G34" i="101"/>
  <c r="G33" i="101"/>
  <c r="G32" i="101"/>
  <c r="G31" i="101"/>
  <c r="G30" i="101"/>
  <c r="G29" i="101"/>
  <c r="G28" i="101"/>
  <c r="G27" i="101"/>
  <c r="G24" i="101"/>
  <c r="G23" i="101"/>
  <c r="G22" i="101"/>
  <c r="G21" i="101"/>
  <c r="G20" i="101"/>
  <c r="G19" i="101"/>
  <c r="G18" i="101"/>
  <c r="G17" i="101"/>
  <c r="G16" i="101"/>
  <c r="G15" i="101"/>
  <c r="G14" i="101"/>
  <c r="G13" i="101"/>
  <c r="G12" i="101"/>
  <c r="G11" i="101"/>
  <c r="G41" i="100"/>
  <c r="G35" i="100"/>
  <c r="G34" i="100"/>
  <c r="G33" i="100"/>
  <c r="G32" i="100"/>
  <c r="G31" i="100"/>
  <c r="G30" i="100"/>
  <c r="G29" i="100"/>
  <c r="G28" i="100"/>
  <c r="G27" i="100"/>
  <c r="G24" i="100"/>
  <c r="G23" i="100"/>
  <c r="G22" i="100"/>
  <c r="G21" i="100"/>
  <c r="G20" i="100"/>
  <c r="G19" i="100"/>
  <c r="G18" i="100"/>
  <c r="G17" i="100"/>
  <c r="G16" i="100"/>
  <c r="G15" i="100"/>
  <c r="G14" i="100"/>
  <c r="G13" i="100"/>
  <c r="G12" i="100"/>
  <c r="G11" i="100"/>
  <c r="G41" i="99"/>
  <c r="G36" i="99"/>
  <c r="G35" i="99"/>
  <c r="G34" i="99"/>
  <c r="G33" i="99"/>
  <c r="G32" i="99"/>
  <c r="G31" i="99"/>
  <c r="G30" i="99"/>
  <c r="G29" i="99"/>
  <c r="G28" i="99"/>
  <c r="G27" i="99"/>
  <c r="G24" i="99"/>
  <c r="G23" i="99"/>
  <c r="G22" i="99"/>
  <c r="G21" i="99"/>
  <c r="G20" i="99"/>
  <c r="G19" i="99"/>
  <c r="G18" i="99"/>
  <c r="G17" i="99"/>
  <c r="G16" i="99"/>
  <c r="G15" i="99"/>
  <c r="G14" i="99"/>
  <c r="G13" i="99"/>
  <c r="G12" i="99"/>
  <c r="G11" i="99"/>
  <c r="G41" i="98"/>
  <c r="G36" i="98"/>
  <c r="G35" i="98"/>
  <c r="G34" i="98"/>
  <c r="G33" i="98"/>
  <c r="G32" i="98"/>
  <c r="G31" i="98"/>
  <c r="G30" i="98"/>
  <c r="G29" i="98"/>
  <c r="G28" i="98"/>
  <c r="G27" i="98"/>
  <c r="G24" i="98"/>
  <c r="G23" i="98"/>
  <c r="G22" i="98"/>
  <c r="G21" i="98"/>
  <c r="G20" i="98"/>
  <c r="G19" i="98"/>
  <c r="G18" i="98"/>
  <c r="G17" i="98"/>
  <c r="G16" i="98"/>
  <c r="G15" i="98"/>
  <c r="G14" i="98"/>
  <c r="G13" i="98"/>
  <c r="G12" i="98"/>
  <c r="G11" i="98"/>
  <c r="G41" i="97"/>
  <c r="G36" i="97"/>
  <c r="G35" i="97"/>
  <c r="G34" i="97"/>
  <c r="G33" i="97"/>
  <c r="G32" i="97"/>
  <c r="G31" i="97"/>
  <c r="G30" i="97"/>
  <c r="G29" i="97"/>
  <c r="G28" i="97"/>
  <c r="G27" i="97"/>
  <c r="G24" i="97"/>
  <c r="G23" i="97"/>
  <c r="G22" i="97"/>
  <c r="G21" i="97"/>
  <c r="G20" i="97"/>
  <c r="G19" i="97"/>
  <c r="G18" i="97"/>
  <c r="G17" i="97"/>
  <c r="G16" i="97"/>
  <c r="G15" i="97"/>
  <c r="G14" i="97"/>
  <c r="G13" i="97"/>
  <c r="G12" i="97"/>
  <c r="G11" i="97"/>
  <c r="G41" i="96"/>
  <c r="G36" i="96"/>
  <c r="G35" i="96"/>
  <c r="G34" i="96"/>
  <c r="G33" i="96"/>
  <c r="G32" i="96"/>
  <c r="G31" i="96"/>
  <c r="G30" i="96"/>
  <c r="G29" i="96"/>
  <c r="G28" i="96"/>
  <c r="G27" i="96"/>
  <c r="G24" i="96"/>
  <c r="G23" i="96"/>
  <c r="G22" i="96"/>
  <c r="G21" i="96"/>
  <c r="G20" i="96"/>
  <c r="G19" i="96"/>
  <c r="G18" i="96"/>
  <c r="G17" i="96"/>
  <c r="G16" i="96"/>
  <c r="G15" i="96"/>
  <c r="G14" i="96"/>
  <c r="G13" i="96"/>
  <c r="G12" i="96"/>
  <c r="G11" i="96"/>
  <c r="G41" i="95"/>
  <c r="G36" i="95"/>
  <c r="G35" i="95"/>
  <c r="G34" i="95"/>
  <c r="G33" i="95"/>
  <c r="G32" i="95"/>
  <c r="G31" i="95"/>
  <c r="G30" i="95"/>
  <c r="G29" i="95"/>
  <c r="G28" i="95"/>
  <c r="G27" i="95"/>
  <c r="G24" i="95"/>
  <c r="G23" i="95"/>
  <c r="G22" i="95"/>
  <c r="G21" i="95"/>
  <c r="G20" i="95"/>
  <c r="G19" i="95"/>
  <c r="G18" i="95"/>
  <c r="G17" i="95"/>
  <c r="G16" i="95"/>
  <c r="G15" i="95"/>
  <c r="G14" i="95"/>
  <c r="G13" i="95"/>
  <c r="G12" i="95"/>
  <c r="G11" i="95"/>
  <c r="G41" i="94"/>
  <c r="G36" i="94"/>
  <c r="G35" i="94"/>
  <c r="G34" i="94"/>
  <c r="G33" i="94"/>
  <c r="G32" i="94"/>
  <c r="G31" i="94"/>
  <c r="G30" i="94"/>
  <c r="G29" i="94"/>
  <c r="G28" i="94"/>
  <c r="G27" i="94"/>
  <c r="G24" i="94"/>
  <c r="G23" i="94"/>
  <c r="G22" i="94"/>
  <c r="G21" i="94"/>
  <c r="G20" i="94"/>
  <c r="G19" i="94"/>
  <c r="G18" i="94"/>
  <c r="G17" i="94"/>
  <c r="G16" i="94"/>
  <c r="G15" i="94"/>
  <c r="G14" i="94"/>
  <c r="G13" i="94"/>
  <c r="G12" i="94"/>
  <c r="G11" i="94"/>
  <c r="G41" i="93"/>
  <c r="G36" i="93"/>
  <c r="G35" i="93"/>
  <c r="G34" i="93"/>
  <c r="G33" i="93"/>
  <c r="G32" i="93"/>
  <c r="G31" i="93"/>
  <c r="G30" i="93"/>
  <c r="G29" i="93"/>
  <c r="G28" i="93"/>
  <c r="G27" i="93"/>
  <c r="G24" i="93"/>
  <c r="G23" i="93"/>
  <c r="G22" i="93"/>
  <c r="G21" i="93"/>
  <c r="G20" i="93"/>
  <c r="G19" i="93"/>
  <c r="G18" i="93"/>
  <c r="G17" i="93"/>
  <c r="G16" i="93"/>
  <c r="G15" i="93"/>
  <c r="G14" i="93"/>
  <c r="G13" i="93"/>
  <c r="G12" i="93"/>
  <c r="G11" i="93"/>
  <c r="G41" i="92"/>
  <c r="G36" i="92"/>
  <c r="G35" i="92"/>
  <c r="G34" i="92"/>
  <c r="G33" i="92"/>
  <c r="G32" i="92"/>
  <c r="G31" i="92"/>
  <c r="G30" i="92"/>
  <c r="G29" i="92"/>
  <c r="G28" i="92"/>
  <c r="G27" i="92"/>
  <c r="G24" i="92"/>
  <c r="G23" i="92"/>
  <c r="G22" i="92"/>
  <c r="G21" i="92"/>
  <c r="G20" i="92"/>
  <c r="G19" i="92"/>
  <c r="G18" i="92"/>
  <c r="G17" i="92"/>
  <c r="G16" i="92"/>
  <c r="G15" i="92"/>
  <c r="G14" i="92"/>
  <c r="G13" i="92"/>
  <c r="G12" i="92"/>
  <c r="G11" i="92"/>
  <c r="G41" i="91"/>
  <c r="G36" i="91"/>
  <c r="G35" i="91"/>
  <c r="G34" i="91"/>
  <c r="G33" i="91"/>
  <c r="G32" i="91"/>
  <c r="G31" i="91"/>
  <c r="G30" i="91"/>
  <c r="G29" i="91"/>
  <c r="G28" i="91"/>
  <c r="G27" i="91"/>
  <c r="G24" i="91"/>
  <c r="G22" i="91"/>
  <c r="G21" i="91"/>
  <c r="G20" i="91"/>
  <c r="G19" i="91"/>
  <c r="G18" i="91"/>
  <c r="G17" i="91"/>
  <c r="G16" i="91"/>
  <c r="G15" i="91"/>
  <c r="G14" i="91"/>
  <c r="G13" i="91"/>
  <c r="G12" i="91"/>
  <c r="G11" i="91"/>
  <c r="G11" i="90"/>
  <c r="G41" i="90"/>
  <c r="G36" i="90"/>
  <c r="G35" i="90"/>
  <c r="G34" i="90"/>
  <c r="G33" i="90"/>
  <c r="G32" i="90"/>
  <c r="G31" i="90"/>
  <c r="G30" i="90"/>
  <c r="G29" i="90"/>
  <c r="G28" i="90"/>
  <c r="G27" i="90"/>
  <c r="G24" i="90"/>
  <c r="G23" i="90"/>
  <c r="G22" i="90"/>
  <c r="G21" i="90"/>
  <c r="G20" i="90"/>
  <c r="G19" i="90"/>
  <c r="G18" i="90"/>
  <c r="G17" i="90"/>
  <c r="G16" i="90"/>
  <c r="G15" i="90"/>
  <c r="G14" i="90"/>
  <c r="G13" i="90"/>
  <c r="G12" i="90"/>
  <c r="G41" i="89"/>
  <c r="G36" i="89"/>
  <c r="G35" i="89"/>
  <c r="G34" i="89"/>
  <c r="G33" i="89"/>
  <c r="G32" i="89"/>
  <c r="G31" i="89"/>
  <c r="G30" i="89"/>
  <c r="G29" i="89"/>
  <c r="G28" i="89"/>
  <c r="G27" i="89"/>
  <c r="G24" i="89"/>
  <c r="G23" i="89"/>
  <c r="G22" i="89"/>
  <c r="G21" i="89"/>
  <c r="G20" i="89"/>
  <c r="G19" i="89"/>
  <c r="G18" i="89"/>
  <c r="G17" i="89"/>
  <c r="G16" i="89"/>
  <c r="G15" i="89"/>
  <c r="G14" i="89"/>
  <c r="G13" i="89"/>
  <c r="G12" i="89"/>
  <c r="G11" i="89"/>
  <c r="G41" i="88"/>
  <c r="G36" i="88"/>
  <c r="G35" i="88"/>
  <c r="G34" i="88"/>
  <c r="G33" i="88"/>
  <c r="G32" i="88"/>
  <c r="G31" i="88"/>
  <c r="G30" i="88"/>
  <c r="G29" i="88"/>
  <c r="G28" i="88"/>
  <c r="G27" i="88"/>
  <c r="G24" i="88"/>
  <c r="G23" i="88"/>
  <c r="G22" i="88"/>
  <c r="G21" i="88"/>
  <c r="G20" i="88"/>
  <c r="G19" i="88"/>
  <c r="G18" i="88"/>
  <c r="G17" i="88"/>
  <c r="G16" i="88"/>
  <c r="G15" i="88"/>
  <c r="G14" i="88"/>
  <c r="G13" i="88"/>
  <c r="G12" i="88"/>
  <c r="G11" i="88"/>
  <c r="G41" i="87"/>
  <c r="G36" i="87"/>
  <c r="G35" i="87"/>
  <c r="G34" i="87"/>
  <c r="G33" i="87"/>
  <c r="G32" i="87"/>
  <c r="G31" i="87"/>
  <c r="G30" i="87"/>
  <c r="G29" i="87"/>
  <c r="G28" i="87"/>
  <c r="G27" i="87"/>
  <c r="G24" i="87"/>
  <c r="G23" i="87"/>
  <c r="G22" i="87"/>
  <c r="G21" i="87"/>
  <c r="G20" i="87"/>
  <c r="G19" i="87"/>
  <c r="G18" i="87"/>
  <c r="G17" i="87"/>
  <c r="G16" i="87"/>
  <c r="G15" i="87"/>
  <c r="G14" i="87"/>
  <c r="G13" i="87"/>
  <c r="G12" i="87"/>
  <c r="G11" i="87"/>
  <c r="G41" i="86"/>
  <c r="G36" i="86"/>
  <c r="G35" i="86"/>
  <c r="G34" i="86"/>
  <c r="G33" i="86"/>
  <c r="G32" i="86"/>
  <c r="G31" i="86"/>
  <c r="G30" i="86"/>
  <c r="G29" i="86"/>
  <c r="G28" i="86"/>
  <c r="G27" i="86"/>
  <c r="G24" i="86"/>
  <c r="G23" i="86"/>
  <c r="G22" i="86"/>
  <c r="G21" i="86"/>
  <c r="G20" i="86"/>
  <c r="G19" i="86"/>
  <c r="G18" i="86"/>
  <c r="G17" i="86"/>
  <c r="G16" i="86"/>
  <c r="G15" i="86"/>
  <c r="G14" i="86"/>
  <c r="G13" i="86"/>
  <c r="G12" i="86"/>
  <c r="G11" i="86"/>
  <c r="G41" i="85"/>
  <c r="G36" i="85"/>
  <c r="G35" i="85"/>
  <c r="G34" i="85"/>
  <c r="G33" i="85"/>
  <c r="G32" i="85"/>
  <c r="G31" i="85"/>
  <c r="G30" i="85"/>
  <c r="G29" i="85"/>
  <c r="G28" i="85"/>
  <c r="G27" i="85"/>
  <c r="G24" i="85"/>
  <c r="G23" i="85"/>
  <c r="G22" i="85"/>
  <c r="G21" i="85"/>
  <c r="G20" i="85"/>
  <c r="G19" i="85"/>
  <c r="G18" i="85"/>
  <c r="G17" i="85"/>
  <c r="G16" i="85"/>
  <c r="G15" i="85"/>
  <c r="G14" i="85"/>
  <c r="G13" i="85"/>
  <c r="G12" i="85"/>
  <c r="G11" i="85"/>
  <c r="G41" i="84"/>
  <c r="G36" i="84"/>
  <c r="G35" i="84"/>
  <c r="G34" i="84"/>
  <c r="G33" i="84"/>
  <c r="G32" i="84"/>
  <c r="G31" i="84"/>
  <c r="G30" i="84"/>
  <c r="G29" i="84"/>
  <c r="G28" i="84"/>
  <c r="G27" i="84"/>
  <c r="G24" i="84"/>
  <c r="G23" i="84"/>
  <c r="G22" i="84"/>
  <c r="G21" i="84"/>
  <c r="G20" i="84"/>
  <c r="G19" i="84"/>
  <c r="G18" i="84"/>
  <c r="G17" i="84"/>
  <c r="G16" i="84"/>
  <c r="G15" i="84"/>
  <c r="G14" i="84"/>
  <c r="G13" i="84"/>
  <c r="G12" i="84"/>
  <c r="G11" i="84"/>
  <c r="G41" i="83"/>
  <c r="G36" i="83"/>
  <c r="G35" i="83"/>
  <c r="G34" i="83"/>
  <c r="G33" i="83"/>
  <c r="G32" i="83"/>
  <c r="G31" i="83"/>
  <c r="G30" i="83"/>
  <c r="G29" i="83"/>
  <c r="G28" i="83"/>
  <c r="G27" i="83"/>
  <c r="G24" i="83"/>
  <c r="G23" i="83"/>
  <c r="G22" i="83"/>
  <c r="G21" i="83"/>
  <c r="G20" i="83"/>
  <c r="G19" i="83"/>
  <c r="G18" i="83"/>
  <c r="G17" i="83"/>
  <c r="G16" i="83"/>
  <c r="G15" i="83"/>
  <c r="G14" i="83"/>
  <c r="G13" i="83"/>
  <c r="G12" i="83"/>
  <c r="G11" i="83"/>
  <c r="G41" i="82"/>
  <c r="G36" i="82"/>
  <c r="G35" i="82"/>
  <c r="G34" i="82"/>
  <c r="G33" i="82"/>
  <c r="G32" i="82"/>
  <c r="G31" i="82"/>
  <c r="G30" i="82"/>
  <c r="G29" i="82"/>
  <c r="G28" i="82"/>
  <c r="G27" i="82"/>
  <c r="G24" i="82"/>
  <c r="G23" i="82"/>
  <c r="G22" i="82"/>
  <c r="G21" i="82"/>
  <c r="G20" i="82"/>
  <c r="G19" i="82"/>
  <c r="G18" i="82"/>
  <c r="G17" i="82"/>
  <c r="G16" i="82"/>
  <c r="G15" i="82"/>
  <c r="G14" i="82"/>
  <c r="G13" i="82"/>
  <c r="G12" i="82"/>
  <c r="G11" i="82"/>
  <c r="G41" i="81"/>
  <c r="G36" i="81"/>
  <c r="G35" i="81"/>
  <c r="G34" i="81"/>
  <c r="G33" i="81"/>
  <c r="G32" i="81"/>
  <c r="G31" i="81"/>
  <c r="G30" i="81"/>
  <c r="G29" i="81"/>
  <c r="G28" i="81"/>
  <c r="G27" i="81"/>
  <c r="G24" i="81"/>
  <c r="G23" i="81"/>
  <c r="G22" i="81"/>
  <c r="G21" i="81"/>
  <c r="G20" i="81"/>
  <c r="G19" i="81"/>
  <c r="G18" i="81"/>
  <c r="G17" i="81"/>
  <c r="G16" i="81"/>
  <c r="G15" i="81"/>
  <c r="G14" i="81"/>
  <c r="G13" i="81"/>
  <c r="G12" i="81"/>
  <c r="G11" i="81"/>
  <c r="G41" i="80"/>
  <c r="I41" i="80" s="1"/>
  <c r="G36" i="80"/>
  <c r="G35" i="80"/>
  <c r="I35" i="80" s="1"/>
  <c r="G34" i="80"/>
  <c r="I34" i="80" s="1"/>
  <c r="G33" i="80"/>
  <c r="I33" i="80" s="1"/>
  <c r="G32" i="80"/>
  <c r="I32" i="80" s="1"/>
  <c r="G31" i="80"/>
  <c r="I31" i="80" s="1"/>
  <c r="G30" i="80"/>
  <c r="I30" i="80" s="1"/>
  <c r="G29" i="80"/>
  <c r="I29" i="80" s="1"/>
  <c r="G28" i="80"/>
  <c r="I28" i="80" s="1"/>
  <c r="G27" i="80"/>
  <c r="I27" i="80" s="1"/>
  <c r="G24" i="80"/>
  <c r="I24" i="80" s="1"/>
  <c r="G23" i="80"/>
  <c r="I23" i="80" s="1"/>
  <c r="G22" i="80"/>
  <c r="I22" i="80" s="1"/>
  <c r="G21" i="80"/>
  <c r="G20" i="80"/>
  <c r="I20" i="80" s="1"/>
  <c r="G19" i="80"/>
  <c r="I19" i="80" s="1"/>
  <c r="G18" i="80"/>
  <c r="I18" i="80" s="1"/>
  <c r="G17" i="80"/>
  <c r="I17" i="80" s="1"/>
  <c r="G16" i="80"/>
  <c r="I16" i="80" s="1"/>
  <c r="G15" i="80"/>
  <c r="I15" i="80" s="1"/>
  <c r="G14" i="80"/>
  <c r="I14" i="80" s="1"/>
  <c r="G13" i="80"/>
  <c r="I13" i="80" s="1"/>
  <c r="G12" i="80"/>
  <c r="I12" i="80" s="1"/>
  <c r="G11" i="80"/>
  <c r="I11" i="80" s="1"/>
  <c r="I21" i="80"/>
  <c r="G41" i="4"/>
  <c r="G36" i="4"/>
  <c r="G35" i="4"/>
  <c r="G34" i="4"/>
  <c r="G33" i="4"/>
  <c r="G32" i="4"/>
  <c r="G31" i="4"/>
  <c r="G30" i="4"/>
  <c r="G29" i="4"/>
  <c r="G28" i="4"/>
  <c r="G27" i="4"/>
  <c r="G24" i="4"/>
  <c r="G23" i="4"/>
  <c r="G21" i="4"/>
  <c r="G20" i="4"/>
  <c r="G19" i="4"/>
  <c r="G18" i="4"/>
  <c r="G17" i="4"/>
  <c r="G16" i="4"/>
  <c r="G15" i="4"/>
  <c r="G14" i="4"/>
  <c r="G13" i="4"/>
  <c r="G12" i="4"/>
  <c r="G11" i="4"/>
  <c r="F41" i="80"/>
  <c r="F41" i="81"/>
  <c r="F41" i="82"/>
  <c r="F41" i="83"/>
  <c r="F41" i="84"/>
  <c r="F41" i="85"/>
  <c r="F41" i="86"/>
  <c r="F41" i="87"/>
  <c r="F41" i="88"/>
  <c r="F41" i="89"/>
  <c r="F41" i="90"/>
  <c r="F41" i="91"/>
  <c r="F41" i="92"/>
  <c r="F41" i="93"/>
  <c r="F41" i="94"/>
  <c r="F41" i="95"/>
  <c r="F41" i="96"/>
  <c r="F41" i="97"/>
  <c r="F41" i="98"/>
  <c r="F41" i="99"/>
  <c r="F41" i="100"/>
  <c r="F41" i="101"/>
  <c r="F41" i="102"/>
  <c r="F41" i="103"/>
  <c r="F41" i="104"/>
  <c r="F41" i="105"/>
  <c r="F41" i="106"/>
  <c r="F41" i="107"/>
  <c r="F41" i="108"/>
  <c r="F41" i="109"/>
  <c r="F41" i="110"/>
  <c r="F41" i="111"/>
  <c r="F41" i="4"/>
  <c r="F36" i="80"/>
  <c r="F36" i="81"/>
  <c r="F36" i="82"/>
  <c r="F36" i="83"/>
  <c r="F36" i="84"/>
  <c r="F36" i="85"/>
  <c r="F36" i="86"/>
  <c r="F36" i="87"/>
  <c r="F36" i="88"/>
  <c r="F36" i="89"/>
  <c r="F36" i="90"/>
  <c r="F36" i="91"/>
  <c r="F36" i="92"/>
  <c r="F36" i="93"/>
  <c r="F36" i="94"/>
  <c r="F36" i="95"/>
  <c r="F36" i="96"/>
  <c r="F36" i="97"/>
  <c r="F36" i="98"/>
  <c r="F36" i="99"/>
  <c r="F36" i="100"/>
  <c r="F36" i="101"/>
  <c r="F36" i="102"/>
  <c r="F36" i="103"/>
  <c r="F36" i="104"/>
  <c r="F36" i="105"/>
  <c r="F36" i="106"/>
  <c r="F36" i="107"/>
  <c r="F36" i="108"/>
  <c r="F36" i="109"/>
  <c r="F36" i="110"/>
  <c r="F36" i="111"/>
  <c r="F36" i="4"/>
  <c r="F35" i="80"/>
  <c r="F35" i="81"/>
  <c r="F35" i="82"/>
  <c r="F35" i="83"/>
  <c r="F35" i="84"/>
  <c r="F35" i="85"/>
  <c r="F35" i="86"/>
  <c r="F35" i="87"/>
  <c r="F35" i="88"/>
  <c r="F35" i="89"/>
  <c r="F35" i="90"/>
  <c r="F35" i="91"/>
  <c r="F35" i="92"/>
  <c r="F35" i="93"/>
  <c r="F35" i="94"/>
  <c r="F35" i="95"/>
  <c r="F35" i="96"/>
  <c r="F35" i="97"/>
  <c r="F35" i="98"/>
  <c r="F35" i="99"/>
  <c r="F35" i="100"/>
  <c r="F35" i="101"/>
  <c r="F35" i="102"/>
  <c r="F35" i="103"/>
  <c r="F35" i="104"/>
  <c r="F35" i="105"/>
  <c r="F35" i="106"/>
  <c r="F35" i="107"/>
  <c r="F35" i="108"/>
  <c r="F35" i="109"/>
  <c r="F35" i="110"/>
  <c r="F35" i="111"/>
  <c r="F35" i="4"/>
  <c r="F34" i="80"/>
  <c r="F34" i="81"/>
  <c r="F34" i="82"/>
  <c r="F34" i="83"/>
  <c r="F34" i="84"/>
  <c r="F34" i="85"/>
  <c r="F34" i="86"/>
  <c r="F34" i="87"/>
  <c r="F34" i="88"/>
  <c r="F34" i="89"/>
  <c r="F34" i="90"/>
  <c r="F34" i="91"/>
  <c r="F34" i="92"/>
  <c r="F34" i="93"/>
  <c r="F34" i="94"/>
  <c r="F34" i="95"/>
  <c r="F34" i="96"/>
  <c r="F34" i="97"/>
  <c r="F34" i="98"/>
  <c r="F34" i="99"/>
  <c r="F34" i="100"/>
  <c r="F34" i="101"/>
  <c r="F34" i="102"/>
  <c r="F34" i="103"/>
  <c r="F34" i="104"/>
  <c r="F34" i="105"/>
  <c r="F34" i="106"/>
  <c r="F34" i="107"/>
  <c r="F34" i="108"/>
  <c r="F34" i="109"/>
  <c r="F34" i="110"/>
  <c r="F34" i="111"/>
  <c r="F34" i="4"/>
  <c r="F33" i="80"/>
  <c r="F33" i="81"/>
  <c r="F33" i="82"/>
  <c r="F33" i="83"/>
  <c r="F33" i="84"/>
  <c r="F33" i="85"/>
  <c r="F33" i="86"/>
  <c r="F33" i="87"/>
  <c r="F33" i="88"/>
  <c r="F33" i="89"/>
  <c r="F33" i="90"/>
  <c r="F33" i="91"/>
  <c r="F33" i="92"/>
  <c r="F33" i="93"/>
  <c r="F33" i="94"/>
  <c r="F33" i="95"/>
  <c r="F33" i="96"/>
  <c r="F33" i="97"/>
  <c r="F33" i="98"/>
  <c r="F33" i="99"/>
  <c r="F33" i="100"/>
  <c r="F33" i="101"/>
  <c r="F33" i="102"/>
  <c r="F33" i="103"/>
  <c r="F33" i="104"/>
  <c r="F33" i="105"/>
  <c r="F33" i="106"/>
  <c r="F33" i="107"/>
  <c r="F33" i="108"/>
  <c r="F33" i="109"/>
  <c r="F33" i="110"/>
  <c r="F33" i="111"/>
  <c r="F33" i="4"/>
  <c r="F32" i="80"/>
  <c r="F32" i="81"/>
  <c r="F32" i="82"/>
  <c r="F32" i="83"/>
  <c r="F32" i="84"/>
  <c r="F32" i="85"/>
  <c r="F32" i="86"/>
  <c r="F32" i="87"/>
  <c r="F32" i="88"/>
  <c r="F32" i="89"/>
  <c r="F32" i="90"/>
  <c r="F32" i="91"/>
  <c r="F32" i="92"/>
  <c r="F32" i="93"/>
  <c r="F32" i="94"/>
  <c r="F32" i="95"/>
  <c r="F32" i="96"/>
  <c r="F32" i="97"/>
  <c r="F32" i="98"/>
  <c r="F32" i="99"/>
  <c r="F32" i="100"/>
  <c r="F32" i="101"/>
  <c r="F32" i="102"/>
  <c r="F32" i="103"/>
  <c r="F32" i="104"/>
  <c r="F32" i="105"/>
  <c r="F32" i="106"/>
  <c r="F32" i="107"/>
  <c r="F32" i="108"/>
  <c r="F32" i="109"/>
  <c r="F32" i="110"/>
  <c r="F32" i="111"/>
  <c r="F32" i="4"/>
  <c r="F31" i="80"/>
  <c r="F31" i="81"/>
  <c r="F31" i="82"/>
  <c r="F31" i="83"/>
  <c r="F31" i="84"/>
  <c r="F31" i="85"/>
  <c r="F31" i="86"/>
  <c r="F31" i="87"/>
  <c r="F31" i="88"/>
  <c r="F31" i="89"/>
  <c r="F31" i="90"/>
  <c r="F31" i="91"/>
  <c r="F31" i="92"/>
  <c r="F31" i="93"/>
  <c r="F31" i="94"/>
  <c r="F31" i="95"/>
  <c r="F31" i="96"/>
  <c r="F31" i="97"/>
  <c r="F31" i="98"/>
  <c r="F31" i="99"/>
  <c r="F31" i="100"/>
  <c r="F31" i="101"/>
  <c r="F31" i="102"/>
  <c r="F31" i="103"/>
  <c r="F31" i="104"/>
  <c r="F31" i="105"/>
  <c r="F31" i="106"/>
  <c r="F31" i="107"/>
  <c r="F31" i="108"/>
  <c r="F31" i="109"/>
  <c r="F31" i="110"/>
  <c r="F31" i="111"/>
  <c r="F31" i="4"/>
  <c r="F30" i="80"/>
  <c r="F30" i="81"/>
  <c r="F30" i="82"/>
  <c r="F30" i="83"/>
  <c r="F30" i="84"/>
  <c r="F30" i="85"/>
  <c r="F30" i="86"/>
  <c r="F30" i="87"/>
  <c r="F30" i="88"/>
  <c r="F30" i="89"/>
  <c r="F30" i="90"/>
  <c r="F30" i="91"/>
  <c r="F30" i="92"/>
  <c r="F30" i="93"/>
  <c r="F30" i="94"/>
  <c r="F30" i="95"/>
  <c r="F30" i="96"/>
  <c r="F30" i="97"/>
  <c r="F30" i="98"/>
  <c r="F30" i="99"/>
  <c r="F30" i="100"/>
  <c r="F30" i="101"/>
  <c r="F30" i="102"/>
  <c r="F30" i="103"/>
  <c r="F30" i="104"/>
  <c r="F30" i="105"/>
  <c r="F30" i="106"/>
  <c r="F30" i="107"/>
  <c r="F30" i="108"/>
  <c r="F30" i="109"/>
  <c r="F30" i="110"/>
  <c r="F30" i="111"/>
  <c r="F30" i="4"/>
  <c r="F29" i="80"/>
  <c r="F29" i="81"/>
  <c r="F29" i="82"/>
  <c r="F29" i="83"/>
  <c r="F29" i="84"/>
  <c r="F29" i="85"/>
  <c r="F29" i="86"/>
  <c r="F29" i="87"/>
  <c r="F29" i="88"/>
  <c r="F29" i="89"/>
  <c r="F29" i="90"/>
  <c r="F29" i="91"/>
  <c r="F29" i="92"/>
  <c r="F29" i="93"/>
  <c r="F29" i="94"/>
  <c r="F29" i="95"/>
  <c r="F29" i="96"/>
  <c r="F29" i="97"/>
  <c r="F29" i="98"/>
  <c r="F29" i="99"/>
  <c r="F29" i="100"/>
  <c r="F29" i="101"/>
  <c r="F29" i="102"/>
  <c r="F29" i="103"/>
  <c r="F29" i="104"/>
  <c r="F29" i="105"/>
  <c r="F29" i="106"/>
  <c r="F29" i="107"/>
  <c r="F29" i="108"/>
  <c r="F29" i="109"/>
  <c r="F29" i="110"/>
  <c r="F29" i="111"/>
  <c r="F29" i="4"/>
  <c r="F28" i="80"/>
  <c r="F28" i="81"/>
  <c r="F28" i="82"/>
  <c r="F28" i="83"/>
  <c r="F28" i="84"/>
  <c r="F28" i="85"/>
  <c r="F28" i="86"/>
  <c r="F28" i="87"/>
  <c r="F28" i="88"/>
  <c r="F28" i="89"/>
  <c r="F28" i="90"/>
  <c r="F28" i="91"/>
  <c r="F28" i="92"/>
  <c r="F28" i="93"/>
  <c r="F28" i="94"/>
  <c r="F28" i="95"/>
  <c r="F28" i="96"/>
  <c r="F28" i="97"/>
  <c r="F28" i="98"/>
  <c r="F28" i="99"/>
  <c r="F28" i="100"/>
  <c r="F28" i="101"/>
  <c r="F28" i="102"/>
  <c r="F28" i="103"/>
  <c r="F28" i="104"/>
  <c r="F28" i="105"/>
  <c r="F28" i="106"/>
  <c r="F28" i="107"/>
  <c r="F28" i="108"/>
  <c r="F28" i="109"/>
  <c r="F28" i="110"/>
  <c r="F28" i="111"/>
  <c r="F28" i="4"/>
  <c r="F27" i="80"/>
  <c r="F27" i="81"/>
  <c r="F27" i="82"/>
  <c r="F27" i="83"/>
  <c r="F27" i="84"/>
  <c r="F27" i="85"/>
  <c r="F27" i="86"/>
  <c r="F27" i="87"/>
  <c r="F27" i="88"/>
  <c r="F27" i="89"/>
  <c r="F27" i="90"/>
  <c r="F27" i="91"/>
  <c r="F27" i="92"/>
  <c r="F27" i="93"/>
  <c r="F27" i="94"/>
  <c r="F27" i="95"/>
  <c r="F27" i="96"/>
  <c r="F27" i="97"/>
  <c r="F27" i="98"/>
  <c r="F27" i="99"/>
  <c r="F27" i="100"/>
  <c r="F27" i="101"/>
  <c r="F27" i="102"/>
  <c r="F27" i="103"/>
  <c r="F27" i="104"/>
  <c r="F27" i="105"/>
  <c r="F27" i="106"/>
  <c r="F27" i="107"/>
  <c r="F27" i="108"/>
  <c r="F27" i="109"/>
  <c r="F27" i="110"/>
  <c r="F27" i="111"/>
  <c r="F27" i="4"/>
  <c r="F24" i="80"/>
  <c r="F24" i="81"/>
  <c r="F24" i="82"/>
  <c r="F24" i="83"/>
  <c r="F24" i="84"/>
  <c r="F24" i="85"/>
  <c r="F24" i="86"/>
  <c r="F24" i="87"/>
  <c r="F24" i="88"/>
  <c r="F24" i="89"/>
  <c r="F24" i="90"/>
  <c r="F24" i="91"/>
  <c r="F24" i="92"/>
  <c r="F24" i="93"/>
  <c r="F24" i="94"/>
  <c r="F24" i="95"/>
  <c r="F24" i="96"/>
  <c r="F24" i="97"/>
  <c r="F24" i="98"/>
  <c r="F24" i="99"/>
  <c r="F24" i="100"/>
  <c r="F24" i="101"/>
  <c r="F24" i="102"/>
  <c r="F24" i="103"/>
  <c r="F24" i="104"/>
  <c r="F24" i="105"/>
  <c r="F24" i="106"/>
  <c r="F24" i="107"/>
  <c r="F24" i="108"/>
  <c r="F24" i="109"/>
  <c r="F24" i="110"/>
  <c r="F24" i="111"/>
  <c r="F24" i="4"/>
  <c r="F23" i="80"/>
  <c r="F23" i="81"/>
  <c r="F23" i="82"/>
  <c r="F23" i="83"/>
  <c r="F23" i="84"/>
  <c r="F23" i="85"/>
  <c r="F23" i="86"/>
  <c r="F23" i="87"/>
  <c r="F23" i="88"/>
  <c r="F23" i="89"/>
  <c r="F23" i="90"/>
  <c r="F23" i="91"/>
  <c r="F23" i="92"/>
  <c r="F23" i="93"/>
  <c r="F23" i="94"/>
  <c r="F23" i="95"/>
  <c r="F23" i="96"/>
  <c r="F23" i="97"/>
  <c r="F23" i="98"/>
  <c r="F23" i="99"/>
  <c r="F23" i="100"/>
  <c r="F23" i="101"/>
  <c r="F23" i="102"/>
  <c r="F23" i="103"/>
  <c r="F23" i="104"/>
  <c r="F23" i="105"/>
  <c r="F23" i="106"/>
  <c r="F23" i="107"/>
  <c r="F23" i="108"/>
  <c r="F23" i="109"/>
  <c r="F23" i="110"/>
  <c r="F23" i="111"/>
  <c r="F23" i="4"/>
  <c r="F22" i="80"/>
  <c r="F22" i="81"/>
  <c r="F22" i="82"/>
  <c r="F22" i="83"/>
  <c r="F22" i="84"/>
  <c r="F22" i="85"/>
  <c r="F22" i="86"/>
  <c r="F22" i="87"/>
  <c r="F22" i="88"/>
  <c r="F22" i="89"/>
  <c r="F22" i="90"/>
  <c r="F22" i="91"/>
  <c r="F22" i="92"/>
  <c r="F22" i="93"/>
  <c r="F22" i="94"/>
  <c r="F22" i="95"/>
  <c r="F22" i="96"/>
  <c r="F22" i="97"/>
  <c r="F22" i="98"/>
  <c r="F22" i="99"/>
  <c r="F22" i="100"/>
  <c r="F22" i="101"/>
  <c r="F22" i="102"/>
  <c r="F22" i="103"/>
  <c r="F22" i="104"/>
  <c r="F22" i="105"/>
  <c r="F22" i="106"/>
  <c r="F22" i="107"/>
  <c r="F22" i="108"/>
  <c r="F22" i="109"/>
  <c r="F22" i="110"/>
  <c r="F22" i="111"/>
  <c r="F22" i="4"/>
  <c r="F21" i="80"/>
  <c r="F21" i="81"/>
  <c r="F21" i="82"/>
  <c r="F21" i="83"/>
  <c r="F21" i="84"/>
  <c r="F21" i="85"/>
  <c r="F21" i="86"/>
  <c r="F21" i="87"/>
  <c r="F21" i="88"/>
  <c r="F21" i="89"/>
  <c r="F21" i="90"/>
  <c r="F21" i="91"/>
  <c r="F21" i="92"/>
  <c r="F21" i="93"/>
  <c r="F21" i="94"/>
  <c r="F21" i="95"/>
  <c r="F21" i="96"/>
  <c r="F21" i="97"/>
  <c r="F21" i="98"/>
  <c r="F21" i="99"/>
  <c r="F21" i="100"/>
  <c r="F21" i="101"/>
  <c r="F21" i="102"/>
  <c r="F21" i="103"/>
  <c r="F21" i="104"/>
  <c r="F21" i="105"/>
  <c r="F21" i="106"/>
  <c r="F21" i="107"/>
  <c r="F21" i="108"/>
  <c r="F21" i="109"/>
  <c r="F21" i="110"/>
  <c r="F21" i="111"/>
  <c r="F21" i="4"/>
  <c r="F20" i="80"/>
  <c r="F20" i="81"/>
  <c r="F20" i="82"/>
  <c r="F20" i="83"/>
  <c r="F20" i="84"/>
  <c r="F20" i="85"/>
  <c r="F20" i="86"/>
  <c r="F20" i="87"/>
  <c r="F20" i="88"/>
  <c r="F20" i="89"/>
  <c r="F20" i="90"/>
  <c r="F20" i="91"/>
  <c r="F20" i="92"/>
  <c r="F20" i="93"/>
  <c r="F20" i="94"/>
  <c r="F20" i="95"/>
  <c r="F20" i="96"/>
  <c r="F20" i="97"/>
  <c r="F20" i="98"/>
  <c r="F20" i="99"/>
  <c r="F20" i="100"/>
  <c r="F20" i="101"/>
  <c r="F20" i="102"/>
  <c r="F20" i="103"/>
  <c r="F20" i="104"/>
  <c r="F20" i="105"/>
  <c r="F20" i="106"/>
  <c r="F20" i="107"/>
  <c r="F20" i="108"/>
  <c r="F20" i="109"/>
  <c r="F20" i="110"/>
  <c r="F20" i="111"/>
  <c r="F20" i="4"/>
  <c r="F19" i="80"/>
  <c r="F19" i="81"/>
  <c r="F19" i="82"/>
  <c r="F19" i="83"/>
  <c r="F19" i="84"/>
  <c r="F19" i="85"/>
  <c r="F19" i="86"/>
  <c r="F19" i="87"/>
  <c r="F19" i="88"/>
  <c r="F19" i="89"/>
  <c r="F19" i="90"/>
  <c r="F19" i="91"/>
  <c r="F19" i="92"/>
  <c r="F19" i="93"/>
  <c r="F19" i="94"/>
  <c r="F19" i="95"/>
  <c r="F19" i="96"/>
  <c r="F19" i="97"/>
  <c r="F19" i="98"/>
  <c r="F19" i="99"/>
  <c r="F19" i="100"/>
  <c r="F19" i="101"/>
  <c r="F19" i="102"/>
  <c r="F19" i="103"/>
  <c r="F19" i="104"/>
  <c r="F19" i="105"/>
  <c r="F19" i="106"/>
  <c r="F19" i="107"/>
  <c r="F19" i="108"/>
  <c r="F19" i="109"/>
  <c r="F19" i="110"/>
  <c r="F19" i="111"/>
  <c r="F19" i="4"/>
  <c r="F18" i="80"/>
  <c r="F18" i="81"/>
  <c r="F18" i="82"/>
  <c r="F18" i="83"/>
  <c r="F18" i="84"/>
  <c r="F18" i="85"/>
  <c r="F18" i="86"/>
  <c r="F18" i="87"/>
  <c r="F18" i="88"/>
  <c r="F18" i="89"/>
  <c r="F18" i="90"/>
  <c r="F18" i="91"/>
  <c r="F18" i="92"/>
  <c r="F18" i="93"/>
  <c r="F18" i="94"/>
  <c r="F18" i="95"/>
  <c r="F18" i="96"/>
  <c r="F18" i="97"/>
  <c r="F18" i="98"/>
  <c r="F18" i="99"/>
  <c r="F18" i="100"/>
  <c r="F18" i="101"/>
  <c r="F18" i="102"/>
  <c r="F18" i="103"/>
  <c r="F18" i="104"/>
  <c r="F18" i="105"/>
  <c r="F18" i="106"/>
  <c r="F18" i="107"/>
  <c r="F18" i="108"/>
  <c r="F18" i="109"/>
  <c r="F18" i="110"/>
  <c r="F18" i="111"/>
  <c r="F18" i="4"/>
  <c r="F17" i="80"/>
  <c r="F17" i="81"/>
  <c r="F17" i="82"/>
  <c r="F17" i="83"/>
  <c r="F17" i="84"/>
  <c r="F17" i="85"/>
  <c r="F17" i="86"/>
  <c r="F17" i="87"/>
  <c r="F17" i="88"/>
  <c r="F17" i="89"/>
  <c r="F17" i="90"/>
  <c r="F17" i="91"/>
  <c r="F17" i="92"/>
  <c r="F17" i="93"/>
  <c r="F17" i="94"/>
  <c r="F17" i="95"/>
  <c r="F17" i="96"/>
  <c r="F17" i="97"/>
  <c r="F17" i="98"/>
  <c r="F17" i="99"/>
  <c r="F17" i="100"/>
  <c r="F17" i="101"/>
  <c r="F17" i="102"/>
  <c r="F17" i="103"/>
  <c r="F17" i="104"/>
  <c r="F17" i="105"/>
  <c r="F17" i="106"/>
  <c r="F17" i="107"/>
  <c r="F17" i="108"/>
  <c r="F17" i="109"/>
  <c r="F17" i="110"/>
  <c r="F17" i="111"/>
  <c r="F17" i="4"/>
  <c r="F16" i="80"/>
  <c r="F16" i="81"/>
  <c r="F16" i="82"/>
  <c r="F16" i="83"/>
  <c r="F16" i="84"/>
  <c r="F16" i="85"/>
  <c r="F16" i="86"/>
  <c r="F16" i="87"/>
  <c r="F16" i="88"/>
  <c r="F16" i="89"/>
  <c r="F16" i="90"/>
  <c r="F16" i="91"/>
  <c r="F16" i="92"/>
  <c r="F16" i="93"/>
  <c r="F16" i="94"/>
  <c r="F16" i="95"/>
  <c r="F16" i="96"/>
  <c r="F16" i="97"/>
  <c r="F16" i="98"/>
  <c r="F16" i="99"/>
  <c r="F16" i="100"/>
  <c r="F16" i="101"/>
  <c r="F16" i="102"/>
  <c r="F16" i="103"/>
  <c r="F16" i="104"/>
  <c r="F16" i="105"/>
  <c r="F16" i="106"/>
  <c r="F16" i="107"/>
  <c r="F16" i="108"/>
  <c r="F16" i="109"/>
  <c r="F16" i="110"/>
  <c r="F16" i="111"/>
  <c r="F16" i="4"/>
  <c r="F15" i="80"/>
  <c r="F15" i="81"/>
  <c r="F15" i="82"/>
  <c r="F15" i="83"/>
  <c r="F15" i="84"/>
  <c r="F15" i="85"/>
  <c r="F15" i="86"/>
  <c r="F15" i="87"/>
  <c r="F15" i="88"/>
  <c r="F15" i="89"/>
  <c r="F15" i="90"/>
  <c r="F15" i="91"/>
  <c r="F15" i="92"/>
  <c r="F15" i="93"/>
  <c r="F15" i="94"/>
  <c r="F15" i="95"/>
  <c r="F15" i="96"/>
  <c r="F15" i="97"/>
  <c r="F15" i="98"/>
  <c r="F15" i="99"/>
  <c r="F15" i="100"/>
  <c r="F15" i="101"/>
  <c r="F15" i="102"/>
  <c r="F15" i="103"/>
  <c r="F15" i="104"/>
  <c r="F15" i="105"/>
  <c r="F15" i="106"/>
  <c r="F15" i="107"/>
  <c r="F15" i="108"/>
  <c r="F15" i="109"/>
  <c r="F15" i="110"/>
  <c r="F15" i="111"/>
  <c r="F15" i="4"/>
  <c r="F14" i="80"/>
  <c r="F14" i="81"/>
  <c r="F14" i="82"/>
  <c r="F14" i="83"/>
  <c r="F14" i="84"/>
  <c r="F14" i="85"/>
  <c r="F14" i="86"/>
  <c r="F14" i="87"/>
  <c r="F14" i="88"/>
  <c r="F14" i="89"/>
  <c r="F14" i="90"/>
  <c r="F14" i="91"/>
  <c r="F14" i="92"/>
  <c r="F14" i="93"/>
  <c r="F14" i="94"/>
  <c r="F14" i="95"/>
  <c r="F14" i="96"/>
  <c r="F14" i="97"/>
  <c r="F14" i="98"/>
  <c r="F14" i="99"/>
  <c r="F14" i="100"/>
  <c r="F14" i="101"/>
  <c r="F14" i="102"/>
  <c r="F14" i="103"/>
  <c r="F14" i="104"/>
  <c r="F14" i="105"/>
  <c r="F14" i="106"/>
  <c r="F14" i="107"/>
  <c r="F14" i="108"/>
  <c r="F14" i="109"/>
  <c r="F14" i="110"/>
  <c r="F14" i="111"/>
  <c r="F14" i="4"/>
  <c r="F13" i="80"/>
  <c r="F13" i="81"/>
  <c r="F13" i="82"/>
  <c r="F13" i="83"/>
  <c r="F13" i="84"/>
  <c r="F13" i="85"/>
  <c r="F13" i="86"/>
  <c r="F13" i="87"/>
  <c r="F13" i="88"/>
  <c r="F13" i="89"/>
  <c r="F13" i="90"/>
  <c r="F13" i="91"/>
  <c r="F13" i="92"/>
  <c r="F13" i="93"/>
  <c r="F13" i="94"/>
  <c r="F13" i="95"/>
  <c r="F13" i="96"/>
  <c r="F13" i="97"/>
  <c r="F13" i="98"/>
  <c r="F13" i="99"/>
  <c r="F13" i="100"/>
  <c r="F13" i="101"/>
  <c r="F13" i="102"/>
  <c r="F13" i="103"/>
  <c r="F13" i="104"/>
  <c r="F13" i="105"/>
  <c r="F13" i="106"/>
  <c r="F13" i="107"/>
  <c r="F13" i="108"/>
  <c r="F13" i="109"/>
  <c r="F13" i="110"/>
  <c r="F13" i="111"/>
  <c r="F13" i="4"/>
  <c r="F12" i="80"/>
  <c r="F12" i="81"/>
  <c r="F12" i="82"/>
  <c r="F12" i="83"/>
  <c r="F12" i="84"/>
  <c r="F12" i="85"/>
  <c r="F12" i="86"/>
  <c r="F12" i="87"/>
  <c r="F12" i="88"/>
  <c r="F12" i="89"/>
  <c r="F12" i="90"/>
  <c r="F12" i="91"/>
  <c r="F12" i="92"/>
  <c r="F12" i="93"/>
  <c r="F12" i="94"/>
  <c r="F12" i="95"/>
  <c r="F12" i="96"/>
  <c r="F12" i="97"/>
  <c r="F12" i="98"/>
  <c r="F12" i="99"/>
  <c r="F12" i="100"/>
  <c r="F12" i="101"/>
  <c r="F12" i="102"/>
  <c r="F12" i="103"/>
  <c r="F12" i="104"/>
  <c r="F12" i="105"/>
  <c r="F12" i="106"/>
  <c r="F12" i="107"/>
  <c r="F12" i="108"/>
  <c r="F12" i="109"/>
  <c r="F12" i="110"/>
  <c r="F12" i="111"/>
  <c r="F12" i="4"/>
  <c r="F11" i="80"/>
  <c r="F11" i="81"/>
  <c r="F11" i="82"/>
  <c r="F11" i="83"/>
  <c r="F11" i="84"/>
  <c r="F11" i="85"/>
  <c r="F11" i="86"/>
  <c r="F11" i="87"/>
  <c r="F11" i="88"/>
  <c r="F11" i="89"/>
  <c r="F11" i="90"/>
  <c r="F11" i="91"/>
  <c r="F11" i="92"/>
  <c r="F11" i="93"/>
  <c r="F11" i="94"/>
  <c r="F11" i="95"/>
  <c r="F11" i="96"/>
  <c r="F11" i="97"/>
  <c r="F11" i="98"/>
  <c r="F11" i="99"/>
  <c r="F11" i="100"/>
  <c r="F11" i="101"/>
  <c r="F11" i="102"/>
  <c r="F11" i="103"/>
  <c r="F11" i="104"/>
  <c r="F11" i="105"/>
  <c r="F11" i="106"/>
  <c r="F11" i="107"/>
  <c r="F11" i="108"/>
  <c r="F11" i="109"/>
  <c r="F11" i="110"/>
  <c r="F11" i="111"/>
  <c r="F11" i="4"/>
  <c r="I23" i="4" l="1"/>
  <c r="I24" i="4"/>
  <c r="I27" i="4"/>
  <c r="I28" i="4"/>
  <c r="I29" i="4"/>
  <c r="I30" i="4"/>
  <c r="I31" i="4"/>
  <c r="I32" i="4"/>
  <c r="I33" i="4"/>
  <c r="I34" i="4"/>
  <c r="I35" i="4"/>
  <c r="I41" i="4"/>
  <c r="I23" i="81"/>
  <c r="I24" i="81"/>
  <c r="I27" i="81"/>
  <c r="I28" i="81"/>
  <c r="I29" i="81"/>
  <c r="I30" i="81"/>
  <c r="I31" i="81"/>
  <c r="I32" i="81"/>
  <c r="I33" i="81"/>
  <c r="I34" i="81"/>
  <c r="I35" i="81"/>
  <c r="I41" i="81"/>
  <c r="I23" i="82"/>
  <c r="I24" i="82"/>
  <c r="I27" i="82"/>
  <c r="I28" i="82"/>
  <c r="I29" i="82"/>
  <c r="I30" i="82"/>
  <c r="I31" i="82"/>
  <c r="I32" i="82"/>
  <c r="I33" i="82"/>
  <c r="I34" i="82"/>
  <c r="I35" i="82"/>
  <c r="I41" i="82"/>
  <c r="I23" i="83"/>
  <c r="I24" i="83"/>
  <c r="I27" i="83"/>
  <c r="I28" i="83"/>
  <c r="I29" i="83"/>
  <c r="I30" i="83"/>
  <c r="I31" i="83"/>
  <c r="I32" i="83"/>
  <c r="I33" i="83"/>
  <c r="I34" i="83"/>
  <c r="I35" i="83"/>
  <c r="I41" i="83"/>
  <c r="I23" i="84"/>
  <c r="I24" i="84"/>
  <c r="I27" i="84"/>
  <c r="I28" i="84"/>
  <c r="I29" i="84"/>
  <c r="I30" i="84"/>
  <c r="I31" i="84"/>
  <c r="I32" i="84"/>
  <c r="I33" i="84"/>
  <c r="I34" i="84"/>
  <c r="I35" i="84"/>
  <c r="I41" i="84"/>
  <c r="I23" i="85"/>
  <c r="I24" i="85"/>
  <c r="I27" i="85"/>
  <c r="I28" i="85"/>
  <c r="I29" i="85"/>
  <c r="I30" i="85"/>
  <c r="I31" i="85"/>
  <c r="I32" i="85"/>
  <c r="I33" i="85"/>
  <c r="I34" i="85"/>
  <c r="I35" i="85"/>
  <c r="I41" i="85"/>
  <c r="I23" i="86"/>
  <c r="I24" i="86"/>
  <c r="I27" i="86"/>
  <c r="I28" i="86"/>
  <c r="I29" i="86"/>
  <c r="I30" i="86"/>
  <c r="I31" i="86"/>
  <c r="I32" i="86"/>
  <c r="I33" i="86"/>
  <c r="I34" i="86"/>
  <c r="I35" i="86"/>
  <c r="I41" i="86"/>
  <c r="I23" i="87"/>
  <c r="I24" i="87"/>
  <c r="I27" i="87"/>
  <c r="I28" i="87"/>
  <c r="I29" i="87"/>
  <c r="I30" i="87"/>
  <c r="I31" i="87"/>
  <c r="I32" i="87"/>
  <c r="I33" i="87"/>
  <c r="I34" i="87"/>
  <c r="I35" i="87"/>
  <c r="I41" i="87"/>
  <c r="I23" i="88"/>
  <c r="I24" i="88"/>
  <c r="I27" i="88"/>
  <c r="I28" i="88"/>
  <c r="I29" i="88"/>
  <c r="I30" i="88"/>
  <c r="I31" i="88"/>
  <c r="I32" i="88"/>
  <c r="I33" i="88"/>
  <c r="I34" i="88"/>
  <c r="I35" i="88"/>
  <c r="I41" i="88"/>
  <c r="I23" i="89"/>
  <c r="I24" i="89"/>
  <c r="I27" i="89"/>
  <c r="I28" i="89"/>
  <c r="I29" i="89"/>
  <c r="I30" i="89"/>
  <c r="I31" i="89"/>
  <c r="I32" i="89"/>
  <c r="I33" i="89"/>
  <c r="I34" i="89"/>
  <c r="I35" i="89"/>
  <c r="I41" i="89"/>
  <c r="I23" i="90"/>
  <c r="I24" i="90"/>
  <c r="I27" i="90"/>
  <c r="I28" i="90"/>
  <c r="I29" i="90"/>
  <c r="I30" i="90"/>
  <c r="I31" i="90"/>
  <c r="I32" i="90"/>
  <c r="I33" i="90"/>
  <c r="I34" i="90"/>
  <c r="I35" i="90"/>
  <c r="I41" i="90"/>
  <c r="I23" i="91"/>
  <c r="I24" i="91"/>
  <c r="I27" i="91"/>
  <c r="I28" i="91"/>
  <c r="I29" i="91"/>
  <c r="I30" i="91"/>
  <c r="I31" i="91"/>
  <c r="I32" i="91"/>
  <c r="I33" i="91"/>
  <c r="I34" i="91"/>
  <c r="I35" i="91"/>
  <c r="I41" i="91"/>
  <c r="I23" i="92"/>
  <c r="I24" i="92"/>
  <c r="I27" i="92"/>
  <c r="I28" i="92"/>
  <c r="I29" i="92"/>
  <c r="I30" i="92"/>
  <c r="I31" i="92"/>
  <c r="I32" i="92"/>
  <c r="I33" i="92"/>
  <c r="I34" i="92"/>
  <c r="I35" i="92"/>
  <c r="I41" i="92"/>
  <c r="I23" i="93"/>
  <c r="I24" i="93"/>
  <c r="I27" i="93"/>
  <c r="I28" i="93"/>
  <c r="I29" i="93"/>
  <c r="I30" i="93"/>
  <c r="I31" i="93"/>
  <c r="I32" i="93"/>
  <c r="I33" i="93"/>
  <c r="I34" i="93"/>
  <c r="I35" i="93"/>
  <c r="I41" i="93"/>
  <c r="I23" i="94"/>
  <c r="I24" i="94"/>
  <c r="I27" i="94"/>
  <c r="I28" i="94"/>
  <c r="I29" i="94"/>
  <c r="I30" i="94"/>
  <c r="I31" i="94"/>
  <c r="I32" i="94"/>
  <c r="I33" i="94"/>
  <c r="I34" i="94"/>
  <c r="I35" i="94"/>
  <c r="I41" i="94"/>
  <c r="I23" i="95"/>
  <c r="I24" i="95"/>
  <c r="I27" i="95"/>
  <c r="I28" i="95"/>
  <c r="I29" i="95"/>
  <c r="I30" i="95"/>
  <c r="I31" i="95"/>
  <c r="I32" i="95"/>
  <c r="I33" i="95"/>
  <c r="I34" i="95"/>
  <c r="I35" i="95"/>
  <c r="I41" i="95"/>
  <c r="I23" i="96"/>
  <c r="I24" i="96"/>
  <c r="I27" i="96"/>
  <c r="I28" i="96"/>
  <c r="I29" i="96"/>
  <c r="I30" i="96"/>
  <c r="I31" i="96"/>
  <c r="I32" i="96"/>
  <c r="I33" i="96"/>
  <c r="I34" i="96"/>
  <c r="I35" i="96"/>
  <c r="I41" i="96"/>
  <c r="I23" i="97"/>
  <c r="I24" i="97"/>
  <c r="I27" i="97"/>
  <c r="I28" i="97"/>
  <c r="I29" i="97"/>
  <c r="I30" i="97"/>
  <c r="I31" i="97"/>
  <c r="I32" i="97"/>
  <c r="I33" i="97"/>
  <c r="I34" i="97"/>
  <c r="I35" i="97"/>
  <c r="I41" i="97"/>
  <c r="I23" i="98"/>
  <c r="I24" i="98"/>
  <c r="I27" i="98"/>
  <c r="I28" i="98"/>
  <c r="I29" i="98"/>
  <c r="I30" i="98"/>
  <c r="I31" i="98"/>
  <c r="I32" i="98"/>
  <c r="I33" i="98"/>
  <c r="I34" i="98"/>
  <c r="I35" i="98"/>
  <c r="I41" i="98"/>
  <c r="I23" i="99"/>
  <c r="I24" i="99"/>
  <c r="I27" i="99"/>
  <c r="I28" i="99"/>
  <c r="I29" i="99"/>
  <c r="I30" i="99"/>
  <c r="I31" i="99"/>
  <c r="I32" i="99"/>
  <c r="I33" i="99"/>
  <c r="I34" i="99"/>
  <c r="I35" i="99"/>
  <c r="I41" i="99"/>
  <c r="I23" i="100"/>
  <c r="I24" i="100"/>
  <c r="I27" i="100"/>
  <c r="I28" i="100"/>
  <c r="I29" i="100"/>
  <c r="I30" i="100"/>
  <c r="I31" i="100"/>
  <c r="I32" i="100"/>
  <c r="I33" i="100"/>
  <c r="I34" i="100"/>
  <c r="I35" i="100"/>
  <c r="I41" i="100"/>
  <c r="I23" i="101"/>
  <c r="I24" i="101"/>
  <c r="I27" i="101"/>
  <c r="I28" i="101"/>
  <c r="I29" i="101"/>
  <c r="I30" i="101"/>
  <c r="I31" i="101"/>
  <c r="I32" i="101"/>
  <c r="I33" i="101"/>
  <c r="I34" i="101"/>
  <c r="I35" i="101"/>
  <c r="I41" i="101"/>
  <c r="I23" i="102"/>
  <c r="I24" i="102"/>
  <c r="I27" i="102"/>
  <c r="I28" i="102"/>
  <c r="I29" i="102"/>
  <c r="I30" i="102"/>
  <c r="I31" i="102"/>
  <c r="I32" i="102"/>
  <c r="I33" i="102"/>
  <c r="I34" i="102"/>
  <c r="I35" i="102"/>
  <c r="I41" i="102"/>
  <c r="I23" i="103"/>
  <c r="I24" i="103"/>
  <c r="I27" i="103"/>
  <c r="I28" i="103"/>
  <c r="I29" i="103"/>
  <c r="I30" i="103"/>
  <c r="I31" i="103"/>
  <c r="I32" i="103"/>
  <c r="I33" i="103"/>
  <c r="I34" i="103"/>
  <c r="I35" i="103"/>
  <c r="I41" i="103"/>
  <c r="I23" i="104"/>
  <c r="I24" i="104"/>
  <c r="I27" i="104"/>
  <c r="I28" i="104"/>
  <c r="I29" i="104"/>
  <c r="I30" i="104"/>
  <c r="I31" i="104"/>
  <c r="I32" i="104"/>
  <c r="I33" i="104"/>
  <c r="I34" i="104"/>
  <c r="I35" i="104"/>
  <c r="I41" i="104"/>
  <c r="I23" i="105"/>
  <c r="I24" i="105"/>
  <c r="I27" i="105"/>
  <c r="I28" i="105"/>
  <c r="I29" i="105"/>
  <c r="I30" i="105"/>
  <c r="I31" i="105"/>
  <c r="I32" i="105"/>
  <c r="I33" i="105"/>
  <c r="I34" i="105"/>
  <c r="I35" i="105"/>
  <c r="I41" i="105"/>
  <c r="I23" i="106"/>
  <c r="I24" i="106"/>
  <c r="I27" i="106"/>
  <c r="I28" i="106"/>
  <c r="I29" i="106"/>
  <c r="I30" i="106"/>
  <c r="I31" i="106"/>
  <c r="I32" i="106"/>
  <c r="I33" i="106"/>
  <c r="I34" i="106"/>
  <c r="I35" i="106"/>
  <c r="I41" i="106"/>
  <c r="I23" i="107"/>
  <c r="I24" i="107"/>
  <c r="I27" i="107"/>
  <c r="I28" i="107"/>
  <c r="I29" i="107"/>
  <c r="I30" i="107"/>
  <c r="I31" i="107"/>
  <c r="I32" i="107"/>
  <c r="I33" i="107"/>
  <c r="I34" i="107"/>
  <c r="I35" i="107"/>
  <c r="I41" i="107"/>
  <c r="I23" i="108"/>
  <c r="I24" i="108"/>
  <c r="I27" i="108"/>
  <c r="I28" i="108"/>
  <c r="I29" i="108"/>
  <c r="I30" i="108"/>
  <c r="I31" i="108"/>
  <c r="I32" i="108"/>
  <c r="I33" i="108"/>
  <c r="I34" i="108"/>
  <c r="I35" i="108"/>
  <c r="I41" i="108"/>
  <c r="I23" i="109"/>
  <c r="I24" i="109"/>
  <c r="I27" i="109"/>
  <c r="I28" i="109"/>
  <c r="I29" i="109"/>
  <c r="I30" i="109"/>
  <c r="I31" i="109"/>
  <c r="I32" i="109"/>
  <c r="I33" i="109"/>
  <c r="I34" i="109"/>
  <c r="I35" i="109"/>
  <c r="I41" i="109"/>
  <c r="I23" i="110"/>
  <c r="I24" i="110"/>
  <c r="I27" i="110"/>
  <c r="I28" i="110"/>
  <c r="I29" i="110"/>
  <c r="I30" i="110"/>
  <c r="I31" i="110"/>
  <c r="I32" i="110"/>
  <c r="I33" i="110"/>
  <c r="I34" i="110"/>
  <c r="I35" i="110"/>
  <c r="I41" i="110"/>
  <c r="I23" i="111"/>
  <c r="I24" i="111"/>
  <c r="I27" i="111"/>
  <c r="I28" i="111"/>
  <c r="I29" i="111"/>
  <c r="I30" i="111"/>
  <c r="I31" i="111"/>
  <c r="I32" i="111"/>
  <c r="I33" i="111"/>
  <c r="I34" i="111"/>
  <c r="I35" i="111"/>
  <c r="I41" i="111"/>
  <c r="E15" i="123" l="1"/>
  <c r="E14" i="123"/>
  <c r="E11" i="123"/>
  <c r="E10" i="123"/>
  <c r="E7" i="123"/>
  <c r="E6" i="123"/>
  <c r="E17" i="123" l="1"/>
  <c r="F42" i="13" s="1"/>
  <c r="I32" i="115" l="1"/>
  <c r="I32" i="116"/>
  <c r="I11" i="85"/>
  <c r="I11" i="86"/>
  <c r="I11" i="87"/>
  <c r="I11" i="88"/>
  <c r="I11" i="89"/>
  <c r="I11" i="90"/>
  <c r="I11" i="91"/>
  <c r="I11" i="92"/>
  <c r="I11" i="93"/>
  <c r="I11" i="94"/>
  <c r="I11" i="95"/>
  <c r="I11" i="96"/>
  <c r="I11" i="97"/>
  <c r="I11" i="98"/>
  <c r="I11" i="99"/>
  <c r="I11" i="100"/>
  <c r="I11" i="101"/>
  <c r="I11" i="102"/>
  <c r="I11" i="103"/>
  <c r="I11" i="104"/>
  <c r="I11" i="105"/>
  <c r="I11" i="106"/>
  <c r="I11" i="107"/>
  <c r="I11" i="108"/>
  <c r="I11" i="109"/>
  <c r="I11" i="110"/>
  <c r="I11" i="111"/>
  <c r="I11" i="115"/>
  <c r="I11" i="116"/>
  <c r="I11" i="84"/>
  <c r="I11" i="4"/>
  <c r="I11" i="83"/>
  <c r="I11" i="82"/>
  <c r="I11" i="81"/>
  <c r="I31" i="115"/>
  <c r="I31" i="116"/>
  <c r="A38" i="13"/>
  <c r="B38" i="13" s="1"/>
  <c r="A37" i="13"/>
  <c r="B37" i="13" s="1"/>
  <c r="B5" i="115"/>
  <c r="I30" i="116"/>
  <c r="I29" i="116"/>
  <c r="I28" i="116"/>
  <c r="I27" i="116"/>
  <c r="I26" i="116"/>
  <c r="I25" i="116"/>
  <c r="I24" i="116"/>
  <c r="I23" i="116"/>
  <c r="I22" i="116"/>
  <c r="I21" i="116"/>
  <c r="I20" i="116"/>
  <c r="I19" i="116"/>
  <c r="I18" i="116"/>
  <c r="I17" i="116"/>
  <c r="I16" i="116"/>
  <c r="I15" i="116"/>
  <c r="I14" i="116"/>
  <c r="I13" i="116"/>
  <c r="I12" i="116"/>
  <c r="E9" i="116"/>
  <c r="I7" i="116"/>
  <c r="B7" i="116"/>
  <c r="B6" i="116"/>
  <c r="B5" i="116"/>
  <c r="B3" i="116"/>
  <c r="I30" i="115"/>
  <c r="I29" i="115"/>
  <c r="I28" i="115"/>
  <c r="I27" i="115"/>
  <c r="I26" i="115"/>
  <c r="I25" i="115"/>
  <c r="I24" i="115"/>
  <c r="I23" i="115"/>
  <c r="I22" i="115"/>
  <c r="I21" i="115"/>
  <c r="I20" i="115"/>
  <c r="I19" i="115"/>
  <c r="I18" i="115"/>
  <c r="I17" i="115"/>
  <c r="I16" i="115"/>
  <c r="I15" i="115"/>
  <c r="I14" i="115"/>
  <c r="I13" i="115"/>
  <c r="I12" i="115"/>
  <c r="E9" i="115"/>
  <c r="I7" i="115"/>
  <c r="B7" i="115"/>
  <c r="B6" i="115"/>
  <c r="B3" i="115"/>
  <c r="B3" i="80"/>
  <c r="B3" i="81"/>
  <c r="B3" i="82"/>
  <c r="B3" i="83"/>
  <c r="B3" i="84"/>
  <c r="B3" i="85"/>
  <c r="B3" i="86"/>
  <c r="B3" i="87"/>
  <c r="B3" i="88"/>
  <c r="B3" i="89"/>
  <c r="B3" i="90"/>
  <c r="B3" i="91"/>
  <c r="B3" i="92"/>
  <c r="B3" i="93"/>
  <c r="B3" i="94"/>
  <c r="B3" i="95"/>
  <c r="B3" i="96"/>
  <c r="B3" i="97"/>
  <c r="B3" i="98"/>
  <c r="B3" i="99"/>
  <c r="B3" i="100"/>
  <c r="B3" i="101"/>
  <c r="B3" i="102"/>
  <c r="B3" i="103"/>
  <c r="B3" i="104"/>
  <c r="B3" i="105"/>
  <c r="B3" i="106"/>
  <c r="B3" i="107"/>
  <c r="B3" i="108"/>
  <c r="B3" i="109"/>
  <c r="B3" i="110"/>
  <c r="B3" i="111"/>
  <c r="B6" i="80"/>
  <c r="B6" i="81"/>
  <c r="B6" i="82"/>
  <c r="B6" i="83"/>
  <c r="B6" i="84"/>
  <c r="B6" i="85"/>
  <c r="B6" i="86"/>
  <c r="B6" i="87"/>
  <c r="B6" i="88"/>
  <c r="B6" i="89"/>
  <c r="B6" i="90"/>
  <c r="B6" i="91"/>
  <c r="B6" i="92"/>
  <c r="B6" i="93"/>
  <c r="B6" i="94"/>
  <c r="B6" i="95"/>
  <c r="B6" i="96"/>
  <c r="B6" i="97"/>
  <c r="B6" i="98"/>
  <c r="B6" i="99"/>
  <c r="B6" i="100"/>
  <c r="B6" i="101"/>
  <c r="B6" i="102"/>
  <c r="B6" i="103"/>
  <c r="B6" i="104"/>
  <c r="B6" i="105"/>
  <c r="B6" i="106"/>
  <c r="B6" i="107"/>
  <c r="B6" i="108"/>
  <c r="B6" i="109"/>
  <c r="B6" i="110"/>
  <c r="B6" i="111"/>
  <c r="B7" i="80"/>
  <c r="B7" i="81"/>
  <c r="B7" i="82"/>
  <c r="B7" i="83"/>
  <c r="B7" i="84"/>
  <c r="B7" i="85"/>
  <c r="B7" i="86"/>
  <c r="B7" i="87"/>
  <c r="B7" i="88"/>
  <c r="B7" i="89"/>
  <c r="B7" i="90"/>
  <c r="B7" i="91"/>
  <c r="B7" i="92"/>
  <c r="B7" i="93"/>
  <c r="B7" i="94"/>
  <c r="B7" i="95"/>
  <c r="B7" i="96"/>
  <c r="B7" i="97"/>
  <c r="B7" i="98"/>
  <c r="B7" i="99"/>
  <c r="B7" i="100"/>
  <c r="B7" i="101"/>
  <c r="B7" i="102"/>
  <c r="B7" i="103"/>
  <c r="B7" i="104"/>
  <c r="B7" i="105"/>
  <c r="B7" i="106"/>
  <c r="B7" i="107"/>
  <c r="B7" i="108"/>
  <c r="B7" i="109"/>
  <c r="B7" i="110"/>
  <c r="B7" i="111"/>
  <c r="B5" i="80"/>
  <c r="B5" i="81"/>
  <c r="B5" i="82"/>
  <c r="B5" i="83"/>
  <c r="B5" i="84"/>
  <c r="B5" i="85"/>
  <c r="B5" i="86"/>
  <c r="B5" i="87"/>
  <c r="B5" i="88"/>
  <c r="B5" i="89"/>
  <c r="B5" i="90"/>
  <c r="B5" i="91"/>
  <c r="B5" i="92"/>
  <c r="B5" i="93"/>
  <c r="B5" i="94"/>
  <c r="B5" i="95"/>
  <c r="B5" i="96"/>
  <c r="B5" i="97"/>
  <c r="B5" i="98"/>
  <c r="B5" i="99"/>
  <c r="B5" i="100"/>
  <c r="B5" i="101"/>
  <c r="B5" i="102"/>
  <c r="B5" i="103"/>
  <c r="B5" i="104"/>
  <c r="B5" i="105"/>
  <c r="B5" i="106"/>
  <c r="B5" i="107"/>
  <c r="B5" i="108"/>
  <c r="B5" i="109"/>
  <c r="B5" i="110"/>
  <c r="B5" i="111"/>
  <c r="F37" i="13"/>
  <c r="F38" i="13"/>
  <c r="J38" i="121" l="1"/>
  <c r="E106" i="121"/>
  <c r="A106" i="121"/>
  <c r="D106" i="121" s="1"/>
  <c r="E105" i="121"/>
  <c r="A105" i="121"/>
  <c r="D105" i="121" s="1"/>
  <c r="E104" i="121"/>
  <c r="A104" i="121"/>
  <c r="D104" i="121" s="1"/>
  <c r="E103" i="121"/>
  <c r="A103" i="121"/>
  <c r="D103" i="121" s="1"/>
  <c r="E102" i="121"/>
  <c r="A102" i="121"/>
  <c r="D102" i="121" s="1"/>
  <c r="E101" i="121"/>
  <c r="A101" i="121"/>
  <c r="D101" i="121" s="1"/>
  <c r="E100" i="121"/>
  <c r="A100" i="121"/>
  <c r="D100" i="121" s="1"/>
  <c r="E99" i="121"/>
  <c r="A99" i="121"/>
  <c r="D99" i="121" s="1"/>
  <c r="E98" i="121"/>
  <c r="A98" i="121"/>
  <c r="D98" i="121" s="1"/>
  <c r="E97" i="121"/>
  <c r="A97" i="121"/>
  <c r="D97" i="121" s="1"/>
  <c r="E96" i="121"/>
  <c r="A96" i="121"/>
  <c r="D96" i="121" s="1"/>
  <c r="E95" i="121"/>
  <c r="A95" i="121"/>
  <c r="D95" i="121" s="1"/>
  <c r="E94" i="121"/>
  <c r="A94" i="121"/>
  <c r="D94" i="121" s="1"/>
  <c r="E93" i="121"/>
  <c r="A93" i="121"/>
  <c r="D93" i="121" s="1"/>
  <c r="E92" i="121"/>
  <c r="A92" i="121"/>
  <c r="D92" i="121" s="1"/>
  <c r="J40" i="121"/>
  <c r="J39" i="121"/>
  <c r="J37" i="121"/>
  <c r="J36" i="121"/>
  <c r="J35" i="121"/>
  <c r="J34" i="121"/>
  <c r="J33" i="121"/>
  <c r="J32" i="121"/>
  <c r="J31" i="121"/>
  <c r="J30" i="121"/>
  <c r="J29" i="121"/>
  <c r="J28" i="121"/>
  <c r="J27" i="121"/>
  <c r="J26" i="121"/>
  <c r="J25" i="121"/>
  <c r="J24" i="121"/>
  <c r="J23" i="121"/>
  <c r="J22" i="121"/>
  <c r="J21" i="121"/>
  <c r="J20" i="121"/>
  <c r="J19" i="121"/>
  <c r="J18" i="121"/>
  <c r="J17" i="121"/>
  <c r="J16" i="121"/>
  <c r="J15" i="121"/>
  <c r="J14" i="121"/>
  <c r="J13" i="121"/>
  <c r="J12" i="121"/>
  <c r="J11" i="121"/>
  <c r="E9" i="121"/>
  <c r="J7" i="121"/>
  <c r="B3" i="121"/>
  <c r="E105" i="120"/>
  <c r="A105" i="120"/>
  <c r="D105" i="120" s="1"/>
  <c r="E104" i="120"/>
  <c r="D104" i="120"/>
  <c r="A104" i="120"/>
  <c r="E103" i="120"/>
  <c r="A103" i="120"/>
  <c r="D103" i="120" s="1"/>
  <c r="E102" i="120"/>
  <c r="A102" i="120"/>
  <c r="D102" i="120" s="1"/>
  <c r="E101" i="120"/>
  <c r="A101" i="120"/>
  <c r="D101" i="120" s="1"/>
  <c r="E100" i="120"/>
  <c r="A100" i="120"/>
  <c r="D100" i="120" s="1"/>
  <c r="E99" i="120"/>
  <c r="A99" i="120"/>
  <c r="D99" i="120" s="1"/>
  <c r="E98" i="120"/>
  <c r="A98" i="120"/>
  <c r="D98" i="120" s="1"/>
  <c r="E97" i="120"/>
  <c r="A97" i="120"/>
  <c r="D97" i="120" s="1"/>
  <c r="E96" i="120"/>
  <c r="A96" i="120"/>
  <c r="D96" i="120" s="1"/>
  <c r="E95" i="120"/>
  <c r="A95" i="120"/>
  <c r="D95" i="120" s="1"/>
  <c r="E94" i="120"/>
  <c r="A94" i="120"/>
  <c r="D94" i="120" s="1"/>
  <c r="E93" i="120"/>
  <c r="A93" i="120"/>
  <c r="D93" i="120" s="1"/>
  <c r="E92" i="120"/>
  <c r="A92" i="120"/>
  <c r="D92" i="120" s="1"/>
  <c r="E91" i="120"/>
  <c r="A91" i="120"/>
  <c r="D91" i="120" s="1"/>
  <c r="J39" i="120"/>
  <c r="J38" i="120"/>
  <c r="J37" i="120"/>
  <c r="J36" i="120"/>
  <c r="J35" i="120"/>
  <c r="J34" i="120"/>
  <c r="J33" i="120"/>
  <c r="J32" i="120"/>
  <c r="J31" i="120"/>
  <c r="J30" i="120"/>
  <c r="J29" i="120"/>
  <c r="J28" i="120"/>
  <c r="J27" i="120"/>
  <c r="J26" i="120"/>
  <c r="J25" i="120"/>
  <c r="J24" i="120"/>
  <c r="J23" i="120"/>
  <c r="J22" i="120"/>
  <c r="J21" i="120"/>
  <c r="J20" i="120"/>
  <c r="J19" i="120"/>
  <c r="J18" i="120"/>
  <c r="J17" i="120"/>
  <c r="J16" i="120"/>
  <c r="J15" i="120"/>
  <c r="J14" i="120"/>
  <c r="J13" i="120"/>
  <c r="J12" i="120"/>
  <c r="J11" i="120"/>
  <c r="E9" i="120"/>
  <c r="J7" i="120"/>
  <c r="B3" i="120"/>
  <c r="E105" i="119"/>
  <c r="A105" i="119"/>
  <c r="D105" i="119" s="1"/>
  <c r="E104" i="119"/>
  <c r="A104" i="119"/>
  <c r="D104" i="119" s="1"/>
  <c r="E103" i="119"/>
  <c r="A103" i="119"/>
  <c r="D103" i="119" s="1"/>
  <c r="E102" i="119"/>
  <c r="A102" i="119"/>
  <c r="D102" i="119" s="1"/>
  <c r="E101" i="119"/>
  <c r="A101" i="119"/>
  <c r="D101" i="119" s="1"/>
  <c r="E100" i="119"/>
  <c r="A100" i="119"/>
  <c r="D100" i="119" s="1"/>
  <c r="E99" i="119"/>
  <c r="A99" i="119"/>
  <c r="D99" i="119" s="1"/>
  <c r="E98" i="119"/>
  <c r="D98" i="119"/>
  <c r="A98" i="119"/>
  <c r="E97" i="119"/>
  <c r="A97" i="119"/>
  <c r="D97" i="119" s="1"/>
  <c r="E96" i="119"/>
  <c r="A96" i="119"/>
  <c r="D96" i="119" s="1"/>
  <c r="E95" i="119"/>
  <c r="A95" i="119"/>
  <c r="D95" i="119" s="1"/>
  <c r="E94" i="119"/>
  <c r="A94" i="119"/>
  <c r="D94" i="119" s="1"/>
  <c r="E93" i="119"/>
  <c r="A93" i="119"/>
  <c r="D93" i="119" s="1"/>
  <c r="E92" i="119"/>
  <c r="A92" i="119"/>
  <c r="D92" i="119" s="1"/>
  <c r="E91" i="119"/>
  <c r="A91" i="119"/>
  <c r="D91" i="119" s="1"/>
  <c r="J39" i="119"/>
  <c r="J38" i="119"/>
  <c r="J37" i="119"/>
  <c r="J36" i="119"/>
  <c r="J35" i="119"/>
  <c r="J34" i="119"/>
  <c r="J33" i="119"/>
  <c r="J32" i="119"/>
  <c r="J31" i="119"/>
  <c r="J30" i="119"/>
  <c r="J29" i="119"/>
  <c r="J28" i="119"/>
  <c r="J27" i="119"/>
  <c r="J26" i="119"/>
  <c r="J25" i="119"/>
  <c r="J24" i="119"/>
  <c r="J23" i="119"/>
  <c r="J22" i="119"/>
  <c r="J21" i="119"/>
  <c r="J20" i="119"/>
  <c r="J19" i="119"/>
  <c r="J18" i="119"/>
  <c r="J17" i="119"/>
  <c r="J16" i="119"/>
  <c r="J15" i="119"/>
  <c r="J14" i="119"/>
  <c r="J13" i="119"/>
  <c r="J12" i="119"/>
  <c r="J11" i="119"/>
  <c r="E9" i="119"/>
  <c r="J7" i="119"/>
  <c r="B3" i="119"/>
  <c r="E106" i="120" l="1"/>
  <c r="E107" i="121"/>
  <c r="E106" i="119"/>
  <c r="D107" i="121"/>
  <c r="D106" i="120"/>
  <c r="D106" i="119"/>
  <c r="F42" i="81"/>
  <c r="F42" i="4"/>
  <c r="I13" i="4"/>
  <c r="I14" i="4"/>
  <c r="I15" i="4"/>
  <c r="I16" i="4"/>
  <c r="I17" i="4"/>
  <c r="I18" i="4"/>
  <c r="I19" i="4"/>
  <c r="I20" i="4"/>
  <c r="I21" i="4"/>
  <c r="I22" i="4"/>
  <c r="J38" i="118" l="1"/>
  <c r="J37" i="118"/>
  <c r="J36" i="118"/>
  <c r="J35" i="118"/>
  <c r="J34" i="118"/>
  <c r="J33" i="118"/>
  <c r="J32" i="118"/>
  <c r="J31" i="118"/>
  <c r="J30" i="118"/>
  <c r="J29" i="118"/>
  <c r="J28" i="118"/>
  <c r="J27" i="118"/>
  <c r="J26" i="118"/>
  <c r="J25" i="118"/>
  <c r="J24" i="118"/>
  <c r="J23" i="118"/>
  <c r="J22" i="118"/>
  <c r="J21" i="118"/>
  <c r="J20" i="118"/>
  <c r="J19" i="118"/>
  <c r="J18" i="118"/>
  <c r="J17" i="118"/>
  <c r="J16" i="118"/>
  <c r="J15" i="118"/>
  <c r="J14" i="118"/>
  <c r="J13" i="118"/>
  <c r="J12" i="118"/>
  <c r="J11" i="118"/>
  <c r="J38" i="117"/>
  <c r="J37" i="117"/>
  <c r="J36" i="117"/>
  <c r="J35" i="117"/>
  <c r="J34" i="117"/>
  <c r="J33" i="117"/>
  <c r="J32" i="117"/>
  <c r="J31" i="117"/>
  <c r="J30" i="117"/>
  <c r="J29" i="117"/>
  <c r="J28" i="117"/>
  <c r="J27" i="117"/>
  <c r="J26" i="117"/>
  <c r="J25" i="117"/>
  <c r="J24" i="117"/>
  <c r="J23" i="117"/>
  <c r="J22" i="117"/>
  <c r="J21" i="117"/>
  <c r="J20" i="117"/>
  <c r="J19" i="117"/>
  <c r="J18" i="117"/>
  <c r="J17" i="117"/>
  <c r="J16" i="117"/>
  <c r="J15" i="117"/>
  <c r="J14" i="117"/>
  <c r="J13" i="117"/>
  <c r="J12" i="117"/>
  <c r="J11" i="117"/>
  <c r="I22" i="111"/>
  <c r="I21" i="111"/>
  <c r="I20" i="111"/>
  <c r="I19" i="111"/>
  <c r="I18" i="111"/>
  <c r="I17" i="111"/>
  <c r="I16" i="111"/>
  <c r="I15" i="111"/>
  <c r="I14" i="111"/>
  <c r="I13" i="111"/>
  <c r="I12" i="111"/>
  <c r="I22" i="110"/>
  <c r="I21" i="110"/>
  <c r="I20" i="110"/>
  <c r="I19" i="110"/>
  <c r="I18" i="110"/>
  <c r="I17" i="110"/>
  <c r="I16" i="110"/>
  <c r="I15" i="110"/>
  <c r="I14" i="110"/>
  <c r="I13" i="110"/>
  <c r="I12" i="110"/>
  <c r="I22" i="109"/>
  <c r="I21" i="109"/>
  <c r="I20" i="109"/>
  <c r="I19" i="109"/>
  <c r="I18" i="109"/>
  <c r="I17" i="109"/>
  <c r="I16" i="109"/>
  <c r="I15" i="109"/>
  <c r="I14" i="109"/>
  <c r="I13" i="109"/>
  <c r="I12" i="109"/>
  <c r="I22" i="108"/>
  <c r="I21" i="108"/>
  <c r="I20" i="108"/>
  <c r="I19" i="108"/>
  <c r="I18" i="108"/>
  <c r="I17" i="108"/>
  <c r="I16" i="108"/>
  <c r="I15" i="108"/>
  <c r="I14" i="108"/>
  <c r="I13" i="108"/>
  <c r="I12" i="108"/>
  <c r="I22" i="107"/>
  <c r="I21" i="107"/>
  <c r="I20" i="107"/>
  <c r="I19" i="107"/>
  <c r="I18" i="107"/>
  <c r="I17" i="107"/>
  <c r="I16" i="107"/>
  <c r="I15" i="107"/>
  <c r="I14" i="107"/>
  <c r="I13" i="107"/>
  <c r="I12" i="107"/>
  <c r="I22" i="106"/>
  <c r="I21" i="106"/>
  <c r="I20" i="106"/>
  <c r="I19" i="106"/>
  <c r="I18" i="106"/>
  <c r="I17" i="106"/>
  <c r="I16" i="106"/>
  <c r="I15" i="106"/>
  <c r="I14" i="106"/>
  <c r="I13" i="106"/>
  <c r="I12" i="106"/>
  <c r="I22" i="105"/>
  <c r="I21" i="105"/>
  <c r="I20" i="105"/>
  <c r="I19" i="105"/>
  <c r="I18" i="105"/>
  <c r="I17" i="105"/>
  <c r="I16" i="105"/>
  <c r="I15" i="105"/>
  <c r="I14" i="105"/>
  <c r="I13" i="105"/>
  <c r="I12" i="105"/>
  <c r="I22" i="104"/>
  <c r="I21" i="104"/>
  <c r="I20" i="104"/>
  <c r="I19" i="104"/>
  <c r="I18" i="104"/>
  <c r="I17" i="104"/>
  <c r="I16" i="104"/>
  <c r="I15" i="104"/>
  <c r="I14" i="104"/>
  <c r="I13" i="104"/>
  <c r="I12" i="104"/>
  <c r="I22" i="103"/>
  <c r="I21" i="103"/>
  <c r="I20" i="103"/>
  <c r="I19" i="103"/>
  <c r="I18" i="103"/>
  <c r="I17" i="103"/>
  <c r="I16" i="103"/>
  <c r="I15" i="103"/>
  <c r="I14" i="103"/>
  <c r="I13" i="103"/>
  <c r="I12" i="103"/>
  <c r="I22" i="102"/>
  <c r="I21" i="102"/>
  <c r="I20" i="102"/>
  <c r="I19" i="102"/>
  <c r="I18" i="102"/>
  <c r="I17" i="102"/>
  <c r="I16" i="102"/>
  <c r="I15" i="102"/>
  <c r="I14" i="102"/>
  <c r="I13" i="102"/>
  <c r="I12" i="102"/>
  <c r="I22" i="101"/>
  <c r="I21" i="101"/>
  <c r="I20" i="101"/>
  <c r="I19" i="101"/>
  <c r="I18" i="101"/>
  <c r="I17" i="101"/>
  <c r="I16" i="101"/>
  <c r="I15" i="101"/>
  <c r="I14" i="101"/>
  <c r="I13" i="101"/>
  <c r="I12" i="101"/>
  <c r="I22" i="100"/>
  <c r="I21" i="100"/>
  <c r="I20" i="100"/>
  <c r="I19" i="100"/>
  <c r="I18" i="100"/>
  <c r="I17" i="100"/>
  <c r="I16" i="100"/>
  <c r="I15" i="100"/>
  <c r="I14" i="100"/>
  <c r="I13" i="100"/>
  <c r="I12" i="100"/>
  <c r="I22" i="99"/>
  <c r="I21" i="99"/>
  <c r="I20" i="99"/>
  <c r="I19" i="99"/>
  <c r="I18" i="99"/>
  <c r="I17" i="99"/>
  <c r="I16" i="99"/>
  <c r="I15" i="99"/>
  <c r="I14" i="99"/>
  <c r="I13" i="99"/>
  <c r="I12" i="99"/>
  <c r="I22" i="98"/>
  <c r="I21" i="98"/>
  <c r="I20" i="98"/>
  <c r="I19" i="98"/>
  <c r="I18" i="98"/>
  <c r="I17" i="98"/>
  <c r="I16" i="98"/>
  <c r="I15" i="98"/>
  <c r="I14" i="98"/>
  <c r="I13" i="98"/>
  <c r="I12" i="98"/>
  <c r="I22" i="97"/>
  <c r="I21" i="97"/>
  <c r="I20" i="97"/>
  <c r="I19" i="97"/>
  <c r="I18" i="97"/>
  <c r="I17" i="97"/>
  <c r="I16" i="97"/>
  <c r="I15" i="97"/>
  <c r="I14" i="97"/>
  <c r="I13" i="97"/>
  <c r="I12" i="97"/>
  <c r="I22" i="96"/>
  <c r="I21" i="96"/>
  <c r="I20" i="96"/>
  <c r="I19" i="96"/>
  <c r="I18" i="96"/>
  <c r="I17" i="96"/>
  <c r="I16" i="96"/>
  <c r="I15" i="96"/>
  <c r="I14" i="96"/>
  <c r="I13" i="96"/>
  <c r="I12" i="96"/>
  <c r="I22" i="95"/>
  <c r="I21" i="95"/>
  <c r="I20" i="95"/>
  <c r="I19" i="95"/>
  <c r="I18" i="95"/>
  <c r="I17" i="95"/>
  <c r="I16" i="95"/>
  <c r="I15" i="95"/>
  <c r="I14" i="95"/>
  <c r="I13" i="95"/>
  <c r="I12" i="95"/>
  <c r="I22" i="94"/>
  <c r="I21" i="94"/>
  <c r="I20" i="94"/>
  <c r="I19" i="94"/>
  <c r="I18" i="94"/>
  <c r="I17" i="94"/>
  <c r="I16" i="94"/>
  <c r="I15" i="94"/>
  <c r="I14" i="94"/>
  <c r="I13" i="94"/>
  <c r="I12" i="94"/>
  <c r="I22" i="92"/>
  <c r="I21" i="92"/>
  <c r="I20" i="92"/>
  <c r="I19" i="92"/>
  <c r="I18" i="92"/>
  <c r="I17" i="92"/>
  <c r="I16" i="92"/>
  <c r="I15" i="92"/>
  <c r="I14" i="92"/>
  <c r="I13" i="92"/>
  <c r="I12" i="92"/>
  <c r="I22" i="93"/>
  <c r="I21" i="93"/>
  <c r="I20" i="93"/>
  <c r="I19" i="93"/>
  <c r="I18" i="93"/>
  <c r="I17" i="93"/>
  <c r="I16" i="93"/>
  <c r="I15" i="93"/>
  <c r="I14" i="93"/>
  <c r="I13" i="93"/>
  <c r="I12" i="93"/>
  <c r="I22" i="91"/>
  <c r="I21" i="91"/>
  <c r="I20" i="91"/>
  <c r="I19" i="91"/>
  <c r="I18" i="91"/>
  <c r="I17" i="91"/>
  <c r="I16" i="91"/>
  <c r="I15" i="91"/>
  <c r="I14" i="91"/>
  <c r="I13" i="91"/>
  <c r="I12" i="91"/>
  <c r="I22" i="90"/>
  <c r="I21" i="90"/>
  <c r="I20" i="90"/>
  <c r="I19" i="90"/>
  <c r="I18" i="90"/>
  <c r="I17" i="90"/>
  <c r="I16" i="90"/>
  <c r="I15" i="90"/>
  <c r="I14" i="90"/>
  <c r="I13" i="90"/>
  <c r="I12" i="90"/>
  <c r="I22" i="89"/>
  <c r="I21" i="89"/>
  <c r="I20" i="89"/>
  <c r="I19" i="89"/>
  <c r="I18" i="89"/>
  <c r="I17" i="89"/>
  <c r="I16" i="89"/>
  <c r="I15" i="89"/>
  <c r="I14" i="89"/>
  <c r="I13" i="89"/>
  <c r="I12" i="89"/>
  <c r="I22" i="88"/>
  <c r="I21" i="88"/>
  <c r="I20" i="88"/>
  <c r="I19" i="88"/>
  <c r="I18" i="88"/>
  <c r="I17" i="88"/>
  <c r="I16" i="88"/>
  <c r="I15" i="88"/>
  <c r="I14" i="88"/>
  <c r="I13" i="88"/>
  <c r="I12" i="88"/>
  <c r="I22" i="87"/>
  <c r="I21" i="87"/>
  <c r="I20" i="87"/>
  <c r="I19" i="87"/>
  <c r="I18" i="87"/>
  <c r="I17" i="87"/>
  <c r="I16" i="87"/>
  <c r="I15" i="87"/>
  <c r="I14" i="87"/>
  <c r="I13" i="87"/>
  <c r="I12" i="87"/>
  <c r="I22" i="86"/>
  <c r="I21" i="86"/>
  <c r="I20" i="86"/>
  <c r="I19" i="86"/>
  <c r="I18" i="86"/>
  <c r="I17" i="86"/>
  <c r="I16" i="86"/>
  <c r="I15" i="86"/>
  <c r="I14" i="86"/>
  <c r="I13" i="86"/>
  <c r="I12" i="86"/>
  <c r="I22" i="85"/>
  <c r="I21" i="85"/>
  <c r="I20" i="85"/>
  <c r="I19" i="85"/>
  <c r="I18" i="85"/>
  <c r="I17" i="85"/>
  <c r="I16" i="85"/>
  <c r="I15" i="85"/>
  <c r="I14" i="85"/>
  <c r="I13" i="85"/>
  <c r="I12" i="85"/>
  <c r="I22" i="84"/>
  <c r="I21" i="84"/>
  <c r="I20" i="84"/>
  <c r="I19" i="84"/>
  <c r="I18" i="84"/>
  <c r="I17" i="84"/>
  <c r="I16" i="84"/>
  <c r="I15" i="84"/>
  <c r="I14" i="84"/>
  <c r="I13" i="84"/>
  <c r="I12" i="84"/>
  <c r="I22" i="83"/>
  <c r="I21" i="83"/>
  <c r="I20" i="83"/>
  <c r="I19" i="83"/>
  <c r="I18" i="83"/>
  <c r="I17" i="83"/>
  <c r="I16" i="83"/>
  <c r="I15" i="83"/>
  <c r="I14" i="83"/>
  <c r="I13" i="83"/>
  <c r="I12" i="83"/>
  <c r="I22" i="82"/>
  <c r="I21" i="82"/>
  <c r="I20" i="82"/>
  <c r="I19" i="82"/>
  <c r="I18" i="82"/>
  <c r="I17" i="82"/>
  <c r="I16" i="82"/>
  <c r="I15" i="82"/>
  <c r="I14" i="82"/>
  <c r="I13" i="82"/>
  <c r="I12" i="82"/>
  <c r="I22" i="81"/>
  <c r="I21" i="81"/>
  <c r="I20" i="81"/>
  <c r="I19" i="81"/>
  <c r="I18" i="81"/>
  <c r="I17" i="81"/>
  <c r="I16" i="81"/>
  <c r="I15" i="81"/>
  <c r="I14" i="81"/>
  <c r="I13" i="81"/>
  <c r="I12" i="81"/>
  <c r="I42" i="108" l="1"/>
  <c r="I42" i="83"/>
  <c r="I42" i="110"/>
  <c r="I42" i="93"/>
  <c r="I42" i="95"/>
  <c r="I42" i="89"/>
  <c r="I42" i="82"/>
  <c r="I42" i="81"/>
  <c r="I42" i="80"/>
  <c r="I42" i="111"/>
  <c r="I42" i="109"/>
  <c r="I42" i="107"/>
  <c r="I42" i="106"/>
  <c r="I42" i="105"/>
  <c r="I42" i="104"/>
  <c r="I42" i="103"/>
  <c r="I42" i="102"/>
  <c r="I42" i="101"/>
  <c r="I42" i="100"/>
  <c r="I42" i="99"/>
  <c r="I42" i="98"/>
  <c r="I42" i="97"/>
  <c r="I42" i="96"/>
  <c r="I42" i="94"/>
  <c r="I42" i="92"/>
  <c r="I42" i="91"/>
  <c r="I42" i="90"/>
  <c r="I42" i="88"/>
  <c r="I42" i="87"/>
  <c r="I42" i="86"/>
  <c r="I42" i="85"/>
  <c r="I42" i="84"/>
  <c r="I12" i="4"/>
  <c r="I42" i="4" s="1"/>
  <c r="E99" i="118" l="1"/>
  <c r="A105" i="118"/>
  <c r="D99" i="118" s="1"/>
  <c r="E98" i="118"/>
  <c r="A104" i="118"/>
  <c r="D98" i="118" s="1"/>
  <c r="E97" i="118"/>
  <c r="A103" i="118"/>
  <c r="D97" i="118" s="1"/>
  <c r="E96" i="118"/>
  <c r="A102" i="118"/>
  <c r="D96" i="118" s="1"/>
  <c r="E95" i="118"/>
  <c r="A101" i="118"/>
  <c r="D95" i="118" s="1"/>
  <c r="E94" i="118"/>
  <c r="A100" i="118"/>
  <c r="D94" i="118" s="1"/>
  <c r="E93" i="118"/>
  <c r="A99" i="118"/>
  <c r="D93" i="118" s="1"/>
  <c r="E92" i="118"/>
  <c r="A98" i="118"/>
  <c r="D92" i="118" s="1"/>
  <c r="E91" i="118"/>
  <c r="A97" i="118"/>
  <c r="D91" i="118" s="1"/>
  <c r="E90" i="118"/>
  <c r="A96" i="118"/>
  <c r="D90" i="118" s="1"/>
  <c r="E89" i="118"/>
  <c r="A95" i="118"/>
  <c r="D89" i="118" s="1"/>
  <c r="E88" i="118"/>
  <c r="A94" i="118"/>
  <c r="D88" i="118" s="1"/>
  <c r="E87" i="118"/>
  <c r="A93" i="118"/>
  <c r="D87" i="118" s="1"/>
  <c r="E86" i="118"/>
  <c r="A92" i="118"/>
  <c r="D86" i="118" s="1"/>
  <c r="E85" i="118"/>
  <c r="A91" i="118"/>
  <c r="D85" i="118" s="1"/>
  <c r="E9" i="118"/>
  <c r="J7" i="118"/>
  <c r="B3" i="118"/>
  <c r="E101" i="117"/>
  <c r="A105" i="117"/>
  <c r="D101" i="117" s="1"/>
  <c r="E100" i="117"/>
  <c r="A104" i="117"/>
  <c r="D100" i="117" s="1"/>
  <c r="E99" i="117"/>
  <c r="A103" i="117"/>
  <c r="D99" i="117" s="1"/>
  <c r="E98" i="117"/>
  <c r="A102" i="117"/>
  <c r="D98" i="117" s="1"/>
  <c r="E97" i="117"/>
  <c r="A101" i="117"/>
  <c r="D97" i="117" s="1"/>
  <c r="E96" i="117"/>
  <c r="A100" i="117"/>
  <c r="D96" i="117" s="1"/>
  <c r="E95" i="117"/>
  <c r="A99" i="117"/>
  <c r="D95" i="117" s="1"/>
  <c r="E94" i="117"/>
  <c r="A98" i="117"/>
  <c r="D94" i="117" s="1"/>
  <c r="E93" i="117"/>
  <c r="A97" i="117"/>
  <c r="D93" i="117" s="1"/>
  <c r="E92" i="117"/>
  <c r="A96" i="117"/>
  <c r="D92" i="117" s="1"/>
  <c r="E91" i="117"/>
  <c r="A95" i="117"/>
  <c r="D91" i="117" s="1"/>
  <c r="E90" i="117"/>
  <c r="A94" i="117"/>
  <c r="D90" i="117" s="1"/>
  <c r="E89" i="117"/>
  <c r="A93" i="117"/>
  <c r="D89" i="117" s="1"/>
  <c r="E88" i="117"/>
  <c r="A92" i="117"/>
  <c r="D88" i="117" s="1"/>
  <c r="E87" i="117"/>
  <c r="A91" i="117"/>
  <c r="D87" i="117" s="1"/>
  <c r="E9" i="117"/>
  <c r="B3" i="117"/>
  <c r="E102" i="117" l="1"/>
  <c r="E100" i="118"/>
  <c r="D100" i="118"/>
  <c r="D102" i="117"/>
  <c r="E98" i="116"/>
  <c r="A98" i="116"/>
  <c r="D98" i="116" s="1"/>
  <c r="E97" i="116"/>
  <c r="A97" i="116"/>
  <c r="D97" i="116" s="1"/>
  <c r="E96" i="116"/>
  <c r="A96" i="116"/>
  <c r="D96" i="116" s="1"/>
  <c r="E95" i="116"/>
  <c r="A95" i="116"/>
  <c r="D95" i="116" s="1"/>
  <c r="E94" i="116"/>
  <c r="A94" i="116"/>
  <c r="D94" i="116" s="1"/>
  <c r="E93" i="116"/>
  <c r="A93" i="116"/>
  <c r="D93" i="116" s="1"/>
  <c r="E92" i="116"/>
  <c r="A92" i="116"/>
  <c r="D92" i="116" s="1"/>
  <c r="E91" i="116"/>
  <c r="A91" i="116"/>
  <c r="D91" i="116" s="1"/>
  <c r="E90" i="116"/>
  <c r="A90" i="116"/>
  <c r="D90" i="116" s="1"/>
  <c r="E89" i="116"/>
  <c r="A89" i="116"/>
  <c r="D89" i="116" s="1"/>
  <c r="E88" i="116"/>
  <c r="A88" i="116"/>
  <c r="D88" i="116" s="1"/>
  <c r="E87" i="116"/>
  <c r="A87" i="116"/>
  <c r="D87" i="116" s="1"/>
  <c r="E86" i="116"/>
  <c r="A86" i="116"/>
  <c r="D86" i="116" s="1"/>
  <c r="E85" i="116"/>
  <c r="A85" i="116"/>
  <c r="D85" i="116" s="1"/>
  <c r="E84" i="116"/>
  <c r="A84" i="116"/>
  <c r="D84" i="116" s="1"/>
  <c r="E99" i="116" l="1"/>
  <c r="D99" i="116"/>
  <c r="A28" i="13" l="1"/>
  <c r="A29" i="13"/>
  <c r="A30" i="13"/>
  <c r="A31" i="13"/>
  <c r="A32" i="13"/>
  <c r="A33" i="13"/>
  <c r="A34" i="13"/>
  <c r="A35" i="13"/>
  <c r="A36" i="13"/>
  <c r="E98" i="115"/>
  <c r="A98" i="115"/>
  <c r="D98" i="115" s="1"/>
  <c r="E97" i="115"/>
  <c r="A97" i="115"/>
  <c r="D97" i="115" s="1"/>
  <c r="E96" i="115"/>
  <c r="A96" i="115"/>
  <c r="D96" i="115" s="1"/>
  <c r="E95" i="115"/>
  <c r="A95" i="115"/>
  <c r="D95" i="115" s="1"/>
  <c r="E94" i="115"/>
  <c r="A94" i="115"/>
  <c r="D94" i="115" s="1"/>
  <c r="E93" i="115"/>
  <c r="A93" i="115"/>
  <c r="D93" i="115" s="1"/>
  <c r="E92" i="115"/>
  <c r="A92" i="115"/>
  <c r="D92" i="115" s="1"/>
  <c r="E91" i="115"/>
  <c r="A91" i="115"/>
  <c r="D91" i="115" s="1"/>
  <c r="E90" i="115"/>
  <c r="A90" i="115"/>
  <c r="D90" i="115" s="1"/>
  <c r="E89" i="115"/>
  <c r="A89" i="115"/>
  <c r="D89" i="115" s="1"/>
  <c r="E88" i="115"/>
  <c r="A88" i="115"/>
  <c r="D88" i="115" s="1"/>
  <c r="E87" i="115"/>
  <c r="A87" i="115"/>
  <c r="D87" i="115" s="1"/>
  <c r="E86" i="115"/>
  <c r="A86" i="115"/>
  <c r="D86" i="115" s="1"/>
  <c r="E85" i="115"/>
  <c r="A85" i="115"/>
  <c r="D85" i="115" s="1"/>
  <c r="E84" i="115"/>
  <c r="A84" i="115"/>
  <c r="D84" i="115" s="1"/>
  <c r="A108" i="111"/>
  <c r="D108" i="111" s="1"/>
  <c r="A107" i="111"/>
  <c r="D107" i="111" s="1"/>
  <c r="A106" i="111"/>
  <c r="D106" i="111" s="1"/>
  <c r="A105" i="111"/>
  <c r="D105" i="111" s="1"/>
  <c r="A104" i="111"/>
  <c r="D104" i="111" s="1"/>
  <c r="A103" i="111"/>
  <c r="D103" i="111" s="1"/>
  <c r="A102" i="111"/>
  <c r="D102" i="111" s="1"/>
  <c r="A101" i="111"/>
  <c r="D101" i="111" s="1"/>
  <c r="A100" i="111"/>
  <c r="D100" i="111" s="1"/>
  <c r="A99" i="111"/>
  <c r="D99" i="111" s="1"/>
  <c r="A98" i="111"/>
  <c r="D98" i="111" s="1"/>
  <c r="A97" i="111"/>
  <c r="D97" i="111" s="1"/>
  <c r="A96" i="111"/>
  <c r="D96" i="111" s="1"/>
  <c r="A95" i="111"/>
  <c r="D95" i="111" s="1"/>
  <c r="A94" i="111"/>
  <c r="D94" i="111" s="1"/>
  <c r="A108" i="110"/>
  <c r="D108" i="110" s="1"/>
  <c r="A107" i="110"/>
  <c r="D107" i="110" s="1"/>
  <c r="A106" i="110"/>
  <c r="D106" i="110" s="1"/>
  <c r="A105" i="110"/>
  <c r="D105" i="110" s="1"/>
  <c r="A104" i="110"/>
  <c r="D104" i="110" s="1"/>
  <c r="A103" i="110"/>
  <c r="D103" i="110" s="1"/>
  <c r="A102" i="110"/>
  <c r="D102" i="110" s="1"/>
  <c r="A101" i="110"/>
  <c r="D101" i="110" s="1"/>
  <c r="A100" i="110"/>
  <c r="D100" i="110" s="1"/>
  <c r="A99" i="110"/>
  <c r="D99" i="110" s="1"/>
  <c r="A98" i="110"/>
  <c r="D98" i="110" s="1"/>
  <c r="A97" i="110"/>
  <c r="D97" i="110" s="1"/>
  <c r="A96" i="110"/>
  <c r="D96" i="110" s="1"/>
  <c r="A95" i="110"/>
  <c r="D95" i="110" s="1"/>
  <c r="A94" i="110"/>
  <c r="D94" i="110" s="1"/>
  <c r="A108" i="109"/>
  <c r="D108" i="109" s="1"/>
  <c r="A107" i="109"/>
  <c r="D107" i="109" s="1"/>
  <c r="A106" i="109"/>
  <c r="D106" i="109" s="1"/>
  <c r="A105" i="109"/>
  <c r="D105" i="109" s="1"/>
  <c r="A104" i="109"/>
  <c r="D104" i="109" s="1"/>
  <c r="A103" i="109"/>
  <c r="D103" i="109" s="1"/>
  <c r="A102" i="109"/>
  <c r="D102" i="109" s="1"/>
  <c r="A101" i="109"/>
  <c r="D101" i="109" s="1"/>
  <c r="A100" i="109"/>
  <c r="D100" i="109" s="1"/>
  <c r="A99" i="109"/>
  <c r="D99" i="109" s="1"/>
  <c r="A98" i="109"/>
  <c r="D98" i="109" s="1"/>
  <c r="A97" i="109"/>
  <c r="D97" i="109" s="1"/>
  <c r="A96" i="109"/>
  <c r="D96" i="109" s="1"/>
  <c r="A95" i="109"/>
  <c r="D95" i="109" s="1"/>
  <c r="A94" i="109"/>
  <c r="D94" i="109" s="1"/>
  <c r="A107" i="108"/>
  <c r="D107" i="108" s="1"/>
  <c r="A106" i="108"/>
  <c r="D106" i="108" s="1"/>
  <c r="A105" i="108"/>
  <c r="D105" i="108" s="1"/>
  <c r="A104" i="108"/>
  <c r="D104" i="108" s="1"/>
  <c r="A103" i="108"/>
  <c r="D103" i="108" s="1"/>
  <c r="A102" i="108"/>
  <c r="D102" i="108" s="1"/>
  <c r="A101" i="108"/>
  <c r="D101" i="108" s="1"/>
  <c r="A100" i="108"/>
  <c r="D100" i="108" s="1"/>
  <c r="A99" i="108"/>
  <c r="D99" i="108" s="1"/>
  <c r="A98" i="108"/>
  <c r="D98" i="108" s="1"/>
  <c r="A97" i="108"/>
  <c r="D97" i="108" s="1"/>
  <c r="A96" i="108"/>
  <c r="D96" i="108" s="1"/>
  <c r="A95" i="108"/>
  <c r="D95" i="108" s="1"/>
  <c r="A94" i="108"/>
  <c r="D94" i="108" s="1"/>
  <c r="A93" i="108"/>
  <c r="D93" i="108" s="1"/>
  <c r="A106" i="107"/>
  <c r="D106" i="107" s="1"/>
  <c r="A105" i="107"/>
  <c r="D105" i="107" s="1"/>
  <c r="A104" i="107"/>
  <c r="D104" i="107" s="1"/>
  <c r="A103" i="107"/>
  <c r="D103" i="107" s="1"/>
  <c r="A102" i="107"/>
  <c r="D102" i="107" s="1"/>
  <c r="A101" i="107"/>
  <c r="D101" i="107" s="1"/>
  <c r="A100" i="107"/>
  <c r="D100" i="107" s="1"/>
  <c r="A99" i="107"/>
  <c r="D99" i="107" s="1"/>
  <c r="A98" i="107"/>
  <c r="D98" i="107" s="1"/>
  <c r="A97" i="107"/>
  <c r="D97" i="107" s="1"/>
  <c r="A96" i="107"/>
  <c r="D96" i="107" s="1"/>
  <c r="A95" i="107"/>
  <c r="D95" i="107" s="1"/>
  <c r="A94" i="107"/>
  <c r="D94" i="107" s="1"/>
  <c r="A93" i="107"/>
  <c r="D93" i="107" s="1"/>
  <c r="A92" i="107"/>
  <c r="D92" i="107" s="1"/>
  <c r="A107" i="106"/>
  <c r="D107" i="106" s="1"/>
  <c r="A106" i="106"/>
  <c r="D106" i="106" s="1"/>
  <c r="A105" i="106"/>
  <c r="D105" i="106" s="1"/>
  <c r="A104" i="106"/>
  <c r="D104" i="106" s="1"/>
  <c r="A103" i="106"/>
  <c r="D103" i="106" s="1"/>
  <c r="A102" i="106"/>
  <c r="D102" i="106" s="1"/>
  <c r="A101" i="106"/>
  <c r="D101" i="106" s="1"/>
  <c r="A100" i="106"/>
  <c r="D100" i="106" s="1"/>
  <c r="A99" i="106"/>
  <c r="D99" i="106" s="1"/>
  <c r="A98" i="106"/>
  <c r="D98" i="106" s="1"/>
  <c r="A97" i="106"/>
  <c r="D97" i="106" s="1"/>
  <c r="A96" i="106"/>
  <c r="D96" i="106" s="1"/>
  <c r="A95" i="106"/>
  <c r="D95" i="106" s="1"/>
  <c r="A94" i="106"/>
  <c r="D94" i="106" s="1"/>
  <c r="A93" i="106"/>
  <c r="D93" i="106" s="1"/>
  <c r="A108" i="105"/>
  <c r="D108" i="105" s="1"/>
  <c r="A107" i="105"/>
  <c r="D107" i="105" s="1"/>
  <c r="A106" i="105"/>
  <c r="D106" i="105" s="1"/>
  <c r="A105" i="105"/>
  <c r="D105" i="105" s="1"/>
  <c r="A104" i="105"/>
  <c r="D104" i="105" s="1"/>
  <c r="A103" i="105"/>
  <c r="D103" i="105" s="1"/>
  <c r="A102" i="105"/>
  <c r="D102" i="105" s="1"/>
  <c r="A101" i="105"/>
  <c r="D101" i="105" s="1"/>
  <c r="A100" i="105"/>
  <c r="D100" i="105" s="1"/>
  <c r="A99" i="105"/>
  <c r="D99" i="105" s="1"/>
  <c r="A98" i="105"/>
  <c r="D98" i="105" s="1"/>
  <c r="A97" i="105"/>
  <c r="D97" i="105" s="1"/>
  <c r="A96" i="105"/>
  <c r="D96" i="105" s="1"/>
  <c r="A95" i="105"/>
  <c r="D95" i="105" s="1"/>
  <c r="A94" i="105"/>
  <c r="D94" i="105" s="1"/>
  <c r="A108" i="104"/>
  <c r="D108" i="104" s="1"/>
  <c r="A107" i="104"/>
  <c r="D107" i="104" s="1"/>
  <c r="A106" i="104"/>
  <c r="D106" i="104" s="1"/>
  <c r="A105" i="104"/>
  <c r="D105" i="104" s="1"/>
  <c r="A104" i="104"/>
  <c r="D104" i="104" s="1"/>
  <c r="A103" i="104"/>
  <c r="D103" i="104" s="1"/>
  <c r="A102" i="104"/>
  <c r="D102" i="104" s="1"/>
  <c r="A101" i="104"/>
  <c r="D101" i="104" s="1"/>
  <c r="A100" i="104"/>
  <c r="D100" i="104" s="1"/>
  <c r="A99" i="104"/>
  <c r="D99" i="104" s="1"/>
  <c r="A98" i="104"/>
  <c r="D98" i="104" s="1"/>
  <c r="A97" i="104"/>
  <c r="D97" i="104" s="1"/>
  <c r="A96" i="104"/>
  <c r="D96" i="104" s="1"/>
  <c r="A95" i="104"/>
  <c r="D95" i="104" s="1"/>
  <c r="A94" i="104"/>
  <c r="D94" i="104" s="1"/>
  <c r="A108" i="103"/>
  <c r="D108" i="103" s="1"/>
  <c r="A107" i="103"/>
  <c r="D107" i="103" s="1"/>
  <c r="A106" i="103"/>
  <c r="D106" i="103" s="1"/>
  <c r="A105" i="103"/>
  <c r="D105" i="103" s="1"/>
  <c r="A104" i="103"/>
  <c r="D104" i="103" s="1"/>
  <c r="A103" i="103"/>
  <c r="D103" i="103" s="1"/>
  <c r="A102" i="103"/>
  <c r="D102" i="103" s="1"/>
  <c r="A101" i="103"/>
  <c r="D101" i="103" s="1"/>
  <c r="A100" i="103"/>
  <c r="D100" i="103" s="1"/>
  <c r="A99" i="103"/>
  <c r="D99" i="103" s="1"/>
  <c r="A98" i="103"/>
  <c r="D98" i="103" s="1"/>
  <c r="A97" i="103"/>
  <c r="D97" i="103" s="1"/>
  <c r="A96" i="103"/>
  <c r="D96" i="103" s="1"/>
  <c r="A95" i="103"/>
  <c r="D95" i="103" s="1"/>
  <c r="A94" i="103"/>
  <c r="D94" i="103" s="1"/>
  <c r="A107" i="102"/>
  <c r="D107" i="102" s="1"/>
  <c r="A106" i="102"/>
  <c r="D106" i="102" s="1"/>
  <c r="A105" i="102"/>
  <c r="D105" i="102" s="1"/>
  <c r="A104" i="102"/>
  <c r="D104" i="102" s="1"/>
  <c r="A103" i="102"/>
  <c r="D103" i="102" s="1"/>
  <c r="A102" i="102"/>
  <c r="D102" i="102" s="1"/>
  <c r="A101" i="102"/>
  <c r="D101" i="102" s="1"/>
  <c r="A100" i="102"/>
  <c r="D100" i="102" s="1"/>
  <c r="A99" i="102"/>
  <c r="D99" i="102" s="1"/>
  <c r="A98" i="102"/>
  <c r="D98" i="102" s="1"/>
  <c r="A97" i="102"/>
  <c r="D97" i="102" s="1"/>
  <c r="A96" i="102"/>
  <c r="D96" i="102" s="1"/>
  <c r="A95" i="102"/>
  <c r="D95" i="102" s="1"/>
  <c r="A94" i="102"/>
  <c r="D94" i="102" s="1"/>
  <c r="A93" i="102"/>
  <c r="D93" i="102" s="1"/>
  <c r="A104" i="101"/>
  <c r="D104" i="101" s="1"/>
  <c r="A103" i="101"/>
  <c r="D103" i="101" s="1"/>
  <c r="A102" i="101"/>
  <c r="D102" i="101" s="1"/>
  <c r="A101" i="101"/>
  <c r="D101" i="101" s="1"/>
  <c r="A100" i="101"/>
  <c r="D100" i="101" s="1"/>
  <c r="A99" i="101"/>
  <c r="D99" i="101" s="1"/>
  <c r="A98" i="101"/>
  <c r="D98" i="101" s="1"/>
  <c r="A97" i="101"/>
  <c r="D97" i="101" s="1"/>
  <c r="A96" i="101"/>
  <c r="D96" i="101" s="1"/>
  <c r="A95" i="101"/>
  <c r="D95" i="101" s="1"/>
  <c r="A94" i="101"/>
  <c r="D94" i="101" s="1"/>
  <c r="A93" i="101"/>
  <c r="D93" i="101" s="1"/>
  <c r="A92" i="101"/>
  <c r="D92" i="101" s="1"/>
  <c r="A91" i="101"/>
  <c r="D91" i="101" s="1"/>
  <c r="A90" i="101"/>
  <c r="D90" i="101" s="1"/>
  <c r="A107" i="100"/>
  <c r="D107" i="100" s="1"/>
  <c r="A106" i="100"/>
  <c r="D106" i="100" s="1"/>
  <c r="A105" i="100"/>
  <c r="D105" i="100" s="1"/>
  <c r="A104" i="100"/>
  <c r="D104" i="100" s="1"/>
  <c r="A103" i="100"/>
  <c r="D103" i="100" s="1"/>
  <c r="A102" i="100"/>
  <c r="D102" i="100" s="1"/>
  <c r="A101" i="100"/>
  <c r="D101" i="100" s="1"/>
  <c r="A100" i="100"/>
  <c r="D100" i="100" s="1"/>
  <c r="A99" i="100"/>
  <c r="D99" i="100" s="1"/>
  <c r="A98" i="100"/>
  <c r="D98" i="100" s="1"/>
  <c r="A97" i="100"/>
  <c r="D97" i="100" s="1"/>
  <c r="A96" i="100"/>
  <c r="D96" i="100" s="1"/>
  <c r="A95" i="100"/>
  <c r="D95" i="100" s="1"/>
  <c r="A94" i="100"/>
  <c r="D94" i="100" s="1"/>
  <c r="A93" i="100"/>
  <c r="D93" i="100" s="1"/>
  <c r="A107" i="99"/>
  <c r="D107" i="99" s="1"/>
  <c r="A106" i="99"/>
  <c r="D106" i="99" s="1"/>
  <c r="A105" i="99"/>
  <c r="D105" i="99" s="1"/>
  <c r="A104" i="99"/>
  <c r="D104" i="99" s="1"/>
  <c r="A103" i="99"/>
  <c r="D103" i="99" s="1"/>
  <c r="A102" i="99"/>
  <c r="D102" i="99" s="1"/>
  <c r="A101" i="99"/>
  <c r="D101" i="99" s="1"/>
  <c r="A100" i="99"/>
  <c r="D100" i="99" s="1"/>
  <c r="A99" i="99"/>
  <c r="D99" i="99" s="1"/>
  <c r="A98" i="99"/>
  <c r="D98" i="99" s="1"/>
  <c r="A97" i="99"/>
  <c r="D97" i="99" s="1"/>
  <c r="A96" i="99"/>
  <c r="D96" i="99" s="1"/>
  <c r="A95" i="99"/>
  <c r="D95" i="99" s="1"/>
  <c r="A94" i="99"/>
  <c r="D94" i="99" s="1"/>
  <c r="A93" i="99"/>
  <c r="D93" i="99" s="1"/>
  <c r="A106" i="98"/>
  <c r="D106" i="98" s="1"/>
  <c r="A105" i="98"/>
  <c r="D105" i="98" s="1"/>
  <c r="A104" i="98"/>
  <c r="D104" i="98" s="1"/>
  <c r="A103" i="98"/>
  <c r="D103" i="98" s="1"/>
  <c r="A102" i="98"/>
  <c r="D102" i="98" s="1"/>
  <c r="A101" i="98"/>
  <c r="D101" i="98" s="1"/>
  <c r="A100" i="98"/>
  <c r="D100" i="98" s="1"/>
  <c r="A99" i="98"/>
  <c r="D99" i="98" s="1"/>
  <c r="A98" i="98"/>
  <c r="D98" i="98" s="1"/>
  <c r="A97" i="98"/>
  <c r="D97" i="98" s="1"/>
  <c r="A96" i="98"/>
  <c r="D96" i="98" s="1"/>
  <c r="A95" i="98"/>
  <c r="D95" i="98" s="1"/>
  <c r="A94" i="98"/>
  <c r="D94" i="98" s="1"/>
  <c r="A93" i="98"/>
  <c r="D93" i="98" s="1"/>
  <c r="A92" i="98"/>
  <c r="D92" i="98" s="1"/>
  <c r="A106" i="97"/>
  <c r="D106" i="97" s="1"/>
  <c r="A105" i="97"/>
  <c r="D105" i="97" s="1"/>
  <c r="A104" i="97"/>
  <c r="D104" i="97" s="1"/>
  <c r="A103" i="97"/>
  <c r="D103" i="97" s="1"/>
  <c r="A102" i="97"/>
  <c r="D102" i="97" s="1"/>
  <c r="A101" i="97"/>
  <c r="D101" i="97" s="1"/>
  <c r="A100" i="97"/>
  <c r="D100" i="97" s="1"/>
  <c r="A99" i="97"/>
  <c r="D99" i="97" s="1"/>
  <c r="A98" i="97"/>
  <c r="D98" i="97" s="1"/>
  <c r="A97" i="97"/>
  <c r="D97" i="97" s="1"/>
  <c r="A96" i="97"/>
  <c r="D96" i="97" s="1"/>
  <c r="A95" i="97"/>
  <c r="D95" i="97" s="1"/>
  <c r="A94" i="97"/>
  <c r="D94" i="97" s="1"/>
  <c r="A93" i="97"/>
  <c r="D93" i="97" s="1"/>
  <c r="A92" i="97"/>
  <c r="D92" i="97" s="1"/>
  <c r="A106" i="96"/>
  <c r="D106" i="96" s="1"/>
  <c r="A105" i="96"/>
  <c r="D105" i="96" s="1"/>
  <c r="A104" i="96"/>
  <c r="D104" i="96" s="1"/>
  <c r="A103" i="96"/>
  <c r="D103" i="96" s="1"/>
  <c r="A102" i="96"/>
  <c r="D102" i="96" s="1"/>
  <c r="A101" i="96"/>
  <c r="D101" i="96" s="1"/>
  <c r="A100" i="96"/>
  <c r="D100" i="96" s="1"/>
  <c r="A99" i="96"/>
  <c r="D99" i="96" s="1"/>
  <c r="A98" i="96"/>
  <c r="D98" i="96" s="1"/>
  <c r="A97" i="96"/>
  <c r="D97" i="96" s="1"/>
  <c r="A96" i="96"/>
  <c r="D96" i="96" s="1"/>
  <c r="A95" i="96"/>
  <c r="D95" i="96" s="1"/>
  <c r="A94" i="96"/>
  <c r="D94" i="96" s="1"/>
  <c r="A93" i="96"/>
  <c r="D93" i="96" s="1"/>
  <c r="A92" i="96"/>
  <c r="D92" i="96" s="1"/>
  <c r="A108" i="95"/>
  <c r="D108" i="95" s="1"/>
  <c r="A107" i="95"/>
  <c r="D107" i="95" s="1"/>
  <c r="A106" i="95"/>
  <c r="D106" i="95" s="1"/>
  <c r="A105" i="95"/>
  <c r="D105" i="95" s="1"/>
  <c r="A104" i="95"/>
  <c r="D104" i="95" s="1"/>
  <c r="A103" i="95"/>
  <c r="D103" i="95" s="1"/>
  <c r="A102" i="95"/>
  <c r="D102" i="95" s="1"/>
  <c r="A101" i="95"/>
  <c r="D101" i="95" s="1"/>
  <c r="A100" i="95"/>
  <c r="D100" i="95" s="1"/>
  <c r="A99" i="95"/>
  <c r="D99" i="95" s="1"/>
  <c r="A98" i="95"/>
  <c r="D98" i="95" s="1"/>
  <c r="A97" i="95"/>
  <c r="D97" i="95" s="1"/>
  <c r="A96" i="95"/>
  <c r="D96" i="95" s="1"/>
  <c r="A95" i="95"/>
  <c r="D95" i="95" s="1"/>
  <c r="A94" i="95"/>
  <c r="D94" i="95" s="1"/>
  <c r="A108" i="94"/>
  <c r="D108" i="94" s="1"/>
  <c r="A107" i="94"/>
  <c r="D107" i="94" s="1"/>
  <c r="A106" i="94"/>
  <c r="D106" i="94" s="1"/>
  <c r="A105" i="94"/>
  <c r="D105" i="94" s="1"/>
  <c r="A104" i="94"/>
  <c r="D104" i="94" s="1"/>
  <c r="A103" i="94"/>
  <c r="D103" i="94" s="1"/>
  <c r="A102" i="94"/>
  <c r="D102" i="94" s="1"/>
  <c r="A101" i="94"/>
  <c r="D101" i="94" s="1"/>
  <c r="A100" i="94"/>
  <c r="D100" i="94" s="1"/>
  <c r="A99" i="94"/>
  <c r="D99" i="94" s="1"/>
  <c r="A98" i="94"/>
  <c r="D98" i="94" s="1"/>
  <c r="A97" i="94"/>
  <c r="D97" i="94" s="1"/>
  <c r="A96" i="94"/>
  <c r="D96" i="94" s="1"/>
  <c r="A95" i="94"/>
  <c r="D95" i="94" s="1"/>
  <c r="A94" i="94"/>
  <c r="D94" i="94" s="1"/>
  <c r="A107" i="93"/>
  <c r="D107" i="93" s="1"/>
  <c r="A106" i="93"/>
  <c r="D106" i="93" s="1"/>
  <c r="A105" i="93"/>
  <c r="D105" i="93" s="1"/>
  <c r="A104" i="93"/>
  <c r="D104" i="93" s="1"/>
  <c r="A103" i="93"/>
  <c r="D103" i="93" s="1"/>
  <c r="A102" i="93"/>
  <c r="D102" i="93" s="1"/>
  <c r="A101" i="93"/>
  <c r="D101" i="93" s="1"/>
  <c r="A100" i="93"/>
  <c r="D100" i="93" s="1"/>
  <c r="A99" i="93"/>
  <c r="D99" i="93" s="1"/>
  <c r="A98" i="93"/>
  <c r="D98" i="93" s="1"/>
  <c r="A97" i="93"/>
  <c r="D97" i="93" s="1"/>
  <c r="A96" i="93"/>
  <c r="D96" i="93" s="1"/>
  <c r="A95" i="93"/>
  <c r="D95" i="93" s="1"/>
  <c r="A94" i="93"/>
  <c r="D94" i="93" s="1"/>
  <c r="A93" i="93"/>
  <c r="D93" i="93" s="1"/>
  <c r="A107" i="92"/>
  <c r="D107" i="92" s="1"/>
  <c r="A106" i="92"/>
  <c r="D106" i="92" s="1"/>
  <c r="A105" i="92"/>
  <c r="D105" i="92" s="1"/>
  <c r="A104" i="92"/>
  <c r="D104" i="92" s="1"/>
  <c r="A103" i="92"/>
  <c r="D103" i="92" s="1"/>
  <c r="A102" i="92"/>
  <c r="D102" i="92" s="1"/>
  <c r="A101" i="92"/>
  <c r="D101" i="92" s="1"/>
  <c r="A100" i="92"/>
  <c r="D100" i="92" s="1"/>
  <c r="A99" i="92"/>
  <c r="D99" i="92" s="1"/>
  <c r="A98" i="92"/>
  <c r="D98" i="92" s="1"/>
  <c r="A97" i="92"/>
  <c r="D97" i="92" s="1"/>
  <c r="A96" i="92"/>
  <c r="D96" i="92" s="1"/>
  <c r="A95" i="92"/>
  <c r="D95" i="92" s="1"/>
  <c r="A94" i="92"/>
  <c r="D94" i="92" s="1"/>
  <c r="A93" i="92"/>
  <c r="D93" i="92" s="1"/>
  <c r="A104" i="91"/>
  <c r="D104" i="91" s="1"/>
  <c r="A103" i="91"/>
  <c r="D103" i="91" s="1"/>
  <c r="A102" i="91"/>
  <c r="D102" i="91" s="1"/>
  <c r="A101" i="91"/>
  <c r="D101" i="91" s="1"/>
  <c r="A100" i="91"/>
  <c r="D100" i="91" s="1"/>
  <c r="A99" i="91"/>
  <c r="D99" i="91" s="1"/>
  <c r="A98" i="91"/>
  <c r="D98" i="91" s="1"/>
  <c r="A97" i="91"/>
  <c r="D97" i="91" s="1"/>
  <c r="A96" i="91"/>
  <c r="D96" i="91" s="1"/>
  <c r="A95" i="91"/>
  <c r="D95" i="91" s="1"/>
  <c r="A94" i="91"/>
  <c r="D94" i="91" s="1"/>
  <c r="A93" i="91"/>
  <c r="D93" i="91" s="1"/>
  <c r="A92" i="91"/>
  <c r="D92" i="91" s="1"/>
  <c r="A91" i="91"/>
  <c r="D91" i="91" s="1"/>
  <c r="A90" i="91"/>
  <c r="D90" i="91" s="1"/>
  <c r="A106" i="90"/>
  <c r="D106" i="90" s="1"/>
  <c r="A105" i="90"/>
  <c r="D105" i="90" s="1"/>
  <c r="A104" i="90"/>
  <c r="D104" i="90" s="1"/>
  <c r="A103" i="90"/>
  <c r="D103" i="90" s="1"/>
  <c r="A102" i="90"/>
  <c r="D102" i="90" s="1"/>
  <c r="A101" i="90"/>
  <c r="D101" i="90" s="1"/>
  <c r="A100" i="90"/>
  <c r="D100" i="90" s="1"/>
  <c r="A99" i="90"/>
  <c r="D99" i="90" s="1"/>
  <c r="A98" i="90"/>
  <c r="D98" i="90" s="1"/>
  <c r="A97" i="90"/>
  <c r="D97" i="90" s="1"/>
  <c r="A96" i="90"/>
  <c r="D96" i="90" s="1"/>
  <c r="A95" i="90"/>
  <c r="D95" i="90" s="1"/>
  <c r="A94" i="90"/>
  <c r="D94" i="90" s="1"/>
  <c r="A93" i="90"/>
  <c r="D93" i="90" s="1"/>
  <c r="A92" i="90"/>
  <c r="D92" i="90" s="1"/>
  <c r="A107" i="89"/>
  <c r="D107" i="89" s="1"/>
  <c r="A106" i="89"/>
  <c r="D106" i="89" s="1"/>
  <c r="A105" i="89"/>
  <c r="D105" i="89" s="1"/>
  <c r="A104" i="89"/>
  <c r="D104" i="89" s="1"/>
  <c r="A103" i="89"/>
  <c r="D103" i="89" s="1"/>
  <c r="A102" i="89"/>
  <c r="D102" i="89" s="1"/>
  <c r="A101" i="89"/>
  <c r="D101" i="89" s="1"/>
  <c r="A100" i="89"/>
  <c r="D100" i="89" s="1"/>
  <c r="A99" i="89"/>
  <c r="D99" i="89" s="1"/>
  <c r="A98" i="89"/>
  <c r="D98" i="89" s="1"/>
  <c r="A97" i="89"/>
  <c r="D97" i="89" s="1"/>
  <c r="A96" i="89"/>
  <c r="D96" i="89" s="1"/>
  <c r="A95" i="89"/>
  <c r="D95" i="89" s="1"/>
  <c r="A94" i="89"/>
  <c r="D94" i="89" s="1"/>
  <c r="A93" i="89"/>
  <c r="D93" i="89" s="1"/>
  <c r="A108" i="88"/>
  <c r="D108" i="88" s="1"/>
  <c r="A107" i="88"/>
  <c r="D107" i="88" s="1"/>
  <c r="A106" i="88"/>
  <c r="D106" i="88" s="1"/>
  <c r="A105" i="88"/>
  <c r="D105" i="88" s="1"/>
  <c r="A104" i="88"/>
  <c r="D104" i="88" s="1"/>
  <c r="A103" i="88"/>
  <c r="D103" i="88" s="1"/>
  <c r="A102" i="88"/>
  <c r="D102" i="88" s="1"/>
  <c r="A101" i="88"/>
  <c r="D101" i="88" s="1"/>
  <c r="A100" i="88"/>
  <c r="D100" i="88" s="1"/>
  <c r="A99" i="88"/>
  <c r="D99" i="88" s="1"/>
  <c r="A98" i="88"/>
  <c r="D98" i="88" s="1"/>
  <c r="A97" i="88"/>
  <c r="D97" i="88" s="1"/>
  <c r="A96" i="88"/>
  <c r="D96" i="88" s="1"/>
  <c r="A95" i="88"/>
  <c r="D95" i="88" s="1"/>
  <c r="A94" i="88"/>
  <c r="D94" i="88" s="1"/>
  <c r="A108" i="87"/>
  <c r="D108" i="87" s="1"/>
  <c r="A107" i="87"/>
  <c r="D107" i="87" s="1"/>
  <c r="A106" i="87"/>
  <c r="D106" i="87" s="1"/>
  <c r="A105" i="87"/>
  <c r="D105" i="87" s="1"/>
  <c r="A104" i="87"/>
  <c r="D104" i="87" s="1"/>
  <c r="A103" i="87"/>
  <c r="D103" i="87" s="1"/>
  <c r="A102" i="87"/>
  <c r="D102" i="87" s="1"/>
  <c r="A101" i="87"/>
  <c r="D101" i="87" s="1"/>
  <c r="A100" i="87"/>
  <c r="D100" i="87" s="1"/>
  <c r="A99" i="87"/>
  <c r="D99" i="87" s="1"/>
  <c r="A98" i="87"/>
  <c r="D98" i="87" s="1"/>
  <c r="A97" i="87"/>
  <c r="D97" i="87" s="1"/>
  <c r="A96" i="87"/>
  <c r="D96" i="87" s="1"/>
  <c r="A95" i="87"/>
  <c r="D95" i="87" s="1"/>
  <c r="A94" i="87"/>
  <c r="D94" i="87" s="1"/>
  <c r="A107" i="86"/>
  <c r="D107" i="86" s="1"/>
  <c r="A106" i="86"/>
  <c r="D106" i="86" s="1"/>
  <c r="A105" i="86"/>
  <c r="D105" i="86" s="1"/>
  <c r="A104" i="86"/>
  <c r="D104" i="86" s="1"/>
  <c r="A103" i="86"/>
  <c r="D103" i="86" s="1"/>
  <c r="A102" i="86"/>
  <c r="D102" i="86" s="1"/>
  <c r="A101" i="86"/>
  <c r="D101" i="86" s="1"/>
  <c r="A100" i="86"/>
  <c r="D100" i="86" s="1"/>
  <c r="A99" i="86"/>
  <c r="D99" i="86" s="1"/>
  <c r="A98" i="86"/>
  <c r="D98" i="86" s="1"/>
  <c r="A97" i="86"/>
  <c r="D97" i="86" s="1"/>
  <c r="A96" i="86"/>
  <c r="D96" i="86" s="1"/>
  <c r="A95" i="86"/>
  <c r="D95" i="86" s="1"/>
  <c r="A94" i="86"/>
  <c r="D94" i="86" s="1"/>
  <c r="A93" i="86"/>
  <c r="D93" i="86" s="1"/>
  <c r="A108" i="85"/>
  <c r="D108" i="85" s="1"/>
  <c r="A107" i="85"/>
  <c r="D107" i="85" s="1"/>
  <c r="A106" i="85"/>
  <c r="D106" i="85" s="1"/>
  <c r="A105" i="85"/>
  <c r="D105" i="85" s="1"/>
  <c r="A104" i="85"/>
  <c r="D104" i="85" s="1"/>
  <c r="A103" i="85"/>
  <c r="D103" i="85" s="1"/>
  <c r="A102" i="85"/>
  <c r="D102" i="85" s="1"/>
  <c r="A101" i="85"/>
  <c r="D101" i="85" s="1"/>
  <c r="A100" i="85"/>
  <c r="D100" i="85" s="1"/>
  <c r="A99" i="85"/>
  <c r="D99" i="85" s="1"/>
  <c r="A98" i="85"/>
  <c r="D98" i="85" s="1"/>
  <c r="A97" i="85"/>
  <c r="D97" i="85" s="1"/>
  <c r="A96" i="85"/>
  <c r="D96" i="85" s="1"/>
  <c r="A95" i="85"/>
  <c r="D95" i="85" s="1"/>
  <c r="A94" i="85"/>
  <c r="D94" i="85" s="1"/>
  <c r="A108" i="84"/>
  <c r="D108" i="84" s="1"/>
  <c r="A107" i="84"/>
  <c r="D107" i="84" s="1"/>
  <c r="A106" i="84"/>
  <c r="D106" i="84" s="1"/>
  <c r="A105" i="84"/>
  <c r="D105" i="84" s="1"/>
  <c r="A104" i="84"/>
  <c r="D104" i="84" s="1"/>
  <c r="A103" i="84"/>
  <c r="D103" i="84" s="1"/>
  <c r="A102" i="84"/>
  <c r="D102" i="84" s="1"/>
  <c r="A101" i="84"/>
  <c r="D101" i="84" s="1"/>
  <c r="A100" i="84"/>
  <c r="D100" i="84" s="1"/>
  <c r="A99" i="84"/>
  <c r="D99" i="84" s="1"/>
  <c r="A98" i="84"/>
  <c r="D98" i="84" s="1"/>
  <c r="A97" i="84"/>
  <c r="D97" i="84" s="1"/>
  <c r="A96" i="84"/>
  <c r="D96" i="84" s="1"/>
  <c r="A95" i="84"/>
  <c r="D95" i="84" s="1"/>
  <c r="A94" i="84"/>
  <c r="D94" i="84" s="1"/>
  <c r="A103" i="83"/>
  <c r="D103" i="83" s="1"/>
  <c r="A102" i="83"/>
  <c r="D102" i="83" s="1"/>
  <c r="A101" i="83"/>
  <c r="D101" i="83" s="1"/>
  <c r="A100" i="83"/>
  <c r="D100" i="83" s="1"/>
  <c r="A99" i="83"/>
  <c r="D99" i="83" s="1"/>
  <c r="A98" i="83"/>
  <c r="D98" i="83" s="1"/>
  <c r="A97" i="83"/>
  <c r="D97" i="83" s="1"/>
  <c r="A96" i="83"/>
  <c r="D96" i="83" s="1"/>
  <c r="A95" i="83"/>
  <c r="D95" i="83" s="1"/>
  <c r="A94" i="83"/>
  <c r="D94" i="83" s="1"/>
  <c r="A93" i="83"/>
  <c r="D93" i="83" s="1"/>
  <c r="A92" i="83"/>
  <c r="D92" i="83" s="1"/>
  <c r="A91" i="83"/>
  <c r="D91" i="83" s="1"/>
  <c r="A90" i="83"/>
  <c r="D90" i="83" s="1"/>
  <c r="A89" i="83"/>
  <c r="D89" i="83" s="1"/>
  <c r="A108" i="82"/>
  <c r="D108" i="82" s="1"/>
  <c r="A107" i="82"/>
  <c r="D107" i="82" s="1"/>
  <c r="A106" i="82"/>
  <c r="D106" i="82" s="1"/>
  <c r="A105" i="82"/>
  <c r="D105" i="82" s="1"/>
  <c r="A104" i="82"/>
  <c r="D104" i="82" s="1"/>
  <c r="A103" i="82"/>
  <c r="D103" i="82" s="1"/>
  <c r="A102" i="82"/>
  <c r="D102" i="82" s="1"/>
  <c r="A101" i="82"/>
  <c r="D101" i="82" s="1"/>
  <c r="A100" i="82"/>
  <c r="D100" i="82" s="1"/>
  <c r="A99" i="82"/>
  <c r="D99" i="82" s="1"/>
  <c r="A98" i="82"/>
  <c r="D98" i="82" s="1"/>
  <c r="A97" i="82"/>
  <c r="D97" i="82" s="1"/>
  <c r="A96" i="82"/>
  <c r="D96" i="82" s="1"/>
  <c r="A95" i="82"/>
  <c r="D95" i="82" s="1"/>
  <c r="A94" i="82"/>
  <c r="D94" i="82" s="1"/>
  <c r="A107" i="81"/>
  <c r="D107" i="81" s="1"/>
  <c r="A106" i="81"/>
  <c r="D106" i="81" s="1"/>
  <c r="A105" i="81"/>
  <c r="D105" i="81" s="1"/>
  <c r="A104" i="81"/>
  <c r="D104" i="81" s="1"/>
  <c r="A103" i="81"/>
  <c r="D103" i="81" s="1"/>
  <c r="A102" i="81"/>
  <c r="D102" i="81" s="1"/>
  <c r="A101" i="81"/>
  <c r="D101" i="81" s="1"/>
  <c r="A100" i="81"/>
  <c r="D100" i="81" s="1"/>
  <c r="A99" i="81"/>
  <c r="D99" i="81" s="1"/>
  <c r="A98" i="81"/>
  <c r="D98" i="81" s="1"/>
  <c r="A97" i="81"/>
  <c r="D97" i="81" s="1"/>
  <c r="A96" i="81"/>
  <c r="D96" i="81" s="1"/>
  <c r="A95" i="81"/>
  <c r="D95" i="81" s="1"/>
  <c r="A94" i="81"/>
  <c r="D94" i="81" s="1"/>
  <c r="A93" i="81"/>
  <c r="D93" i="81" s="1"/>
  <c r="A108" i="80"/>
  <c r="D108" i="80" s="1"/>
  <c r="A107" i="80"/>
  <c r="D107" i="80" s="1"/>
  <c r="A106" i="80"/>
  <c r="D106" i="80" s="1"/>
  <c r="A105" i="80"/>
  <c r="D105" i="80" s="1"/>
  <c r="A104" i="80"/>
  <c r="D104" i="80" s="1"/>
  <c r="A103" i="80"/>
  <c r="D103" i="80" s="1"/>
  <c r="A102" i="80"/>
  <c r="D102" i="80" s="1"/>
  <c r="A101" i="80"/>
  <c r="D101" i="80" s="1"/>
  <c r="A100" i="80"/>
  <c r="D100" i="80" s="1"/>
  <c r="A99" i="80"/>
  <c r="D99" i="80" s="1"/>
  <c r="A98" i="80"/>
  <c r="D98" i="80" s="1"/>
  <c r="A97" i="80"/>
  <c r="D97" i="80" s="1"/>
  <c r="A96" i="80"/>
  <c r="D96" i="80" s="1"/>
  <c r="A95" i="80"/>
  <c r="D95" i="80" s="1"/>
  <c r="A94" i="80"/>
  <c r="D94" i="80" s="1"/>
  <c r="F36" i="13"/>
  <c r="F34" i="13"/>
  <c r="F33" i="13"/>
  <c r="F29" i="13"/>
  <c r="F30" i="13"/>
  <c r="F31" i="13"/>
  <c r="F32" i="13"/>
  <c r="F28" i="13"/>
  <c r="F35" i="13"/>
  <c r="B32" i="13" l="1"/>
  <c r="D104" i="83"/>
  <c r="D109" i="82"/>
  <c r="D109" i="88"/>
  <c r="D107" i="97"/>
  <c r="D107" i="98"/>
  <c r="D108" i="99"/>
  <c r="D108" i="100"/>
  <c r="D108" i="102"/>
  <c r="D109" i="103"/>
  <c r="D109" i="104"/>
  <c r="D109" i="105"/>
  <c r="D108" i="106"/>
  <c r="D107" i="107"/>
  <c r="D108" i="108"/>
  <c r="D109" i="109"/>
  <c r="D109" i="110"/>
  <c r="D109" i="111"/>
  <c r="D108" i="81"/>
  <c r="D109" i="85"/>
  <c r="D108" i="86"/>
  <c r="D109" i="87"/>
  <c r="D108" i="89"/>
  <c r="D107" i="90"/>
  <c r="D105" i="91"/>
  <c r="D108" i="92"/>
  <c r="D108" i="93"/>
  <c r="D109" i="94"/>
  <c r="D109" i="95"/>
  <c r="D107" i="96"/>
  <c r="D105" i="101"/>
  <c r="D109" i="80"/>
  <c r="D109" i="84"/>
  <c r="E99" i="115"/>
  <c r="B33" i="13"/>
  <c r="B31" i="13"/>
  <c r="B29" i="13"/>
  <c r="B30" i="13"/>
  <c r="D99" i="115"/>
  <c r="A4" i="13"/>
  <c r="F4" i="13"/>
  <c r="B4" i="13" l="1"/>
  <c r="A5" i="75" l="1"/>
  <c r="B3" i="76"/>
  <c r="B2" i="13"/>
  <c r="A25" i="13" l="1"/>
  <c r="A26" i="13"/>
  <c r="A27" i="13"/>
  <c r="B28" i="13"/>
  <c r="A5" i="13"/>
  <c r="A6" i="13"/>
  <c r="A7" i="13"/>
  <c r="A8" i="13"/>
  <c r="A9" i="13"/>
  <c r="A10" i="13"/>
  <c r="A11" i="13"/>
  <c r="A12" i="13"/>
  <c r="A13" i="13"/>
  <c r="A14" i="13"/>
  <c r="A15" i="13"/>
  <c r="A16" i="13"/>
  <c r="A17" i="13"/>
  <c r="A18" i="13"/>
  <c r="A19" i="13"/>
  <c r="A20" i="13"/>
  <c r="A21" i="13"/>
  <c r="A22" i="13"/>
  <c r="A23" i="13"/>
  <c r="A24" i="13"/>
  <c r="F25" i="13"/>
  <c r="F17" i="13"/>
  <c r="F16" i="13"/>
  <c r="F23" i="13"/>
  <c r="F7" i="13"/>
  <c r="F26" i="13"/>
  <c r="F10" i="13"/>
  <c r="F6" i="13"/>
  <c r="F5" i="13"/>
  <c r="F9" i="13"/>
  <c r="F8" i="13"/>
  <c r="F18" i="13"/>
  <c r="F20" i="13"/>
  <c r="F22" i="13"/>
  <c r="F27" i="13"/>
  <c r="F13" i="13"/>
  <c r="F21" i="13"/>
  <c r="F11" i="13"/>
  <c r="F24" i="13"/>
  <c r="F15" i="13"/>
  <c r="F19" i="13"/>
  <c r="F14" i="13"/>
  <c r="F12" i="13"/>
  <c r="B22" i="13" l="1"/>
  <c r="F39" i="13"/>
  <c r="F44" i="13" s="1"/>
  <c r="B24" i="13"/>
  <c r="B20" i="13"/>
  <c r="B16" i="13"/>
  <c r="B12" i="13"/>
  <c r="B8" i="13"/>
  <c r="B6" i="13"/>
  <c r="B26" i="13"/>
  <c r="B18" i="13"/>
  <c r="B14" i="13"/>
  <c r="B10" i="13"/>
  <c r="B23" i="13"/>
  <c r="B21" i="13"/>
  <c r="B19" i="13"/>
  <c r="B17" i="13"/>
  <c r="B15" i="13"/>
  <c r="B13" i="13"/>
  <c r="B11" i="13"/>
  <c r="B9" i="13"/>
  <c r="B7" i="13"/>
  <c r="B5" i="13"/>
  <c r="B27" i="13"/>
  <c r="B25" i="13"/>
  <c r="A32" i="75"/>
  <c r="C27" i="75"/>
  <c r="C26" i="75"/>
  <c r="B21" i="75"/>
  <c r="C44" i="75" l="1"/>
  <c r="C23" i="75"/>
  <c r="B14" i="75"/>
  <c r="B10" i="75"/>
  <c r="I6" i="4" l="1"/>
  <c r="E9" i="4" s="1"/>
  <c r="B6" i="4" l="1"/>
  <c r="B5" i="4"/>
  <c r="B7" i="4"/>
  <c r="B3" i="4"/>
  <c r="A108" i="4" l="1"/>
  <c r="D108" i="4" s="1"/>
  <c r="A107" i="4"/>
  <c r="D107" i="4" s="1"/>
  <c r="A106" i="4"/>
  <c r="D106" i="4" s="1"/>
  <c r="A105" i="4"/>
  <c r="D105" i="4" s="1"/>
  <c r="A104" i="4"/>
  <c r="D104" i="4" s="1"/>
  <c r="A103" i="4"/>
  <c r="D103" i="4" s="1"/>
  <c r="A102" i="4"/>
  <c r="D102" i="4" s="1"/>
  <c r="A101" i="4"/>
  <c r="D101" i="4" s="1"/>
  <c r="BZ5" i="13"/>
  <c r="BZ7" i="13"/>
  <c r="BZ13" i="13"/>
  <c r="BZ24" i="13"/>
  <c r="BZ26" i="13"/>
  <c r="BZ11" i="13"/>
  <c r="BZ23" i="13"/>
  <c r="BZ19" i="13"/>
  <c r="BZ21" i="13"/>
  <c r="BZ22" i="13"/>
  <c r="BZ18" i="13"/>
  <c r="BZ9" i="13"/>
  <c r="BZ17" i="13"/>
  <c r="BZ16" i="13"/>
  <c r="BZ25" i="13"/>
  <c r="BZ6" i="13"/>
  <c r="BZ10" i="13"/>
  <c r="BZ14" i="13"/>
  <c r="BZ28" i="13"/>
  <c r="BZ8" i="13"/>
  <c r="BZ15" i="13"/>
  <c r="BZ29" i="13"/>
  <c r="BZ20" i="13"/>
  <c r="BZ12" i="13"/>
  <c r="BZ27" i="13"/>
  <c r="A95" i="4" l="1"/>
  <c r="D95" i="4" s="1"/>
  <c r="A96" i="4"/>
  <c r="D96" i="4" s="1"/>
  <c r="A100" i="4"/>
  <c r="D100" i="4" s="1"/>
  <c r="A99" i="4"/>
  <c r="D99" i="4" s="1"/>
  <c r="A94" i="4"/>
  <c r="D94" i="4" s="1"/>
  <c r="A98" i="4"/>
  <c r="D98" i="4" s="1"/>
  <c r="A97" i="4"/>
  <c r="D97" i="4" s="1"/>
  <c r="D109" i="4" l="1"/>
  <c r="B35" i="13"/>
  <c r="B36" i="13"/>
  <c r="B3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Martine Godlieb</author>
  </authors>
  <commentList>
    <comment ref="G22" authorId="0" shapeId="0" xr:uid="{00000000-0006-0000-2800-000001000000}">
      <text>
        <r>
          <rPr>
            <sz val="9"/>
            <color indexed="81"/>
            <rFont val="Tahoma"/>
            <family val="2"/>
          </rPr>
          <t xml:space="preserve">Rubbertegels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Martine Godlieb</author>
  </authors>
  <commentList>
    <comment ref="G23" authorId="0" shapeId="0" xr:uid="{00000000-0006-0000-2A00-000001000000}">
      <text>
        <r>
          <rPr>
            <b/>
            <sz val="9"/>
            <color indexed="81"/>
            <rFont val="Tahoma"/>
            <family val="2"/>
          </rPr>
          <t>Rubbertegels</t>
        </r>
        <r>
          <rPr>
            <sz val="9"/>
            <color indexed="81"/>
            <rFont val="Tahoma"/>
            <family val="2"/>
          </rPr>
          <t xml:space="preserve">
</t>
        </r>
      </text>
    </comment>
    <comment ref="G39" authorId="0" shapeId="0" xr:uid="{00000000-0006-0000-2A00-000002000000}">
      <text>
        <r>
          <rPr>
            <b/>
            <sz val="9"/>
            <color indexed="81"/>
            <rFont val="Tahoma"/>
            <family val="2"/>
          </rPr>
          <t>Eind van het jaar gaat de Tourmalijn tijdelijk naar gebouw van Kristalla in verband met verbouwing.</t>
        </r>
        <r>
          <rPr>
            <sz val="9"/>
            <color indexed="81"/>
            <rFont val="Tahoma"/>
            <family val="2"/>
          </rPr>
          <t xml:space="preserve">
</t>
        </r>
      </text>
    </comment>
  </commentList>
</comments>
</file>

<file path=xl/sharedStrings.xml><?xml version="1.0" encoding="utf-8"?>
<sst xmlns="http://schemas.openxmlformats.org/spreadsheetml/2006/main" count="1018" uniqueCount="278">
  <si>
    <t>bestek</t>
  </si>
  <si>
    <t>naam object</t>
  </si>
  <si>
    <t>adres</t>
  </si>
  <si>
    <t>plaats</t>
  </si>
  <si>
    <t>aantal</t>
  </si>
  <si>
    <t>Uitvoeringsbepaling:</t>
  </si>
  <si>
    <t>Inventarisatie:</t>
  </si>
  <si>
    <t>cat</t>
  </si>
  <si>
    <t>Naam opdrachtgever</t>
  </si>
  <si>
    <t>Vestigingsplaats opdrachtgever</t>
  </si>
  <si>
    <t>Kvk-nummer</t>
  </si>
  <si>
    <t>Naam tekenbevoegde opdrachtgever voor contract</t>
  </si>
  <si>
    <t>Functie</t>
  </si>
  <si>
    <t>Naam tekenbevoegde opdrachtgever voor supplementen</t>
  </si>
  <si>
    <t>Naam contactpersoon</t>
  </si>
  <si>
    <t>Mobiel nummer contactpersoon</t>
  </si>
  <si>
    <t>E-mail adres contactpersoon</t>
  </si>
  <si>
    <t>Contactpersoon offerte</t>
  </si>
  <si>
    <t>m2/jr</t>
  </si>
  <si>
    <t>prijs/jr</t>
  </si>
  <si>
    <t>Totaal:</t>
  </si>
  <si>
    <t>Locatie</t>
  </si>
  <si>
    <t>Opdrachtgever:</t>
  </si>
  <si>
    <t>en</t>
  </si>
  <si>
    <t>Opdrachtnemer:</t>
  </si>
  <si>
    <t>Zijn het volgende overeengekomen:</t>
  </si>
  <si>
    <t>Wijzigingnummer:</t>
  </si>
  <si>
    <t xml:space="preserve">Deze wijziging betreft het object: </t>
  </si>
  <si>
    <t>Objectnummer:</t>
  </si>
  <si>
    <t>Ingangsdatum wijziging:</t>
  </si>
  <si>
    <t>Evt. einddatum wijziging:</t>
  </si>
  <si>
    <t>De wijziging houdt het volgende in:</t>
  </si>
  <si>
    <t>De nieuwe bedragen zijn vermeld op het prijzenblad dat als bijlage bij dit supplement is verstrekt.</t>
  </si>
  <si>
    <t>Opgemaakt:</t>
  </si>
  <si>
    <t>Zuidlaren</t>
  </si>
  <si>
    <t>Nr.</t>
  </si>
  <si>
    <t>Ingangsdatum</t>
  </si>
  <si>
    <t>Evt. einddatum</t>
  </si>
  <si>
    <t>Object</t>
  </si>
  <si>
    <t>Wijziging</t>
  </si>
  <si>
    <t>Oud jaarbedrag</t>
  </si>
  <si>
    <t>Nieuw jaarbedrag</t>
  </si>
  <si>
    <t>Evt. bijlage</t>
  </si>
  <si>
    <t>Uitvoerings bepaling</t>
  </si>
  <si>
    <t>Omschrijving</t>
  </si>
  <si>
    <t>Winterklaar maken waterkranen</t>
  </si>
  <si>
    <t>Vorm en leibomen (st)</t>
  </si>
  <si>
    <t>Bomen &lt; 20cm (st)</t>
  </si>
  <si>
    <t>Bomen &gt; 20cm (excl. snoeiwerkzaamheden kroon) (st)</t>
  </si>
  <si>
    <t>Bosplantsoen (m2)</t>
  </si>
  <si>
    <t>Sier en grove heesters (m2)</t>
  </si>
  <si>
    <t>Bodembedekkers (m2)</t>
  </si>
  <si>
    <t>Klimplanten (m2)</t>
  </si>
  <si>
    <t>Vaste planten (m2)</t>
  </si>
  <si>
    <t>Gazons (m2)</t>
  </si>
  <si>
    <t>Valondergrond boomschors (m2)</t>
  </si>
  <si>
    <t>Valondergrond kunstgras (m2)</t>
  </si>
  <si>
    <t>Elementverharding open mechanisch (m2)</t>
  </si>
  <si>
    <t>Halfverharding (m2)</t>
  </si>
  <si>
    <t>Schaduwdoeken (st)</t>
  </si>
  <si>
    <t>Bosplantsoen</t>
  </si>
  <si>
    <t>(Blok) hagen</t>
  </si>
  <si>
    <t>Bodembedekkers</t>
  </si>
  <si>
    <t>Klimplanten</t>
  </si>
  <si>
    <t>Vaste planten</t>
  </si>
  <si>
    <t>Gazons</t>
  </si>
  <si>
    <t>Valondergrond boomschors</t>
  </si>
  <si>
    <t>Valondergrond kunstgras</t>
  </si>
  <si>
    <t>Elementverharding open mechanisch</t>
  </si>
  <si>
    <t>Halfverharding</t>
  </si>
  <si>
    <t>Schaduwdoeken</t>
  </si>
  <si>
    <t>Totaalprijs</t>
  </si>
  <si>
    <t>Valondergrond  valzand (m2)</t>
  </si>
  <si>
    <t>Zandbak zand vervangen en bijvullen 1 maal per jaar (voorjaar)</t>
  </si>
  <si>
    <t>Sollitaire beplanting in verharding</t>
  </si>
  <si>
    <t>afmeting</t>
  </si>
  <si>
    <t>prijs offerte</t>
  </si>
  <si>
    <t>Prijs per jaar</t>
  </si>
  <si>
    <t>Verrekenprijs</t>
  </si>
  <si>
    <t>39a</t>
  </si>
  <si>
    <t>Volledige naam opdrachtnemer (Handelsnaam Kvk)</t>
  </si>
  <si>
    <t>Vestigingsplaats (Kvk)</t>
  </si>
  <si>
    <t>Tekenbevoegde opdrachtnemer voor contract</t>
  </si>
  <si>
    <t>Tekenbevoegde opdrachtnemer voor supplementen</t>
  </si>
  <si>
    <t>Putten en kolken</t>
  </si>
  <si>
    <t>Speeltoestel 1:</t>
  </si>
  <si>
    <t>Speeltoestel 2:</t>
  </si>
  <si>
    <t>Speeltoestel 3:</t>
  </si>
  <si>
    <t>Speeltoestel 4:</t>
  </si>
  <si>
    <t>Speeltoestel 5:</t>
  </si>
  <si>
    <t>Speeltoestel 6:</t>
  </si>
  <si>
    <t>Schommel</t>
  </si>
  <si>
    <t>Klimtoestel</t>
  </si>
  <si>
    <t>Basket</t>
  </si>
  <si>
    <t>(Blok) hagen (m1)</t>
  </si>
  <si>
    <t>Zitelementen</t>
  </si>
  <si>
    <t>Banken</t>
  </si>
  <si>
    <t>Bank</t>
  </si>
  <si>
    <t>Picknicktafel</t>
  </si>
  <si>
    <t>Afvalbak</t>
  </si>
  <si>
    <t>30.50</t>
  </si>
  <si>
    <t>Tafeltennistafel</t>
  </si>
  <si>
    <t>Klimtoestellen</t>
  </si>
  <si>
    <t>Wipwap</t>
  </si>
  <si>
    <t>48x1 en 40x2,5</t>
  </si>
  <si>
    <t>182.5</t>
  </si>
  <si>
    <t>61m1</t>
  </si>
  <si>
    <t>Oude Pekela</t>
  </si>
  <si>
    <t>H. Gerardusschool</t>
  </si>
  <si>
    <t>Hanetangerweg 1</t>
  </si>
  <si>
    <t>Ter Apel</t>
  </si>
  <si>
    <t>Hoogholtje</t>
  </si>
  <si>
    <t>Mernaweg 55a</t>
  </si>
  <si>
    <t>Wehe den Hoorn</t>
  </si>
  <si>
    <t>Jenaplanschool In de Manne</t>
  </si>
  <si>
    <t>Steenstraat 30</t>
  </si>
  <si>
    <t>Veendam</t>
  </si>
  <si>
    <t>Mgr. Bekkerschool</t>
  </si>
  <si>
    <t>Pr. Bernhardlaan 87</t>
  </si>
  <si>
    <t>N.B.S. Het Blokland</t>
  </si>
  <si>
    <t>Zwarte Dijkje 31</t>
  </si>
  <si>
    <t>Noordescheschut</t>
  </si>
  <si>
    <t>Pastoor Middelkoopschool</t>
  </si>
  <si>
    <t>Meridiaan 154</t>
  </si>
  <si>
    <t>Klazienaveen</t>
  </si>
  <si>
    <t>R.K. Basisschool De Brummelbos</t>
  </si>
  <si>
    <t>Omhaal 33</t>
  </si>
  <si>
    <t>Erica</t>
  </si>
  <si>
    <t>R.K. Basisschool De Diedeldoorn</t>
  </si>
  <si>
    <t>Boskraai 76</t>
  </si>
  <si>
    <t>Emmen</t>
  </si>
  <si>
    <t>R.K. Bonifatiusschool</t>
  </si>
  <si>
    <t>Kapelweg 15</t>
  </si>
  <si>
    <t>R.K. Heilig Hartschool</t>
  </si>
  <si>
    <t>Zandtangerweg 74</t>
  </si>
  <si>
    <t>Mussel</t>
  </si>
  <si>
    <t>R.K. Maria in Campisschool</t>
  </si>
  <si>
    <t>Echtenstraat 1</t>
  </si>
  <si>
    <t>Assen</t>
  </si>
  <si>
    <t>R.K. Willibrordschool</t>
  </si>
  <si>
    <t>Esperantolaan 2</t>
  </si>
  <si>
    <t>Stadskanaal</t>
  </si>
  <si>
    <t>R.K./P.C. Jenaplanbasisschool Kristalla</t>
  </si>
  <si>
    <t>Houtweg 402</t>
  </si>
  <si>
    <t>SBO Toermalijn</t>
  </si>
  <si>
    <t>Sparrenlaan 4-5</t>
  </si>
  <si>
    <t>St. Antoniusschool (Musselkanaal)</t>
  </si>
  <si>
    <t>Floralaan 41</t>
  </si>
  <si>
    <t>Musselkanaal</t>
  </si>
  <si>
    <t>St. Fransschool</t>
  </si>
  <si>
    <t>H. Tiesingstraat 2</t>
  </si>
  <si>
    <t>St. Gerardus Majellaschool</t>
  </si>
  <si>
    <t>Talmastraat 2</t>
  </si>
  <si>
    <t>Hoogezand</t>
  </si>
  <si>
    <t>St. Henricusschool</t>
  </si>
  <si>
    <t>Jonkheer M.W.C. de Jonestraat 26</t>
  </si>
  <si>
    <t>St. Josephschool</t>
  </si>
  <si>
    <t>Kerklaan 26</t>
  </si>
  <si>
    <t>Zandberg</t>
  </si>
  <si>
    <t>St. Theresiaschool</t>
  </si>
  <si>
    <t>Postweg 131</t>
  </si>
  <si>
    <t>Barger-Compascuum</t>
  </si>
  <si>
    <t>St. Vitusschool</t>
  </si>
  <si>
    <t>Winschoten</t>
  </si>
  <si>
    <t>St. Walfridusschool</t>
  </si>
  <si>
    <t>Bazuinslaan 2</t>
  </si>
  <si>
    <t>Bedum</t>
  </si>
  <si>
    <t>SWBS Pork</t>
  </si>
  <si>
    <t>Zanglijster 38</t>
  </si>
  <si>
    <t>Nuis</t>
  </si>
  <si>
    <t>Kardinaal Alfrinkschool</t>
  </si>
  <si>
    <t>Geuzingerbrink 74</t>
  </si>
  <si>
    <t>R.K. Basisschool De Hoeksteen</t>
  </si>
  <si>
    <t>Hoofdkanaal OZ 86</t>
  </si>
  <si>
    <t>R.K. Basisschool O.L.V. Sterre der Zee</t>
  </si>
  <si>
    <t>Ringenum 3</t>
  </si>
  <si>
    <t>Boomgaard 1b</t>
  </si>
  <si>
    <t>R.K./Chr. Basisschool De Banier</t>
  </si>
  <si>
    <t>De Blokken 16</t>
  </si>
  <si>
    <t>St. Gerardusschool</t>
  </si>
  <si>
    <t>Splitting 145</t>
  </si>
  <si>
    <t>Emmer-Compascuum</t>
  </si>
  <si>
    <t>Delfzijl</t>
  </si>
  <si>
    <t>Eelde</t>
  </si>
  <si>
    <t>Zwartemeer</t>
  </si>
  <si>
    <t>Nieuweweg 57b</t>
  </si>
  <si>
    <t>Dwingelooweg 19</t>
  </si>
  <si>
    <t>Wibenaheerd 24</t>
  </si>
  <si>
    <t>Groningen</t>
  </si>
  <si>
    <t>eenheid</t>
  </si>
  <si>
    <t>prijs per eenheid</t>
  </si>
  <si>
    <t>prijs per jaar</t>
  </si>
  <si>
    <t>stuks</t>
  </si>
  <si>
    <t>m2</t>
  </si>
  <si>
    <t>m1</t>
  </si>
  <si>
    <t>m3</t>
  </si>
  <si>
    <t>Vorm en leibomen</t>
  </si>
  <si>
    <t>Bomen &lt; 20cm</t>
  </si>
  <si>
    <t>Bomen &gt; 20cm</t>
  </si>
  <si>
    <t>Sier en grove heesters</t>
  </si>
  <si>
    <t>Valondergrond  valzand</t>
  </si>
  <si>
    <t>2021-GRB2309</t>
  </si>
  <si>
    <t>Schoolplein vegen</t>
  </si>
  <si>
    <t>beurt</t>
  </si>
  <si>
    <t>In speelzand</t>
  </si>
  <si>
    <t>Valondergrond rubber</t>
  </si>
  <si>
    <t>Kindcentrum Groote Veen</t>
  </si>
  <si>
    <t>Boomomheining</t>
  </si>
  <si>
    <t>Stichting Primenius</t>
  </si>
  <si>
    <t>Procedure</t>
  </si>
  <si>
    <t>Besteknummer</t>
  </si>
  <si>
    <t>Europees Openbaar</t>
  </si>
  <si>
    <t>Inschrijfbiljet</t>
  </si>
  <si>
    <t>Jan Veenstra</t>
  </si>
  <si>
    <t>Inkoopadviseur Alpha Adviesbureau</t>
  </si>
  <si>
    <t>06-5143 3062</t>
  </si>
  <si>
    <t>jveenstra@alpha-adviesbureau.nl</t>
  </si>
  <si>
    <t xml:space="preserve">Totaalprijs </t>
  </si>
  <si>
    <t>Het Inschrijfbiljet is opgesteld op basis van de huidige Uitvoeringsbepaling. Ter voorkoming van misstanden dient Opdrachtnemer binnen 3 maanden</t>
  </si>
  <si>
    <t xml:space="preserve">na gunning van de opdracht de inventarisatie in het werk te controleren. Eventuele afwijkingen dienen te worden voorgelegd aan Opdrachtgever ter </t>
  </si>
  <si>
    <t xml:space="preserve">akkoord en verwerking in de Uitvoeringsbepaling. </t>
  </si>
  <si>
    <t>aantal (indicatief)</t>
  </si>
  <si>
    <t>Bekkersstee, dislocatie Mgr.Bekkerschool</t>
  </si>
  <si>
    <t>Straat Soenda 8</t>
  </si>
  <si>
    <t>Kinderdagverblijf Tamariki</t>
  </si>
  <si>
    <t>Mantingerbrink 205</t>
  </si>
  <si>
    <t>Boomveiligheidcontrole / eerste boom per adres</t>
  </si>
  <si>
    <t xml:space="preserve">Boomveiligheidcontrole / elke volgende boom </t>
  </si>
  <si>
    <t>Nader onderzoek n.a.v. boomveiligheidcontrole / eerste boom per adres</t>
  </si>
  <si>
    <t xml:space="preserve">Nader onderzoek n.a.v. boomveiligheidcontrole / elke volgende boom </t>
  </si>
  <si>
    <t>EERSTE CONTROLE inclusief registratie:</t>
  </si>
  <si>
    <t>VOLGENDE CONTROLE o.b.v. periodiek:</t>
  </si>
  <si>
    <t>NADER ONDERZOEK:</t>
  </si>
  <si>
    <t>Opmerkingen</t>
  </si>
  <si>
    <t>mevrouw L.J.M. Hobert</t>
  </si>
  <si>
    <t>Voorzitter College van Bestuur</t>
  </si>
  <si>
    <t>Tarieven Boomveiligheid (BVC / VTA)</t>
  </si>
  <si>
    <t>Totaalprijs Boomveiligheid (BVC VTA)</t>
  </si>
  <si>
    <t>Totaalprijs Groenonderhoud per jaar (uitvoering Beeldkwaliteit B)</t>
  </si>
  <si>
    <t>De Pit (NIEUW)</t>
  </si>
  <si>
    <t>t Sterrenpad (OPTIONEEL)</t>
  </si>
  <si>
    <t>totaal</t>
  </si>
  <si>
    <t>Putten en kolken schonen naar behoefte, tenminste 1 maal per jaar</t>
  </si>
  <si>
    <t xml:space="preserve"> </t>
  </si>
  <si>
    <t>19a</t>
  </si>
  <si>
    <t>19b</t>
  </si>
  <si>
    <t>Toelichting(en):</t>
  </si>
  <si>
    <t>De valondergronden dienen in een laagdikte van minimaal 300mm te worden vervangen. De valondergronden boomschors en houtsnippers dienen, i.v.m. vertering, gedurende het jaar periodiek te worden aangevuld om de minimale laagdikte te behouden en omgewerkt te worden om schimmelvorming te voorkomen. Uw tarief in inclusief alle kosten, waaronder ook het afvoeren van oude materialen.</t>
  </si>
  <si>
    <t>Voor alle valondergronden geldt; het onderhoud omvat het verwijderen van zwerfafval, natuurlijk afval, uitwerpselen en onkruid.</t>
  </si>
  <si>
    <t>Totaalprijs Inventarisatie</t>
  </si>
  <si>
    <t>Tarief Inventarisatie</t>
  </si>
  <si>
    <t>Ter voorkoming van misstanden dient Opdrachtnemer binnen 3 maanden na gunning van de opdracht de inventarisatie in het werk te controleren. Eventuele afwijkingen dienen te worden voorgelegd aan Opdrachtgever ter akkoord en verwerking in de Uitvoeringsbepaling.</t>
  </si>
  <si>
    <t>prijs totaal</t>
  </si>
  <si>
    <t>prijs eenmalig</t>
  </si>
  <si>
    <t>6a</t>
  </si>
  <si>
    <t>beurten tbv formule !!</t>
  </si>
  <si>
    <t>Schoolplein vegen (m2 = totaal van 2 beurten per jaar)</t>
  </si>
  <si>
    <t>11a</t>
  </si>
  <si>
    <t>beurten/ jaar</t>
  </si>
  <si>
    <t>(Blok) hagen (m2 = 2-zijdig / m1 x H=100)</t>
  </si>
  <si>
    <t>Valondergrond boomschors / houtsnippers (gemiddelde tbv vergelijkingsprijs)</t>
  </si>
  <si>
    <t>Valondergrond houtsnippers</t>
  </si>
  <si>
    <t>30a</t>
  </si>
  <si>
    <t>30b</t>
  </si>
  <si>
    <t>30c</t>
  </si>
  <si>
    <t>Vervangen valondergrond boomschors / houtsnippers (gemiddelde tbv vergelijkingsprijs)</t>
  </si>
  <si>
    <t>30d</t>
  </si>
  <si>
    <t>OUDE M2 zandbak tbv formule m3 zandbak zand</t>
  </si>
  <si>
    <t>Vervangen valondergrond boomschors (300mm)</t>
  </si>
  <si>
    <t>Vervangen valondergrond houtsnippers (300mm)</t>
  </si>
  <si>
    <t>Vervangen valondergrond valzand (300mm)</t>
  </si>
  <si>
    <t>Vervangen zandbak zand (500mm)</t>
  </si>
  <si>
    <t>Verharding tegels</t>
  </si>
  <si>
    <t>Verharding rubberen tegels</t>
  </si>
  <si>
    <t>Verharding kunststof/hout</t>
  </si>
  <si>
    <t>Verharding beton</t>
  </si>
  <si>
    <t>Totaalprijs Vervangen valondergronden (op afroep, vergelijkingsprijs o.b.v. fictieve frequentie 1x per 3 jaren ((m3 x tarief)/3))</t>
  </si>
  <si>
    <t>VERGELIJKINGSPRIJS: Groenonderhoud, inclusief Vervangen valondergronden, Boomveiligheid en Inventarisatie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</si>
</sst>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0#########"/>
    <numFmt numFmtId="165" formatCode="[$-413]d\ mmmm\ yyyy;@"/>
    <numFmt numFmtId="166" formatCode="0.000"/>
    <numFmt numFmtId="167" formatCode="&quot;€&quot;\ #,##0.00"/>
  </numFmts>
  <fonts count="23" x14ac:knownFonts="1">
    <font>
      <sz val="11"/>
      <color theme="1"/>
      <name val="Calibri"/>
      <family val="2"/>
      <scheme val="minor"/>
    </font>
    <font>
      <sz val="10"/>
      <name val="Arial"/>
      <family val="2"/>
    </font>
    <font>
      <b/>
      <sz val="18"/>
      <color theme="1"/>
      <name val="Calibri"/>
      <family val="2"/>
      <scheme val="minor"/>
    </font>
    <font>
      <sz val="18"/>
      <color theme="1"/>
      <name val="Calibri"/>
      <family val="2"/>
      <scheme val="minor"/>
    </font>
    <font>
      <sz val="11"/>
      <name val="Calibri"/>
      <family val="2"/>
      <scheme val="minor"/>
    </font>
    <font>
      <sz val="11"/>
      <color theme="0"/>
      <name val="Calibri"/>
      <family val="2"/>
      <scheme val="minor"/>
    </font>
    <font>
      <u/>
      <sz val="11"/>
      <color theme="10"/>
      <name val="Calibri"/>
      <family val="2"/>
      <scheme val="minor"/>
    </font>
    <font>
      <b/>
      <sz val="9"/>
      <color indexed="81"/>
      <name val="Tahoma"/>
      <family val="2"/>
    </font>
    <font>
      <b/>
      <sz val="11"/>
      <color theme="1"/>
      <name val="Calibri"/>
      <family val="2"/>
      <scheme val="minor"/>
    </font>
    <font>
      <sz val="9"/>
      <color indexed="81"/>
      <name val="Tahoma"/>
      <family val="2"/>
    </font>
    <font>
      <sz val="11"/>
      <color theme="1"/>
      <name val="Calibri"/>
      <family val="2"/>
      <scheme val="minor"/>
    </font>
    <font>
      <sz val="8"/>
      <name val="Calibri"/>
      <family val="2"/>
      <scheme val="minor"/>
    </font>
    <font>
      <b/>
      <sz val="11"/>
      <color indexed="8"/>
      <name val="Calibri"/>
      <family val="2"/>
      <scheme val="minor"/>
    </font>
    <font>
      <sz val="10"/>
      <color theme="1"/>
      <name val="Calibri"/>
      <family val="2"/>
      <scheme val="minor"/>
    </font>
    <font>
      <sz val="10"/>
      <color theme="0"/>
      <name val="Calibri"/>
      <family val="2"/>
      <scheme val="minor"/>
    </font>
    <font>
      <sz val="10"/>
      <name val="Calibri"/>
      <family val="2"/>
      <scheme val="minor"/>
    </font>
    <font>
      <i/>
      <sz val="8"/>
      <name val="Calibri"/>
      <family val="2"/>
      <scheme val="minor"/>
    </font>
    <font>
      <sz val="16"/>
      <color theme="1"/>
      <name val="Calibri"/>
      <family val="2"/>
      <scheme val="minor"/>
    </font>
    <font>
      <sz val="8"/>
      <color theme="1"/>
      <name val="Calibri"/>
      <family val="2"/>
      <scheme val="minor"/>
    </font>
    <font>
      <sz val="11"/>
      <color rgb="FF0070C0"/>
      <name val="Calibri"/>
      <family val="2"/>
      <scheme val="minor"/>
    </font>
    <font>
      <sz val="11"/>
      <color rgb="FFFF0000"/>
      <name val="Calibri"/>
      <family val="2"/>
      <scheme val="minor"/>
    </font>
    <font>
      <b/>
      <sz val="11"/>
      <color rgb="FF0070C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rgb="FFF07512"/>
        <bgColor indexed="64"/>
      </patternFill>
    </fill>
    <fill>
      <patternFill patternType="solid">
        <fgColor rgb="FF1F1770"/>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173583"/>
        <bgColor indexed="64"/>
      </patternFill>
    </fill>
    <fill>
      <patternFill patternType="solid">
        <fgColor rgb="FFC2E76B"/>
        <bgColor indexed="64"/>
      </patternFill>
    </fill>
    <fill>
      <patternFill patternType="solid">
        <fgColor rgb="FFFFFF00"/>
        <bgColor indexed="64"/>
      </patternFill>
    </fill>
    <fill>
      <patternFill patternType="solid">
        <fgColor indexed="65"/>
        <bgColor indexed="64"/>
      </patternFill>
    </fill>
    <fill>
      <patternFill patternType="solid">
        <fgColor theme="0" tint="-0.249977111117893"/>
        <bgColor indexed="64"/>
      </patternFill>
    </fill>
  </fills>
  <borders count="70">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thin">
        <color indexed="64"/>
      </right>
      <top style="hair">
        <color indexed="64"/>
      </top>
      <bottom/>
      <diagonal/>
    </border>
  </borders>
  <cellStyleXfs count="7">
    <xf numFmtId="0" fontId="0" fillId="0" borderId="0"/>
    <xf numFmtId="0" fontId="1" fillId="0" borderId="0"/>
    <xf numFmtId="0" fontId="6" fillId="0" borderId="0" applyNumberForma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cellStyleXfs>
  <cellXfs count="368">
    <xf numFmtId="0" fontId="0" fillId="0" borderId="0" xfId="0"/>
    <xf numFmtId="0" fontId="0" fillId="0" borderId="0" xfId="0" applyAlignment="1">
      <alignment horizontal="center"/>
    </xf>
    <xf numFmtId="0" fontId="0" fillId="0" borderId="13" xfId="0" applyBorder="1"/>
    <xf numFmtId="0" fontId="0" fillId="0" borderId="0" xfId="0" applyBorder="1"/>
    <xf numFmtId="0" fontId="0" fillId="0" borderId="5" xfId="0" applyBorder="1"/>
    <xf numFmtId="0" fontId="0" fillId="0" borderId="14" xfId="0" applyBorder="1"/>
    <xf numFmtId="0" fontId="0" fillId="0" borderId="0" xfId="0" applyAlignment="1">
      <alignment horizontal="center" vertical="center" wrapText="1"/>
    </xf>
    <xf numFmtId="0" fontId="2" fillId="0" borderId="12" xfId="0" applyFont="1" applyBorder="1"/>
    <xf numFmtId="44" fontId="0" fillId="0" borderId="0" xfId="0" applyNumberFormat="1"/>
    <xf numFmtId="0" fontId="4" fillId="0" borderId="0" xfId="0" applyFont="1" applyFill="1" applyBorder="1"/>
    <xf numFmtId="0" fontId="4" fillId="0" borderId="0" xfId="0" applyFont="1" applyFill="1" applyBorder="1" applyAlignment="1">
      <alignment horizontal="right"/>
    </xf>
    <xf numFmtId="0" fontId="4" fillId="0" borderId="0" xfId="0" applyFont="1" applyFill="1" applyBorder="1" applyAlignment="1">
      <alignment horizontal="center"/>
    </xf>
    <xf numFmtId="44" fontId="4" fillId="0" borderId="0" xfId="0" applyNumberFormat="1" applyFont="1" applyFill="1" applyBorder="1"/>
    <xf numFmtId="2" fontId="4" fillId="0" borderId="0" xfId="0" applyNumberFormat="1" applyFont="1" applyFill="1" applyBorder="1" applyAlignment="1">
      <alignment horizontal="center"/>
    </xf>
    <xf numFmtId="4" fontId="4" fillId="0" borderId="0" xfId="0" applyNumberFormat="1" applyFont="1" applyFill="1" applyBorder="1" applyAlignment="1">
      <alignment horizontal="center"/>
    </xf>
    <xf numFmtId="1" fontId="4" fillId="0" borderId="0" xfId="0" applyNumberFormat="1" applyFont="1" applyFill="1" applyBorder="1" applyAlignment="1">
      <alignment horizontal="center"/>
    </xf>
    <xf numFmtId="1" fontId="4" fillId="0" borderId="0" xfId="0" applyNumberFormat="1" applyFont="1" applyFill="1" applyBorder="1" applyAlignment="1" applyProtection="1">
      <alignment horizontal="center"/>
      <protection locked="0"/>
    </xf>
    <xf numFmtId="0" fontId="4" fillId="0" borderId="0" xfId="0" applyFont="1" applyFill="1" applyBorder="1" applyProtection="1">
      <protection locked="0"/>
    </xf>
    <xf numFmtId="44" fontId="0" fillId="0" borderId="0" xfId="0" applyNumberFormat="1" applyBorder="1"/>
    <xf numFmtId="44" fontId="4" fillId="0" borderId="0" xfId="0" applyNumberFormat="1" applyFont="1" applyFill="1" applyBorder="1" applyAlignment="1">
      <alignment horizontal="right"/>
    </xf>
    <xf numFmtId="44" fontId="4" fillId="0" borderId="0" xfId="0" applyNumberFormat="1" applyFont="1" applyFill="1" applyBorder="1" applyAlignment="1">
      <alignment horizontal="center"/>
    </xf>
    <xf numFmtId="0" fontId="4" fillId="6" borderId="2" xfId="0" applyFont="1" applyFill="1" applyBorder="1" applyAlignment="1">
      <alignment horizontal="right"/>
    </xf>
    <xf numFmtId="165" fontId="4" fillId="0" borderId="0" xfId="0" applyNumberFormat="1" applyFont="1" applyFill="1" applyBorder="1" applyAlignment="1">
      <alignment horizontal="left"/>
    </xf>
    <xf numFmtId="0" fontId="0" fillId="0" borderId="0" xfId="0" applyBorder="1" applyAlignment="1">
      <alignment vertical="top"/>
    </xf>
    <xf numFmtId="0" fontId="4" fillId="6" borderId="2" xfId="0" applyFont="1" applyFill="1" applyBorder="1" applyProtection="1">
      <protection locked="0"/>
    </xf>
    <xf numFmtId="0" fontId="0" fillId="0" borderId="0" xfId="0" applyAlignment="1">
      <alignment wrapText="1"/>
    </xf>
    <xf numFmtId="0" fontId="0" fillId="0" borderId="3" xfId="0" applyBorder="1" applyAlignment="1">
      <alignment wrapText="1"/>
    </xf>
    <xf numFmtId="44" fontId="0" fillId="0" borderId="3" xfId="0" applyNumberFormat="1" applyBorder="1" applyAlignment="1">
      <alignment wrapText="1"/>
    </xf>
    <xf numFmtId="0" fontId="0" fillId="0" borderId="3" xfId="0" applyBorder="1" applyAlignment="1">
      <alignment horizontal="center" wrapText="1"/>
    </xf>
    <xf numFmtId="165" fontId="0" fillId="0" borderId="13" xfId="0" applyNumberFormat="1" applyBorder="1"/>
    <xf numFmtId="165" fontId="0" fillId="0" borderId="3" xfId="0" applyNumberFormat="1" applyBorder="1" applyAlignment="1">
      <alignment wrapText="1"/>
    </xf>
    <xf numFmtId="165" fontId="0" fillId="0" borderId="0" xfId="0" applyNumberFormat="1"/>
    <xf numFmtId="0" fontId="2" fillId="0" borderId="12" xfId="0" applyFont="1" applyBorder="1" applyAlignment="1">
      <alignment horizontal="left"/>
    </xf>
    <xf numFmtId="0" fontId="4" fillId="0" borderId="0" xfId="0" applyFont="1" applyFill="1" applyBorder="1" applyAlignment="1">
      <alignment horizontal="center" vertical="center" wrapText="1"/>
    </xf>
    <xf numFmtId="4" fontId="0" fillId="0" borderId="0" xfId="0" applyNumberFormat="1"/>
    <xf numFmtId="44" fontId="0" fillId="0" borderId="8" xfId="0" applyNumberFormat="1" applyBorder="1"/>
    <xf numFmtId="0" fontId="0" fillId="0" borderId="0" xfId="0" applyProtection="1"/>
    <xf numFmtId="0" fontId="0" fillId="0" borderId="0" xfId="0" applyFill="1" applyProtection="1"/>
    <xf numFmtId="0" fontId="0" fillId="0" borderId="0" xfId="0" applyAlignment="1" applyProtection="1">
      <alignment horizontal="center"/>
    </xf>
    <xf numFmtId="1" fontId="0" fillId="0" borderId="0" xfId="0" applyNumberFormat="1" applyAlignment="1" applyProtection="1">
      <alignment horizontal="center"/>
    </xf>
    <xf numFmtId="0" fontId="0" fillId="0" borderId="0" xfId="0" applyBorder="1" applyProtection="1"/>
    <xf numFmtId="0" fontId="0" fillId="0" borderId="3" xfId="0" applyBorder="1" applyProtection="1"/>
    <xf numFmtId="0" fontId="0" fillId="0" borderId="3" xfId="0" applyBorder="1" applyAlignment="1" applyProtection="1">
      <alignment horizontal="center"/>
    </xf>
    <xf numFmtId="1" fontId="0" fillId="0" borderId="3" xfId="0" applyNumberFormat="1" applyBorder="1" applyAlignment="1" applyProtection="1">
      <alignment horizontal="center"/>
    </xf>
    <xf numFmtId="0" fontId="4" fillId="0" borderId="0" xfId="0" applyFont="1" applyFill="1" applyBorder="1" applyProtection="1"/>
    <xf numFmtId="0" fontId="5" fillId="4" borderId="20" xfId="0" applyFont="1" applyFill="1" applyBorder="1" applyProtection="1"/>
    <xf numFmtId="0" fontId="5" fillId="4" borderId="22" xfId="0" applyFont="1" applyFill="1" applyBorder="1" applyProtection="1"/>
    <xf numFmtId="0" fontId="5" fillId="4" borderId="21" xfId="0" applyFont="1" applyFill="1" applyBorder="1" applyAlignment="1" applyProtection="1">
      <alignment horizontal="center"/>
    </xf>
    <xf numFmtId="1" fontId="0" fillId="5" borderId="22" xfId="0" applyNumberFormat="1" applyFill="1" applyBorder="1" applyAlignment="1" applyProtection="1">
      <alignment horizontal="center"/>
    </xf>
    <xf numFmtId="14" fontId="5" fillId="4" borderId="28" xfId="0" applyNumberFormat="1" applyFont="1" applyFill="1" applyBorder="1" applyProtection="1"/>
    <xf numFmtId="0" fontId="5" fillId="4" borderId="36" xfId="0" applyFont="1" applyFill="1" applyBorder="1" applyProtection="1"/>
    <xf numFmtId="0" fontId="5" fillId="4" borderId="30" xfId="0" applyFont="1" applyFill="1" applyBorder="1" applyProtection="1"/>
    <xf numFmtId="0" fontId="5" fillId="4" borderId="23" xfId="0" applyFont="1" applyFill="1" applyBorder="1" applyAlignment="1" applyProtection="1">
      <alignment horizontal="center"/>
    </xf>
    <xf numFmtId="1" fontId="0" fillId="5" borderId="30" xfId="0" applyNumberFormat="1" applyFill="1" applyBorder="1" applyAlignment="1" applyProtection="1">
      <alignment horizontal="center"/>
    </xf>
    <xf numFmtId="1" fontId="0" fillId="5" borderId="24" xfId="0" applyNumberFormat="1" applyFill="1" applyBorder="1" applyAlignment="1" applyProtection="1">
      <alignment horizontal="right"/>
    </xf>
    <xf numFmtId="0" fontId="5" fillId="4" borderId="31" xfId="0" applyFont="1" applyFill="1" applyBorder="1" applyProtection="1"/>
    <xf numFmtId="0" fontId="5" fillId="4" borderId="25" xfId="0" applyFont="1" applyFill="1" applyBorder="1" applyProtection="1"/>
    <xf numFmtId="0" fontId="5" fillId="4" borderId="32" xfId="0" applyFont="1" applyFill="1" applyBorder="1" applyProtection="1"/>
    <xf numFmtId="0" fontId="5" fillId="4" borderId="27" xfId="0" applyFont="1" applyFill="1" applyBorder="1" applyAlignment="1" applyProtection="1">
      <alignment horizontal="center"/>
    </xf>
    <xf numFmtId="1" fontId="0" fillId="5" borderId="32" xfId="0" applyNumberFormat="1" applyFill="1" applyBorder="1" applyAlignment="1" applyProtection="1">
      <alignment horizontal="center"/>
    </xf>
    <xf numFmtId="1" fontId="0" fillId="5" borderId="32" xfId="0" applyNumberFormat="1" applyFill="1" applyBorder="1" applyAlignment="1" applyProtection="1">
      <alignment horizontal="right"/>
    </xf>
    <xf numFmtId="0" fontId="5" fillId="4" borderId="26" xfId="0" applyFont="1" applyFill="1" applyBorder="1" applyAlignment="1" applyProtection="1">
      <alignment horizontal="right"/>
    </xf>
    <xf numFmtId="0" fontId="0" fillId="0" borderId="0" xfId="0" applyFill="1" applyBorder="1" applyProtection="1"/>
    <xf numFmtId="0" fontId="0" fillId="0" borderId="0" xfId="0" applyFill="1" applyBorder="1" applyAlignment="1" applyProtection="1">
      <alignment horizontal="center"/>
    </xf>
    <xf numFmtId="1" fontId="0" fillId="0" borderId="0" xfId="0" applyNumberFormat="1" applyBorder="1" applyAlignment="1" applyProtection="1">
      <alignment horizontal="center"/>
    </xf>
    <xf numFmtId="0" fontId="0" fillId="0" borderId="0" xfId="0" applyFill="1" applyBorder="1" applyAlignment="1" applyProtection="1">
      <alignment horizontal="right"/>
    </xf>
    <xf numFmtId="0" fontId="5" fillId="0" borderId="0" xfId="0" applyFont="1" applyFill="1" applyBorder="1" applyAlignment="1" applyProtection="1">
      <alignment horizontal="center"/>
    </xf>
    <xf numFmtId="0" fontId="5" fillId="4" borderId="4" xfId="0" applyFont="1" applyFill="1" applyBorder="1" applyProtection="1"/>
    <xf numFmtId="0" fontId="5" fillId="4" borderId="37" xfId="0" applyFont="1" applyFill="1" applyBorder="1" applyProtection="1"/>
    <xf numFmtId="0" fontId="5" fillId="4" borderId="37" xfId="0" applyFont="1" applyFill="1" applyBorder="1" applyAlignment="1" applyProtection="1">
      <alignment horizontal="center"/>
    </xf>
    <xf numFmtId="1" fontId="5" fillId="4" borderId="37" xfId="0" applyNumberFormat="1" applyFont="1" applyFill="1" applyBorder="1" applyAlignment="1" applyProtection="1">
      <alignment horizontal="center"/>
    </xf>
    <xf numFmtId="0" fontId="5" fillId="4" borderId="7" xfId="0" applyFont="1" applyFill="1" applyBorder="1" applyAlignment="1" applyProtection="1">
      <alignment horizontal="center"/>
    </xf>
    <xf numFmtId="0" fontId="0" fillId="0" borderId="0" xfId="0" applyBorder="1" applyAlignment="1" applyProtection="1">
      <alignment horizontal="center"/>
    </xf>
    <xf numFmtId="0" fontId="0" fillId="0" borderId="5" xfId="0" applyBorder="1" applyProtection="1"/>
    <xf numFmtId="0" fontId="0" fillId="0" borderId="8" xfId="0" applyBorder="1" applyProtection="1"/>
    <xf numFmtId="0" fontId="0" fillId="0" borderId="8" xfId="0" applyBorder="1" applyAlignment="1" applyProtection="1">
      <alignment horizontal="center"/>
    </xf>
    <xf numFmtId="1" fontId="0" fillId="0" borderId="8" xfId="0" applyNumberFormat="1" applyFill="1" applyBorder="1" applyAlignment="1" applyProtection="1">
      <alignment horizontal="center"/>
    </xf>
    <xf numFmtId="1" fontId="0" fillId="2" borderId="8" xfId="0" applyNumberFormat="1" applyFill="1" applyBorder="1" applyAlignment="1" applyProtection="1">
      <alignment horizontal="center"/>
    </xf>
    <xf numFmtId="2" fontId="0" fillId="2" borderId="10" xfId="0" applyNumberFormat="1" applyFill="1" applyBorder="1" applyAlignment="1" applyProtection="1">
      <alignment horizontal="left"/>
    </xf>
    <xf numFmtId="0" fontId="0" fillId="0" borderId="0" xfId="0" applyAlignment="1" applyProtection="1">
      <alignment horizontal="center" textRotation="90"/>
    </xf>
    <xf numFmtId="0" fontId="0" fillId="0" borderId="5" xfId="0" applyFill="1" applyBorder="1" applyProtection="1"/>
    <xf numFmtId="0" fontId="0" fillId="0" borderId="8" xfId="0" applyFill="1" applyBorder="1" applyProtection="1"/>
    <xf numFmtId="0" fontId="0" fillId="0" borderId="8" xfId="0" applyFill="1" applyBorder="1" applyAlignment="1" applyProtection="1">
      <alignment horizontal="center"/>
    </xf>
    <xf numFmtId="1" fontId="4" fillId="0" borderId="8" xfId="0" applyNumberFormat="1" applyFont="1" applyFill="1" applyBorder="1" applyAlignment="1" applyProtection="1">
      <alignment horizontal="center"/>
    </xf>
    <xf numFmtId="44" fontId="4" fillId="0" borderId="0" xfId="0" applyNumberFormat="1" applyFont="1" applyFill="1" applyBorder="1" applyProtection="1"/>
    <xf numFmtId="2" fontId="4" fillId="0" borderId="0" xfId="0" applyNumberFormat="1" applyFont="1" applyFill="1" applyBorder="1" applyProtection="1"/>
    <xf numFmtId="9" fontId="0" fillId="0" borderId="0" xfId="0" applyNumberFormat="1" applyFill="1" applyBorder="1" applyProtection="1"/>
    <xf numFmtId="4" fontId="4" fillId="0" borderId="8" xfId="0" applyNumberFormat="1" applyFont="1" applyFill="1" applyBorder="1" applyAlignment="1" applyProtection="1">
      <alignment horizontal="center"/>
    </xf>
    <xf numFmtId="1" fontId="4" fillId="0" borderId="0" xfId="0" applyNumberFormat="1" applyFont="1" applyFill="1" applyBorder="1" applyAlignment="1" applyProtection="1">
      <alignment horizontal="center"/>
    </xf>
    <xf numFmtId="1" fontId="0" fillId="0" borderId="0" xfId="0" applyNumberFormat="1" applyFill="1" applyBorder="1" applyAlignment="1" applyProtection="1">
      <alignment horizontal="center"/>
    </xf>
    <xf numFmtId="0" fontId="0" fillId="0" borderId="17" xfId="0" applyFill="1" applyBorder="1" applyProtection="1"/>
    <xf numFmtId="0" fontId="0" fillId="0" borderId="1" xfId="0" applyFill="1" applyBorder="1" applyProtection="1"/>
    <xf numFmtId="0" fontId="0" fillId="0" borderId="1" xfId="0" applyFill="1" applyBorder="1" applyAlignment="1" applyProtection="1">
      <alignment horizontal="center"/>
    </xf>
    <xf numFmtId="1" fontId="0" fillId="0" borderId="1" xfId="0" applyNumberFormat="1" applyFill="1" applyBorder="1" applyAlignment="1" applyProtection="1">
      <alignment horizontal="center"/>
    </xf>
    <xf numFmtId="1" fontId="4" fillId="0" borderId="1" xfId="0" applyNumberFormat="1" applyFont="1" applyFill="1" applyBorder="1" applyAlignment="1" applyProtection="1">
      <alignment horizontal="center"/>
    </xf>
    <xf numFmtId="0" fontId="4" fillId="0" borderId="0" xfId="0" applyFont="1" applyFill="1" applyBorder="1" applyAlignment="1" applyProtection="1">
      <alignment horizontal="center"/>
    </xf>
    <xf numFmtId="44" fontId="4" fillId="0" borderId="0" xfId="0" quotePrefix="1" applyNumberFormat="1" applyFont="1" applyFill="1" applyBorder="1" applyProtection="1"/>
    <xf numFmtId="0" fontId="0" fillId="0" borderId="0" xfId="0" quotePrefix="1" applyFill="1" applyBorder="1" applyProtection="1"/>
    <xf numFmtId="44" fontId="4" fillId="0" borderId="0" xfId="0" applyNumberFormat="1" applyFont="1" applyFill="1" applyBorder="1" applyAlignment="1" applyProtection="1">
      <alignment horizontal="center"/>
    </xf>
    <xf numFmtId="0" fontId="0" fillId="0" borderId="1" xfId="0" applyBorder="1" applyProtection="1"/>
    <xf numFmtId="0" fontId="0" fillId="0" borderId="1" xfId="0" applyBorder="1" applyAlignment="1" applyProtection="1">
      <alignment horizontal="center"/>
    </xf>
    <xf numFmtId="1" fontId="0" fillId="5" borderId="30" xfId="0" applyNumberFormat="1" applyFill="1" applyBorder="1" applyAlignment="1" applyProtection="1">
      <alignment horizontal="right"/>
    </xf>
    <xf numFmtId="1" fontId="5" fillId="4" borderId="38" xfId="0" applyNumberFormat="1" applyFont="1" applyFill="1" applyBorder="1" applyAlignment="1" applyProtection="1">
      <alignment horizontal="center"/>
    </xf>
    <xf numFmtId="0" fontId="0" fillId="0" borderId="41" xfId="0" applyFill="1" applyBorder="1" applyProtection="1"/>
    <xf numFmtId="0" fontId="0" fillId="0" borderId="41" xfId="0" applyFill="1" applyBorder="1" applyAlignment="1" applyProtection="1">
      <alignment horizontal="center"/>
    </xf>
    <xf numFmtId="1" fontId="0" fillId="2" borderId="41" xfId="0" applyNumberFormat="1" applyFill="1" applyBorder="1" applyAlignment="1" applyProtection="1">
      <alignment horizontal="center"/>
    </xf>
    <xf numFmtId="166" fontId="0" fillId="3" borderId="39" xfId="0" applyNumberFormat="1" applyFill="1" applyBorder="1" applyAlignment="1" applyProtection="1">
      <alignment horizontal="center"/>
      <protection locked="0"/>
    </xf>
    <xf numFmtId="166" fontId="0" fillId="3" borderId="40" xfId="0" applyNumberFormat="1" applyFill="1" applyBorder="1" applyAlignment="1" applyProtection="1">
      <alignment horizontal="center"/>
      <protection locked="0"/>
    </xf>
    <xf numFmtId="166" fontId="0" fillId="3" borderId="42" xfId="0" applyNumberFormat="1" applyFill="1" applyBorder="1" applyAlignment="1" applyProtection="1">
      <alignment horizontal="center"/>
      <protection locked="0"/>
    </xf>
    <xf numFmtId="166" fontId="0" fillId="3" borderId="8" xfId="0" applyNumberFormat="1" applyFill="1" applyBorder="1" applyAlignment="1" applyProtection="1">
      <alignment horizontal="center"/>
      <protection locked="0"/>
    </xf>
    <xf numFmtId="0" fontId="0" fillId="0" borderId="43" xfId="0" applyBorder="1" applyProtection="1"/>
    <xf numFmtId="0" fontId="0" fillId="0" borderId="44" xfId="0" applyFill="1" applyBorder="1" applyProtection="1"/>
    <xf numFmtId="0" fontId="0" fillId="0" borderId="44" xfId="0" applyFill="1" applyBorder="1" applyAlignment="1" applyProtection="1">
      <alignment horizontal="center"/>
    </xf>
    <xf numFmtId="1" fontId="0" fillId="0" borderId="44" xfId="0" applyNumberFormat="1" applyFill="1" applyBorder="1" applyAlignment="1" applyProtection="1">
      <alignment horizontal="center"/>
    </xf>
    <xf numFmtId="1" fontId="0" fillId="2" borderId="44" xfId="0" applyNumberFormat="1" applyFill="1" applyBorder="1" applyAlignment="1" applyProtection="1">
      <alignment horizontal="center"/>
    </xf>
    <xf numFmtId="0" fontId="0" fillId="0" borderId="18" xfId="0" applyFill="1" applyBorder="1" applyProtection="1"/>
    <xf numFmtId="1" fontId="0" fillId="0" borderId="8" xfId="0" applyNumberFormat="1" applyFill="1" applyBorder="1" applyAlignment="1" applyProtection="1">
      <alignment horizontal="left"/>
    </xf>
    <xf numFmtId="0" fontId="5" fillId="7" borderId="22" xfId="0" applyFont="1" applyFill="1" applyBorder="1" applyProtection="1"/>
    <xf numFmtId="0" fontId="5" fillId="7" borderId="21" xfId="0" applyFont="1" applyFill="1" applyBorder="1" applyAlignment="1" applyProtection="1">
      <alignment horizontal="center"/>
    </xf>
    <xf numFmtId="0" fontId="5" fillId="7" borderId="30" xfId="0" applyFont="1" applyFill="1" applyBorder="1" applyProtection="1"/>
    <xf numFmtId="0" fontId="5" fillId="7" borderId="23" xfId="0" applyFont="1" applyFill="1" applyBorder="1" applyAlignment="1" applyProtection="1">
      <alignment horizontal="center"/>
    </xf>
    <xf numFmtId="0" fontId="5" fillId="7" borderId="32" xfId="0" applyFont="1" applyFill="1" applyBorder="1" applyProtection="1"/>
    <xf numFmtId="0" fontId="5" fillId="7" borderId="27" xfId="0" applyFont="1" applyFill="1" applyBorder="1" applyAlignment="1" applyProtection="1">
      <alignment horizontal="center"/>
    </xf>
    <xf numFmtId="14" fontId="5" fillId="7" borderId="28" xfId="0" applyNumberFormat="1" applyFont="1" applyFill="1" applyBorder="1" applyProtection="1"/>
    <xf numFmtId="0" fontId="5" fillId="7" borderId="31" xfId="0" applyFont="1" applyFill="1" applyBorder="1" applyProtection="1"/>
    <xf numFmtId="0" fontId="5" fillId="7" borderId="26" xfId="0" applyFont="1" applyFill="1" applyBorder="1" applyAlignment="1" applyProtection="1">
      <alignment horizontal="right"/>
    </xf>
    <xf numFmtId="0" fontId="5" fillId="7" borderId="4" xfId="0" applyFont="1" applyFill="1" applyBorder="1" applyProtection="1"/>
    <xf numFmtId="0" fontId="5" fillId="7" borderId="37" xfId="0" applyFont="1" applyFill="1" applyBorder="1" applyProtection="1"/>
    <xf numFmtId="0" fontId="5" fillId="7" borderId="37" xfId="0" applyFont="1" applyFill="1" applyBorder="1" applyAlignment="1" applyProtection="1">
      <alignment horizontal="center"/>
    </xf>
    <xf numFmtId="1" fontId="5" fillId="7" borderId="37" xfId="0" applyNumberFormat="1" applyFont="1" applyFill="1" applyBorder="1" applyAlignment="1" applyProtection="1">
      <alignment horizontal="center"/>
    </xf>
    <xf numFmtId="1" fontId="5" fillId="7" borderId="38" xfId="0" applyNumberFormat="1" applyFont="1" applyFill="1" applyBorder="1" applyAlignment="1" applyProtection="1">
      <alignment horizontal="center"/>
    </xf>
    <xf numFmtId="0" fontId="5" fillId="7" borderId="7" xfId="0" applyFont="1" applyFill="1" applyBorder="1" applyAlignment="1" applyProtection="1">
      <alignment horizontal="center"/>
    </xf>
    <xf numFmtId="0" fontId="5" fillId="7" borderId="21" xfId="0" applyFont="1" applyFill="1" applyBorder="1" applyAlignment="1" applyProtection="1">
      <alignment horizontal="left"/>
    </xf>
    <xf numFmtId="0" fontId="0" fillId="0" borderId="0" xfId="0"/>
    <xf numFmtId="0" fontId="5" fillId="7" borderId="23" xfId="0" applyFont="1" applyFill="1" applyBorder="1" applyAlignment="1" applyProtection="1">
      <alignment horizontal="left"/>
    </xf>
    <xf numFmtId="0" fontId="5" fillId="7" borderId="27" xfId="0" applyFont="1" applyFill="1" applyBorder="1" applyAlignment="1" applyProtection="1">
      <alignment horizontal="left"/>
    </xf>
    <xf numFmtId="0" fontId="0" fillId="10" borderId="5" xfId="0" applyFill="1" applyBorder="1" applyProtection="1"/>
    <xf numFmtId="0" fontId="0" fillId="10" borderId="8" xfId="0" applyFill="1" applyBorder="1" applyProtection="1"/>
    <xf numFmtId="0" fontId="0" fillId="10" borderId="8" xfId="0" applyFill="1" applyBorder="1" applyAlignment="1" applyProtection="1">
      <alignment horizontal="center"/>
    </xf>
    <xf numFmtId="1" fontId="0" fillId="10" borderId="8" xfId="0" applyNumberFormat="1" applyFill="1" applyBorder="1" applyAlignment="1" applyProtection="1">
      <alignment horizontal="center"/>
    </xf>
    <xf numFmtId="4" fontId="4" fillId="10" borderId="8" xfId="0" applyNumberFormat="1" applyFont="1" applyFill="1" applyBorder="1" applyAlignment="1" applyProtection="1">
      <alignment horizontal="center"/>
    </xf>
    <xf numFmtId="0" fontId="0" fillId="10" borderId="1" xfId="0" applyFill="1" applyBorder="1" applyProtection="1"/>
    <xf numFmtId="0" fontId="0" fillId="10" borderId="1" xfId="0" applyFill="1" applyBorder="1" applyAlignment="1" applyProtection="1">
      <alignment horizontal="center"/>
    </xf>
    <xf numFmtId="1" fontId="0" fillId="10" borderId="1" xfId="0" applyNumberFormat="1" applyFill="1" applyBorder="1" applyAlignment="1" applyProtection="1">
      <alignment horizontal="center"/>
    </xf>
    <xf numFmtId="1" fontId="4" fillId="10" borderId="1" xfId="0" applyNumberFormat="1" applyFont="1" applyFill="1" applyBorder="1" applyAlignment="1" applyProtection="1">
      <alignment horizontal="center"/>
    </xf>
    <xf numFmtId="44" fontId="0" fillId="2" borderId="10" xfId="3" applyFont="1" applyFill="1" applyBorder="1" applyAlignment="1" applyProtection="1">
      <alignment horizontal="left"/>
    </xf>
    <xf numFmtId="44" fontId="0" fillId="0" borderId="18" xfId="0" applyNumberFormat="1" applyFill="1" applyBorder="1" applyProtection="1"/>
    <xf numFmtId="44" fontId="0" fillId="0" borderId="18" xfId="3" applyFont="1" applyFill="1" applyBorder="1" applyProtection="1"/>
    <xf numFmtId="44" fontId="0" fillId="10" borderId="18" xfId="3" applyFont="1" applyFill="1" applyBorder="1" applyProtection="1"/>
    <xf numFmtId="167" fontId="0" fillId="8" borderId="39" xfId="3" applyNumberFormat="1" applyFont="1" applyFill="1" applyBorder="1" applyAlignment="1" applyProtection="1">
      <alignment horizontal="center"/>
      <protection locked="0"/>
    </xf>
    <xf numFmtId="167" fontId="0" fillId="8" borderId="8" xfId="3" applyNumberFormat="1" applyFont="1" applyFill="1" applyBorder="1" applyAlignment="1" applyProtection="1">
      <alignment horizontal="center"/>
      <protection locked="0"/>
    </xf>
    <xf numFmtId="167" fontId="0" fillId="8" borderId="40" xfId="3" applyNumberFormat="1" applyFont="1" applyFill="1" applyBorder="1" applyAlignment="1" applyProtection="1">
      <alignment horizontal="center"/>
      <protection locked="0"/>
    </xf>
    <xf numFmtId="0" fontId="8" fillId="0" borderId="17" xfId="0" applyFont="1" applyFill="1" applyBorder="1" applyProtection="1"/>
    <xf numFmtId="0" fontId="12" fillId="0" borderId="17" xfId="0" applyFont="1" applyFill="1" applyBorder="1" applyProtection="1"/>
    <xf numFmtId="0" fontId="12" fillId="10" borderId="17" xfId="0" applyFont="1" applyFill="1" applyBorder="1" applyProtection="1"/>
    <xf numFmtId="1" fontId="0" fillId="9" borderId="0" xfId="0" applyNumberFormat="1" applyFill="1" applyAlignment="1" applyProtection="1">
      <alignment horizontal="center"/>
    </xf>
    <xf numFmtId="1" fontId="0" fillId="9" borderId="8" xfId="0" applyNumberFormat="1" applyFill="1" applyBorder="1" applyAlignment="1" applyProtection="1">
      <alignment horizontal="center"/>
    </xf>
    <xf numFmtId="0" fontId="0" fillId="10" borderId="8" xfId="0" applyFill="1" applyBorder="1" applyAlignment="1" applyProtection="1">
      <alignment horizontal="left"/>
    </xf>
    <xf numFmtId="0" fontId="0" fillId="0" borderId="0" xfId="0" applyProtection="1"/>
    <xf numFmtId="0" fontId="4" fillId="0" borderId="0" xfId="0" applyFont="1" applyFill="1" applyBorder="1" applyProtection="1"/>
    <xf numFmtId="0" fontId="0" fillId="0" borderId="0" xfId="0" applyFill="1" applyBorder="1" applyProtection="1"/>
    <xf numFmtId="0" fontId="0" fillId="0" borderId="0" xfId="0" applyFill="1" applyBorder="1" applyAlignment="1" applyProtection="1">
      <alignment horizontal="center"/>
    </xf>
    <xf numFmtId="0" fontId="0" fillId="0" borderId="5" xfId="0" applyBorder="1" applyProtection="1"/>
    <xf numFmtId="1" fontId="0" fillId="0" borderId="8" xfId="0" applyNumberFormat="1" applyFill="1" applyBorder="1" applyAlignment="1" applyProtection="1">
      <alignment horizontal="center"/>
    </xf>
    <xf numFmtId="0" fontId="0" fillId="0" borderId="8" xfId="0" applyFill="1" applyBorder="1" applyProtection="1"/>
    <xf numFmtId="0" fontId="0" fillId="0" borderId="8" xfId="0" applyFill="1" applyBorder="1" applyAlignment="1" applyProtection="1">
      <alignment horizontal="center"/>
    </xf>
    <xf numFmtId="1" fontId="0" fillId="0" borderId="0" xfId="0" applyNumberFormat="1" applyFill="1" applyBorder="1" applyAlignment="1" applyProtection="1">
      <alignment horizontal="center"/>
    </xf>
    <xf numFmtId="0" fontId="0" fillId="0" borderId="8" xfId="0" applyFill="1" applyBorder="1" applyAlignment="1" applyProtection="1">
      <alignment horizontal="left"/>
    </xf>
    <xf numFmtId="0" fontId="0" fillId="0" borderId="0" xfId="0" applyFont="1" applyFill="1" applyBorder="1" applyProtection="1"/>
    <xf numFmtId="1" fontId="0" fillId="0" borderId="8" xfId="0" applyNumberFormat="1" applyFont="1" applyFill="1" applyBorder="1" applyAlignment="1" applyProtection="1">
      <alignment horizontal="center"/>
    </xf>
    <xf numFmtId="0" fontId="0" fillId="0" borderId="0" xfId="0" applyFont="1" applyProtection="1"/>
    <xf numFmtId="0" fontId="3" fillId="0" borderId="12" xfId="0" applyFont="1" applyBorder="1" applyProtection="1"/>
    <xf numFmtId="0" fontId="0" fillId="0" borderId="14" xfId="0" applyBorder="1" applyProtection="1"/>
    <xf numFmtId="0" fontId="0" fillId="0" borderId="4" xfId="0" applyBorder="1" applyProtection="1"/>
    <xf numFmtId="0" fontId="5" fillId="7" borderId="7" xfId="0" applyFont="1" applyFill="1" applyBorder="1" applyProtection="1"/>
    <xf numFmtId="0" fontId="0" fillId="0" borderId="6" xfId="0" applyBorder="1" applyProtection="1"/>
    <xf numFmtId="0" fontId="5" fillId="7" borderId="9" xfId="0" applyFont="1" applyFill="1" applyBorder="1" applyProtection="1"/>
    <xf numFmtId="0" fontId="5" fillId="7" borderId="10" xfId="0" applyFont="1" applyFill="1" applyBorder="1" applyProtection="1"/>
    <xf numFmtId="0" fontId="5" fillId="7" borderId="10" xfId="0" applyFont="1" applyFill="1" applyBorder="1" applyAlignment="1" applyProtection="1">
      <alignment horizontal="left"/>
    </xf>
    <xf numFmtId="0" fontId="5" fillId="7" borderId="45" xfId="0" applyFont="1" applyFill="1" applyBorder="1" applyProtection="1"/>
    <xf numFmtId="164" fontId="5" fillId="7" borderId="10" xfId="0" applyNumberFormat="1" applyFont="1" applyFill="1" applyBorder="1" applyAlignment="1" applyProtection="1">
      <alignment horizontal="left"/>
    </xf>
    <xf numFmtId="0" fontId="5" fillId="7" borderId="9" xfId="2" applyFont="1" applyFill="1" applyBorder="1" applyProtection="1"/>
    <xf numFmtId="0" fontId="0" fillId="8" borderId="0" xfId="0" applyFill="1" applyProtection="1"/>
    <xf numFmtId="0" fontId="0" fillId="0" borderId="20" xfId="0" applyBorder="1" applyProtection="1"/>
    <xf numFmtId="0" fontId="0" fillId="0" borderId="46" xfId="0" applyBorder="1" applyProtection="1"/>
    <xf numFmtId="0" fontId="0" fillId="0" borderId="25" xfId="0" applyBorder="1" applyProtection="1"/>
    <xf numFmtId="0" fontId="0" fillId="0" borderId="36" xfId="0" applyBorder="1" applyProtection="1"/>
    <xf numFmtId="0" fontId="0" fillId="8" borderId="47" xfId="0" applyFill="1" applyBorder="1" applyAlignment="1" applyProtection="1">
      <alignment horizontal="left"/>
      <protection locked="0"/>
    </xf>
    <xf numFmtId="0" fontId="0" fillId="8" borderId="48" xfId="0" applyFill="1" applyBorder="1" applyAlignment="1" applyProtection="1">
      <alignment horizontal="left"/>
      <protection locked="0"/>
    </xf>
    <xf numFmtId="0" fontId="0" fillId="8" borderId="49" xfId="0" applyFill="1" applyBorder="1" applyAlignment="1" applyProtection="1">
      <alignment horizontal="left"/>
      <protection locked="0"/>
    </xf>
    <xf numFmtId="0" fontId="0" fillId="8" borderId="50" xfId="0" applyFill="1" applyBorder="1" applyAlignment="1" applyProtection="1">
      <alignment horizontal="left"/>
      <protection locked="0"/>
    </xf>
    <xf numFmtId="164" fontId="0" fillId="8" borderId="48" xfId="0" applyNumberFormat="1" applyFill="1" applyBorder="1" applyAlignment="1" applyProtection="1">
      <alignment horizontal="left"/>
      <protection locked="0"/>
    </xf>
    <xf numFmtId="0" fontId="13" fillId="0" borderId="6" xfId="0" applyFont="1" applyBorder="1"/>
    <xf numFmtId="0" fontId="15" fillId="0" borderId="11" xfId="0" applyFont="1" applyBorder="1"/>
    <xf numFmtId="0" fontId="15" fillId="0" borderId="11" xfId="0" applyFont="1" applyBorder="1" applyAlignment="1">
      <alignment horizontal="center"/>
    </xf>
    <xf numFmtId="0" fontId="4" fillId="0" borderId="0" xfId="0" applyFont="1"/>
    <xf numFmtId="0" fontId="4" fillId="0" borderId="0" xfId="0" applyFont="1" applyAlignment="1">
      <alignment horizontal="center"/>
    </xf>
    <xf numFmtId="44" fontId="4" fillId="0" borderId="0" xfId="0" applyNumberFormat="1" applyFont="1"/>
    <xf numFmtId="0" fontId="16" fillId="0" borderId="33" xfId="0" applyFont="1" applyBorder="1"/>
    <xf numFmtId="0" fontId="16" fillId="0" borderId="33" xfId="0" applyFont="1" applyBorder="1" applyAlignment="1">
      <alignment horizontal="center"/>
    </xf>
    <xf numFmtId="44" fontId="16" fillId="0" borderId="29" xfId="0" applyNumberFormat="1" applyFont="1" applyBorder="1"/>
    <xf numFmtId="44" fontId="16" fillId="0" borderId="19" xfId="0" applyNumberFormat="1" applyFont="1" applyBorder="1"/>
    <xf numFmtId="0" fontId="16" fillId="0" borderId="3" xfId="0" applyFont="1" applyBorder="1"/>
    <xf numFmtId="0" fontId="16" fillId="0" borderId="3" xfId="0" applyFont="1" applyBorder="1" applyAlignment="1">
      <alignment horizontal="center"/>
    </xf>
    <xf numFmtId="44" fontId="16" fillId="0" borderId="16" xfId="0" applyNumberFormat="1" applyFont="1" applyBorder="1"/>
    <xf numFmtId="0" fontId="13" fillId="0" borderId="51" xfId="0" applyFont="1" applyBorder="1"/>
    <xf numFmtId="0" fontId="13" fillId="0" borderId="53" xfId="0" applyFont="1" applyBorder="1"/>
    <xf numFmtId="0" fontId="14" fillId="0" borderId="54" xfId="0" applyFont="1" applyBorder="1"/>
    <xf numFmtId="44" fontId="14" fillId="0" borderId="54" xfId="0" applyNumberFormat="1" applyFont="1" applyBorder="1"/>
    <xf numFmtId="0" fontId="15" fillId="0" borderId="52" xfId="0" applyFont="1" applyBorder="1"/>
    <xf numFmtId="0" fontId="15" fillId="0" borderId="52" xfId="0" applyFont="1" applyBorder="1" applyAlignment="1">
      <alignment horizontal="center"/>
    </xf>
    <xf numFmtId="0" fontId="13" fillId="0" borderId="13" xfId="0" applyFont="1" applyFill="1" applyBorder="1"/>
    <xf numFmtId="0" fontId="14" fillId="0" borderId="13" xfId="0" applyFont="1" applyFill="1" applyBorder="1"/>
    <xf numFmtId="44" fontId="14" fillId="0" borderId="13" xfId="0" applyNumberFormat="1" applyFont="1" applyFill="1" applyBorder="1"/>
    <xf numFmtId="0" fontId="5" fillId="0" borderId="13" xfId="0" applyFont="1" applyFill="1" applyBorder="1"/>
    <xf numFmtId="44" fontId="5" fillId="0" borderId="13" xfId="0" applyNumberFormat="1" applyFont="1" applyFill="1" applyBorder="1"/>
    <xf numFmtId="1" fontId="5" fillId="7" borderId="54" xfId="0" applyNumberFormat="1" applyFont="1" applyFill="1" applyBorder="1" applyAlignment="1" applyProtection="1">
      <alignment horizontal="center"/>
    </xf>
    <xf numFmtId="0" fontId="0" fillId="0" borderId="20" xfId="0" applyFill="1" applyBorder="1" applyAlignment="1" applyProtection="1"/>
    <xf numFmtId="0" fontId="0" fillId="0" borderId="22" xfId="0" applyFill="1" applyBorder="1" applyAlignment="1" applyProtection="1"/>
    <xf numFmtId="0" fontId="0" fillId="0" borderId="28" xfId="0" applyFill="1" applyBorder="1" applyAlignment="1" applyProtection="1"/>
    <xf numFmtId="0" fontId="0" fillId="0" borderId="46" xfId="0" applyFill="1" applyBorder="1" applyAlignment="1" applyProtection="1"/>
    <xf numFmtId="0" fontId="0" fillId="0" borderId="24" xfId="0" applyFill="1" applyBorder="1" applyAlignment="1" applyProtection="1"/>
    <xf numFmtId="0" fontId="0" fillId="0" borderId="55" xfId="0" applyFill="1" applyBorder="1" applyAlignment="1" applyProtection="1"/>
    <xf numFmtId="0" fontId="0" fillId="0" borderId="25" xfId="0" applyFill="1" applyBorder="1" applyAlignment="1" applyProtection="1"/>
    <xf numFmtId="0" fontId="0" fillId="0" borderId="32" xfId="0" applyFill="1" applyBorder="1" applyAlignment="1" applyProtection="1"/>
    <xf numFmtId="0" fontId="0" fillId="0" borderId="26" xfId="0" applyFill="1" applyBorder="1" applyAlignment="1" applyProtection="1"/>
    <xf numFmtId="1" fontId="0" fillId="0" borderId="11" xfId="0" applyNumberFormat="1" applyFill="1" applyBorder="1" applyAlignment="1" applyProtection="1">
      <alignment horizontal="center"/>
    </xf>
    <xf numFmtId="44" fontId="0" fillId="8" borderId="39" xfId="3" applyNumberFormat="1" applyFont="1" applyFill="1" applyBorder="1" applyAlignment="1" applyProtection="1">
      <alignment horizontal="center"/>
      <protection locked="0"/>
    </xf>
    <xf numFmtId="44" fontId="0" fillId="8" borderId="55" xfId="3" applyNumberFormat="1" applyFont="1" applyFill="1" applyBorder="1" applyAlignment="1" applyProtection="1">
      <alignment horizontal="center"/>
      <protection locked="0"/>
    </xf>
    <xf numFmtId="44" fontId="0" fillId="8" borderId="26" xfId="3" applyNumberFormat="1" applyFont="1" applyFill="1" applyBorder="1" applyAlignment="1" applyProtection="1">
      <alignment horizontal="center"/>
      <protection locked="0"/>
    </xf>
    <xf numFmtId="44" fontId="0" fillId="0" borderId="39" xfId="0" applyNumberFormat="1" applyBorder="1"/>
    <xf numFmtId="1" fontId="4" fillId="0" borderId="37" xfId="0" applyNumberFormat="1" applyFont="1" applyFill="1" applyBorder="1" applyAlignment="1" applyProtection="1">
      <alignment horizontal="center"/>
    </xf>
    <xf numFmtId="0" fontId="3" fillId="0" borderId="12" xfId="0" applyFont="1" applyBorder="1" applyAlignment="1"/>
    <xf numFmtId="0" fontId="3" fillId="0" borderId="13" xfId="0" applyFont="1" applyBorder="1" applyAlignment="1"/>
    <xf numFmtId="0" fontId="3" fillId="0" borderId="14" xfId="0" applyFont="1" applyBorder="1" applyAlignment="1"/>
    <xf numFmtId="44" fontId="0" fillId="0" borderId="10" xfId="3" applyFont="1" applyFill="1" applyBorder="1" applyAlignment="1" applyProtection="1">
      <alignment horizontal="left"/>
    </xf>
    <xf numFmtId="44" fontId="0" fillId="0" borderId="39" xfId="3" applyNumberFormat="1" applyFont="1" applyFill="1" applyBorder="1" applyAlignment="1" applyProtection="1">
      <alignment horizontal="center"/>
    </xf>
    <xf numFmtId="0" fontId="17" fillId="0" borderId="12" xfId="0" applyFont="1" applyBorder="1" applyProtection="1"/>
    <xf numFmtId="0" fontId="0" fillId="0" borderId="13" xfId="0" applyBorder="1" applyProtection="1"/>
    <xf numFmtId="1" fontId="4" fillId="0" borderId="23" xfId="0" applyNumberFormat="1" applyFont="1" applyFill="1" applyBorder="1" applyAlignment="1" applyProtection="1">
      <alignment horizontal="center"/>
    </xf>
    <xf numFmtId="1" fontId="0" fillId="0" borderId="41" xfId="0" applyNumberFormat="1" applyFill="1" applyBorder="1" applyAlignment="1" applyProtection="1">
      <alignment horizontal="center"/>
    </xf>
    <xf numFmtId="1" fontId="0" fillId="0" borderId="57" xfId="0" applyNumberFormat="1" applyFill="1" applyBorder="1" applyAlignment="1" applyProtection="1">
      <alignment horizontal="center"/>
    </xf>
    <xf numFmtId="44" fontId="0" fillId="0" borderId="58" xfId="3" applyFont="1" applyFill="1" applyBorder="1" applyAlignment="1" applyProtection="1">
      <alignment horizontal="left"/>
    </xf>
    <xf numFmtId="0" fontId="8" fillId="0" borderId="12" xfId="0" applyFont="1" applyFill="1" applyBorder="1" applyProtection="1"/>
    <xf numFmtId="1" fontId="0" fillId="0" borderId="13" xfId="0" applyNumberFormat="1" applyFill="1" applyBorder="1" applyAlignment="1" applyProtection="1">
      <alignment horizontal="center"/>
    </xf>
    <xf numFmtId="1" fontId="4" fillId="0" borderId="13" xfId="0" applyNumberFormat="1" applyFont="1" applyFill="1" applyBorder="1" applyAlignment="1" applyProtection="1">
      <alignment horizontal="center"/>
    </xf>
    <xf numFmtId="0" fontId="4" fillId="0" borderId="4" xfId="0" applyFont="1" applyBorder="1" applyProtection="1"/>
    <xf numFmtId="2" fontId="0" fillId="0" borderId="0" xfId="0" applyNumberFormat="1" applyFill="1" applyBorder="1" applyProtection="1"/>
    <xf numFmtId="0" fontId="4" fillId="0" borderId="5" xfId="0" applyFont="1" applyBorder="1" applyProtection="1"/>
    <xf numFmtId="0" fontId="0" fillId="0" borderId="56" xfId="0" applyBorder="1" applyProtection="1"/>
    <xf numFmtId="44" fontId="5" fillId="7" borderId="2" xfId="3" applyFont="1" applyFill="1" applyBorder="1" applyProtection="1"/>
    <xf numFmtId="44" fontId="0" fillId="0" borderId="40" xfId="3" applyNumberFormat="1" applyFont="1" applyFill="1" applyBorder="1" applyAlignment="1" applyProtection="1">
      <alignment horizontal="center"/>
    </xf>
    <xf numFmtId="1" fontId="0" fillId="0" borderId="24" xfId="0" applyNumberFormat="1" applyFill="1" applyBorder="1" applyAlignment="1" applyProtection="1">
      <alignment horizontal="center"/>
    </xf>
    <xf numFmtId="1" fontId="0" fillId="0" borderId="37" xfId="0" applyNumberFormat="1" applyFill="1" applyBorder="1" applyAlignment="1" applyProtection="1">
      <alignment horizontal="center"/>
    </xf>
    <xf numFmtId="1" fontId="0" fillId="0" borderId="22" xfId="0" applyNumberFormat="1" applyFill="1" applyBorder="1" applyAlignment="1" applyProtection="1">
      <alignment horizontal="center"/>
    </xf>
    <xf numFmtId="44" fontId="0" fillId="8" borderId="28" xfId="3" applyNumberFormat="1" applyFont="1" applyFill="1" applyBorder="1" applyAlignment="1" applyProtection="1">
      <alignment horizontal="center"/>
      <protection locked="0"/>
    </xf>
    <xf numFmtId="1" fontId="0" fillId="0" borderId="32" xfId="0" applyNumberFormat="1" applyFill="1" applyBorder="1" applyAlignment="1" applyProtection="1">
      <alignment horizontal="center"/>
    </xf>
    <xf numFmtId="0" fontId="5" fillId="7" borderId="60" xfId="0" applyFont="1" applyFill="1" applyBorder="1" applyProtection="1"/>
    <xf numFmtId="1" fontId="5" fillId="7" borderId="61" xfId="0" applyNumberFormat="1" applyFont="1" applyFill="1" applyBorder="1" applyAlignment="1" applyProtection="1">
      <alignment horizontal="center"/>
    </xf>
    <xf numFmtId="1" fontId="5" fillId="7" borderId="62" xfId="0" applyNumberFormat="1" applyFont="1" applyFill="1" applyBorder="1" applyAlignment="1" applyProtection="1">
      <alignment horizontal="center"/>
    </xf>
    <xf numFmtId="1" fontId="5" fillId="7" borderId="63" xfId="0" applyNumberFormat="1" applyFont="1" applyFill="1" applyBorder="1" applyAlignment="1" applyProtection="1">
      <alignment horizontal="center"/>
    </xf>
    <xf numFmtId="1" fontId="8" fillId="0" borderId="0" xfId="0" applyNumberFormat="1" applyFont="1" applyAlignment="1" applyProtection="1">
      <alignment horizontal="center"/>
    </xf>
    <xf numFmtId="14" fontId="0" fillId="0" borderId="0" xfId="0" applyNumberFormat="1" applyAlignment="1" applyProtection="1">
      <alignment horizontal="left"/>
    </xf>
    <xf numFmtId="1" fontId="0" fillId="0" borderId="0" xfId="0" applyNumberFormat="1" applyFill="1" applyAlignment="1" applyProtection="1">
      <alignment horizontal="center"/>
    </xf>
    <xf numFmtId="0" fontId="0" fillId="0" borderId="0" xfId="0" applyFill="1" applyAlignment="1" applyProtection="1">
      <alignment horizontal="center"/>
    </xf>
    <xf numFmtId="0" fontId="0" fillId="0" borderId="3" xfId="0" applyBorder="1" applyAlignment="1" applyProtection="1">
      <alignment wrapText="1"/>
    </xf>
    <xf numFmtId="0" fontId="0" fillId="0" borderId="3" xfId="0" applyBorder="1" applyAlignment="1" applyProtection="1">
      <alignment horizontal="center" wrapText="1"/>
    </xf>
    <xf numFmtId="0" fontId="0" fillId="0" borderId="0" xfId="0" applyAlignment="1" applyProtection="1">
      <alignment wrapText="1"/>
    </xf>
    <xf numFmtId="2" fontId="0" fillId="0" borderId="0" xfId="0" applyNumberFormat="1" applyFont="1" applyProtection="1"/>
    <xf numFmtId="0" fontId="1" fillId="0" borderId="0" xfId="0" applyFont="1" applyFill="1" applyAlignment="1" applyProtection="1">
      <alignment horizontal="left"/>
    </xf>
    <xf numFmtId="0" fontId="0" fillId="0" borderId="0" xfId="0" quotePrefix="1" applyFill="1" applyProtection="1"/>
    <xf numFmtId="0" fontId="0" fillId="0" borderId="0" xfId="0" applyFont="1" applyAlignment="1" applyProtection="1">
      <alignment horizontal="center"/>
    </xf>
    <xf numFmtId="0" fontId="0" fillId="0" borderId="43" xfId="0" applyBorder="1"/>
    <xf numFmtId="44" fontId="0" fillId="0" borderId="44" xfId="0" applyNumberFormat="1" applyBorder="1"/>
    <xf numFmtId="0" fontId="0" fillId="0" borderId="34" xfId="0" applyBorder="1"/>
    <xf numFmtId="44" fontId="0" fillId="0" borderId="33" xfId="0" applyNumberFormat="1" applyBorder="1"/>
    <xf numFmtId="0" fontId="0" fillId="0" borderId="35" xfId="0" applyBorder="1"/>
    <xf numFmtId="0" fontId="0" fillId="0" borderId="15" xfId="0" applyBorder="1"/>
    <xf numFmtId="44" fontId="0" fillId="0" borderId="3" xfId="0" applyNumberFormat="1" applyBorder="1"/>
    <xf numFmtId="44" fontId="0" fillId="0" borderId="42" xfId="0" applyNumberFormat="1" applyBorder="1"/>
    <xf numFmtId="0" fontId="5" fillId="0" borderId="59" xfId="0" applyFont="1" applyBorder="1"/>
    <xf numFmtId="44" fontId="0" fillId="0" borderId="64" xfId="0" applyNumberFormat="1" applyBorder="1"/>
    <xf numFmtId="44" fontId="0" fillId="0" borderId="65" xfId="0" applyNumberFormat="1" applyBorder="1"/>
    <xf numFmtId="44" fontId="0" fillId="0" borderId="66" xfId="0" applyNumberFormat="1" applyBorder="1"/>
    <xf numFmtId="44" fontId="0" fillId="0" borderId="50" xfId="0" applyNumberFormat="1" applyBorder="1"/>
    <xf numFmtId="44" fontId="0" fillId="0" borderId="48" xfId="0" applyNumberFormat="1" applyBorder="1"/>
    <xf numFmtId="44" fontId="5" fillId="7" borderId="2" xfId="0" applyNumberFormat="1" applyFont="1" applyFill="1" applyBorder="1"/>
    <xf numFmtId="0" fontId="5" fillId="0" borderId="67" xfId="0" applyFont="1" applyBorder="1"/>
    <xf numFmtId="0" fontId="5" fillId="0" borderId="68" xfId="0" applyFont="1" applyBorder="1"/>
    <xf numFmtId="44" fontId="4" fillId="0" borderId="2" xfId="0" applyNumberFormat="1" applyFont="1" applyFill="1" applyBorder="1"/>
    <xf numFmtId="44" fontId="5" fillId="7" borderId="66" xfId="0" applyNumberFormat="1" applyFont="1" applyFill="1" applyBorder="1"/>
    <xf numFmtId="0" fontId="16" fillId="0" borderId="0" xfId="0" applyFont="1" applyBorder="1"/>
    <xf numFmtId="0" fontId="16" fillId="0" borderId="0" xfId="0" applyFont="1" applyBorder="1" applyAlignment="1">
      <alignment horizontal="center"/>
    </xf>
    <xf numFmtId="0" fontId="18" fillId="0" borderId="34" xfId="0" applyFont="1" applyBorder="1" applyAlignment="1">
      <alignment vertical="center"/>
    </xf>
    <xf numFmtId="0" fontId="18" fillId="0" borderId="35" xfId="0" applyFont="1" applyBorder="1"/>
    <xf numFmtId="0" fontId="18" fillId="0" borderId="15" xfId="0" applyFont="1" applyBorder="1"/>
    <xf numFmtId="44" fontId="0" fillId="0" borderId="0" xfId="0" applyNumberFormat="1" applyProtection="1"/>
    <xf numFmtId="0" fontId="5" fillId="7" borderId="12"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19" fillId="0" borderId="3" xfId="0" applyFont="1" applyBorder="1" applyAlignment="1" applyProtection="1">
      <alignment horizontal="center" wrapText="1"/>
    </xf>
    <xf numFmtId="44" fontId="0" fillId="11" borderId="55" xfId="3" applyNumberFormat="1" applyFont="1" applyFill="1" applyBorder="1" applyAlignment="1" applyProtection="1">
      <alignment horizontal="center"/>
    </xf>
    <xf numFmtId="44" fontId="4" fillId="0" borderId="66" xfId="0" applyNumberFormat="1" applyFont="1" applyFill="1" applyBorder="1"/>
    <xf numFmtId="0" fontId="0" fillId="0" borderId="35" xfId="0" applyBorder="1" applyProtection="1"/>
    <xf numFmtId="0" fontId="0" fillId="0" borderId="19" xfId="0" applyBorder="1" applyProtection="1"/>
    <xf numFmtId="44" fontId="0" fillId="8" borderId="10" xfId="3" applyNumberFormat="1" applyFont="1" applyFill="1" applyBorder="1" applyAlignment="1" applyProtection="1">
      <alignment horizontal="center"/>
      <protection locked="0"/>
    </xf>
    <xf numFmtId="0" fontId="4" fillId="0" borderId="5" xfId="0" applyFont="1" applyBorder="1" applyAlignment="1" applyProtection="1">
      <alignment wrapText="1"/>
    </xf>
    <xf numFmtId="0" fontId="19" fillId="0" borderId="0" xfId="0" applyFont="1" applyAlignment="1" applyProtection="1">
      <alignment horizontal="center"/>
    </xf>
    <xf numFmtId="1" fontId="21" fillId="0" borderId="0" xfId="0" applyNumberFormat="1" applyFont="1" applyAlignment="1" applyProtection="1">
      <alignment horizontal="center"/>
    </xf>
    <xf numFmtId="1" fontId="19" fillId="0" borderId="0" xfId="0" applyNumberFormat="1" applyFont="1" applyFill="1" applyAlignment="1" applyProtection="1">
      <alignment horizontal="center"/>
    </xf>
    <xf numFmtId="1" fontId="0" fillId="0" borderId="8" xfId="0" applyNumberFormat="1" applyBorder="1" applyAlignment="1" applyProtection="1">
      <alignment horizontal="center"/>
    </xf>
    <xf numFmtId="0" fontId="19" fillId="0" borderId="0" xfId="0" applyFont="1" applyFill="1" applyAlignment="1" applyProtection="1">
      <alignment horizontal="center"/>
    </xf>
    <xf numFmtId="0" fontId="20" fillId="0" borderId="3" xfId="0" applyFont="1" applyBorder="1" applyAlignment="1" applyProtection="1">
      <alignment horizontal="center" wrapText="1"/>
    </xf>
    <xf numFmtId="0" fontId="20" fillId="0" borderId="0" xfId="0" applyFont="1" applyFill="1" applyAlignment="1" applyProtection="1">
      <alignment horizontal="center"/>
    </xf>
    <xf numFmtId="0" fontId="19" fillId="0" borderId="0" xfId="0" applyFont="1" applyProtection="1"/>
    <xf numFmtId="0" fontId="19" fillId="0" borderId="0" xfId="0" applyFont="1" applyFill="1" applyProtection="1"/>
    <xf numFmtId="0" fontId="20" fillId="0" borderId="0" xfId="0" applyFont="1" applyProtection="1"/>
    <xf numFmtId="1" fontId="22" fillId="0" borderId="0" xfId="0" applyNumberFormat="1" applyFont="1" applyAlignment="1" applyProtection="1">
      <alignment horizontal="center"/>
    </xf>
    <xf numFmtId="0" fontId="20" fillId="0" borderId="0" xfId="0" applyFont="1" applyFill="1" applyProtection="1"/>
    <xf numFmtId="0" fontId="20" fillId="0" borderId="0" xfId="0" applyFont="1" applyAlignment="1" applyProtection="1">
      <alignment horizontal="center"/>
    </xf>
    <xf numFmtId="0" fontId="0" fillId="0" borderId="0" xfId="0" applyAlignment="1" applyProtection="1">
      <alignment horizontal="right"/>
    </xf>
    <xf numFmtId="0" fontId="19" fillId="0" borderId="0" xfId="0" applyFont="1" applyAlignment="1" applyProtection="1">
      <alignment horizontal="right"/>
    </xf>
    <xf numFmtId="0" fontId="20" fillId="0" borderId="0" xfId="0" applyFont="1" applyAlignment="1" applyProtection="1">
      <alignment horizontal="right"/>
    </xf>
    <xf numFmtId="44" fontId="0" fillId="8" borderId="69" xfId="3" applyNumberFormat="1" applyFont="1" applyFill="1" applyBorder="1" applyAlignment="1" applyProtection="1">
      <alignment horizontal="center"/>
      <protection locked="0"/>
    </xf>
    <xf numFmtId="0" fontId="4" fillId="0" borderId="0" xfId="0" applyFont="1" applyAlignment="1" applyProtection="1">
      <alignment horizontal="right"/>
    </xf>
    <xf numFmtId="0" fontId="0" fillId="0" borderId="0" xfId="0" applyFill="1" applyAlignment="1" applyProtection="1">
      <alignment horizontal="right"/>
    </xf>
    <xf numFmtId="1" fontId="8" fillId="0" borderId="0" xfId="0" applyNumberFormat="1" applyFont="1" applyFill="1" applyAlignment="1" applyProtection="1">
      <alignment horizontal="center"/>
    </xf>
    <xf numFmtId="0" fontId="0" fillId="0" borderId="3" xfId="0" applyFill="1" applyBorder="1" applyAlignment="1" applyProtection="1">
      <alignment horizontal="center" wrapText="1"/>
    </xf>
    <xf numFmtId="0" fontId="0" fillId="0" borderId="0" xfId="0" applyFont="1" applyFill="1" applyAlignment="1" applyProtection="1">
      <alignment horizontal="center"/>
    </xf>
    <xf numFmtId="1" fontId="0" fillId="11" borderId="24" xfId="0" applyNumberFormat="1" applyFill="1" applyBorder="1" applyAlignment="1" applyProtection="1">
      <alignment horizontal="center"/>
    </xf>
    <xf numFmtId="1" fontId="0" fillId="0" borderId="46" xfId="0" applyNumberFormat="1" applyBorder="1" applyProtection="1"/>
    <xf numFmtId="0" fontId="19" fillId="0" borderId="0" xfId="0" applyFont="1" applyFill="1" applyAlignment="1" applyProtection="1">
      <alignment horizontal="right"/>
    </xf>
    <xf numFmtId="1" fontId="21" fillId="0" borderId="0" xfId="0" applyNumberFormat="1" applyFont="1" applyFill="1" applyAlignment="1" applyProtection="1">
      <alignment horizontal="center"/>
    </xf>
    <xf numFmtId="0" fontId="19" fillId="0" borderId="3" xfId="0" applyFont="1" applyFill="1" applyBorder="1" applyAlignment="1" applyProtection="1">
      <alignment horizontal="center" wrapText="1"/>
    </xf>
    <xf numFmtId="2" fontId="0" fillId="5" borderId="0" xfId="0" applyNumberFormat="1" applyFont="1" applyFill="1" applyAlignment="1" applyProtection="1">
      <alignment horizontal="center"/>
    </xf>
    <xf numFmtId="2" fontId="19" fillId="0" borderId="0" xfId="0" applyNumberFormat="1" applyFont="1" applyAlignment="1" applyProtection="1">
      <alignment horizontal="center"/>
    </xf>
    <xf numFmtId="2" fontId="0" fillId="0" borderId="0" xfId="0" applyNumberFormat="1" applyFont="1" applyAlignment="1" applyProtection="1">
      <alignment horizontal="center"/>
    </xf>
    <xf numFmtId="2" fontId="20" fillId="5" borderId="0" xfId="0" applyNumberFormat="1" applyFont="1" applyFill="1" applyAlignment="1" applyProtection="1">
      <alignment horizontal="center"/>
    </xf>
    <xf numFmtId="2" fontId="20" fillId="0" borderId="0" xfId="0" applyNumberFormat="1" applyFont="1" applyAlignment="1" applyProtection="1">
      <alignment horizontal="center"/>
    </xf>
    <xf numFmtId="2" fontId="0" fillId="0" borderId="0" xfId="0" applyNumberFormat="1" applyFont="1" applyFill="1" applyAlignment="1" applyProtection="1">
      <alignment horizontal="center"/>
    </xf>
    <xf numFmtId="2" fontId="19" fillId="5" borderId="0" xfId="0" applyNumberFormat="1" applyFont="1" applyFill="1" applyAlignment="1" applyProtection="1">
      <alignment horizontal="center"/>
    </xf>
    <xf numFmtId="2" fontId="4" fillId="2" borderId="0" xfId="0" applyNumberFormat="1" applyFont="1" applyFill="1" applyAlignment="1" applyProtection="1">
      <alignment horizontal="center"/>
    </xf>
    <xf numFmtId="2" fontId="19" fillId="0" borderId="0" xfId="0" applyNumberFormat="1" applyFont="1" applyFill="1" applyAlignment="1" applyProtection="1">
      <alignment horizontal="center"/>
    </xf>
    <xf numFmtId="2" fontId="20" fillId="0" borderId="0" xfId="0" applyNumberFormat="1" applyFont="1" applyFill="1" applyAlignment="1" applyProtection="1">
      <alignment horizontal="center"/>
    </xf>
    <xf numFmtId="2" fontId="0" fillId="0" borderId="8" xfId="0" applyNumberFormat="1" applyFill="1" applyBorder="1" applyAlignment="1" applyProtection="1">
      <alignment horizontal="center"/>
    </xf>
    <xf numFmtId="0" fontId="14" fillId="0" borderId="3" xfId="0" applyFont="1" applyFill="1" applyBorder="1"/>
    <xf numFmtId="44" fontId="14" fillId="0" borderId="3" xfId="0" applyNumberFormat="1" applyFont="1" applyFill="1" applyBorder="1"/>
    <xf numFmtId="0" fontId="5" fillId="0" borderId="3" xfId="0" applyFont="1" applyFill="1" applyBorder="1"/>
    <xf numFmtId="44" fontId="0" fillId="0" borderId="45" xfId="3" applyFont="1" applyFill="1" applyBorder="1" applyAlignment="1" applyProtection="1">
      <alignment horizontal="left"/>
    </xf>
    <xf numFmtId="44" fontId="0" fillId="2" borderId="19" xfId="3" applyFont="1" applyFill="1" applyBorder="1" applyAlignment="1" applyProtection="1">
      <alignment horizontal="left"/>
    </xf>
    <xf numFmtId="0" fontId="2" fillId="0" borderId="12" xfId="0" applyFont="1" applyBorder="1" applyAlignment="1" applyProtection="1">
      <alignment horizontal="center" wrapText="1"/>
    </xf>
    <xf numFmtId="0" fontId="2" fillId="0" borderId="13" xfId="0" applyFont="1" applyBorder="1" applyAlignment="1" applyProtection="1">
      <alignment horizontal="center" wrapText="1"/>
    </xf>
    <xf numFmtId="0" fontId="2" fillId="0" borderId="14" xfId="0" applyFont="1" applyBorder="1" applyAlignment="1" applyProtection="1">
      <alignment horizontal="center" wrapText="1"/>
    </xf>
    <xf numFmtId="0" fontId="5" fillId="7" borderId="12" xfId="0" applyFont="1" applyFill="1" applyBorder="1" applyAlignment="1" applyProtection="1">
      <alignment horizontal="left"/>
    </xf>
    <xf numFmtId="0" fontId="5" fillId="7" borderId="13" xfId="0" applyFont="1" applyFill="1" applyBorder="1" applyAlignment="1" applyProtection="1">
      <alignment horizontal="left"/>
    </xf>
    <xf numFmtId="0" fontId="5" fillId="7" borderId="14" xfId="0" applyFont="1" applyFill="1" applyBorder="1" applyAlignment="1" applyProtection="1">
      <alignment horizontal="left"/>
    </xf>
    <xf numFmtId="0" fontId="2" fillId="0" borderId="12" xfId="0" applyFont="1" applyBorder="1" applyAlignment="1" applyProtection="1">
      <alignment wrapText="1"/>
    </xf>
    <xf numFmtId="0" fontId="0" fillId="0" borderId="13" xfId="0" applyBorder="1" applyAlignment="1" applyProtection="1">
      <alignment wrapText="1"/>
    </xf>
    <xf numFmtId="0" fontId="0" fillId="0" borderId="14" xfId="0" applyBorder="1" applyAlignment="1" applyProtection="1">
      <alignment wrapText="1"/>
    </xf>
    <xf numFmtId="0" fontId="0" fillId="0" borderId="34" xfId="0" applyBorder="1" applyAlignment="1">
      <alignment vertical="top" wrapText="1"/>
    </xf>
    <xf numFmtId="0" fontId="0" fillId="0" borderId="33" xfId="0" applyBorder="1" applyAlignment="1">
      <alignment wrapText="1"/>
    </xf>
    <xf numFmtId="0" fontId="0" fillId="0" borderId="29" xfId="0" applyBorder="1" applyAlignment="1">
      <alignment wrapText="1"/>
    </xf>
    <xf numFmtId="0" fontId="0" fillId="0" borderId="35" xfId="0" applyBorder="1" applyAlignment="1">
      <alignment wrapText="1"/>
    </xf>
    <xf numFmtId="0" fontId="0" fillId="0" borderId="0" xfId="0" applyAlignment="1">
      <alignment wrapText="1"/>
    </xf>
    <xf numFmtId="0" fontId="0" fillId="0" borderId="19" xfId="0" applyBorder="1" applyAlignment="1">
      <alignment wrapText="1"/>
    </xf>
    <xf numFmtId="0" fontId="0" fillId="0" borderId="15" xfId="0" applyBorder="1" applyAlignment="1">
      <alignment wrapText="1"/>
    </xf>
    <xf numFmtId="0" fontId="0" fillId="0" borderId="3" xfId="0" applyBorder="1" applyAlignment="1">
      <alignment wrapText="1"/>
    </xf>
    <xf numFmtId="0" fontId="0" fillId="0" borderId="16" xfId="0" applyBorder="1" applyAlignment="1">
      <alignment wrapText="1"/>
    </xf>
  </cellXfs>
  <cellStyles count="7">
    <cellStyle name="Hyperlink" xfId="2" builtinId="8"/>
    <cellStyle name="Standaard" xfId="0" builtinId="0"/>
    <cellStyle name="Standaard 2" xfId="1" xr:uid="{00000000-0005-0000-0000-000002000000}"/>
    <cellStyle name="Valuta" xfId="3" builtinId="4"/>
    <cellStyle name="Valuta 2" xfId="4" xr:uid="{85D68B54-DF18-4F2C-8CC3-979544C011FC}"/>
    <cellStyle name="Valuta 3" xfId="5" xr:uid="{6954A9F9-FA88-44E7-8294-03C48E041005}"/>
    <cellStyle name="Valuta 4" xfId="6" xr:uid="{E9AF3682-6849-4C00-BF1F-40A7D5A5B122}"/>
  </cellStyles>
  <dxfs count="4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9F9289"/>
      <color rgb="FFEBEBEB"/>
      <color rgb="FFC2E76B"/>
      <color rgb="FF173583"/>
      <color rgb="FFF07512"/>
      <color rgb="FFD75F2D"/>
      <color rgb="FF1F177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dhaabfps01\redir$\OPDRACHTGEVERS\Stichting%20OPO%20Borger%20Odoorn\Bestek\Inschrijfbiljetten%20OPO%20Borger%20Odoor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zamelblad"/>
      <sheetName val="basisgegevens"/>
      <sheetName val="uurtariefopbouw"/>
      <sheetName val="1"/>
      <sheetName val="1a"/>
      <sheetName val="2"/>
      <sheetName val="2a"/>
      <sheetName val="3"/>
      <sheetName val="3a"/>
      <sheetName val="4"/>
      <sheetName val="4a"/>
      <sheetName val="5"/>
      <sheetName val="5a"/>
      <sheetName val="6"/>
      <sheetName val="6a"/>
      <sheetName val="7"/>
      <sheetName val="7a"/>
      <sheetName val="8"/>
      <sheetName val="8a"/>
      <sheetName val="9"/>
      <sheetName val="9a"/>
      <sheetName val="Totaalblad"/>
      <sheetName val="Wijzigingenblad"/>
      <sheetName val="Supplement"/>
      <sheetName val="Blad1"/>
    </sheetNames>
    <sheetDataSet>
      <sheetData sheetId="0">
        <row r="5">
          <cell r="A5">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Kantoorthema">
  <a:themeElements>
    <a:clrScheme name="Aangepast Alpha">
      <a:dk1>
        <a:sysClr val="windowText" lastClr="000000"/>
      </a:dk1>
      <a:lt1>
        <a:sysClr val="window" lastClr="FFFFFF"/>
      </a:lt1>
      <a:dk2>
        <a:srgbClr val="444D26"/>
      </a:dk2>
      <a:lt2>
        <a:srgbClr val="FEFAC9"/>
      </a:lt2>
      <a:accent1>
        <a:srgbClr val="F3A447"/>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jveenstra@alpha-adviesbureau.nl"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7.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37.v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38.vml"/><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vmlDrawing" Target="../drawings/vmlDrawing40.vml"/><Relationship Id="rId1" Type="http://schemas.openxmlformats.org/officeDocument/2006/relationships/printerSettings" Target="../printerSettings/printerSettings42.bin"/><Relationship Id="rId4" Type="http://schemas.openxmlformats.org/officeDocument/2006/relationships/comments" Target="../comments1.xml"/></Relationships>
</file>

<file path=xl/worksheets/_rels/sheet45.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vmlDrawing" Target="../drawings/vmlDrawing43.vml"/><Relationship Id="rId1" Type="http://schemas.openxmlformats.org/officeDocument/2006/relationships/printerSettings" Target="../printerSettings/printerSettings44.bin"/><Relationship Id="rId4" Type="http://schemas.openxmlformats.org/officeDocument/2006/relationships/comments" Target="../comments2.xml"/></Relationships>
</file>

<file path=xl/worksheets/_rels/sheet47.xml.rels><?xml version="1.0" encoding="UTF-8" standalone="yes"?>
<Relationships xmlns="http://schemas.openxmlformats.org/package/2006/relationships"><Relationship Id="rId2" Type="http://schemas.openxmlformats.org/officeDocument/2006/relationships/vmlDrawing" Target="../drawings/vmlDrawing45.vml"/><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2" Type="http://schemas.openxmlformats.org/officeDocument/2006/relationships/vmlDrawing" Target="../drawings/vmlDrawing46.v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C2E76B"/>
  </sheetPr>
  <dimension ref="A1:K32"/>
  <sheetViews>
    <sheetView showGridLines="0" showZeros="0" tabSelected="1" zoomScaleNormal="100" workbookViewId="0">
      <pane ySplit="2" topLeftCell="A3" activePane="bottomLeft" state="frozen"/>
      <selection pane="bottomLeft" activeCell="B4" sqref="B4"/>
    </sheetView>
  </sheetViews>
  <sheetFormatPr defaultColWidth="0" defaultRowHeight="15" zeroHeight="1" x14ac:dyDescent="0.25"/>
  <cols>
    <col min="1" max="1" width="59" style="158" customWidth="1"/>
    <col min="2" max="2" width="44.85546875" style="182" customWidth="1"/>
    <col min="3" max="6" width="9.140625" style="158" hidden="1" customWidth="1"/>
    <col min="7" max="11" width="0" style="158" hidden="1" customWidth="1"/>
    <col min="12" max="16384" width="9.140625" style="158" hidden="1"/>
  </cols>
  <sheetData>
    <row r="1" spans="1:2" x14ac:dyDescent="0.25">
      <c r="B1" s="158"/>
    </row>
    <row r="2" spans="1:2" ht="23.25" x14ac:dyDescent="0.35">
      <c r="A2" s="171" t="s">
        <v>212</v>
      </c>
      <c r="B2" s="172"/>
    </row>
    <row r="3" spans="1:2" x14ac:dyDescent="0.25">
      <c r="B3" s="158"/>
    </row>
    <row r="4" spans="1:2" x14ac:dyDescent="0.25">
      <c r="A4" s="173" t="s">
        <v>209</v>
      </c>
      <c r="B4" s="174" t="s">
        <v>211</v>
      </c>
    </row>
    <row r="5" spans="1:2" x14ac:dyDescent="0.25">
      <c r="A5" s="175" t="s">
        <v>210</v>
      </c>
      <c r="B5" s="176" t="s">
        <v>201</v>
      </c>
    </row>
    <row r="6" spans="1:2" x14ac:dyDescent="0.25">
      <c r="B6" s="158"/>
    </row>
    <row r="7" spans="1:2" x14ac:dyDescent="0.25">
      <c r="A7" s="173" t="s">
        <v>8</v>
      </c>
      <c r="B7" s="174" t="s">
        <v>208</v>
      </c>
    </row>
    <row r="8" spans="1:2" x14ac:dyDescent="0.25">
      <c r="A8" s="162" t="s">
        <v>9</v>
      </c>
      <c r="B8" s="177" t="s">
        <v>107</v>
      </c>
    </row>
    <row r="9" spans="1:2" x14ac:dyDescent="0.25">
      <c r="A9" s="162" t="s">
        <v>10</v>
      </c>
      <c r="B9" s="178">
        <v>41015441</v>
      </c>
    </row>
    <row r="10" spans="1:2" x14ac:dyDescent="0.25">
      <c r="A10" s="162" t="s">
        <v>11</v>
      </c>
      <c r="B10" s="177" t="s">
        <v>234</v>
      </c>
    </row>
    <row r="11" spans="1:2" x14ac:dyDescent="0.25">
      <c r="A11" s="162" t="s">
        <v>12</v>
      </c>
      <c r="B11" s="177" t="s">
        <v>235</v>
      </c>
    </row>
    <row r="12" spans="1:2" x14ac:dyDescent="0.25">
      <c r="A12" s="162" t="s">
        <v>13</v>
      </c>
      <c r="B12" s="177"/>
    </row>
    <row r="13" spans="1:2" x14ac:dyDescent="0.25">
      <c r="A13" s="175" t="s">
        <v>12</v>
      </c>
      <c r="B13" s="176"/>
    </row>
    <row r="14" spans="1:2" x14ac:dyDescent="0.25">
      <c r="B14" s="158"/>
    </row>
    <row r="15" spans="1:2" x14ac:dyDescent="0.25">
      <c r="A15" s="173" t="s">
        <v>14</v>
      </c>
      <c r="B15" s="174" t="s">
        <v>213</v>
      </c>
    </row>
    <row r="16" spans="1:2" x14ac:dyDescent="0.25">
      <c r="A16" s="110" t="s">
        <v>12</v>
      </c>
      <c r="B16" s="179" t="s">
        <v>214</v>
      </c>
    </row>
    <row r="17" spans="1:2" x14ac:dyDescent="0.25">
      <c r="A17" s="162" t="s">
        <v>15</v>
      </c>
      <c r="B17" s="180" t="s">
        <v>215</v>
      </c>
    </row>
    <row r="18" spans="1:2" x14ac:dyDescent="0.25">
      <c r="A18" s="175" t="s">
        <v>16</v>
      </c>
      <c r="B18" s="181" t="s">
        <v>216</v>
      </c>
    </row>
    <row r="19" spans="1:2" x14ac:dyDescent="0.25">
      <c r="B19" s="158"/>
    </row>
    <row r="20" spans="1:2" x14ac:dyDescent="0.25">
      <c r="B20" s="158"/>
    </row>
    <row r="21" spans="1:2" x14ac:dyDescent="0.25">
      <c r="A21" s="183" t="s">
        <v>80</v>
      </c>
      <c r="B21" s="187"/>
    </row>
    <row r="22" spans="1:2" x14ac:dyDescent="0.25">
      <c r="A22" s="184" t="s">
        <v>81</v>
      </c>
      <c r="B22" s="188"/>
    </row>
    <row r="23" spans="1:2" x14ac:dyDescent="0.25">
      <c r="A23" s="184" t="s">
        <v>10</v>
      </c>
      <c r="B23" s="188"/>
    </row>
    <row r="24" spans="1:2" x14ac:dyDescent="0.25">
      <c r="A24" s="184" t="s">
        <v>82</v>
      </c>
      <c r="B24" s="188" t="s">
        <v>243</v>
      </c>
    </row>
    <row r="25" spans="1:2" x14ac:dyDescent="0.25">
      <c r="A25" s="184" t="s">
        <v>12</v>
      </c>
      <c r="B25" s="188"/>
    </row>
    <row r="26" spans="1:2" x14ac:dyDescent="0.25">
      <c r="A26" s="184" t="s">
        <v>83</v>
      </c>
      <c r="B26" s="188"/>
    </row>
    <row r="27" spans="1:2" x14ac:dyDescent="0.25">
      <c r="A27" s="185" t="s">
        <v>12</v>
      </c>
      <c r="B27" s="189"/>
    </row>
    <row r="28" spans="1:2" x14ac:dyDescent="0.25">
      <c r="B28" s="158"/>
    </row>
    <row r="29" spans="1:2" x14ac:dyDescent="0.25">
      <c r="A29" s="183" t="s">
        <v>17</v>
      </c>
      <c r="B29" s="187"/>
    </row>
    <row r="30" spans="1:2" x14ac:dyDescent="0.25">
      <c r="A30" s="186" t="s">
        <v>12</v>
      </c>
      <c r="B30" s="190"/>
    </row>
    <row r="31" spans="1:2" x14ac:dyDescent="0.25">
      <c r="A31" s="184" t="s">
        <v>15</v>
      </c>
      <c r="B31" s="191"/>
    </row>
    <row r="32" spans="1:2" x14ac:dyDescent="0.25">
      <c r="A32" s="185" t="s">
        <v>16</v>
      </c>
      <c r="B32" s="189"/>
    </row>
  </sheetData>
  <sheetProtection algorithmName="SHA-512" hashValue="uj1NxrDIoygaoYvhtVUUXoiBA9szBWd5sJQPM3EQjSP8rwLYSgJOm5ddNCJi/YEzVMEksG4HtiaYMvP0gPjTCg==" saltValue="D4sVo3lmJeuzQuSzraVBbw==" spinCount="100000" sheet="1" objects="1" scenarios="1"/>
  <hyperlinks>
    <hyperlink ref="B18" r:id="rId1" xr:uid="{6FF461F6-85E0-475F-A295-AA0CC08FE8CD}"/>
  </hyperlinks>
  <pageMargins left="0.70866141732283472" right="0.70866141732283472" top="0.94488188976377963" bottom="0.74803149606299213" header="0.31496062992125984" footer="0.31496062992125984"/>
  <pageSetup paperSize="9" scale="83" orientation="portrait" r:id="rId2"/>
  <headerFooter>
    <oddHeader>&amp;L&amp;G</oddHead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4,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Kardinaal Alfrinkschool</v>
      </c>
      <c r="C5" s="117"/>
      <c r="D5" s="117"/>
      <c r="E5" s="118"/>
      <c r="F5" s="48"/>
      <c r="G5" s="48"/>
      <c r="H5" s="48"/>
      <c r="I5" s="123"/>
      <c r="J5" s="40"/>
      <c r="K5" s="40"/>
    </row>
    <row r="6" spans="1:15" x14ac:dyDescent="0.25">
      <c r="A6" s="159"/>
      <c r="B6" s="134" t="str">
        <f>VLOOKUP(I6,verzamelblad!A5:E54,4)</f>
        <v>Geuzingerbrink 74</v>
      </c>
      <c r="C6" s="119"/>
      <c r="D6" s="119"/>
      <c r="E6" s="120"/>
      <c r="F6" s="53"/>
      <c r="G6" s="54" t="s">
        <v>5</v>
      </c>
      <c r="H6" s="101"/>
      <c r="I6" s="124">
        <v>4</v>
      </c>
      <c r="J6" s="40"/>
      <c r="K6" s="40"/>
      <c r="L6" s="40"/>
    </row>
    <row r="7" spans="1:15" x14ac:dyDescent="0.25">
      <c r="A7" s="159"/>
      <c r="B7" s="135" t="str">
        <f>VLOOKUP(I6,verzamelblad!A5:E54,5)</f>
        <v>Emmen</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verzamelblad!F8</f>
        <v>4996</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verzamelblad!H8</f>
        <v>1</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verzamelblad!I8</f>
        <v>35</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verzamelblad!J8</f>
        <v>0</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verzamelblad!K8</f>
        <v>90</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verzamelblad!L8</f>
        <v>62</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verzamelblad!N8</f>
        <v>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7" t="s">
        <v>204</v>
      </c>
      <c r="F18" s="163" t="str">
        <f>verzamelblad!O3</f>
        <v>m2</v>
      </c>
      <c r="G18" s="344">
        <f>verzamelblad!O8</f>
        <v>1</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verzamelblad!P8</f>
        <v>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verzamelblad!Q8</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verzamelblad!R8</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verzamelblad!S8</f>
        <v>0</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verzamelblad!T8</f>
        <v>0</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verzamelblad!U8</f>
        <v>0</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verzamelblad!V8</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verzamelblad!W8</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verzamelblad!X8</f>
        <v>0</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verzamelblad!Y8</f>
        <v>240</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verzamelblad!Z8</f>
        <v>188</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verzamelblad!AA8</f>
        <v>2310</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verzamelblad!AB8</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verzamelblad!AC8</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verzamelblad!AD8</f>
        <v>0</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verzamelblad!AE8</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verzamelblad!AF8</f>
        <v>1</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verzamelblad!AG8</f>
        <v>0</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verzamelblad!AH8</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verzamelblad!AI8</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verzamelblad!AJ8</f>
        <v>0</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verzamelblad!AK8</f>
        <v>22.5</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verzamelblad!AM8</f>
        <v>7</v>
      </c>
      <c r="H41" s="236">
        <f>'Tarieven onderhoud'!D34</f>
        <v>0</v>
      </c>
      <c r="I41" s="348">
        <f t="shared" si="0"/>
        <v>0</v>
      </c>
      <c r="J41" s="161"/>
      <c r="K41" s="161"/>
      <c r="L41" s="161"/>
      <c r="M41" s="160"/>
      <c r="N41" s="160"/>
      <c r="O41" s="160"/>
    </row>
    <row r="42" spans="1:16" ht="15.75" thickBot="1" x14ac:dyDescent="0.3">
      <c r="A42" s="160"/>
      <c r="B42" s="153" t="s">
        <v>71</v>
      </c>
      <c r="C42" s="91"/>
      <c r="D42" s="92"/>
      <c r="E42" s="92"/>
      <c r="F42" s="93"/>
      <c r="G42" s="94"/>
      <c r="H42" s="94"/>
      <c r="I42" s="147">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1"/>
      <c r="K48" s="159"/>
      <c r="L48" s="159"/>
      <c r="M48" s="159"/>
      <c r="N48" s="160"/>
      <c r="O48" s="160"/>
      <c r="P48" s="160"/>
    </row>
    <row r="49" spans="1:16" x14ac:dyDescent="0.25">
      <c r="A49" s="160"/>
      <c r="B49" s="160"/>
      <c r="C49" s="160"/>
      <c r="D49" s="160"/>
      <c r="E49" s="95"/>
      <c r="F49" s="166"/>
      <c r="G49" s="88"/>
      <c r="H49" s="88"/>
      <c r="I49" s="88"/>
      <c r="J49" s="161"/>
      <c r="K49" s="159"/>
      <c r="L49" s="159"/>
      <c r="M49" s="159"/>
      <c r="N49" s="160"/>
      <c r="O49" s="160"/>
      <c r="P49" s="160"/>
    </row>
    <row r="50" spans="1:16" x14ac:dyDescent="0.25">
      <c r="A50" s="160"/>
      <c r="B50" s="160"/>
      <c r="C50" s="160"/>
      <c r="D50" s="160"/>
      <c r="E50" s="161"/>
      <c r="F50" s="166"/>
      <c r="G50" s="166"/>
      <c r="H50" s="166"/>
      <c r="I50" s="166"/>
      <c r="J50" s="160"/>
      <c r="K50" s="159"/>
      <c r="L50" s="159"/>
      <c r="M50" s="159"/>
      <c r="N50" s="160"/>
      <c r="O50" s="160"/>
      <c r="P50" s="160"/>
    </row>
    <row r="51" spans="1:16" x14ac:dyDescent="0.25">
      <c r="A51" s="160"/>
      <c r="B51" s="160"/>
      <c r="C51" s="160"/>
      <c r="D51" s="160"/>
      <c r="E51" s="161"/>
      <c r="F51" s="166"/>
      <c r="G51" s="166"/>
      <c r="H51" s="166"/>
      <c r="I51" s="166"/>
      <c r="J51" s="160"/>
      <c r="K51" s="160"/>
      <c r="L51" s="160"/>
      <c r="M51" s="160"/>
      <c r="N51" s="160"/>
      <c r="O51" s="160"/>
      <c r="P51" s="160"/>
    </row>
    <row r="52" spans="1:16" x14ac:dyDescent="0.25">
      <c r="A52" s="160"/>
      <c r="B52" s="160"/>
      <c r="C52" s="160"/>
      <c r="D52" s="160"/>
      <c r="E52" s="161"/>
      <c r="F52" s="166"/>
      <c r="G52" s="166"/>
      <c r="H52" s="166"/>
      <c r="I52" s="166"/>
      <c r="J52" s="161"/>
      <c r="K52" s="161"/>
      <c r="L52" s="161"/>
      <c r="M52" s="161"/>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95"/>
      <c r="F61" s="166"/>
      <c r="G61" s="88"/>
      <c r="H61" s="88"/>
      <c r="I61" s="88"/>
      <c r="J61" s="161"/>
      <c r="K61" s="159"/>
      <c r="L61" s="159"/>
      <c r="M61" s="159"/>
      <c r="N61" s="160"/>
      <c r="O61" s="160"/>
      <c r="P61" s="160"/>
    </row>
    <row r="62" spans="1:16" hidden="1" x14ac:dyDescent="0.25">
      <c r="A62" s="160"/>
      <c r="B62" s="160"/>
      <c r="C62" s="160"/>
      <c r="D62" s="160"/>
      <c r="E62" s="95"/>
      <c r="F62" s="166"/>
      <c r="G62" s="88"/>
      <c r="H62" s="88"/>
      <c r="I62" s="88"/>
      <c r="J62" s="161"/>
      <c r="K62" s="159"/>
      <c r="L62" s="159"/>
      <c r="M62" s="159"/>
      <c r="N62" s="160"/>
      <c r="O62" s="160"/>
      <c r="P62" s="160"/>
    </row>
    <row r="63" spans="1:16" hidden="1" x14ac:dyDescent="0.25">
      <c r="A63" s="160"/>
      <c r="B63" s="160"/>
      <c r="C63" s="160"/>
      <c r="D63" s="160"/>
      <c r="E63" s="161"/>
      <c r="F63" s="166"/>
      <c r="G63" s="166"/>
      <c r="H63" s="166"/>
      <c r="I63" s="166"/>
      <c r="J63" s="160"/>
      <c r="K63" s="159"/>
      <c r="L63" s="159"/>
      <c r="M63" s="159"/>
      <c r="N63" s="160"/>
      <c r="O63" s="160"/>
      <c r="P63" s="160"/>
    </row>
    <row r="64" spans="1:16" hidden="1" x14ac:dyDescent="0.25">
      <c r="A64" s="160"/>
      <c r="B64" s="160"/>
      <c r="C64" s="160"/>
      <c r="D64" s="160"/>
      <c r="E64" s="161"/>
      <c r="F64" s="166"/>
      <c r="G64" s="166"/>
      <c r="H64" s="166"/>
      <c r="I64" s="166"/>
      <c r="J64" s="161"/>
      <c r="K64" s="161"/>
      <c r="L64" s="161"/>
      <c r="M64" s="161"/>
      <c r="N64" s="160"/>
      <c r="O64" s="160"/>
      <c r="P64" s="160"/>
    </row>
    <row r="65" spans="1:16" hidden="1" x14ac:dyDescent="0.25">
      <c r="A65" s="160"/>
      <c r="B65" s="160"/>
      <c r="C65" s="160"/>
      <c r="D65" s="160"/>
      <c r="E65" s="161"/>
      <c r="F65" s="166"/>
      <c r="G65" s="166"/>
      <c r="H65" s="166"/>
      <c r="I65" s="166"/>
      <c r="J65" s="161"/>
      <c r="K65" s="161"/>
      <c r="L65" s="161"/>
      <c r="M65" s="161"/>
      <c r="N65" s="160"/>
      <c r="O65" s="160"/>
      <c r="P65" s="160"/>
    </row>
    <row r="66" spans="1:16" hidden="1" x14ac:dyDescent="0.25">
      <c r="A66" s="160"/>
      <c r="B66" s="160"/>
      <c r="C66" s="160"/>
      <c r="D66" s="160"/>
      <c r="E66" s="161"/>
      <c r="F66" s="166"/>
      <c r="G66" s="166"/>
      <c r="H66" s="166"/>
      <c r="I66" s="166"/>
      <c r="J66" s="160"/>
      <c r="K66" s="160"/>
      <c r="L66" s="160"/>
      <c r="M66" s="160"/>
      <c r="N66" s="160"/>
      <c r="O66" s="160"/>
      <c r="P66" s="160"/>
    </row>
    <row r="67" spans="1:16" hidden="1" x14ac:dyDescent="0.25">
      <c r="A67" s="160"/>
      <c r="B67" s="160"/>
      <c r="C67" s="160"/>
      <c r="D67" s="160"/>
      <c r="E67" s="161"/>
      <c r="F67" s="166"/>
      <c r="G67" s="166"/>
      <c r="H67" s="166"/>
      <c r="I67" s="166"/>
      <c r="J67" s="160"/>
      <c r="K67" s="160"/>
      <c r="L67" s="160"/>
      <c r="M67" s="160"/>
      <c r="N67" s="160"/>
      <c r="O67" s="160"/>
      <c r="P67" s="159"/>
    </row>
    <row r="68" spans="1:16" hidden="1" x14ac:dyDescent="0.25">
      <c r="A68" s="160"/>
      <c r="B68" s="160"/>
      <c r="C68" s="160"/>
      <c r="D68" s="160"/>
      <c r="E68" s="161"/>
      <c r="F68" s="166"/>
      <c r="G68" s="166"/>
      <c r="H68" s="166"/>
      <c r="I68" s="166"/>
      <c r="J68" s="160"/>
      <c r="K68" s="160"/>
      <c r="L68" s="160"/>
      <c r="M68" s="160"/>
      <c r="N68" s="160"/>
      <c r="O68" s="160"/>
      <c r="P68" s="159"/>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60"/>
      <c r="L78" s="160"/>
      <c r="M78" s="160"/>
      <c r="N78" s="160"/>
      <c r="O78" s="160"/>
      <c r="P78" s="160"/>
    </row>
    <row r="79" spans="1:16" hidden="1" x14ac:dyDescent="0.25">
      <c r="A79" s="160"/>
      <c r="B79" s="160"/>
      <c r="C79" s="160"/>
      <c r="D79" s="160"/>
      <c r="E79" s="161"/>
      <c r="F79" s="166"/>
      <c r="G79" s="166"/>
      <c r="H79" s="166"/>
      <c r="I79" s="166"/>
      <c r="J79" s="160"/>
      <c r="K79" s="160"/>
      <c r="L79" s="160"/>
      <c r="M79" s="160"/>
      <c r="N79" s="160"/>
      <c r="O79" s="160"/>
      <c r="P79" s="160"/>
    </row>
    <row r="80" spans="1:16" hidden="1" x14ac:dyDescent="0.25">
      <c r="A80" s="160"/>
      <c r="B80" s="160"/>
      <c r="C80" s="160"/>
      <c r="D80" s="160"/>
      <c r="E80" s="161"/>
      <c r="F80" s="166"/>
      <c r="G80" s="166"/>
      <c r="H80" s="166"/>
      <c r="I80" s="166"/>
      <c r="J80" s="160"/>
      <c r="K80" s="159"/>
      <c r="L80" s="159"/>
      <c r="M80" s="159"/>
      <c r="N80" s="160"/>
      <c r="O80" s="160"/>
      <c r="P80" s="160"/>
    </row>
    <row r="81" spans="1:16" hidden="1" x14ac:dyDescent="0.25">
      <c r="A81" s="160"/>
      <c r="B81" s="160"/>
      <c r="C81" s="160"/>
      <c r="D81" s="160"/>
      <c r="E81" s="161"/>
      <c r="F81" s="166"/>
      <c r="G81" s="166"/>
      <c r="H81" s="166"/>
      <c r="I81" s="166"/>
      <c r="J81" s="160"/>
      <c r="K81" s="160"/>
      <c r="L81" s="160"/>
      <c r="M81" s="160"/>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84"/>
      <c r="N83" s="160"/>
      <c r="O83" s="160"/>
      <c r="P83" s="160"/>
    </row>
    <row r="84" spans="1:16" hidden="1" x14ac:dyDescent="0.25">
      <c r="A84" s="160"/>
      <c r="B84" s="160"/>
      <c r="C84" s="160"/>
      <c r="D84" s="160"/>
      <c r="E84" s="161"/>
      <c r="F84" s="166"/>
      <c r="G84" s="166"/>
      <c r="H84" s="166"/>
      <c r="I84" s="166"/>
      <c r="J84" s="160"/>
      <c r="K84" s="84"/>
      <c r="L84" s="84"/>
      <c r="M84" s="84"/>
      <c r="N84" s="160"/>
      <c r="O84" s="160"/>
      <c r="P84" s="160"/>
    </row>
    <row r="85" spans="1:16" hidden="1" x14ac:dyDescent="0.25">
      <c r="A85" s="160"/>
      <c r="B85" s="160"/>
      <c r="C85" s="160"/>
      <c r="D85" s="160"/>
      <c r="E85" s="161"/>
      <c r="F85" s="166"/>
      <c r="G85" s="166"/>
      <c r="H85" s="166"/>
      <c r="I85" s="166"/>
      <c r="J85" s="160"/>
      <c r="K85" s="84"/>
      <c r="L85" s="84"/>
      <c r="M85" s="96"/>
      <c r="N85" s="160"/>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97"/>
      <c r="O87" s="160"/>
      <c r="P87" s="160"/>
    </row>
    <row r="88" spans="1:16" hidden="1" x14ac:dyDescent="0.25">
      <c r="A88" s="160"/>
      <c r="B88" s="160"/>
      <c r="C88" s="160"/>
      <c r="D88" s="160"/>
      <c r="E88" s="161"/>
      <c r="F88" s="166"/>
      <c r="G88" s="166"/>
      <c r="H88" s="166"/>
      <c r="I88" s="166"/>
      <c r="J88" s="160"/>
      <c r="K88" s="160"/>
      <c r="L88" s="160"/>
      <c r="M88" s="160"/>
      <c r="N88" s="97"/>
      <c r="O88" s="160"/>
      <c r="P88" s="160"/>
    </row>
    <row r="89" spans="1:16" hidden="1" x14ac:dyDescent="0.25">
      <c r="A89" s="160"/>
      <c r="B89" s="160"/>
      <c r="C89" s="160"/>
      <c r="D89" s="160"/>
      <c r="E89" s="161"/>
      <c r="F89" s="166"/>
      <c r="G89" s="166"/>
      <c r="H89" s="166"/>
      <c r="I89" s="166"/>
      <c r="J89" s="160"/>
      <c r="K89" s="160"/>
      <c r="L89" s="160"/>
      <c r="M89" s="160"/>
      <c r="N89" s="160"/>
      <c r="O89" s="160"/>
      <c r="P89" s="160"/>
    </row>
    <row r="90" spans="1:16" hidden="1" x14ac:dyDescent="0.25">
      <c r="A90" s="160"/>
      <c r="B90" s="160"/>
      <c r="C90" s="160"/>
      <c r="D90" s="160"/>
      <c r="E90" s="98"/>
      <c r="F90" s="166"/>
      <c r="G90" s="166"/>
      <c r="H90" s="166"/>
      <c r="I90" s="166"/>
      <c r="J90" s="160"/>
      <c r="K90" s="84"/>
      <c r="L90" s="84"/>
      <c r="M90" s="84"/>
      <c r="N90" s="160"/>
      <c r="O90" s="160"/>
      <c r="P90" s="160"/>
    </row>
    <row r="91" spans="1:16" hidden="1" x14ac:dyDescent="0.25"/>
    <row r="92" spans="1:16" hidden="1" x14ac:dyDescent="0.25"/>
    <row r="93" spans="1:16" hidden="1" x14ac:dyDescent="0.25">
      <c r="A93" s="158" t="s">
        <v>7</v>
      </c>
      <c r="D93" s="158" t="s">
        <v>18</v>
      </c>
      <c r="E93" s="38" t="s">
        <v>19</v>
      </c>
    </row>
    <row r="94" spans="1:16" hidden="1" x14ac:dyDescent="0.25">
      <c r="A94" s="158" t="str">
        <f>IF(N22=0,"",N22)</f>
        <v/>
      </c>
      <c r="D94" s="158">
        <f t="shared" ref="D94:D108" ca="1" si="2">IF(A94="",0,VLOOKUP(A94,INDIRECT("'"&amp;$I$7&amp;"'!C500:M515"),11,0))</f>
        <v>0</v>
      </c>
      <c r="E94" s="38" t="str">
        <f>IF(O22="","",SUM(D94/O22)*#REF!)</f>
        <v/>
      </c>
    </row>
    <row r="95" spans="1:16" hidden="1" x14ac:dyDescent="0.25">
      <c r="A95" s="158" t="str">
        <f>IF(N24=0,"",N24)</f>
        <v/>
      </c>
      <c r="D95" s="158">
        <f t="shared" ca="1" si="2"/>
        <v>0</v>
      </c>
      <c r="E95" s="38" t="str">
        <f>IF(O24="","",SUM(D95/O24)*#REF!)</f>
        <v/>
      </c>
    </row>
    <row r="96" spans="1:16" hidden="1" x14ac:dyDescent="0.25">
      <c r="A96" s="158" t="str">
        <f>IF(N27=0,"",N27)</f>
        <v/>
      </c>
      <c r="D96" s="158">
        <f t="shared" ca="1" si="2"/>
        <v>0</v>
      </c>
      <c r="E96" s="38" t="str">
        <f>IF(O27="","",SUM(D96/O27)*#REF!)</f>
        <v/>
      </c>
    </row>
    <row r="97" spans="1:5" hidden="1" x14ac:dyDescent="0.25">
      <c r="A97" s="158" t="str">
        <f>IF(N28=0,"",N28)</f>
        <v/>
      </c>
      <c r="D97" s="158">
        <f t="shared" ca="1" si="2"/>
        <v>0</v>
      </c>
      <c r="E97" s="38" t="str">
        <f>IF(O28="","",SUM(D97/O28)*#REF!)</f>
        <v/>
      </c>
    </row>
    <row r="98" spans="1:5" hidden="1" x14ac:dyDescent="0.25">
      <c r="A98" s="158" t="str">
        <f>IF(N29=0,"",N29)</f>
        <v/>
      </c>
      <c r="D98" s="158">
        <f t="shared" ca="1" si="2"/>
        <v>0</v>
      </c>
      <c r="E98" s="38" t="str">
        <f>IF(O29="","",SUM(D98/O29)*#REF!)</f>
        <v/>
      </c>
    </row>
    <row r="99" spans="1:5" hidden="1" x14ac:dyDescent="0.25">
      <c r="A99" s="158" t="str">
        <f>IF(N33=0,"",N33)</f>
        <v/>
      </c>
      <c r="D99" s="158">
        <f t="shared" ca="1" si="2"/>
        <v>0</v>
      </c>
      <c r="E99" s="38" t="str">
        <f>IF(O33="","",SUM(D99/O33)*#REF!)</f>
        <v/>
      </c>
    </row>
    <row r="100" spans="1:5" hidden="1" x14ac:dyDescent="0.25">
      <c r="A100" s="158" t="e">
        <f>IF(#REF!=0,"",#REF!)</f>
        <v>#REF!</v>
      </c>
      <c r="D100" s="158" t="e">
        <f t="shared" ca="1" si="2"/>
        <v>#REF!</v>
      </c>
      <c r="E100" s="38" t="e">
        <f>IF(#REF!="","",SUM(D100/#REF!)*#REF!)</f>
        <v>#REF!</v>
      </c>
    </row>
    <row r="101" spans="1:5" hidden="1" x14ac:dyDescent="0.25">
      <c r="A101" s="158" t="str">
        <f>IF(N34=0,"",N34)</f>
        <v/>
      </c>
      <c r="D101" s="158">
        <f t="shared" ca="1" si="2"/>
        <v>0</v>
      </c>
      <c r="E101" s="38" t="str">
        <f>IF(O34="","",SUM(D101/O34)*#REF!)</f>
        <v/>
      </c>
    </row>
    <row r="102" spans="1:5" hidden="1" x14ac:dyDescent="0.25">
      <c r="A102" s="158" t="str">
        <f>IF(N35=0,"",N35)</f>
        <v/>
      </c>
      <c r="D102" s="158">
        <f t="shared" ca="1" si="2"/>
        <v>0</v>
      </c>
      <c r="E102" s="38" t="str">
        <f>IF(O35="","",SUM(D102/O35)*#REF!)</f>
        <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idden="1" x14ac:dyDescent="0.25">
      <c r="A107" s="158" t="e">
        <f>IF(#REF!=0,"",#REF!)</f>
        <v>#REF!</v>
      </c>
      <c r="D107" s="158" t="e">
        <f t="shared" ca="1" si="2"/>
        <v>#REF!</v>
      </c>
      <c r="E107" s="38" t="e">
        <f>IF(#REF!="","",SUM(D107/#REF!)*#REF!)</f>
        <v>#REF!</v>
      </c>
    </row>
    <row r="108" spans="1:5" hidden="1" x14ac:dyDescent="0.25">
      <c r="A108" s="158" t="e">
        <f>IF(#REF!=0,"",#REF!)</f>
        <v>#REF!</v>
      </c>
      <c r="D108" s="158" t="e">
        <f t="shared" ca="1" si="2"/>
        <v>#REF!</v>
      </c>
      <c r="E108" s="38" t="e">
        <f>IF(#REF!="","",SUM(D108/#REF!)*#REF!)</f>
        <v>#REF!</v>
      </c>
    </row>
    <row r="109" spans="1:5" ht="15.75" hidden="1" thickBot="1" x14ac:dyDescent="0.3">
      <c r="A109" s="99" t="s">
        <v>20</v>
      </c>
      <c r="B109" s="99"/>
      <c r="C109" s="99"/>
      <c r="D109" s="99" t="e">
        <f ca="1">SUM(D94:D108)</f>
        <v>#REF!</v>
      </c>
      <c r="E109" s="100" t="e">
        <f>SUM(E94:E108)</f>
        <v>#REF!</v>
      </c>
    </row>
    <row r="110" spans="1:5" ht="15.75" hidden="1" thickTop="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n6UUOnI/NiddvRfBx7m+i42YsiToADLGQjLAvLkW7QvNkJiP+z0nddkuOJZuiJvxB+b6vqDp0eO3WhvLMStcrw==" saltValue="DyjZ1fYkAudhM1TO1AT/lA==" spinCount="100000" sheet="1" objects="1" scenarios="1"/>
  <mergeCells count="2">
    <mergeCell ref="B3:I3"/>
    <mergeCell ref="B44:I44"/>
  </mergeCells>
  <conditionalFormatting sqref="N16">
    <cfRule type="cellIs" dxfId="39"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9">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0" width="19" style="158" bestFit="1" customWidth="1"/>
    <col min="11"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5,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Mgr. Bekkerschool</v>
      </c>
      <c r="C5" s="117"/>
      <c r="D5" s="117"/>
      <c r="E5" s="118"/>
      <c r="F5" s="48"/>
      <c r="G5" s="48"/>
      <c r="H5" s="48"/>
      <c r="I5" s="123"/>
      <c r="J5" s="40"/>
      <c r="K5" s="40"/>
    </row>
    <row r="6" spans="1:15" x14ac:dyDescent="0.25">
      <c r="A6" s="159"/>
      <c r="B6" s="134" t="str">
        <f>VLOOKUP(I6,verzamelblad!A5:E54,4)</f>
        <v>Pr. Bernhardlaan 87</v>
      </c>
      <c r="C6" s="119"/>
      <c r="D6" s="119"/>
      <c r="E6" s="120"/>
      <c r="F6" s="53"/>
      <c r="G6" s="54" t="s">
        <v>5</v>
      </c>
      <c r="H6" s="101"/>
      <c r="I6" s="124">
        <v>5</v>
      </c>
      <c r="J6" s="40"/>
      <c r="K6" s="40"/>
      <c r="L6" s="40"/>
    </row>
    <row r="7" spans="1:15" x14ac:dyDescent="0.25">
      <c r="A7" s="159"/>
      <c r="B7" s="135" t="str">
        <f>VLOOKUP(I6,verzamelblad!A5:E54,5)</f>
        <v>Veendam</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verzamelblad!F9</f>
        <v>3172</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verzamelblad!H9</f>
        <v>1</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verzamelblad!I9</f>
        <v>2</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verzamelblad!J9</f>
        <v>0</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verzamelblad!K9</f>
        <v>0</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verzamelblad!L9</f>
        <v>0</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verzamelblad!N9</f>
        <v>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verzamelblad!O9</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verzamelblad!P9</f>
        <v>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verzamelblad!Q9</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verzamelblad!R9</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verzamelblad!S9</f>
        <v>50</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verzamelblad!T9</f>
        <v>0</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verzamelblad!U9</f>
        <v>0</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verzamelblad!V9</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verzamelblad!W9</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verzamelblad!X9</f>
        <v>0</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verzamelblad!Y9</f>
        <v>0</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verzamelblad!Z9</f>
        <v>1400</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verzamelblad!AA9</f>
        <v>176</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verzamelblad!AB9</f>
        <v>10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verzamelblad!AC9</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verzamelblad!AD9</f>
        <v>0</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verzamelblad!AE9</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verzamelblad!AF9</f>
        <v>1</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verzamelblad!AG9</f>
        <v>0</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verzamelblad!AH9</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verzamelblad!AI9</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verzamelblad!AJ9</f>
        <v>0</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verzamelblad!AK9</f>
        <v>10.5</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verzamelblad!AM9</f>
        <v>11</v>
      </c>
      <c r="H41" s="236">
        <f>'Tarieven onderhoud'!D34</f>
        <v>0</v>
      </c>
      <c r="I41" s="348">
        <f t="shared" si="0"/>
        <v>0</v>
      </c>
      <c r="J41" s="159"/>
      <c r="K41" s="159"/>
      <c r="L41" s="159"/>
      <c r="M41" s="160"/>
      <c r="N41" s="160"/>
      <c r="O41" s="160"/>
    </row>
    <row r="42" spans="1:16" ht="15.75" thickBot="1" x14ac:dyDescent="0.3">
      <c r="A42" s="160"/>
      <c r="B42" s="153" t="s">
        <v>71</v>
      </c>
      <c r="C42" s="91"/>
      <c r="D42" s="92"/>
      <c r="E42" s="92"/>
      <c r="F42" s="93"/>
      <c r="G42" s="94"/>
      <c r="H42" s="94"/>
      <c r="I42" s="147">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0"/>
      <c r="K45" s="159"/>
      <c r="L45" s="159"/>
      <c r="M45" s="159"/>
      <c r="N45" s="160"/>
      <c r="O45" s="160"/>
      <c r="P45" s="160"/>
    </row>
    <row r="46" spans="1:16" x14ac:dyDescent="0.25">
      <c r="A46" s="160"/>
      <c r="B46" s="220"/>
      <c r="C46" s="221"/>
      <c r="D46" s="221"/>
      <c r="E46" s="221"/>
      <c r="F46" s="221"/>
      <c r="G46" s="221"/>
      <c r="H46" s="221"/>
      <c r="I46" s="222"/>
      <c r="J46" s="160"/>
      <c r="K46" s="160"/>
      <c r="L46" s="160"/>
      <c r="M46" s="160"/>
      <c r="N46" s="160"/>
      <c r="O46" s="160"/>
      <c r="P46" s="160"/>
    </row>
    <row r="47" spans="1:16" x14ac:dyDescent="0.25">
      <c r="A47" s="160"/>
      <c r="B47" s="220"/>
      <c r="C47" s="221"/>
      <c r="D47" s="221"/>
      <c r="E47" s="221"/>
      <c r="F47" s="221"/>
      <c r="G47" s="221"/>
      <c r="H47" s="221"/>
      <c r="I47" s="222"/>
      <c r="J47" s="161"/>
      <c r="K47" s="161"/>
      <c r="L47" s="161"/>
      <c r="M47" s="161"/>
      <c r="N47" s="160"/>
      <c r="O47" s="160"/>
      <c r="P47" s="160"/>
    </row>
    <row r="48" spans="1:16" x14ac:dyDescent="0.25">
      <c r="A48" s="160"/>
      <c r="B48" s="223"/>
      <c r="C48" s="224"/>
      <c r="D48" s="224"/>
      <c r="E48" s="224"/>
      <c r="F48" s="224"/>
      <c r="G48" s="224"/>
      <c r="H48" s="224"/>
      <c r="I48" s="225"/>
      <c r="J48" s="161"/>
      <c r="K48" s="159"/>
      <c r="L48" s="159"/>
      <c r="M48" s="159"/>
      <c r="N48" s="160"/>
      <c r="O48" s="160"/>
      <c r="P48" s="160"/>
    </row>
    <row r="49" spans="1:16" x14ac:dyDescent="0.25">
      <c r="A49" s="160"/>
      <c r="B49" s="160"/>
      <c r="C49" s="160"/>
      <c r="D49" s="160"/>
      <c r="E49" s="95"/>
      <c r="F49" s="166"/>
      <c r="G49" s="88"/>
      <c r="H49" s="88"/>
      <c r="I49" s="88"/>
      <c r="J49" s="161"/>
      <c r="K49" s="159"/>
      <c r="L49" s="159"/>
      <c r="M49" s="159"/>
      <c r="N49" s="160"/>
      <c r="O49" s="160"/>
      <c r="P49" s="160"/>
    </row>
    <row r="50" spans="1:16" x14ac:dyDescent="0.25">
      <c r="A50" s="160"/>
      <c r="B50" s="160"/>
      <c r="C50" s="160"/>
      <c r="D50" s="160"/>
      <c r="E50" s="95"/>
      <c r="F50" s="166"/>
      <c r="G50" s="88"/>
      <c r="H50" s="88"/>
      <c r="I50" s="88"/>
      <c r="J50" s="161"/>
      <c r="K50" s="159"/>
      <c r="L50" s="159"/>
      <c r="M50" s="159"/>
      <c r="N50" s="160"/>
      <c r="O50" s="160"/>
      <c r="P50" s="160"/>
    </row>
    <row r="51" spans="1:16" x14ac:dyDescent="0.25">
      <c r="A51" s="160"/>
      <c r="B51" s="160"/>
      <c r="C51" s="160"/>
      <c r="D51" s="160"/>
      <c r="E51" s="95"/>
      <c r="F51" s="166"/>
      <c r="G51" s="88"/>
      <c r="H51" s="88"/>
      <c r="I51" s="88"/>
      <c r="J51" s="161"/>
      <c r="K51" s="159"/>
      <c r="L51" s="159"/>
      <c r="M51" s="159"/>
      <c r="N51" s="160"/>
      <c r="O51" s="160"/>
      <c r="P51" s="160"/>
    </row>
    <row r="52" spans="1:16" x14ac:dyDescent="0.25">
      <c r="A52" s="160"/>
      <c r="B52" s="160"/>
      <c r="C52" s="160"/>
      <c r="D52" s="160"/>
      <c r="E52" s="95"/>
      <c r="F52" s="166"/>
      <c r="G52" s="88"/>
      <c r="H52" s="88"/>
      <c r="I52" s="88"/>
      <c r="J52" s="161"/>
      <c r="K52" s="159"/>
      <c r="L52" s="159"/>
      <c r="M52" s="159"/>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161"/>
      <c r="F58" s="166"/>
      <c r="G58" s="166"/>
      <c r="H58" s="166"/>
      <c r="I58" s="166"/>
      <c r="J58" s="160"/>
      <c r="K58" s="159"/>
      <c r="L58" s="159"/>
      <c r="M58" s="159"/>
      <c r="N58" s="160"/>
      <c r="O58" s="160"/>
      <c r="P58" s="160"/>
    </row>
    <row r="59" spans="1:16" hidden="1" x14ac:dyDescent="0.25">
      <c r="A59" s="160"/>
      <c r="B59" s="160"/>
      <c r="C59" s="160"/>
      <c r="D59" s="160"/>
      <c r="E59" s="161"/>
      <c r="F59" s="166"/>
      <c r="G59" s="166"/>
      <c r="H59" s="166"/>
      <c r="I59" s="166"/>
      <c r="J59" s="161"/>
      <c r="K59" s="161"/>
      <c r="L59" s="161"/>
      <c r="M59" s="161"/>
      <c r="N59" s="160"/>
      <c r="O59" s="160"/>
      <c r="P59" s="160"/>
    </row>
    <row r="60" spans="1:16" hidden="1" x14ac:dyDescent="0.25">
      <c r="A60" s="160"/>
      <c r="B60" s="160"/>
      <c r="C60" s="160"/>
      <c r="D60" s="160"/>
      <c r="E60" s="161"/>
      <c r="F60" s="166"/>
      <c r="G60" s="166"/>
      <c r="H60" s="166"/>
      <c r="I60" s="166"/>
      <c r="J60" s="161"/>
      <c r="K60" s="161"/>
      <c r="L60" s="161"/>
      <c r="M60" s="161"/>
      <c r="N60" s="160"/>
      <c r="O60" s="160"/>
      <c r="P60" s="160"/>
    </row>
    <row r="61" spans="1:16" hidden="1" x14ac:dyDescent="0.25">
      <c r="A61" s="160"/>
      <c r="B61" s="160"/>
      <c r="C61" s="160"/>
      <c r="D61" s="160"/>
      <c r="E61" s="161"/>
      <c r="F61" s="166"/>
      <c r="G61" s="166"/>
      <c r="H61" s="166"/>
      <c r="I61" s="166"/>
      <c r="J61" s="160"/>
      <c r="K61" s="160"/>
      <c r="L61" s="160"/>
      <c r="M61" s="160"/>
      <c r="N61" s="160"/>
      <c r="O61" s="160"/>
      <c r="P61" s="160"/>
    </row>
    <row r="62" spans="1:16" hidden="1" x14ac:dyDescent="0.25">
      <c r="A62" s="160"/>
      <c r="B62" s="160"/>
      <c r="C62" s="160"/>
      <c r="D62" s="160"/>
      <c r="E62" s="161"/>
      <c r="F62" s="166"/>
      <c r="G62" s="166"/>
      <c r="H62" s="166"/>
      <c r="I62" s="166"/>
      <c r="J62" s="160"/>
      <c r="K62" s="160"/>
      <c r="L62" s="160"/>
      <c r="M62" s="160"/>
      <c r="N62" s="160"/>
      <c r="O62" s="160"/>
      <c r="P62" s="159"/>
    </row>
    <row r="63" spans="1:16" hidden="1" x14ac:dyDescent="0.25">
      <c r="A63" s="160"/>
      <c r="B63" s="160"/>
      <c r="C63" s="160"/>
      <c r="D63" s="160"/>
      <c r="E63" s="161"/>
      <c r="F63" s="166"/>
      <c r="G63" s="166"/>
      <c r="H63" s="166"/>
      <c r="I63" s="166"/>
      <c r="J63" s="160"/>
      <c r="K63" s="160"/>
      <c r="L63" s="160"/>
      <c r="M63" s="160"/>
      <c r="N63" s="160"/>
      <c r="O63" s="160"/>
      <c r="P63" s="159"/>
    </row>
    <row r="64" spans="1:16" hidden="1" x14ac:dyDescent="0.25">
      <c r="A64" s="160"/>
      <c r="B64" s="160"/>
      <c r="C64" s="160"/>
      <c r="D64" s="160"/>
      <c r="E64" s="161"/>
      <c r="F64" s="166"/>
      <c r="G64" s="166"/>
      <c r="H64" s="166"/>
      <c r="I64" s="166"/>
      <c r="J64" s="160"/>
      <c r="K64" s="160"/>
      <c r="L64" s="160"/>
      <c r="M64" s="160"/>
      <c r="N64" s="160"/>
      <c r="O64" s="160"/>
      <c r="P64" s="160"/>
    </row>
    <row r="65" spans="1:16" hidden="1" x14ac:dyDescent="0.25">
      <c r="A65" s="160"/>
      <c r="B65" s="160"/>
      <c r="C65" s="160"/>
      <c r="D65" s="160"/>
      <c r="E65" s="161"/>
      <c r="F65" s="166"/>
      <c r="G65" s="166"/>
      <c r="H65" s="166"/>
      <c r="I65" s="166"/>
      <c r="J65" s="160"/>
      <c r="K65" s="160"/>
      <c r="L65" s="160"/>
      <c r="M65" s="160"/>
      <c r="N65" s="160"/>
      <c r="O65" s="160"/>
      <c r="P65" s="160"/>
    </row>
    <row r="66" spans="1:16" hidden="1" x14ac:dyDescent="0.25">
      <c r="A66" s="160"/>
      <c r="B66" s="160"/>
      <c r="C66" s="160"/>
      <c r="D66" s="160"/>
      <c r="E66" s="161"/>
      <c r="F66" s="166"/>
      <c r="G66" s="166"/>
      <c r="H66" s="166"/>
      <c r="I66" s="166"/>
      <c r="J66" s="160"/>
      <c r="K66" s="160"/>
      <c r="L66" s="160"/>
      <c r="M66" s="160"/>
      <c r="N66" s="160"/>
      <c r="O66" s="160"/>
      <c r="P66" s="160"/>
    </row>
    <row r="67" spans="1:16" hidden="1" x14ac:dyDescent="0.25">
      <c r="A67" s="160"/>
      <c r="B67" s="160"/>
      <c r="C67" s="160"/>
      <c r="D67" s="160"/>
      <c r="E67" s="161"/>
      <c r="F67" s="166"/>
      <c r="G67" s="166"/>
      <c r="H67" s="166"/>
      <c r="I67" s="166"/>
      <c r="J67" s="160"/>
      <c r="K67" s="160"/>
      <c r="L67" s="160"/>
      <c r="M67" s="160"/>
      <c r="N67" s="160"/>
      <c r="O67" s="160"/>
      <c r="P67" s="160"/>
    </row>
    <row r="68" spans="1:16" hidden="1" x14ac:dyDescent="0.25">
      <c r="A68" s="160"/>
      <c r="B68" s="160"/>
      <c r="C68" s="160"/>
      <c r="D68" s="160"/>
      <c r="E68" s="161"/>
      <c r="F68" s="166"/>
      <c r="G68" s="166"/>
      <c r="H68" s="166"/>
      <c r="I68" s="166"/>
      <c r="J68" s="160"/>
      <c r="K68" s="160"/>
      <c r="L68" s="160"/>
      <c r="M68" s="160"/>
      <c r="N68" s="160"/>
      <c r="O68" s="160"/>
      <c r="P68" s="160"/>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59"/>
      <c r="L75" s="159"/>
      <c r="M75" s="159"/>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84"/>
      <c r="L77" s="84"/>
      <c r="M77" s="84"/>
      <c r="N77" s="160"/>
      <c r="O77" s="160"/>
      <c r="P77" s="160"/>
    </row>
    <row r="78" spans="1:16" hidden="1" x14ac:dyDescent="0.25">
      <c r="A78" s="160"/>
      <c r="B78" s="160"/>
      <c r="C78" s="160"/>
      <c r="D78" s="160"/>
      <c r="E78" s="161"/>
      <c r="F78" s="166"/>
      <c r="G78" s="166"/>
      <c r="H78" s="166"/>
      <c r="I78" s="166"/>
      <c r="J78" s="160"/>
      <c r="K78" s="84"/>
      <c r="L78" s="84"/>
      <c r="M78" s="84"/>
      <c r="N78" s="160"/>
      <c r="O78" s="160"/>
      <c r="P78" s="160"/>
    </row>
    <row r="79" spans="1:16" hidden="1" x14ac:dyDescent="0.25">
      <c r="A79" s="160"/>
      <c r="B79" s="160"/>
      <c r="C79" s="160"/>
      <c r="D79" s="160"/>
      <c r="E79" s="161"/>
      <c r="F79" s="166"/>
      <c r="G79" s="166"/>
      <c r="H79" s="166"/>
      <c r="I79" s="166"/>
      <c r="J79" s="160"/>
      <c r="K79" s="84"/>
      <c r="L79" s="84"/>
      <c r="M79" s="84"/>
      <c r="N79" s="160"/>
      <c r="O79" s="160"/>
      <c r="P79" s="160"/>
    </row>
    <row r="80" spans="1:16" hidden="1" x14ac:dyDescent="0.25">
      <c r="A80" s="160"/>
      <c r="B80" s="160"/>
      <c r="C80" s="160"/>
      <c r="D80" s="160"/>
      <c r="E80" s="161"/>
      <c r="F80" s="166"/>
      <c r="G80" s="166"/>
      <c r="H80" s="166"/>
      <c r="I80" s="166"/>
      <c r="J80" s="160"/>
      <c r="K80" s="84"/>
      <c r="L80" s="84"/>
      <c r="M80" s="96"/>
      <c r="N80" s="160"/>
      <c r="O80" s="160"/>
      <c r="P80" s="160"/>
    </row>
    <row r="81" spans="1:16" hidden="1" x14ac:dyDescent="0.25">
      <c r="A81" s="160"/>
      <c r="B81" s="160"/>
      <c r="C81" s="160"/>
      <c r="D81" s="160"/>
      <c r="E81" s="161"/>
      <c r="F81" s="166"/>
      <c r="G81" s="166"/>
      <c r="H81" s="166"/>
      <c r="I81" s="166"/>
      <c r="J81" s="160"/>
      <c r="K81" s="160"/>
      <c r="L81" s="160"/>
      <c r="M81" s="160"/>
      <c r="N81" s="97"/>
      <c r="O81" s="160"/>
      <c r="P81" s="160"/>
    </row>
    <row r="82" spans="1:16" hidden="1" x14ac:dyDescent="0.25">
      <c r="A82" s="160"/>
      <c r="B82" s="160"/>
      <c r="C82" s="160"/>
      <c r="D82" s="160"/>
      <c r="E82" s="161"/>
      <c r="F82" s="166"/>
      <c r="G82" s="166"/>
      <c r="H82" s="166"/>
      <c r="I82" s="166"/>
      <c r="J82" s="160"/>
      <c r="K82" s="160"/>
      <c r="L82" s="160"/>
      <c r="M82" s="160"/>
      <c r="N82" s="97"/>
      <c r="O82" s="160"/>
      <c r="P82" s="160"/>
    </row>
    <row r="83" spans="1:16" hidden="1" x14ac:dyDescent="0.25">
      <c r="A83" s="160"/>
      <c r="B83" s="160"/>
      <c r="C83" s="160"/>
      <c r="D83" s="160"/>
      <c r="E83" s="161"/>
      <c r="F83" s="166"/>
      <c r="G83" s="166"/>
      <c r="H83" s="166"/>
      <c r="I83" s="166"/>
      <c r="J83" s="160"/>
      <c r="K83" s="160"/>
      <c r="L83" s="160"/>
      <c r="M83" s="160"/>
      <c r="N83" s="97"/>
      <c r="O83" s="160"/>
      <c r="P83" s="160"/>
    </row>
    <row r="84" spans="1:16" hidden="1" x14ac:dyDescent="0.25">
      <c r="A84" s="160"/>
      <c r="B84" s="160"/>
      <c r="C84" s="160"/>
      <c r="D84" s="160"/>
      <c r="E84" s="161"/>
      <c r="F84" s="166"/>
      <c r="G84" s="166"/>
      <c r="H84" s="166"/>
      <c r="I84" s="166"/>
      <c r="J84" s="160"/>
      <c r="K84" s="160"/>
      <c r="L84" s="160"/>
      <c r="M84" s="160"/>
      <c r="N84" s="160"/>
      <c r="O84" s="160"/>
      <c r="P84" s="160"/>
    </row>
    <row r="85" spans="1:16" hidden="1" x14ac:dyDescent="0.25">
      <c r="A85" s="160"/>
      <c r="B85" s="160"/>
      <c r="C85" s="160"/>
      <c r="D85" s="160"/>
      <c r="E85" s="98"/>
      <c r="F85" s="166"/>
      <c r="G85" s="166"/>
      <c r="H85" s="166"/>
      <c r="I85" s="166"/>
      <c r="J85" s="160"/>
      <c r="K85" s="84"/>
      <c r="L85" s="84"/>
      <c r="M85" s="84"/>
      <c r="N85" s="160"/>
      <c r="O85" s="160"/>
      <c r="P85" s="160"/>
    </row>
    <row r="86" spans="1:16" hidden="1" x14ac:dyDescent="0.25"/>
    <row r="87" spans="1:16" hidden="1" x14ac:dyDescent="0.25"/>
    <row r="88" spans="1:16" hidden="1" x14ac:dyDescent="0.25">
      <c r="A88" s="158" t="s">
        <v>7</v>
      </c>
      <c r="D88" s="158" t="s">
        <v>18</v>
      </c>
      <c r="E88" s="38" t="s">
        <v>19</v>
      </c>
    </row>
    <row r="89" spans="1:16" hidden="1" x14ac:dyDescent="0.25">
      <c r="A89" s="158" t="str">
        <f>IF(N22=0,"",N22)</f>
        <v/>
      </c>
      <c r="D89" s="158">
        <f t="shared" ref="D89:D103" ca="1" si="2">IF(A89="",0,VLOOKUP(A89,INDIRECT("'"&amp;$I$7&amp;"'!C500:M515"),11,0))</f>
        <v>0</v>
      </c>
      <c r="E89" s="38" t="str">
        <f>IF(O22="","",SUM(D89/O22)*#REF!)</f>
        <v/>
      </c>
    </row>
    <row r="90" spans="1:16" hidden="1" x14ac:dyDescent="0.25">
      <c r="A90" s="158" t="str">
        <f>IF(N24=0,"",N24)</f>
        <v/>
      </c>
      <c r="D90" s="158">
        <f t="shared" ca="1" si="2"/>
        <v>0</v>
      </c>
      <c r="E90" s="38" t="str">
        <f>IF(O24="","",SUM(D90/O24)*#REF!)</f>
        <v/>
      </c>
    </row>
    <row r="91" spans="1:16" hidden="1" x14ac:dyDescent="0.25">
      <c r="A91" s="158" t="str">
        <f>IF(N27=0,"",N27)</f>
        <v/>
      </c>
      <c r="D91" s="158">
        <f t="shared" ca="1" si="2"/>
        <v>0</v>
      </c>
      <c r="E91" s="38" t="str">
        <f>IF(O27="","",SUM(D91/O27)*#REF!)</f>
        <v/>
      </c>
    </row>
    <row r="92" spans="1:16" hidden="1" x14ac:dyDescent="0.25">
      <c r="A92" s="158" t="str">
        <f>IF(N28=0,"",N28)</f>
        <v/>
      </c>
      <c r="D92" s="158">
        <f t="shared" ca="1" si="2"/>
        <v>0</v>
      </c>
      <c r="E92" s="38" t="str">
        <f>IF(O28="","",SUM(D92/O28)*#REF!)</f>
        <v/>
      </c>
    </row>
    <row r="93" spans="1:16" hidden="1" x14ac:dyDescent="0.25">
      <c r="A93" s="158" t="str">
        <f>IF(N29=0,"",N29)</f>
        <v/>
      </c>
      <c r="D93" s="158">
        <f t="shared" ca="1" si="2"/>
        <v>0</v>
      </c>
      <c r="E93" s="38" t="str">
        <f>IF(O29="","",SUM(D93/O29)*#REF!)</f>
        <v/>
      </c>
    </row>
    <row r="94" spans="1:16" hidden="1" x14ac:dyDescent="0.25">
      <c r="A94" s="158" t="str">
        <f>IF(N33=0,"",N33)</f>
        <v/>
      </c>
      <c r="D94" s="158">
        <f t="shared" ca="1" si="2"/>
        <v>0</v>
      </c>
      <c r="E94" s="38" t="str">
        <f>IF(O33="","",SUM(D94/O33)*#REF!)</f>
        <v/>
      </c>
    </row>
    <row r="95" spans="1:16" hidden="1" x14ac:dyDescent="0.25">
      <c r="A95" s="158" t="e">
        <f>IF(#REF!=0,"",#REF!)</f>
        <v>#REF!</v>
      </c>
      <c r="D95" s="158" t="e">
        <f t="shared" ca="1" si="2"/>
        <v>#REF!</v>
      </c>
      <c r="E95" s="38" t="e">
        <f>IF(#REF!="","",SUM(D95/#REF!)*#REF!)</f>
        <v>#REF!</v>
      </c>
    </row>
    <row r="96" spans="1:16" hidden="1" x14ac:dyDescent="0.25">
      <c r="A96" s="158" t="str">
        <f>IF(N34=0,"",N34)</f>
        <v/>
      </c>
      <c r="D96" s="158">
        <f t="shared" ca="1" si="2"/>
        <v>0</v>
      </c>
      <c r="E96" s="38" t="str">
        <f>IF(O34="","",SUM(D96/O34)*#REF!)</f>
        <v/>
      </c>
    </row>
    <row r="97" spans="1:5" hidden="1" x14ac:dyDescent="0.25">
      <c r="A97" s="158" t="str">
        <f>IF(N35=0,"",N35)</f>
        <v/>
      </c>
      <c r="D97" s="158">
        <f t="shared" ca="1" si="2"/>
        <v>0</v>
      </c>
      <c r="E97" s="38" t="str">
        <f>IF(O35="","",SUM(D97/O35)*#REF!)</f>
        <v/>
      </c>
    </row>
    <row r="98" spans="1:5" hidden="1" x14ac:dyDescent="0.25">
      <c r="A98" s="158" t="e">
        <f>IF(#REF!=0,"",#REF!)</f>
        <v>#REF!</v>
      </c>
      <c r="D98" s="158" t="e">
        <f t="shared" ca="1" si="2"/>
        <v>#REF!</v>
      </c>
      <c r="E98" s="38" t="e">
        <f>IF(#REF!="","",SUM(D98/#REF!)*#REF!)</f>
        <v>#REF!</v>
      </c>
    </row>
    <row r="99" spans="1:5" hidden="1" x14ac:dyDescent="0.25">
      <c r="A99" s="158" t="e">
        <f>IF(#REF!=0,"",#REF!)</f>
        <v>#REF!</v>
      </c>
      <c r="D99" s="158" t="e">
        <f t="shared" ca="1" si="2"/>
        <v>#REF!</v>
      </c>
      <c r="E99" s="38" t="e">
        <f>IF(#REF!="","",SUM(D99/#REF!)*#REF!)</f>
        <v>#REF!</v>
      </c>
    </row>
    <row r="100" spans="1:5" hidden="1" x14ac:dyDescent="0.25">
      <c r="A100" s="158" t="e">
        <f>IF(#REF!=0,"",#REF!)</f>
        <v>#REF!</v>
      </c>
      <c r="D100" s="158" t="e">
        <f t="shared" ca="1" si="2"/>
        <v>#REF!</v>
      </c>
      <c r="E100" s="38" t="e">
        <f>IF(#REF!="","",SUM(D100/#REF!)*#REF!)</f>
        <v>#REF!</v>
      </c>
    </row>
    <row r="101" spans="1:5" hidden="1" x14ac:dyDescent="0.25">
      <c r="A101" s="158" t="e">
        <f>IF(#REF!=0,"",#REF!)</f>
        <v>#REF!</v>
      </c>
      <c r="D101" s="158" t="e">
        <f t="shared" ca="1" si="2"/>
        <v>#REF!</v>
      </c>
      <c r="E101" s="38" t="e">
        <f>IF(#REF!="","",SUM(D101/#REF!)*#REF!)</f>
        <v>#REF!</v>
      </c>
    </row>
    <row r="102" spans="1:5" hidden="1" x14ac:dyDescent="0.25">
      <c r="A102" s="158" t="e">
        <f>IF(#REF!=0,"",#REF!)</f>
        <v>#REF!</v>
      </c>
      <c r="D102" s="158" t="e">
        <f t="shared" ca="1" si="2"/>
        <v>#REF!</v>
      </c>
      <c r="E102" s="38" t="e">
        <f>IF(#REF!="","",SUM(D102/#REF!)*#REF!)</f>
        <v>#REF!</v>
      </c>
    </row>
    <row r="103" spans="1:5" hidden="1" x14ac:dyDescent="0.25">
      <c r="A103" s="158" t="e">
        <f>IF(#REF!=0,"",#REF!)</f>
        <v>#REF!</v>
      </c>
      <c r="D103" s="158" t="e">
        <f t="shared" ca="1" si="2"/>
        <v>#REF!</v>
      </c>
      <c r="E103" s="38" t="e">
        <f>IF(#REF!="","",SUM(D103/#REF!)*#REF!)</f>
        <v>#REF!</v>
      </c>
    </row>
    <row r="104" spans="1:5" ht="15.75" hidden="1" thickBot="1" x14ac:dyDescent="0.3">
      <c r="A104" s="99" t="s">
        <v>20</v>
      </c>
      <c r="B104" s="99"/>
      <c r="C104" s="99"/>
      <c r="D104" s="99" t="e">
        <f ca="1">SUM(D89:D103)</f>
        <v>#REF!</v>
      </c>
      <c r="E104" s="100" t="e">
        <f>SUM(E89:E103)</f>
        <v>#REF!</v>
      </c>
    </row>
    <row r="105" spans="1:5" ht="15.75" hidden="1" thickTop="1" x14ac:dyDescent="0.25"/>
    <row r="106" spans="1:5" hidden="1" x14ac:dyDescent="0.25"/>
    <row r="107" spans="1:5" hidden="1" x14ac:dyDescent="0.25"/>
    <row r="108" spans="1:5" hidden="1" x14ac:dyDescent="0.25"/>
    <row r="109" spans="1:5" hidden="1" x14ac:dyDescent="0.25"/>
    <row r="110" spans="1:5" hidden="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U/sdVxyYWRN3TZMJftMI5WCdaiZSpOet1OXeIwm5XDUAzZkwHUK1OCoxmJbBPvyPkKLRuBtpZQk6n3qtjn/ipQ==" saltValue="hOZ4opDDnnADX25MooCXyQ==" spinCount="100000" sheet="1" objects="1" scenarios="1"/>
  <mergeCells count="2">
    <mergeCell ref="B3:I3"/>
    <mergeCell ref="B44:I44"/>
  </mergeCells>
  <conditionalFormatting sqref="N16">
    <cfRule type="cellIs" dxfId="38"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0" width="19" style="158" bestFit="1" customWidth="1"/>
    <col min="11"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6,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N.B.S. Het Blokland</v>
      </c>
      <c r="C5" s="117"/>
      <c r="D5" s="117"/>
      <c r="E5" s="118"/>
      <c r="F5" s="48"/>
      <c r="G5" s="48"/>
      <c r="H5" s="48"/>
      <c r="I5" s="123"/>
      <c r="J5" s="40"/>
      <c r="K5" s="40"/>
    </row>
    <row r="6" spans="1:15" x14ac:dyDescent="0.25">
      <c r="A6" s="159"/>
      <c r="B6" s="134" t="str">
        <f>VLOOKUP(I6,verzamelblad!A5:E54,4)</f>
        <v>Zwarte Dijkje 31</v>
      </c>
      <c r="C6" s="119"/>
      <c r="D6" s="119"/>
      <c r="E6" s="120"/>
      <c r="F6" s="53"/>
      <c r="G6" s="54" t="s">
        <v>5</v>
      </c>
      <c r="H6" s="101"/>
      <c r="I6" s="124">
        <v>6</v>
      </c>
      <c r="J6" s="40"/>
      <c r="K6" s="40"/>
      <c r="L6" s="40"/>
    </row>
    <row r="7" spans="1:15" x14ac:dyDescent="0.25">
      <c r="A7" s="159"/>
      <c r="B7" s="135" t="str">
        <f>VLOOKUP(I6,verzamelblad!A5:E54,5)</f>
        <v>Noordescheschut</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verzamelblad!F10</f>
        <v>2732</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verzamelblad!H10</f>
        <v>0</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verzamelblad!I10</f>
        <v>10</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verzamelblad!J10</f>
        <v>0</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verzamelblad!K10</f>
        <v>16</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verzamelblad!L10</f>
        <v>40</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verzamelblad!N10</f>
        <v>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verzamelblad!O10</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verzamelblad!P10</f>
        <v>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verzamelblad!Q10</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verzamelblad!R10</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verzamelblad!S10</f>
        <v>0</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verzamelblad!T10</f>
        <v>0</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verzamelblad!U10</f>
        <v>30</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verzamelblad!V10</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verzamelblad!W10</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verzamelblad!X10</f>
        <v>183</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verzamelblad!Y10</f>
        <v>0</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verzamelblad!Z10</f>
        <v>0</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verzamelblad!AA10</f>
        <v>0</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verzamelblad!AB10</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verzamelblad!AC10</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verzamelblad!AD10</f>
        <v>1366</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verzamelblad!AE10</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verzamelblad!AF10</f>
        <v>0</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verzamelblad!AG10</f>
        <v>9</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verzamelblad!AH10</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verzamelblad!AI10</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verzamelblad!AJ10</f>
        <v>54.9</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verzamelblad!AK10</f>
        <v>5</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verzamelblad!AM10</f>
        <v>4</v>
      </c>
      <c r="H41" s="236">
        <f>'Tarieven onderhoud'!D34</f>
        <v>0</v>
      </c>
      <c r="I41" s="348">
        <f t="shared" si="0"/>
        <v>0</v>
      </c>
      <c r="J41" s="161"/>
      <c r="K41" s="161"/>
      <c r="L41" s="161"/>
      <c r="M41" s="160"/>
      <c r="N41" s="160"/>
      <c r="O41" s="160"/>
    </row>
    <row r="42" spans="1:16" ht="15.75" thickBot="1" x14ac:dyDescent="0.3">
      <c r="A42" s="160"/>
      <c r="B42" s="153" t="s">
        <v>71</v>
      </c>
      <c r="C42" s="91"/>
      <c r="D42" s="92"/>
      <c r="E42" s="92"/>
      <c r="F42" s="93"/>
      <c r="G42" s="94"/>
      <c r="H42" s="94"/>
      <c r="I42" s="147">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1"/>
      <c r="K48" s="159"/>
      <c r="L48" s="159"/>
      <c r="M48" s="159"/>
      <c r="N48" s="160"/>
      <c r="O48" s="160"/>
      <c r="P48" s="160"/>
    </row>
    <row r="49" spans="1:16" x14ac:dyDescent="0.25">
      <c r="A49" s="160"/>
      <c r="B49" s="160"/>
      <c r="C49" s="160"/>
      <c r="D49" s="160"/>
      <c r="E49" s="95"/>
      <c r="F49" s="166"/>
      <c r="G49" s="88"/>
      <c r="H49" s="88"/>
      <c r="I49" s="88"/>
      <c r="J49" s="161"/>
      <c r="K49" s="159"/>
      <c r="L49" s="159"/>
      <c r="M49" s="159"/>
      <c r="N49" s="160"/>
      <c r="O49" s="160"/>
      <c r="P49" s="160"/>
    </row>
    <row r="50" spans="1:16" x14ac:dyDescent="0.25">
      <c r="A50" s="160"/>
      <c r="B50" s="160"/>
      <c r="C50" s="160"/>
      <c r="D50" s="160"/>
      <c r="E50" s="161"/>
      <c r="F50" s="166"/>
      <c r="G50" s="166"/>
      <c r="H50" s="166"/>
      <c r="I50" s="166"/>
      <c r="J50" s="160"/>
      <c r="K50" s="159"/>
      <c r="L50" s="159"/>
      <c r="M50" s="159"/>
      <c r="N50" s="160"/>
      <c r="O50" s="160"/>
      <c r="P50" s="160"/>
    </row>
    <row r="51" spans="1:16" x14ac:dyDescent="0.25">
      <c r="A51" s="160"/>
      <c r="B51" s="160"/>
      <c r="C51" s="160"/>
      <c r="D51" s="160"/>
      <c r="E51" s="161"/>
      <c r="F51" s="166"/>
      <c r="G51" s="166"/>
      <c r="H51" s="166"/>
      <c r="I51" s="166"/>
      <c r="J51" s="160"/>
      <c r="K51" s="160"/>
      <c r="L51" s="160"/>
      <c r="M51" s="160"/>
      <c r="N51" s="160"/>
      <c r="O51" s="160"/>
      <c r="P51" s="160"/>
    </row>
    <row r="52" spans="1:16" x14ac:dyDescent="0.25">
      <c r="A52" s="160"/>
      <c r="B52" s="160"/>
      <c r="C52" s="160"/>
      <c r="D52" s="160"/>
      <c r="E52" s="161"/>
      <c r="F52" s="166"/>
      <c r="G52" s="166"/>
      <c r="H52" s="166"/>
      <c r="I52" s="166"/>
      <c r="J52" s="161"/>
      <c r="K52" s="161"/>
      <c r="L52" s="161"/>
      <c r="M52" s="161"/>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95"/>
      <c r="F61" s="166"/>
      <c r="G61" s="88"/>
      <c r="H61" s="88"/>
      <c r="I61" s="88"/>
      <c r="J61" s="161"/>
      <c r="K61" s="159"/>
      <c r="L61" s="159"/>
      <c r="M61" s="159"/>
      <c r="N61" s="160"/>
      <c r="O61" s="160"/>
      <c r="P61" s="160"/>
    </row>
    <row r="62" spans="1:16" hidden="1" x14ac:dyDescent="0.25">
      <c r="A62" s="160"/>
      <c r="B62" s="160"/>
      <c r="C62" s="160"/>
      <c r="D62" s="160"/>
      <c r="E62" s="95"/>
      <c r="F62" s="166"/>
      <c r="G62" s="88"/>
      <c r="H62" s="88"/>
      <c r="I62" s="88"/>
      <c r="J62" s="161"/>
      <c r="K62" s="159"/>
      <c r="L62" s="159"/>
      <c r="M62" s="159"/>
      <c r="N62" s="160"/>
      <c r="O62" s="160"/>
      <c r="P62" s="160"/>
    </row>
    <row r="63" spans="1:16" hidden="1" x14ac:dyDescent="0.25">
      <c r="A63" s="160"/>
      <c r="B63" s="160"/>
      <c r="C63" s="160"/>
      <c r="D63" s="160"/>
      <c r="E63" s="161"/>
      <c r="F63" s="166"/>
      <c r="G63" s="166"/>
      <c r="H63" s="166"/>
      <c r="I63" s="166"/>
      <c r="J63" s="160"/>
      <c r="K63" s="159"/>
      <c r="L63" s="159"/>
      <c r="M63" s="159"/>
      <c r="N63" s="160"/>
      <c r="O63" s="160"/>
      <c r="P63" s="160"/>
    </row>
    <row r="64" spans="1:16" hidden="1" x14ac:dyDescent="0.25">
      <c r="A64" s="160"/>
      <c r="B64" s="160"/>
      <c r="C64" s="160"/>
      <c r="D64" s="160"/>
      <c r="E64" s="161"/>
      <c r="F64" s="166"/>
      <c r="G64" s="166"/>
      <c r="H64" s="166"/>
      <c r="I64" s="166"/>
      <c r="J64" s="161"/>
      <c r="K64" s="161"/>
      <c r="L64" s="161"/>
      <c r="M64" s="161"/>
      <c r="N64" s="160"/>
      <c r="O64" s="160"/>
      <c r="P64" s="160"/>
    </row>
    <row r="65" spans="1:16" hidden="1" x14ac:dyDescent="0.25">
      <c r="A65" s="160"/>
      <c r="B65" s="160"/>
      <c r="C65" s="160"/>
      <c r="D65" s="160"/>
      <c r="E65" s="161"/>
      <c r="F65" s="166"/>
      <c r="G65" s="166"/>
      <c r="H65" s="166"/>
      <c r="I65" s="166"/>
      <c r="J65" s="161"/>
      <c r="K65" s="161"/>
      <c r="L65" s="161"/>
      <c r="M65" s="161"/>
      <c r="N65" s="160"/>
      <c r="O65" s="160"/>
      <c r="P65" s="160"/>
    </row>
    <row r="66" spans="1:16" hidden="1" x14ac:dyDescent="0.25">
      <c r="A66" s="160"/>
      <c r="B66" s="160"/>
      <c r="C66" s="160"/>
      <c r="D66" s="160"/>
      <c r="E66" s="161"/>
      <c r="F66" s="166"/>
      <c r="G66" s="166"/>
      <c r="H66" s="166"/>
      <c r="I66" s="166"/>
      <c r="J66" s="160"/>
      <c r="K66" s="160"/>
      <c r="L66" s="160"/>
      <c r="M66" s="160"/>
      <c r="N66" s="160"/>
      <c r="O66" s="160"/>
      <c r="P66" s="160"/>
    </row>
    <row r="67" spans="1:16" hidden="1" x14ac:dyDescent="0.25">
      <c r="A67" s="160"/>
      <c r="B67" s="160"/>
      <c r="C67" s="160"/>
      <c r="D67" s="160"/>
      <c r="E67" s="161"/>
      <c r="F67" s="166"/>
      <c r="G67" s="166"/>
      <c r="H67" s="166"/>
      <c r="I67" s="166"/>
      <c r="J67" s="160"/>
      <c r="K67" s="160"/>
      <c r="L67" s="160"/>
      <c r="M67" s="160"/>
      <c r="N67" s="160"/>
      <c r="O67" s="160"/>
      <c r="P67" s="159"/>
    </row>
    <row r="68" spans="1:16" hidden="1" x14ac:dyDescent="0.25">
      <c r="A68" s="160"/>
      <c r="B68" s="160"/>
      <c r="C68" s="160"/>
      <c r="D68" s="160"/>
      <c r="E68" s="161"/>
      <c r="F68" s="166"/>
      <c r="G68" s="166"/>
      <c r="H68" s="166"/>
      <c r="I68" s="166"/>
      <c r="J68" s="160"/>
      <c r="K68" s="160"/>
      <c r="L68" s="160"/>
      <c r="M68" s="160"/>
      <c r="N68" s="160"/>
      <c r="O68" s="160"/>
      <c r="P68" s="159"/>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60"/>
      <c r="L78" s="160"/>
      <c r="M78" s="160"/>
      <c r="N78" s="160"/>
      <c r="O78" s="160"/>
      <c r="P78" s="160"/>
    </row>
    <row r="79" spans="1:16" hidden="1" x14ac:dyDescent="0.25">
      <c r="A79" s="160"/>
      <c r="B79" s="160"/>
      <c r="C79" s="160"/>
      <c r="D79" s="160"/>
      <c r="E79" s="161"/>
      <c r="F79" s="166"/>
      <c r="G79" s="166"/>
      <c r="H79" s="166"/>
      <c r="I79" s="166"/>
      <c r="J79" s="160"/>
      <c r="K79" s="160"/>
      <c r="L79" s="160"/>
      <c r="M79" s="160"/>
      <c r="N79" s="160"/>
      <c r="O79" s="160"/>
      <c r="P79" s="160"/>
    </row>
    <row r="80" spans="1:16" hidden="1" x14ac:dyDescent="0.25">
      <c r="A80" s="160"/>
      <c r="B80" s="160"/>
      <c r="C80" s="160"/>
      <c r="D80" s="160"/>
      <c r="E80" s="161"/>
      <c r="F80" s="166"/>
      <c r="G80" s="166"/>
      <c r="H80" s="166"/>
      <c r="I80" s="166"/>
      <c r="J80" s="160"/>
      <c r="K80" s="159"/>
      <c r="L80" s="159"/>
      <c r="M80" s="159"/>
      <c r="N80" s="160"/>
      <c r="O80" s="160"/>
      <c r="P80" s="160"/>
    </row>
    <row r="81" spans="1:16" hidden="1" x14ac:dyDescent="0.25">
      <c r="A81" s="160"/>
      <c r="B81" s="160"/>
      <c r="C81" s="160"/>
      <c r="D81" s="160"/>
      <c r="E81" s="161"/>
      <c r="F81" s="166"/>
      <c r="G81" s="166"/>
      <c r="H81" s="166"/>
      <c r="I81" s="166"/>
      <c r="J81" s="160"/>
      <c r="K81" s="160"/>
      <c r="L81" s="160"/>
      <c r="M81" s="160"/>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84"/>
      <c r="N83" s="160"/>
      <c r="O83" s="160"/>
      <c r="P83" s="160"/>
    </row>
    <row r="84" spans="1:16" hidden="1" x14ac:dyDescent="0.25">
      <c r="A84" s="160"/>
      <c r="B84" s="160"/>
      <c r="C84" s="160"/>
      <c r="D84" s="160"/>
      <c r="E84" s="161"/>
      <c r="F84" s="166"/>
      <c r="G84" s="166"/>
      <c r="H84" s="166"/>
      <c r="I84" s="166"/>
      <c r="J84" s="160"/>
      <c r="K84" s="84"/>
      <c r="L84" s="84"/>
      <c r="M84" s="84"/>
      <c r="N84" s="160"/>
      <c r="O84" s="160"/>
      <c r="P84" s="160"/>
    </row>
    <row r="85" spans="1:16" hidden="1" x14ac:dyDescent="0.25">
      <c r="A85" s="160"/>
      <c r="B85" s="160"/>
      <c r="C85" s="160"/>
      <c r="D85" s="160"/>
      <c r="E85" s="161"/>
      <c r="F85" s="166"/>
      <c r="G85" s="166"/>
      <c r="H85" s="166"/>
      <c r="I85" s="166"/>
      <c r="J85" s="160"/>
      <c r="K85" s="84"/>
      <c r="L85" s="84"/>
      <c r="M85" s="96"/>
      <c r="N85" s="160"/>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97"/>
      <c r="O87" s="160"/>
      <c r="P87" s="160"/>
    </row>
    <row r="88" spans="1:16" hidden="1" x14ac:dyDescent="0.25">
      <c r="A88" s="160"/>
      <c r="B88" s="160"/>
      <c r="C88" s="160"/>
      <c r="D88" s="160"/>
      <c r="E88" s="161"/>
      <c r="F88" s="166"/>
      <c r="G88" s="166"/>
      <c r="H88" s="166"/>
      <c r="I88" s="166"/>
      <c r="J88" s="160"/>
      <c r="K88" s="160"/>
      <c r="L88" s="160"/>
      <c r="M88" s="160"/>
      <c r="N88" s="97"/>
      <c r="O88" s="160"/>
      <c r="P88" s="160"/>
    </row>
    <row r="89" spans="1:16" hidden="1" x14ac:dyDescent="0.25">
      <c r="A89" s="160"/>
      <c r="B89" s="160"/>
      <c r="C89" s="160"/>
      <c r="D89" s="160"/>
      <c r="E89" s="161"/>
      <c r="F89" s="166"/>
      <c r="G89" s="166"/>
      <c r="H89" s="166"/>
      <c r="I89" s="166"/>
      <c r="J89" s="160"/>
      <c r="K89" s="160"/>
      <c r="L89" s="160"/>
      <c r="M89" s="160"/>
      <c r="N89" s="160"/>
      <c r="O89" s="160"/>
      <c r="P89" s="160"/>
    </row>
    <row r="90" spans="1:16" hidden="1" x14ac:dyDescent="0.25">
      <c r="A90" s="160"/>
      <c r="B90" s="160"/>
      <c r="C90" s="160"/>
      <c r="D90" s="160"/>
      <c r="E90" s="98"/>
      <c r="F90" s="166"/>
      <c r="G90" s="166"/>
      <c r="H90" s="166"/>
      <c r="I90" s="166"/>
      <c r="J90" s="160"/>
      <c r="K90" s="84"/>
      <c r="L90" s="84"/>
      <c r="M90" s="84"/>
      <c r="N90" s="160"/>
      <c r="O90" s="160"/>
      <c r="P90" s="160"/>
    </row>
    <row r="91" spans="1:16" hidden="1" x14ac:dyDescent="0.25"/>
    <row r="92" spans="1:16" hidden="1" x14ac:dyDescent="0.25"/>
    <row r="93" spans="1:16" hidden="1" x14ac:dyDescent="0.25">
      <c r="A93" s="158" t="s">
        <v>7</v>
      </c>
      <c r="D93" s="158" t="s">
        <v>18</v>
      </c>
      <c r="E93" s="38" t="s">
        <v>19</v>
      </c>
    </row>
    <row r="94" spans="1:16" hidden="1" x14ac:dyDescent="0.25">
      <c r="A94" s="158" t="str">
        <f>IF(N22=0,"",N22)</f>
        <v/>
      </c>
      <c r="D94" s="158">
        <f t="shared" ref="D94:D108" ca="1" si="2">IF(A94="",0,VLOOKUP(A94,INDIRECT("'"&amp;$I$7&amp;"'!C500:M515"),11,0))</f>
        <v>0</v>
      </c>
      <c r="E94" s="38" t="str">
        <f>IF(O22="","",SUM(D94/O22)*#REF!)</f>
        <v/>
      </c>
    </row>
    <row r="95" spans="1:16" hidden="1" x14ac:dyDescent="0.25">
      <c r="A95" s="158" t="str">
        <f>IF(N24=0,"",N24)</f>
        <v/>
      </c>
      <c r="D95" s="158">
        <f t="shared" ca="1" si="2"/>
        <v>0</v>
      </c>
      <c r="E95" s="38" t="str">
        <f>IF(O24="","",SUM(D95/O24)*#REF!)</f>
        <v/>
      </c>
    </row>
    <row r="96" spans="1:16" hidden="1" x14ac:dyDescent="0.25">
      <c r="A96" s="158" t="str">
        <f>IF(N27=0,"",N27)</f>
        <v/>
      </c>
      <c r="D96" s="158">
        <f t="shared" ca="1" si="2"/>
        <v>0</v>
      </c>
      <c r="E96" s="38" t="str">
        <f>IF(O27="","",SUM(D96/O27)*#REF!)</f>
        <v/>
      </c>
    </row>
    <row r="97" spans="1:5" hidden="1" x14ac:dyDescent="0.25">
      <c r="A97" s="158" t="str">
        <f>IF(N28=0,"",N28)</f>
        <v/>
      </c>
      <c r="D97" s="158">
        <f t="shared" ca="1" si="2"/>
        <v>0</v>
      </c>
      <c r="E97" s="38" t="str">
        <f>IF(O28="","",SUM(D97/O28)*#REF!)</f>
        <v/>
      </c>
    </row>
    <row r="98" spans="1:5" hidden="1" x14ac:dyDescent="0.25">
      <c r="A98" s="158" t="str">
        <f>IF(N29=0,"",N29)</f>
        <v/>
      </c>
      <c r="D98" s="158">
        <f t="shared" ca="1" si="2"/>
        <v>0</v>
      </c>
      <c r="E98" s="38" t="str">
        <f>IF(O29="","",SUM(D98/O29)*#REF!)</f>
        <v/>
      </c>
    </row>
    <row r="99" spans="1:5" hidden="1" x14ac:dyDescent="0.25">
      <c r="A99" s="158" t="str">
        <f t="shared" ref="A99" si="3">IF(N33=0,"",N33)</f>
        <v/>
      </c>
      <c r="D99" s="158">
        <f t="shared" ca="1" si="2"/>
        <v>0</v>
      </c>
      <c r="E99" s="38" t="str">
        <f>IF(O33="","",SUM(D99/O33)*#REF!)</f>
        <v/>
      </c>
    </row>
    <row r="100" spans="1:5" hidden="1" x14ac:dyDescent="0.25">
      <c r="A100" s="158" t="e">
        <f>IF(#REF!=0,"",#REF!)</f>
        <v>#REF!</v>
      </c>
      <c r="D100" s="158" t="e">
        <f t="shared" ca="1" si="2"/>
        <v>#REF!</v>
      </c>
      <c r="E100" s="38" t="e">
        <f>IF(#REF!="","",SUM(D100/#REF!)*#REF!)</f>
        <v>#REF!</v>
      </c>
    </row>
    <row r="101" spans="1:5" hidden="1" x14ac:dyDescent="0.25">
      <c r="A101" s="158" t="str">
        <f>IF(N34=0,"",N34)</f>
        <v/>
      </c>
      <c r="D101" s="158">
        <f t="shared" ca="1" si="2"/>
        <v>0</v>
      </c>
      <c r="E101" s="38" t="str">
        <f>IF(O34="","",SUM(D101/O34)*#REF!)</f>
        <v/>
      </c>
    </row>
    <row r="102" spans="1:5" hidden="1" x14ac:dyDescent="0.25">
      <c r="A102" s="158" t="str">
        <f>IF(N35=0,"",N35)</f>
        <v/>
      </c>
      <c r="D102" s="158">
        <f t="shared" ca="1" si="2"/>
        <v>0</v>
      </c>
      <c r="E102" s="38" t="str">
        <f>IF(O35="","",SUM(D102/O35)*#REF!)</f>
        <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idden="1" x14ac:dyDescent="0.25">
      <c r="A107" s="158" t="e">
        <f>IF(#REF!=0,"",#REF!)</f>
        <v>#REF!</v>
      </c>
      <c r="D107" s="158" t="e">
        <f t="shared" ca="1" si="2"/>
        <v>#REF!</v>
      </c>
      <c r="E107" s="38" t="e">
        <f>IF(#REF!="","",SUM(D107/#REF!)*#REF!)</f>
        <v>#REF!</v>
      </c>
    </row>
    <row r="108" spans="1:5" hidden="1" x14ac:dyDescent="0.25">
      <c r="A108" s="158" t="e">
        <f>IF(#REF!=0,"",#REF!)</f>
        <v>#REF!</v>
      </c>
      <c r="D108" s="158" t="e">
        <f t="shared" ca="1" si="2"/>
        <v>#REF!</v>
      </c>
      <c r="E108" s="38" t="e">
        <f>IF(#REF!="","",SUM(D108/#REF!)*#REF!)</f>
        <v>#REF!</v>
      </c>
    </row>
    <row r="109" spans="1:5" ht="15.75" hidden="1" thickBot="1" x14ac:dyDescent="0.3">
      <c r="A109" s="99" t="s">
        <v>20</v>
      </c>
      <c r="B109" s="99"/>
      <c r="C109" s="99"/>
      <c r="D109" s="99" t="e">
        <f ca="1">SUM(D94:D108)</f>
        <v>#REF!</v>
      </c>
      <c r="E109" s="100" t="e">
        <f>SUM(E94:E108)</f>
        <v>#REF!</v>
      </c>
    </row>
    <row r="110" spans="1:5" ht="15.75" hidden="1" thickTop="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hxYTe3aGxNH9oOFkjKpsYyOLKZzaKOh9nvFkZ/vTTucTXCJjFqQ3n1xHDLLwFuL8uIlZFA+Qid1v11fs8eo2kg==" saltValue="M9gFKNVgFm4SmVxSuRovzQ==" spinCount="100000" sheet="1" objects="1" scenarios="1"/>
  <mergeCells count="2">
    <mergeCell ref="B3:I3"/>
    <mergeCell ref="B44:I44"/>
  </mergeCells>
  <conditionalFormatting sqref="N16">
    <cfRule type="cellIs" dxfId="37"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4">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0" width="18.5703125" style="158" bestFit="1" customWidth="1"/>
    <col min="11"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7,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Pastoor Middelkoopschool</v>
      </c>
      <c r="C5" s="117"/>
      <c r="D5" s="117"/>
      <c r="E5" s="118"/>
      <c r="F5" s="48"/>
      <c r="G5" s="48"/>
      <c r="H5" s="48"/>
      <c r="I5" s="123"/>
      <c r="J5" s="40"/>
      <c r="K5" s="40"/>
    </row>
    <row r="6" spans="1:15" x14ac:dyDescent="0.25">
      <c r="A6" s="159"/>
      <c r="B6" s="134" t="str">
        <f>VLOOKUP(I6,verzamelblad!A5:E54,4)</f>
        <v>Meridiaan 154</v>
      </c>
      <c r="C6" s="119"/>
      <c r="D6" s="119"/>
      <c r="E6" s="120"/>
      <c r="F6" s="53"/>
      <c r="G6" s="54" t="s">
        <v>5</v>
      </c>
      <c r="H6" s="101"/>
      <c r="I6" s="124">
        <v>7</v>
      </c>
      <c r="J6" s="40"/>
      <c r="K6" s="40"/>
      <c r="L6" s="40"/>
    </row>
    <row r="7" spans="1:15" x14ac:dyDescent="0.25">
      <c r="A7" s="159"/>
      <c r="B7" s="135" t="str">
        <f>VLOOKUP(I6,verzamelblad!A5:E54,5)</f>
        <v>Klazienaveen</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verzamelblad!F11</f>
        <v>3338</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verzamelblad!H11</f>
        <v>0</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verzamelblad!I11</f>
        <v>2</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verzamelblad!J11</f>
        <v>0</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verzamelblad!K11</f>
        <v>165</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verzamelblad!L11</f>
        <v>40</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verzamelblad!N11</f>
        <v>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verzamelblad!O11</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verzamelblad!P11</f>
        <v>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verzamelblad!Q11</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verzamelblad!R11</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verzamelblad!S11</f>
        <v>1025</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verzamelblad!T11</f>
        <v>0</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verzamelblad!U11</f>
        <v>0</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verzamelblad!V11</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verzamelblad!W11</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verzamelblad!X11</f>
        <v>372</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verzamelblad!Y11</f>
        <v>0</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verzamelblad!Z11</f>
        <v>1669</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verzamelblad!AA11</f>
        <v>0</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verzamelblad!AB11</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verzamelblad!AC11</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verzamelblad!AD11</f>
        <v>0</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verzamelblad!AE11</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verzamelblad!AF11</f>
        <v>2</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verzamelblad!AG11</f>
        <v>0</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verzamelblad!AH11</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verzamelblad!AI11</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verzamelblad!AJ11</f>
        <v>111.6</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verzamelblad!AK11</f>
        <v>4.5</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verzamelblad!AM11</f>
        <v>0</v>
      </c>
      <c r="H41" s="236">
        <f>'Tarieven onderhoud'!D34</f>
        <v>0</v>
      </c>
      <c r="I41" s="348">
        <f t="shared" si="0"/>
        <v>0</v>
      </c>
      <c r="J41" s="161"/>
      <c r="K41" s="161"/>
      <c r="L41" s="161"/>
      <c r="M41" s="160"/>
      <c r="N41" s="160"/>
      <c r="O41" s="160"/>
    </row>
    <row r="42" spans="1:16" ht="15.75" thickBot="1" x14ac:dyDescent="0.3">
      <c r="A42" s="160"/>
      <c r="B42" s="153" t="s">
        <v>71</v>
      </c>
      <c r="C42" s="91"/>
      <c r="D42" s="92"/>
      <c r="E42" s="92"/>
      <c r="F42" s="93"/>
      <c r="G42" s="94"/>
      <c r="H42" s="94"/>
      <c r="I42" s="147">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1"/>
      <c r="K48" s="159"/>
      <c r="L48" s="159"/>
      <c r="M48" s="159"/>
      <c r="N48" s="160"/>
      <c r="O48" s="160"/>
      <c r="P48" s="160"/>
    </row>
    <row r="49" spans="1:16" x14ac:dyDescent="0.25">
      <c r="A49" s="160"/>
      <c r="B49" s="160"/>
      <c r="C49" s="160"/>
      <c r="D49" s="160"/>
      <c r="E49" s="95"/>
      <c r="F49" s="166"/>
      <c r="G49" s="88"/>
      <c r="H49" s="88"/>
      <c r="I49" s="88"/>
      <c r="J49" s="161"/>
      <c r="K49" s="159"/>
      <c r="L49" s="159"/>
      <c r="M49" s="159"/>
      <c r="N49" s="160"/>
      <c r="O49" s="160"/>
      <c r="P49" s="160"/>
    </row>
    <row r="50" spans="1:16" x14ac:dyDescent="0.25">
      <c r="A50" s="160"/>
      <c r="B50" s="160"/>
      <c r="C50" s="160"/>
      <c r="D50" s="160"/>
      <c r="E50" s="161"/>
      <c r="F50" s="166"/>
      <c r="G50" s="166"/>
      <c r="H50" s="166"/>
      <c r="I50" s="166"/>
      <c r="J50" s="160"/>
      <c r="K50" s="159"/>
      <c r="L50" s="159"/>
      <c r="M50" s="159"/>
      <c r="N50" s="160"/>
      <c r="O50" s="160"/>
      <c r="P50" s="160"/>
    </row>
    <row r="51" spans="1:16" x14ac:dyDescent="0.25">
      <c r="A51" s="160"/>
      <c r="B51" s="160"/>
      <c r="C51" s="160"/>
      <c r="D51" s="160"/>
      <c r="E51" s="161"/>
      <c r="F51" s="166"/>
      <c r="G51" s="166"/>
      <c r="H51" s="166"/>
      <c r="I51" s="166"/>
      <c r="J51" s="160"/>
      <c r="K51" s="160"/>
      <c r="L51" s="160"/>
      <c r="M51" s="160"/>
      <c r="N51" s="160"/>
      <c r="O51" s="160"/>
      <c r="P51" s="160"/>
    </row>
    <row r="52" spans="1:16" x14ac:dyDescent="0.25">
      <c r="A52" s="160"/>
      <c r="B52" s="160"/>
      <c r="C52" s="160"/>
      <c r="D52" s="160"/>
      <c r="E52" s="161"/>
      <c r="F52" s="166"/>
      <c r="G52" s="166"/>
      <c r="H52" s="166"/>
      <c r="I52" s="166"/>
      <c r="J52" s="161"/>
      <c r="K52" s="161"/>
      <c r="L52" s="161"/>
      <c r="M52" s="161"/>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95"/>
      <c r="F61" s="166"/>
      <c r="G61" s="88"/>
      <c r="H61" s="88"/>
      <c r="I61" s="88"/>
      <c r="J61" s="161"/>
      <c r="K61" s="159"/>
      <c r="L61" s="159"/>
      <c r="M61" s="159"/>
      <c r="N61" s="160"/>
      <c r="O61" s="160"/>
      <c r="P61" s="160"/>
    </row>
    <row r="62" spans="1:16" hidden="1" x14ac:dyDescent="0.25">
      <c r="A62" s="160"/>
      <c r="B62" s="160"/>
      <c r="C62" s="160"/>
      <c r="D62" s="160"/>
      <c r="E62" s="95"/>
      <c r="F62" s="166"/>
      <c r="G62" s="88"/>
      <c r="H62" s="88"/>
      <c r="I62" s="88"/>
      <c r="J62" s="161"/>
      <c r="K62" s="159"/>
      <c r="L62" s="159"/>
      <c r="M62" s="159"/>
      <c r="N62" s="160"/>
      <c r="O62" s="160"/>
      <c r="P62" s="160"/>
    </row>
    <row r="63" spans="1:16" hidden="1" x14ac:dyDescent="0.25">
      <c r="A63" s="160"/>
      <c r="B63" s="160"/>
      <c r="C63" s="160"/>
      <c r="D63" s="160"/>
      <c r="E63" s="161"/>
      <c r="F63" s="166"/>
      <c r="G63" s="166"/>
      <c r="H63" s="166"/>
      <c r="I63" s="166"/>
      <c r="J63" s="160"/>
      <c r="K63" s="159"/>
      <c r="L63" s="159"/>
      <c r="M63" s="159"/>
      <c r="N63" s="160"/>
      <c r="O63" s="160"/>
      <c r="P63" s="160"/>
    </row>
    <row r="64" spans="1:16" hidden="1" x14ac:dyDescent="0.25">
      <c r="A64" s="160"/>
      <c r="B64" s="160"/>
      <c r="C64" s="160"/>
      <c r="D64" s="160"/>
      <c r="E64" s="161"/>
      <c r="F64" s="166"/>
      <c r="G64" s="166"/>
      <c r="H64" s="166"/>
      <c r="I64" s="166"/>
      <c r="J64" s="161"/>
      <c r="K64" s="161"/>
      <c r="L64" s="161"/>
      <c r="M64" s="161"/>
      <c r="N64" s="160"/>
      <c r="O64" s="160"/>
      <c r="P64" s="160"/>
    </row>
    <row r="65" spans="1:16" hidden="1" x14ac:dyDescent="0.25">
      <c r="A65" s="160"/>
      <c r="B65" s="160"/>
      <c r="C65" s="160"/>
      <c r="D65" s="160"/>
      <c r="E65" s="161"/>
      <c r="F65" s="166"/>
      <c r="G65" s="166"/>
      <c r="H65" s="166"/>
      <c r="I65" s="166"/>
      <c r="J65" s="161"/>
      <c r="K65" s="161"/>
      <c r="L65" s="161"/>
      <c r="M65" s="161"/>
      <c r="N65" s="160"/>
      <c r="O65" s="160"/>
      <c r="P65" s="160"/>
    </row>
    <row r="66" spans="1:16" hidden="1" x14ac:dyDescent="0.25">
      <c r="A66" s="160"/>
      <c r="B66" s="160"/>
      <c r="C66" s="160"/>
      <c r="D66" s="160"/>
      <c r="E66" s="161"/>
      <c r="F66" s="166"/>
      <c r="G66" s="166"/>
      <c r="H66" s="166"/>
      <c r="I66" s="166"/>
      <c r="J66" s="160"/>
      <c r="K66" s="160"/>
      <c r="L66" s="160"/>
      <c r="M66" s="160"/>
      <c r="N66" s="160"/>
      <c r="O66" s="160"/>
      <c r="P66" s="160"/>
    </row>
    <row r="67" spans="1:16" hidden="1" x14ac:dyDescent="0.25">
      <c r="A67" s="160"/>
      <c r="B67" s="160"/>
      <c r="C67" s="160"/>
      <c r="D67" s="160"/>
      <c r="E67" s="161"/>
      <c r="F67" s="166"/>
      <c r="G67" s="166"/>
      <c r="H67" s="166"/>
      <c r="I67" s="166"/>
      <c r="J67" s="160"/>
      <c r="K67" s="160"/>
      <c r="L67" s="160"/>
      <c r="M67" s="160"/>
      <c r="N67" s="160"/>
      <c r="O67" s="160"/>
      <c r="P67" s="159"/>
    </row>
    <row r="68" spans="1:16" hidden="1" x14ac:dyDescent="0.25">
      <c r="A68" s="160"/>
      <c r="B68" s="160"/>
      <c r="C68" s="160"/>
      <c r="D68" s="160"/>
      <c r="E68" s="161"/>
      <c r="F68" s="166"/>
      <c r="G68" s="166"/>
      <c r="H68" s="166"/>
      <c r="I68" s="166"/>
      <c r="J68" s="160"/>
      <c r="K68" s="160"/>
      <c r="L68" s="160"/>
      <c r="M68" s="160"/>
      <c r="N68" s="160"/>
      <c r="O68" s="160"/>
      <c r="P68" s="159"/>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60"/>
      <c r="L78" s="160"/>
      <c r="M78" s="160"/>
      <c r="N78" s="160"/>
      <c r="O78" s="160"/>
      <c r="P78" s="160"/>
    </row>
    <row r="79" spans="1:16" hidden="1" x14ac:dyDescent="0.25">
      <c r="A79" s="160"/>
      <c r="B79" s="160"/>
      <c r="C79" s="160"/>
      <c r="D79" s="160"/>
      <c r="E79" s="161"/>
      <c r="F79" s="166"/>
      <c r="G79" s="166"/>
      <c r="H79" s="166"/>
      <c r="I79" s="166"/>
      <c r="J79" s="160"/>
      <c r="K79" s="160"/>
      <c r="L79" s="160"/>
      <c r="M79" s="160"/>
      <c r="N79" s="160"/>
      <c r="O79" s="160"/>
      <c r="P79" s="160"/>
    </row>
    <row r="80" spans="1:16" hidden="1" x14ac:dyDescent="0.25">
      <c r="A80" s="160"/>
      <c r="B80" s="160"/>
      <c r="C80" s="160"/>
      <c r="D80" s="160"/>
      <c r="E80" s="161"/>
      <c r="F80" s="166"/>
      <c r="G80" s="166"/>
      <c r="H80" s="166"/>
      <c r="I80" s="166"/>
      <c r="J80" s="160"/>
      <c r="K80" s="159"/>
      <c r="L80" s="159"/>
      <c r="M80" s="159"/>
      <c r="N80" s="160"/>
      <c r="O80" s="160"/>
      <c r="P80" s="160"/>
    </row>
    <row r="81" spans="1:16" hidden="1" x14ac:dyDescent="0.25">
      <c r="A81" s="160"/>
      <c r="B81" s="160"/>
      <c r="C81" s="160"/>
      <c r="D81" s="160"/>
      <c r="E81" s="161"/>
      <c r="F81" s="166"/>
      <c r="G81" s="166"/>
      <c r="H81" s="166"/>
      <c r="I81" s="166"/>
      <c r="J81" s="160"/>
      <c r="K81" s="160"/>
      <c r="L81" s="160"/>
      <c r="M81" s="160"/>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84"/>
      <c r="N83" s="160"/>
      <c r="O83" s="160"/>
      <c r="P83" s="160"/>
    </row>
    <row r="84" spans="1:16" hidden="1" x14ac:dyDescent="0.25">
      <c r="A84" s="160"/>
      <c r="B84" s="160"/>
      <c r="C84" s="160"/>
      <c r="D84" s="160"/>
      <c r="E84" s="161"/>
      <c r="F84" s="166"/>
      <c r="G84" s="166"/>
      <c r="H84" s="166"/>
      <c r="I84" s="166"/>
      <c r="J84" s="160"/>
      <c r="K84" s="84"/>
      <c r="L84" s="84"/>
      <c r="M84" s="84"/>
      <c r="N84" s="160"/>
      <c r="O84" s="160"/>
      <c r="P84" s="160"/>
    </row>
    <row r="85" spans="1:16" hidden="1" x14ac:dyDescent="0.25">
      <c r="A85" s="160"/>
      <c r="B85" s="160"/>
      <c r="C85" s="160"/>
      <c r="D85" s="160"/>
      <c r="E85" s="161"/>
      <c r="F85" s="166"/>
      <c r="G85" s="166"/>
      <c r="H85" s="166"/>
      <c r="I85" s="166"/>
      <c r="J85" s="160"/>
      <c r="K85" s="84"/>
      <c r="L85" s="84"/>
      <c r="M85" s="96"/>
      <c r="N85" s="160"/>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97"/>
      <c r="O87" s="160"/>
      <c r="P87" s="160"/>
    </row>
    <row r="88" spans="1:16" hidden="1" x14ac:dyDescent="0.25">
      <c r="A88" s="160"/>
      <c r="B88" s="160"/>
      <c r="C88" s="160"/>
      <c r="D88" s="160"/>
      <c r="E88" s="161"/>
      <c r="F88" s="166"/>
      <c r="G88" s="166"/>
      <c r="H88" s="166"/>
      <c r="I88" s="166"/>
      <c r="J88" s="160"/>
      <c r="K88" s="160"/>
      <c r="L88" s="160"/>
      <c r="M88" s="160"/>
      <c r="N88" s="97"/>
      <c r="O88" s="160"/>
      <c r="P88" s="160"/>
    </row>
    <row r="89" spans="1:16" hidden="1" x14ac:dyDescent="0.25">
      <c r="A89" s="160"/>
      <c r="B89" s="160"/>
      <c r="C89" s="160"/>
      <c r="D89" s="160"/>
      <c r="E89" s="161"/>
      <c r="F89" s="166"/>
      <c r="G89" s="166"/>
      <c r="H89" s="166"/>
      <c r="I89" s="166"/>
      <c r="J89" s="160"/>
      <c r="K89" s="160"/>
      <c r="L89" s="160"/>
      <c r="M89" s="160"/>
      <c r="N89" s="160"/>
      <c r="O89" s="160"/>
      <c r="P89" s="160"/>
    </row>
    <row r="90" spans="1:16" hidden="1" x14ac:dyDescent="0.25">
      <c r="A90" s="160"/>
      <c r="B90" s="160"/>
      <c r="C90" s="160"/>
      <c r="D90" s="160"/>
      <c r="E90" s="98"/>
      <c r="F90" s="166"/>
      <c r="G90" s="166"/>
      <c r="H90" s="166"/>
      <c r="I90" s="166"/>
      <c r="J90" s="160"/>
      <c r="K90" s="84"/>
      <c r="L90" s="84"/>
      <c r="M90" s="84"/>
      <c r="N90" s="160"/>
      <c r="O90" s="160"/>
      <c r="P90" s="160"/>
    </row>
    <row r="91" spans="1:16" hidden="1" x14ac:dyDescent="0.25"/>
    <row r="92" spans="1:16" hidden="1" x14ac:dyDescent="0.25"/>
    <row r="93" spans="1:16" hidden="1" x14ac:dyDescent="0.25">
      <c r="A93" s="158" t="s">
        <v>7</v>
      </c>
      <c r="D93" s="158" t="s">
        <v>18</v>
      </c>
      <c r="E93" s="38" t="s">
        <v>19</v>
      </c>
    </row>
    <row r="94" spans="1:16" hidden="1" x14ac:dyDescent="0.25">
      <c r="A94" s="158" t="str">
        <f>IF(N22=0,"",N22)</f>
        <v/>
      </c>
      <c r="D94" s="158">
        <f t="shared" ref="D94:D108" ca="1" si="2">IF(A94="",0,VLOOKUP(A94,INDIRECT("'"&amp;$I$7&amp;"'!C500:M515"),11,0))</f>
        <v>0</v>
      </c>
      <c r="E94" s="38" t="str">
        <f>IF(O22="","",SUM(D94/O22)*#REF!)</f>
        <v/>
      </c>
    </row>
    <row r="95" spans="1:16" hidden="1" x14ac:dyDescent="0.25">
      <c r="A95" s="158" t="str">
        <f>IF(N24=0,"",N24)</f>
        <v/>
      </c>
      <c r="D95" s="158">
        <f t="shared" ca="1" si="2"/>
        <v>0</v>
      </c>
      <c r="E95" s="38" t="str">
        <f>IF(O24="","",SUM(D95/O24)*#REF!)</f>
        <v/>
      </c>
    </row>
    <row r="96" spans="1:16" hidden="1" x14ac:dyDescent="0.25">
      <c r="A96" s="158" t="str">
        <f>IF(N27=0,"",N27)</f>
        <v/>
      </c>
      <c r="D96" s="158">
        <f t="shared" ca="1" si="2"/>
        <v>0</v>
      </c>
      <c r="E96" s="38" t="str">
        <f>IF(O27="","",SUM(D96/O27)*#REF!)</f>
        <v/>
      </c>
    </row>
    <row r="97" spans="1:5" hidden="1" x14ac:dyDescent="0.25">
      <c r="A97" s="158" t="str">
        <f>IF(N28=0,"",N28)</f>
        <v/>
      </c>
      <c r="D97" s="158">
        <f t="shared" ca="1" si="2"/>
        <v>0</v>
      </c>
      <c r="E97" s="38" t="str">
        <f>IF(O28="","",SUM(D97/O28)*#REF!)</f>
        <v/>
      </c>
    </row>
    <row r="98" spans="1:5" hidden="1" x14ac:dyDescent="0.25">
      <c r="A98" s="158" t="str">
        <f>IF(N29=0,"",N29)</f>
        <v/>
      </c>
      <c r="D98" s="158">
        <f t="shared" ca="1" si="2"/>
        <v>0</v>
      </c>
      <c r="E98" s="38" t="str">
        <f>IF(O29="","",SUM(D98/O29)*#REF!)</f>
        <v/>
      </c>
    </row>
    <row r="99" spans="1:5" hidden="1" x14ac:dyDescent="0.25">
      <c r="A99" s="158" t="str">
        <f>IF(N33=0,"",N33)</f>
        <v/>
      </c>
      <c r="D99" s="158">
        <f t="shared" ca="1" si="2"/>
        <v>0</v>
      </c>
      <c r="E99" s="38" t="str">
        <f>IF(O33="","",SUM(D99/O33)*#REF!)</f>
        <v/>
      </c>
    </row>
    <row r="100" spans="1:5" hidden="1" x14ac:dyDescent="0.25">
      <c r="A100" s="158" t="e">
        <f>IF(#REF!=0,"",#REF!)</f>
        <v>#REF!</v>
      </c>
      <c r="D100" s="158" t="e">
        <f t="shared" ca="1" si="2"/>
        <v>#REF!</v>
      </c>
      <c r="E100" s="38" t="e">
        <f>IF(#REF!="","",SUM(D100/#REF!)*#REF!)</f>
        <v>#REF!</v>
      </c>
    </row>
    <row r="101" spans="1:5" hidden="1" x14ac:dyDescent="0.25">
      <c r="A101" s="158" t="str">
        <f>IF(N34=0,"",N34)</f>
        <v/>
      </c>
      <c r="D101" s="158">
        <f t="shared" ca="1" si="2"/>
        <v>0</v>
      </c>
      <c r="E101" s="38" t="str">
        <f>IF(O34="","",SUM(D101/O34)*#REF!)</f>
        <v/>
      </c>
    </row>
    <row r="102" spans="1:5" hidden="1" x14ac:dyDescent="0.25">
      <c r="A102" s="158" t="str">
        <f>IF(N35=0,"",N35)</f>
        <v/>
      </c>
      <c r="D102" s="158">
        <f t="shared" ca="1" si="2"/>
        <v>0</v>
      </c>
      <c r="E102" s="38" t="str">
        <f>IF(O35="","",SUM(D102/O35)*#REF!)</f>
        <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idden="1" x14ac:dyDescent="0.25">
      <c r="A107" s="158" t="e">
        <f>IF(#REF!=0,"",#REF!)</f>
        <v>#REF!</v>
      </c>
      <c r="D107" s="158" t="e">
        <f t="shared" ca="1" si="2"/>
        <v>#REF!</v>
      </c>
      <c r="E107" s="38" t="e">
        <f>IF(#REF!="","",SUM(D107/#REF!)*#REF!)</f>
        <v>#REF!</v>
      </c>
    </row>
    <row r="108" spans="1:5" hidden="1" x14ac:dyDescent="0.25">
      <c r="A108" s="158" t="e">
        <f>IF(#REF!=0,"",#REF!)</f>
        <v>#REF!</v>
      </c>
      <c r="D108" s="158" t="e">
        <f t="shared" ca="1" si="2"/>
        <v>#REF!</v>
      </c>
      <c r="E108" s="38" t="e">
        <f>IF(#REF!="","",SUM(D108/#REF!)*#REF!)</f>
        <v>#REF!</v>
      </c>
    </row>
    <row r="109" spans="1:5" ht="15.75" hidden="1" thickBot="1" x14ac:dyDescent="0.3">
      <c r="A109" s="99" t="s">
        <v>20</v>
      </c>
      <c r="B109" s="99"/>
      <c r="C109" s="99"/>
      <c r="D109" s="99" t="e">
        <f ca="1">SUM(D94:D108)</f>
        <v>#REF!</v>
      </c>
      <c r="E109" s="100" t="e">
        <f>SUM(E94:E108)</f>
        <v>#REF!</v>
      </c>
    </row>
    <row r="110" spans="1:5" ht="15.75" hidden="1" thickTop="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fv3xob+t46hu2jr6EFN9e1500MPZOYxU4X4R6foHtvrAmIOMzemLib0FAaS8ueLBdb5xmDiTCigyQ7HAuUbXRA==" saltValue="yNsTQPxrY/n6u/ggPE+sdQ==" spinCount="100000" sheet="1" objects="1" scenarios="1"/>
  <mergeCells count="2">
    <mergeCell ref="B3:I3"/>
    <mergeCell ref="B44:I44"/>
  </mergeCells>
  <conditionalFormatting sqref="N16">
    <cfRule type="cellIs" dxfId="36"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5">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8,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R.K. Basisschool De Brummelbos</v>
      </c>
      <c r="C5" s="117"/>
      <c r="D5" s="117"/>
      <c r="E5" s="118"/>
      <c r="F5" s="48"/>
      <c r="G5" s="48"/>
      <c r="H5" s="48"/>
      <c r="I5" s="123"/>
      <c r="J5" s="40"/>
      <c r="K5" s="40"/>
    </row>
    <row r="6" spans="1:15" x14ac:dyDescent="0.25">
      <c r="A6" s="159"/>
      <c r="B6" s="134" t="str">
        <f>VLOOKUP(I6,verzamelblad!A5:E54,4)</f>
        <v>Omhaal 33</v>
      </c>
      <c r="C6" s="119"/>
      <c r="D6" s="119"/>
      <c r="E6" s="120"/>
      <c r="F6" s="53"/>
      <c r="G6" s="54" t="s">
        <v>5</v>
      </c>
      <c r="H6" s="101"/>
      <c r="I6" s="124">
        <v>8</v>
      </c>
      <c r="J6" s="40"/>
      <c r="K6" s="40"/>
      <c r="L6" s="40"/>
    </row>
    <row r="7" spans="1:15" x14ac:dyDescent="0.25">
      <c r="A7" s="159"/>
      <c r="B7" s="135" t="str">
        <f>VLOOKUP(I6,verzamelblad!A5:E54,5)</f>
        <v>Erica</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verzamelblad!F12</f>
        <v>7862</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verzamelblad!H12</f>
        <v>0</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verzamelblad!I12</f>
        <v>9</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verzamelblad!J12</f>
        <v>0</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verzamelblad!K12</f>
        <v>738</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verzamelblad!L12</f>
        <v>100</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verzamelblad!N12</f>
        <v>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verzamelblad!O12</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verzamelblad!P12</f>
        <v>50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verzamelblad!Q12</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verzamelblad!R12</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verzamelblad!S12</f>
        <v>2830</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verzamelblad!T12</f>
        <v>0</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verzamelblad!U12</f>
        <v>0</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verzamelblad!V12</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verzamelblad!W12</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verzamelblad!X12</f>
        <v>1767</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verzamelblad!Y12</f>
        <v>0</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verzamelblad!Z12</f>
        <v>3931</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verzamelblad!AA12</f>
        <v>0</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verzamelblad!AB12</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verzamelblad!AC12</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verzamelblad!AD12</f>
        <v>0</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verzamelblad!AE12</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verzamelblad!AF12</f>
        <v>0</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verzamelblad!AG12</f>
        <v>0</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verzamelblad!AH12</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verzamelblad!AI12</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verzamelblad!AJ12</f>
        <v>530.1</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verzamelblad!AK12</f>
        <v>34</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verzamelblad!AM12</f>
        <v>6</v>
      </c>
      <c r="H41" s="236">
        <f>'Tarieven onderhoud'!D34</f>
        <v>0</v>
      </c>
      <c r="I41" s="348">
        <f t="shared" si="0"/>
        <v>0</v>
      </c>
      <c r="J41" s="159"/>
      <c r="K41" s="159"/>
      <c r="L41" s="159"/>
      <c r="M41" s="160"/>
      <c r="N41" s="160"/>
      <c r="O41" s="160"/>
    </row>
    <row r="42" spans="1:16" ht="15.75" thickBot="1" x14ac:dyDescent="0.3">
      <c r="A42" s="160"/>
      <c r="B42" s="153" t="s">
        <v>71</v>
      </c>
      <c r="C42" s="91"/>
      <c r="D42" s="92"/>
      <c r="E42" s="92"/>
      <c r="F42" s="93"/>
      <c r="G42" s="94"/>
      <c r="H42" s="94"/>
      <c r="I42" s="147">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1"/>
      <c r="K48" s="159"/>
      <c r="L48" s="159"/>
      <c r="M48" s="159"/>
      <c r="N48" s="160"/>
      <c r="O48" s="160"/>
      <c r="P48" s="160"/>
    </row>
    <row r="49" spans="1:16" x14ac:dyDescent="0.25">
      <c r="A49" s="160"/>
      <c r="B49" s="160"/>
      <c r="C49" s="160"/>
      <c r="D49" s="160"/>
      <c r="E49" s="161"/>
      <c r="F49" s="166"/>
      <c r="G49" s="166"/>
      <c r="H49" s="166"/>
      <c r="I49" s="166"/>
      <c r="J49" s="160"/>
      <c r="K49" s="159"/>
      <c r="L49" s="159"/>
      <c r="M49" s="159"/>
      <c r="N49" s="160"/>
      <c r="O49" s="160"/>
      <c r="P49" s="160"/>
    </row>
    <row r="50" spans="1:16" x14ac:dyDescent="0.25">
      <c r="A50" s="160"/>
      <c r="B50" s="160"/>
      <c r="C50" s="160"/>
      <c r="D50" s="160"/>
      <c r="E50" s="161"/>
      <c r="F50" s="166"/>
      <c r="G50" s="166"/>
      <c r="H50" s="166"/>
      <c r="I50" s="166"/>
      <c r="J50" s="160"/>
      <c r="K50" s="160"/>
      <c r="L50" s="160"/>
      <c r="M50" s="160"/>
      <c r="N50" s="160"/>
      <c r="O50" s="160"/>
      <c r="P50" s="160"/>
    </row>
    <row r="51" spans="1:16" x14ac:dyDescent="0.25">
      <c r="A51" s="160"/>
      <c r="B51" s="160"/>
      <c r="C51" s="160"/>
      <c r="D51" s="160"/>
      <c r="E51" s="161"/>
      <c r="F51" s="166"/>
      <c r="G51" s="166"/>
      <c r="H51" s="166"/>
      <c r="I51" s="166"/>
      <c r="J51" s="161"/>
      <c r="K51" s="161"/>
      <c r="L51" s="161"/>
      <c r="M51" s="161"/>
      <c r="N51" s="160"/>
      <c r="O51" s="160"/>
      <c r="P51" s="160"/>
    </row>
    <row r="52" spans="1:16" x14ac:dyDescent="0.25">
      <c r="A52" s="160"/>
      <c r="B52" s="160"/>
      <c r="C52" s="160"/>
      <c r="D52" s="160"/>
      <c r="E52" s="95"/>
      <c r="F52" s="166"/>
      <c r="G52" s="88"/>
      <c r="H52" s="88"/>
      <c r="I52" s="88"/>
      <c r="J52" s="161"/>
      <c r="K52" s="159"/>
      <c r="L52" s="159"/>
      <c r="M52" s="159"/>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95"/>
      <c r="F61" s="166"/>
      <c r="G61" s="88"/>
      <c r="H61" s="88"/>
      <c r="I61" s="88"/>
      <c r="J61" s="161"/>
      <c r="K61" s="159"/>
      <c r="L61" s="159"/>
      <c r="M61" s="159"/>
      <c r="N61" s="160"/>
      <c r="O61" s="160"/>
      <c r="P61" s="160"/>
    </row>
    <row r="62" spans="1:16" hidden="1" x14ac:dyDescent="0.25">
      <c r="A62" s="160"/>
      <c r="B62" s="160"/>
      <c r="C62" s="160"/>
      <c r="D62" s="160"/>
      <c r="E62" s="161"/>
      <c r="F62" s="166"/>
      <c r="G62" s="166"/>
      <c r="H62" s="166"/>
      <c r="I62" s="166"/>
      <c r="J62" s="160"/>
      <c r="K62" s="159"/>
      <c r="L62" s="159"/>
      <c r="M62" s="159"/>
      <c r="N62" s="160"/>
      <c r="O62" s="160"/>
      <c r="P62" s="160"/>
    </row>
    <row r="63" spans="1:16" hidden="1" x14ac:dyDescent="0.25">
      <c r="A63" s="160"/>
      <c r="B63" s="160"/>
      <c r="C63" s="160"/>
      <c r="D63" s="160"/>
      <c r="E63" s="161"/>
      <c r="F63" s="166"/>
      <c r="G63" s="166"/>
      <c r="H63" s="166"/>
      <c r="I63" s="166"/>
      <c r="J63" s="161"/>
      <c r="K63" s="161"/>
      <c r="L63" s="161"/>
      <c r="M63" s="161"/>
      <c r="N63" s="160"/>
      <c r="O63" s="160"/>
      <c r="P63" s="160"/>
    </row>
    <row r="64" spans="1:16" hidden="1" x14ac:dyDescent="0.25">
      <c r="A64" s="160"/>
      <c r="B64" s="160"/>
      <c r="C64" s="160"/>
      <c r="D64" s="160"/>
      <c r="E64" s="161"/>
      <c r="F64" s="166"/>
      <c r="G64" s="166"/>
      <c r="H64" s="166"/>
      <c r="I64" s="166"/>
      <c r="J64" s="161"/>
      <c r="K64" s="161"/>
      <c r="L64" s="161"/>
      <c r="M64" s="161"/>
      <c r="N64" s="160"/>
      <c r="O64" s="160"/>
      <c r="P64" s="160"/>
    </row>
    <row r="65" spans="1:16" hidden="1" x14ac:dyDescent="0.25">
      <c r="A65" s="160"/>
      <c r="B65" s="160"/>
      <c r="C65" s="160"/>
      <c r="D65" s="160"/>
      <c r="E65" s="161"/>
      <c r="F65" s="166"/>
      <c r="G65" s="166"/>
      <c r="H65" s="166"/>
      <c r="I65" s="166"/>
      <c r="J65" s="160"/>
      <c r="K65" s="160"/>
      <c r="L65" s="160"/>
      <c r="M65" s="160"/>
      <c r="N65" s="160"/>
      <c r="O65" s="160"/>
      <c r="P65" s="160"/>
    </row>
    <row r="66" spans="1:16" hidden="1" x14ac:dyDescent="0.25">
      <c r="A66" s="160"/>
      <c r="B66" s="160"/>
      <c r="C66" s="160"/>
      <c r="D66" s="160"/>
      <c r="E66" s="161"/>
      <c r="F66" s="166"/>
      <c r="G66" s="166"/>
      <c r="H66" s="166"/>
      <c r="I66" s="166"/>
      <c r="J66" s="160"/>
      <c r="K66" s="160"/>
      <c r="L66" s="160"/>
      <c r="M66" s="160"/>
      <c r="N66" s="160"/>
      <c r="O66" s="160"/>
      <c r="P66" s="159"/>
    </row>
    <row r="67" spans="1:16" hidden="1" x14ac:dyDescent="0.25">
      <c r="A67" s="160"/>
      <c r="B67" s="160"/>
      <c r="C67" s="160"/>
      <c r="D67" s="160"/>
      <c r="E67" s="161"/>
      <c r="F67" s="166"/>
      <c r="G67" s="166"/>
      <c r="H67" s="166"/>
      <c r="I67" s="166"/>
      <c r="J67" s="160"/>
      <c r="K67" s="160"/>
      <c r="L67" s="160"/>
      <c r="M67" s="160"/>
      <c r="N67" s="160"/>
      <c r="O67" s="160"/>
      <c r="P67" s="159"/>
    </row>
    <row r="68" spans="1:16" hidden="1" x14ac:dyDescent="0.25">
      <c r="A68" s="160"/>
      <c r="B68" s="160"/>
      <c r="C68" s="160"/>
      <c r="D68" s="160"/>
      <c r="E68" s="161"/>
      <c r="F68" s="166"/>
      <c r="G68" s="166"/>
      <c r="H68" s="166"/>
      <c r="I68" s="166"/>
      <c r="J68" s="160"/>
      <c r="K68" s="160"/>
      <c r="L68" s="160"/>
      <c r="M68" s="160"/>
      <c r="N68" s="160"/>
      <c r="O68" s="160"/>
      <c r="P68" s="160"/>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60"/>
      <c r="L78" s="160"/>
      <c r="M78" s="160"/>
      <c r="N78" s="160"/>
      <c r="O78" s="160"/>
      <c r="P78" s="160"/>
    </row>
    <row r="79" spans="1:16" hidden="1" x14ac:dyDescent="0.25">
      <c r="A79" s="160"/>
      <c r="B79" s="160"/>
      <c r="C79" s="160"/>
      <c r="D79" s="160"/>
      <c r="E79" s="161"/>
      <c r="F79" s="166"/>
      <c r="G79" s="166"/>
      <c r="H79" s="166"/>
      <c r="I79" s="166"/>
      <c r="J79" s="160"/>
      <c r="K79" s="159"/>
      <c r="L79" s="159"/>
      <c r="M79" s="159"/>
      <c r="N79" s="160"/>
      <c r="O79" s="160"/>
      <c r="P79" s="160"/>
    </row>
    <row r="80" spans="1:16" hidden="1" x14ac:dyDescent="0.25">
      <c r="A80" s="160"/>
      <c r="B80" s="160"/>
      <c r="C80" s="160"/>
      <c r="D80" s="160"/>
      <c r="E80" s="161"/>
      <c r="F80" s="166"/>
      <c r="G80" s="166"/>
      <c r="H80" s="166"/>
      <c r="I80" s="166"/>
      <c r="J80" s="160"/>
      <c r="K80" s="160"/>
      <c r="L80" s="160"/>
      <c r="M80" s="160"/>
      <c r="N80" s="160"/>
      <c r="O80" s="160"/>
      <c r="P80" s="160"/>
    </row>
    <row r="81" spans="1:16" hidden="1" x14ac:dyDescent="0.25">
      <c r="A81" s="160"/>
      <c r="B81" s="160"/>
      <c r="C81" s="160"/>
      <c r="D81" s="160"/>
      <c r="E81" s="161"/>
      <c r="F81" s="166"/>
      <c r="G81" s="166"/>
      <c r="H81" s="166"/>
      <c r="I81" s="166"/>
      <c r="J81" s="160"/>
      <c r="K81" s="84"/>
      <c r="L81" s="84"/>
      <c r="M81" s="84"/>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84"/>
      <c r="N83" s="160"/>
      <c r="O83" s="160"/>
      <c r="P83" s="160"/>
    </row>
    <row r="84" spans="1:16" hidden="1" x14ac:dyDescent="0.25">
      <c r="A84" s="160"/>
      <c r="B84" s="160"/>
      <c r="C84" s="160"/>
      <c r="D84" s="160"/>
      <c r="E84" s="161"/>
      <c r="F84" s="166"/>
      <c r="G84" s="166"/>
      <c r="H84" s="166"/>
      <c r="I84" s="166"/>
      <c r="J84" s="160"/>
      <c r="K84" s="84"/>
      <c r="L84" s="84"/>
      <c r="M84" s="96"/>
      <c r="N84" s="160"/>
      <c r="O84" s="160"/>
      <c r="P84" s="160"/>
    </row>
    <row r="85" spans="1:16" hidden="1" x14ac:dyDescent="0.25">
      <c r="A85" s="160"/>
      <c r="B85" s="160"/>
      <c r="C85" s="160"/>
      <c r="D85" s="160"/>
      <c r="E85" s="161"/>
      <c r="F85" s="166"/>
      <c r="G85" s="166"/>
      <c r="H85" s="166"/>
      <c r="I85" s="166"/>
      <c r="J85" s="160"/>
      <c r="K85" s="160"/>
      <c r="L85" s="160"/>
      <c r="M85" s="160"/>
      <c r="N85" s="97"/>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97"/>
      <c r="O87" s="160"/>
      <c r="P87" s="160"/>
    </row>
    <row r="88" spans="1:16" hidden="1" x14ac:dyDescent="0.25">
      <c r="A88" s="160"/>
      <c r="B88" s="160"/>
      <c r="C88" s="160"/>
      <c r="D88" s="160"/>
      <c r="E88" s="161"/>
      <c r="F88" s="166"/>
      <c r="G88" s="166"/>
      <c r="H88" s="166"/>
      <c r="I88" s="166"/>
      <c r="J88" s="160"/>
      <c r="K88" s="160"/>
      <c r="L88" s="160"/>
      <c r="M88" s="160"/>
      <c r="N88" s="160"/>
      <c r="O88" s="160"/>
      <c r="P88" s="160"/>
    </row>
    <row r="89" spans="1:16" hidden="1" x14ac:dyDescent="0.25">
      <c r="A89" s="160"/>
      <c r="B89" s="160"/>
      <c r="C89" s="160"/>
      <c r="D89" s="160"/>
      <c r="E89" s="98"/>
      <c r="F89" s="166"/>
      <c r="G89" s="166"/>
      <c r="H89" s="166"/>
      <c r="I89" s="166"/>
      <c r="J89" s="160"/>
      <c r="K89" s="84"/>
      <c r="L89" s="84"/>
      <c r="M89" s="84"/>
      <c r="N89" s="160"/>
      <c r="O89" s="160"/>
      <c r="P89" s="160"/>
    </row>
    <row r="90" spans="1:16" hidden="1" x14ac:dyDescent="0.25"/>
    <row r="91" spans="1:16" hidden="1" x14ac:dyDescent="0.25"/>
    <row r="92" spans="1:16" hidden="1" x14ac:dyDescent="0.25">
      <c r="A92" s="158" t="s">
        <v>7</v>
      </c>
      <c r="D92" s="158" t="s">
        <v>18</v>
      </c>
      <c r="E92" s="38" t="s">
        <v>19</v>
      </c>
    </row>
    <row r="93" spans="1:16" hidden="1" x14ac:dyDescent="0.25">
      <c r="A93" s="158" t="str">
        <f>IF(N22=0,"",N22)</f>
        <v/>
      </c>
      <c r="D93" s="158">
        <f t="shared" ref="D93:D107" ca="1" si="2">IF(A93="",0,VLOOKUP(A93,INDIRECT("'"&amp;$I$7&amp;"'!C500:M515"),11,0))</f>
        <v>0</v>
      </c>
      <c r="E93" s="38" t="str">
        <f>IF(O22="","",SUM(D93/O22)*#REF!)</f>
        <v/>
      </c>
    </row>
    <row r="94" spans="1:16" hidden="1" x14ac:dyDescent="0.25">
      <c r="A94" s="158" t="str">
        <f>IF(N24=0,"",N24)</f>
        <v/>
      </c>
      <c r="D94" s="158">
        <f t="shared" ca="1" si="2"/>
        <v>0</v>
      </c>
      <c r="E94" s="38" t="str">
        <f>IF(O24="","",SUM(D94/O24)*#REF!)</f>
        <v/>
      </c>
    </row>
    <row r="95" spans="1:16" hidden="1" x14ac:dyDescent="0.25">
      <c r="A95" s="158" t="str">
        <f>IF(N27=0,"",N27)</f>
        <v/>
      </c>
      <c r="D95" s="158">
        <f t="shared" ca="1" si="2"/>
        <v>0</v>
      </c>
      <c r="E95" s="38" t="str">
        <f>IF(O27="","",SUM(D95/O27)*#REF!)</f>
        <v/>
      </c>
    </row>
    <row r="96" spans="1:16" hidden="1" x14ac:dyDescent="0.25">
      <c r="A96" s="158" t="str">
        <f>IF(N28=0,"",N28)</f>
        <v/>
      </c>
      <c r="D96" s="158">
        <f t="shared" ca="1" si="2"/>
        <v>0</v>
      </c>
      <c r="E96" s="38" t="str">
        <f>IF(O28="","",SUM(D96/O28)*#REF!)</f>
        <v/>
      </c>
    </row>
    <row r="97" spans="1:5" hidden="1" x14ac:dyDescent="0.25">
      <c r="A97" s="158" t="str">
        <f>IF(N29=0,"",N29)</f>
        <v/>
      </c>
      <c r="D97" s="158">
        <f t="shared" ca="1" si="2"/>
        <v>0</v>
      </c>
      <c r="E97" s="38" t="str">
        <f>IF(O29="","",SUM(D97/O29)*#REF!)</f>
        <v/>
      </c>
    </row>
    <row r="98" spans="1:5" hidden="1" x14ac:dyDescent="0.25">
      <c r="A98" s="158" t="str">
        <f t="shared" ref="A98" si="3">IF(N33=0,"",N33)</f>
        <v/>
      </c>
      <c r="D98" s="158">
        <f t="shared" ca="1" si="2"/>
        <v>0</v>
      </c>
      <c r="E98" s="38" t="str">
        <f>IF(O33="","",SUM(D98/O33)*#REF!)</f>
        <v/>
      </c>
    </row>
    <row r="99" spans="1:5" hidden="1" x14ac:dyDescent="0.25">
      <c r="A99" s="158" t="e">
        <f>IF(#REF!=0,"",#REF!)</f>
        <v>#REF!</v>
      </c>
      <c r="D99" s="158" t="e">
        <f t="shared" ca="1" si="2"/>
        <v>#REF!</v>
      </c>
      <c r="E99" s="38" t="e">
        <f>IF(#REF!="","",SUM(D99/#REF!)*#REF!)</f>
        <v>#REF!</v>
      </c>
    </row>
    <row r="100" spans="1:5" hidden="1" x14ac:dyDescent="0.25">
      <c r="A100" s="158" t="str">
        <f>IF(N34=0,"",N34)</f>
        <v/>
      </c>
      <c r="D100" s="158">
        <f t="shared" ca="1" si="2"/>
        <v>0</v>
      </c>
      <c r="E100" s="38" t="str">
        <f>IF(O34="","",SUM(D100/O34)*#REF!)</f>
        <v/>
      </c>
    </row>
    <row r="101" spans="1:5" hidden="1" x14ac:dyDescent="0.25">
      <c r="A101" s="158" t="str">
        <f>IF(N35=0,"",N35)</f>
        <v/>
      </c>
      <c r="D101" s="158">
        <f t="shared" ca="1" si="2"/>
        <v>0</v>
      </c>
      <c r="E101" s="38" t="str">
        <f>IF(O35="","",SUM(D101/O35)*#REF!)</f>
        <v/>
      </c>
    </row>
    <row r="102" spans="1:5" hidden="1" x14ac:dyDescent="0.25">
      <c r="A102" s="158" t="e">
        <f>IF(#REF!=0,"",#REF!)</f>
        <v>#REF!</v>
      </c>
      <c r="D102" s="158" t="e">
        <f t="shared" ca="1" si="2"/>
        <v>#REF!</v>
      </c>
      <c r="E102" s="38" t="e">
        <f>IF(#REF!="","",SUM(D102/#REF!)*#REF!)</f>
        <v>#REF!</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idden="1" x14ac:dyDescent="0.25">
      <c r="A107" s="158" t="e">
        <f>IF(#REF!=0,"",#REF!)</f>
        <v>#REF!</v>
      </c>
      <c r="D107" s="158" t="e">
        <f t="shared" ca="1" si="2"/>
        <v>#REF!</v>
      </c>
      <c r="E107" s="38" t="e">
        <f>IF(#REF!="","",SUM(D107/#REF!)*#REF!)</f>
        <v>#REF!</v>
      </c>
    </row>
    <row r="108" spans="1:5" ht="15.75" hidden="1" thickBot="1" x14ac:dyDescent="0.3">
      <c r="A108" s="99" t="s">
        <v>20</v>
      </c>
      <c r="B108" s="99"/>
      <c r="C108" s="99"/>
      <c r="D108" s="99" t="e">
        <f ca="1">SUM(D93:D107)</f>
        <v>#REF!</v>
      </c>
      <c r="E108" s="100" t="e">
        <f>SUM(E93:E107)</f>
        <v>#REF!</v>
      </c>
    </row>
    <row r="109" spans="1:5" ht="15.75" hidden="1" thickTop="1" x14ac:dyDescent="0.25"/>
    <row r="110" spans="1:5" hidden="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UqQ5OqDV0qsUw3+oQqELeo/q0G4P6pKXHf2NrnRzg6lYeSwWoFJi2KSuGNSTg4EuQobxNZNEhIQV1An5BW1j2w==" saltValue="GYKm73DVvilDNclXrnbYTQ==" spinCount="100000" sheet="1" objects="1" scenarios="1"/>
  <mergeCells count="2">
    <mergeCell ref="B3:I3"/>
    <mergeCell ref="B44:I44"/>
  </mergeCells>
  <conditionalFormatting sqref="N16">
    <cfRule type="cellIs" dxfId="35"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6">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9,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R.K. Basisschool De Diedeldoorn</v>
      </c>
      <c r="C5" s="117"/>
      <c r="D5" s="117"/>
      <c r="E5" s="118"/>
      <c r="F5" s="48"/>
      <c r="G5" s="48"/>
      <c r="H5" s="48"/>
      <c r="I5" s="123"/>
      <c r="J5" s="40"/>
      <c r="K5" s="40"/>
    </row>
    <row r="6" spans="1:15" x14ac:dyDescent="0.25">
      <c r="A6" s="159"/>
      <c r="B6" s="134" t="str">
        <f>VLOOKUP(I6,verzamelblad!A5:E54,4)</f>
        <v>Boskraai 76</v>
      </c>
      <c r="C6" s="119"/>
      <c r="D6" s="119"/>
      <c r="E6" s="120"/>
      <c r="F6" s="53"/>
      <c r="G6" s="54" t="s">
        <v>5</v>
      </c>
      <c r="H6" s="101"/>
      <c r="I6" s="124">
        <v>9</v>
      </c>
      <c r="J6" s="40"/>
      <c r="K6" s="40"/>
      <c r="L6" s="40"/>
    </row>
    <row r="7" spans="1:15" x14ac:dyDescent="0.25">
      <c r="A7" s="159"/>
      <c r="B7" s="135" t="str">
        <f>VLOOKUP(I6,verzamelblad!A5:E54,5)</f>
        <v>Emmen</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verzamelblad!F13</f>
        <v>2810</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verzamelblad!H13</f>
        <v>0</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verzamelblad!I13</f>
        <v>2</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verzamelblad!J13</f>
        <v>0</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verzamelblad!K13</f>
        <v>166</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verzamelblad!L13</f>
        <v>60</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verzamelblad!N13</f>
        <v>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verzamelblad!O13</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verzamelblad!P13</f>
        <v>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verzamelblad!Q13</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verzamelblad!R13</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verzamelblad!S13</f>
        <v>0</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verzamelblad!T13</f>
        <v>0</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verzamelblad!U13</f>
        <v>0</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verzamelblad!V13</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verzamelblad!W13</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verzamelblad!X13</f>
        <v>96</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verzamelblad!Y13</f>
        <v>188</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verzamelblad!Z13</f>
        <v>1405</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verzamelblad!AA13</f>
        <v>0</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verzamelblad!AB13</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verzamelblad!AC13</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verzamelblad!AD13</f>
        <v>0</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verzamelblad!AE13</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verzamelblad!AF13</f>
        <v>0</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verzamelblad!AG13</f>
        <v>0</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verzamelblad!AH13</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verzamelblad!AI13</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verzamelblad!AJ13</f>
        <v>28.799999999999997</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verzamelblad!AK13</f>
        <v>23.5</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verzamelblad!AM13</f>
        <v>1</v>
      </c>
      <c r="H41" s="236">
        <f>'Tarieven onderhoud'!D34</f>
        <v>0</v>
      </c>
      <c r="I41" s="348">
        <f t="shared" si="0"/>
        <v>0</v>
      </c>
      <c r="J41" s="161"/>
      <c r="K41" s="161"/>
      <c r="L41" s="161"/>
      <c r="M41" s="160"/>
      <c r="N41" s="160"/>
      <c r="O41" s="160"/>
    </row>
    <row r="42" spans="1:16" ht="15.75" thickBot="1" x14ac:dyDescent="0.3">
      <c r="A42" s="160"/>
      <c r="B42" s="153" t="s">
        <v>71</v>
      </c>
      <c r="C42" s="91"/>
      <c r="D42" s="92"/>
      <c r="E42" s="92"/>
      <c r="F42" s="93"/>
      <c r="G42" s="94"/>
      <c r="H42" s="94"/>
      <c r="I42" s="147">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1"/>
      <c r="K48" s="159"/>
      <c r="L48" s="159"/>
      <c r="M48" s="159"/>
      <c r="N48" s="160"/>
      <c r="O48" s="160"/>
      <c r="P48" s="160"/>
    </row>
    <row r="49" spans="1:16" x14ac:dyDescent="0.25">
      <c r="A49" s="160"/>
      <c r="B49" s="160"/>
      <c r="C49" s="160"/>
      <c r="D49" s="160"/>
      <c r="E49" s="95"/>
      <c r="F49" s="166"/>
      <c r="G49" s="88"/>
      <c r="H49" s="88"/>
      <c r="I49" s="88"/>
      <c r="J49" s="161"/>
      <c r="K49" s="159"/>
      <c r="L49" s="159"/>
      <c r="M49" s="159"/>
      <c r="N49" s="160"/>
      <c r="O49" s="160"/>
      <c r="P49" s="160"/>
    </row>
    <row r="50" spans="1:16" x14ac:dyDescent="0.25">
      <c r="A50" s="160"/>
      <c r="B50" s="160"/>
      <c r="C50" s="160"/>
      <c r="D50" s="160"/>
      <c r="E50" s="161"/>
      <c r="F50" s="166"/>
      <c r="G50" s="166"/>
      <c r="H50" s="166"/>
      <c r="I50" s="166"/>
      <c r="J50" s="160"/>
      <c r="K50" s="159"/>
      <c r="L50" s="159"/>
      <c r="M50" s="159"/>
      <c r="N50" s="160"/>
      <c r="O50" s="160"/>
      <c r="P50" s="160"/>
    </row>
    <row r="51" spans="1:16" x14ac:dyDescent="0.25">
      <c r="A51" s="160"/>
      <c r="B51" s="160"/>
      <c r="C51" s="160"/>
      <c r="D51" s="160"/>
      <c r="E51" s="161"/>
      <c r="F51" s="166"/>
      <c r="G51" s="166"/>
      <c r="H51" s="166"/>
      <c r="I51" s="166"/>
      <c r="J51" s="160"/>
      <c r="K51" s="160"/>
      <c r="L51" s="160"/>
      <c r="M51" s="160"/>
      <c r="N51" s="160"/>
      <c r="O51" s="160"/>
      <c r="P51" s="160"/>
    </row>
    <row r="52" spans="1:16" x14ac:dyDescent="0.25">
      <c r="A52" s="160"/>
      <c r="B52" s="160"/>
      <c r="C52" s="160"/>
      <c r="D52" s="160"/>
      <c r="E52" s="161"/>
      <c r="F52" s="166"/>
      <c r="G52" s="166"/>
      <c r="H52" s="166"/>
      <c r="I52" s="166"/>
      <c r="J52" s="161"/>
      <c r="K52" s="161"/>
      <c r="L52" s="161"/>
      <c r="M52" s="161"/>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95"/>
      <c r="F61" s="166"/>
      <c r="G61" s="88"/>
      <c r="H61" s="88"/>
      <c r="I61" s="88"/>
      <c r="J61" s="161"/>
      <c r="K61" s="159"/>
      <c r="L61" s="159"/>
      <c r="M61" s="159"/>
      <c r="N61" s="160"/>
      <c r="O61" s="160"/>
      <c r="P61" s="160"/>
    </row>
    <row r="62" spans="1:16" hidden="1" x14ac:dyDescent="0.25">
      <c r="A62" s="160"/>
      <c r="B62" s="160"/>
      <c r="C62" s="160"/>
      <c r="D62" s="160"/>
      <c r="E62" s="95"/>
      <c r="F62" s="166"/>
      <c r="G62" s="88"/>
      <c r="H62" s="88"/>
      <c r="I62" s="88"/>
      <c r="J62" s="161"/>
      <c r="K62" s="159"/>
      <c r="L62" s="159"/>
      <c r="M62" s="159"/>
      <c r="N62" s="160"/>
      <c r="O62" s="160"/>
      <c r="P62" s="160"/>
    </row>
    <row r="63" spans="1:16" hidden="1" x14ac:dyDescent="0.25">
      <c r="A63" s="160"/>
      <c r="B63" s="160"/>
      <c r="C63" s="160"/>
      <c r="D63" s="160"/>
      <c r="E63" s="161"/>
      <c r="F63" s="166"/>
      <c r="G63" s="166"/>
      <c r="H63" s="166"/>
      <c r="I63" s="166"/>
      <c r="J63" s="160"/>
      <c r="K63" s="159"/>
      <c r="L63" s="159"/>
      <c r="M63" s="159"/>
      <c r="N63" s="160"/>
      <c r="O63" s="160"/>
      <c r="P63" s="160"/>
    </row>
    <row r="64" spans="1:16" hidden="1" x14ac:dyDescent="0.25">
      <c r="A64" s="160"/>
      <c r="B64" s="160"/>
      <c r="C64" s="160"/>
      <c r="D64" s="160"/>
      <c r="E64" s="161"/>
      <c r="F64" s="166"/>
      <c r="G64" s="166"/>
      <c r="H64" s="166"/>
      <c r="I64" s="166"/>
      <c r="J64" s="161"/>
      <c r="K64" s="161"/>
      <c r="L64" s="161"/>
      <c r="M64" s="161"/>
      <c r="N64" s="160"/>
      <c r="O64" s="160"/>
      <c r="P64" s="160"/>
    </row>
    <row r="65" spans="1:16" hidden="1" x14ac:dyDescent="0.25">
      <c r="A65" s="160"/>
      <c r="B65" s="160"/>
      <c r="C65" s="160"/>
      <c r="D65" s="160"/>
      <c r="E65" s="161"/>
      <c r="F65" s="166"/>
      <c r="G65" s="166"/>
      <c r="H65" s="166"/>
      <c r="I65" s="166"/>
      <c r="J65" s="161"/>
      <c r="K65" s="161"/>
      <c r="L65" s="161"/>
      <c r="M65" s="161"/>
      <c r="N65" s="160"/>
      <c r="O65" s="160"/>
      <c r="P65" s="160"/>
    </row>
    <row r="66" spans="1:16" hidden="1" x14ac:dyDescent="0.25">
      <c r="A66" s="160"/>
      <c r="B66" s="160"/>
      <c r="C66" s="160"/>
      <c r="D66" s="160"/>
      <c r="E66" s="161"/>
      <c r="F66" s="166"/>
      <c r="G66" s="166"/>
      <c r="H66" s="166"/>
      <c r="I66" s="166"/>
      <c r="J66" s="160"/>
      <c r="K66" s="160"/>
      <c r="L66" s="160"/>
      <c r="M66" s="160"/>
      <c r="N66" s="160"/>
      <c r="O66" s="160"/>
      <c r="P66" s="160"/>
    </row>
    <row r="67" spans="1:16" hidden="1" x14ac:dyDescent="0.25">
      <c r="A67" s="160"/>
      <c r="B67" s="160"/>
      <c r="C67" s="160"/>
      <c r="D67" s="160"/>
      <c r="E67" s="161"/>
      <c r="F67" s="166"/>
      <c r="G67" s="166"/>
      <c r="H67" s="166"/>
      <c r="I67" s="166"/>
      <c r="J67" s="160"/>
      <c r="K67" s="160"/>
      <c r="L67" s="160"/>
      <c r="M67" s="160"/>
      <c r="N67" s="160"/>
      <c r="O67" s="160"/>
      <c r="P67" s="159"/>
    </row>
    <row r="68" spans="1:16" hidden="1" x14ac:dyDescent="0.25">
      <c r="A68" s="160"/>
      <c r="B68" s="160"/>
      <c r="C68" s="160"/>
      <c r="D68" s="160"/>
      <c r="E68" s="161"/>
      <c r="F68" s="166"/>
      <c r="G68" s="166"/>
      <c r="H68" s="166"/>
      <c r="I68" s="166"/>
      <c r="J68" s="160"/>
      <c r="K68" s="160"/>
      <c r="L68" s="160"/>
      <c r="M68" s="160"/>
      <c r="N68" s="160"/>
      <c r="O68" s="160"/>
      <c r="P68" s="159"/>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60"/>
      <c r="L78" s="160"/>
      <c r="M78" s="160"/>
      <c r="N78" s="160"/>
      <c r="O78" s="160"/>
      <c r="P78" s="160"/>
    </row>
    <row r="79" spans="1:16" hidden="1" x14ac:dyDescent="0.25">
      <c r="A79" s="160"/>
      <c r="B79" s="160"/>
      <c r="C79" s="160"/>
      <c r="D79" s="160"/>
      <c r="E79" s="161"/>
      <c r="F79" s="166"/>
      <c r="G79" s="166"/>
      <c r="H79" s="166"/>
      <c r="I79" s="166"/>
      <c r="J79" s="160"/>
      <c r="K79" s="160"/>
      <c r="L79" s="160"/>
      <c r="M79" s="160"/>
      <c r="N79" s="160"/>
      <c r="O79" s="160"/>
      <c r="P79" s="160"/>
    </row>
    <row r="80" spans="1:16" hidden="1" x14ac:dyDescent="0.25">
      <c r="A80" s="160"/>
      <c r="B80" s="160"/>
      <c r="C80" s="160"/>
      <c r="D80" s="160"/>
      <c r="E80" s="161"/>
      <c r="F80" s="166"/>
      <c r="G80" s="166"/>
      <c r="H80" s="166"/>
      <c r="I80" s="166"/>
      <c r="J80" s="160"/>
      <c r="K80" s="159"/>
      <c r="L80" s="159"/>
      <c r="M80" s="159"/>
      <c r="N80" s="160"/>
      <c r="O80" s="160"/>
      <c r="P80" s="160"/>
    </row>
    <row r="81" spans="1:16" hidden="1" x14ac:dyDescent="0.25">
      <c r="A81" s="160"/>
      <c r="B81" s="160"/>
      <c r="C81" s="160"/>
      <c r="D81" s="160"/>
      <c r="E81" s="161"/>
      <c r="F81" s="166"/>
      <c r="G81" s="166"/>
      <c r="H81" s="166"/>
      <c r="I81" s="166"/>
      <c r="J81" s="160"/>
      <c r="K81" s="160"/>
      <c r="L81" s="160"/>
      <c r="M81" s="160"/>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84"/>
      <c r="N83" s="160"/>
      <c r="O83" s="160"/>
      <c r="P83" s="160"/>
    </row>
    <row r="84" spans="1:16" hidden="1" x14ac:dyDescent="0.25">
      <c r="A84" s="160"/>
      <c r="B84" s="160"/>
      <c r="C84" s="160"/>
      <c r="D84" s="160"/>
      <c r="E84" s="161"/>
      <c r="F84" s="166"/>
      <c r="G84" s="166"/>
      <c r="H84" s="166"/>
      <c r="I84" s="166"/>
      <c r="J84" s="160"/>
      <c r="K84" s="84"/>
      <c r="L84" s="84"/>
      <c r="M84" s="84"/>
      <c r="N84" s="160"/>
      <c r="O84" s="160"/>
      <c r="P84" s="160"/>
    </row>
    <row r="85" spans="1:16" hidden="1" x14ac:dyDescent="0.25">
      <c r="A85" s="160"/>
      <c r="B85" s="160"/>
      <c r="C85" s="160"/>
      <c r="D85" s="160"/>
      <c r="E85" s="161"/>
      <c r="F85" s="166"/>
      <c r="G85" s="166"/>
      <c r="H85" s="166"/>
      <c r="I85" s="166"/>
      <c r="J85" s="160"/>
      <c r="K85" s="84"/>
      <c r="L85" s="84"/>
      <c r="M85" s="96"/>
      <c r="N85" s="160"/>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97"/>
      <c r="O87" s="160"/>
      <c r="P87" s="160"/>
    </row>
    <row r="88" spans="1:16" hidden="1" x14ac:dyDescent="0.25">
      <c r="A88" s="160"/>
      <c r="B88" s="160"/>
      <c r="C88" s="160"/>
      <c r="D88" s="160"/>
      <c r="E88" s="161"/>
      <c r="F88" s="166"/>
      <c r="G88" s="166"/>
      <c r="H88" s="166"/>
      <c r="I88" s="166"/>
      <c r="J88" s="160"/>
      <c r="K88" s="160"/>
      <c r="L88" s="160"/>
      <c r="M88" s="160"/>
      <c r="N88" s="97"/>
      <c r="O88" s="160"/>
      <c r="P88" s="160"/>
    </row>
    <row r="89" spans="1:16" hidden="1" x14ac:dyDescent="0.25">
      <c r="A89" s="160"/>
      <c r="B89" s="160"/>
      <c r="C89" s="160"/>
      <c r="D89" s="160"/>
      <c r="E89" s="161"/>
      <c r="F89" s="166"/>
      <c r="G89" s="166"/>
      <c r="H89" s="166"/>
      <c r="I89" s="166"/>
      <c r="J89" s="160"/>
      <c r="K89" s="160"/>
      <c r="L89" s="160"/>
      <c r="M89" s="160"/>
      <c r="N89" s="160"/>
      <c r="O89" s="160"/>
      <c r="P89" s="160"/>
    </row>
    <row r="90" spans="1:16" hidden="1" x14ac:dyDescent="0.25">
      <c r="A90" s="160"/>
      <c r="B90" s="160"/>
      <c r="C90" s="160"/>
      <c r="D90" s="160"/>
      <c r="E90" s="98"/>
      <c r="F90" s="166"/>
      <c r="G90" s="166"/>
      <c r="H90" s="166"/>
      <c r="I90" s="166"/>
      <c r="J90" s="160"/>
      <c r="K90" s="84"/>
      <c r="L90" s="84"/>
      <c r="M90" s="84"/>
      <c r="N90" s="160"/>
      <c r="O90" s="160"/>
      <c r="P90" s="160"/>
    </row>
    <row r="91" spans="1:16" hidden="1" x14ac:dyDescent="0.25"/>
    <row r="92" spans="1:16" hidden="1" x14ac:dyDescent="0.25"/>
    <row r="93" spans="1:16" hidden="1" x14ac:dyDescent="0.25">
      <c r="A93" s="158" t="s">
        <v>7</v>
      </c>
      <c r="D93" s="158" t="s">
        <v>18</v>
      </c>
      <c r="E93" s="38" t="s">
        <v>19</v>
      </c>
    </row>
    <row r="94" spans="1:16" hidden="1" x14ac:dyDescent="0.25">
      <c r="A94" s="158" t="str">
        <f>IF(N22=0,"",N22)</f>
        <v/>
      </c>
      <c r="D94" s="158">
        <f t="shared" ref="D94:D108" ca="1" si="2">IF(A94="",0,VLOOKUP(A94,INDIRECT("'"&amp;$I$7&amp;"'!C500:M515"),11,0))</f>
        <v>0</v>
      </c>
      <c r="E94" s="38" t="str">
        <f>IF(O22="","",SUM(D94/O22)*#REF!)</f>
        <v/>
      </c>
    </row>
    <row r="95" spans="1:16" hidden="1" x14ac:dyDescent="0.25">
      <c r="A95" s="158" t="str">
        <f>IF(N24=0,"",N24)</f>
        <v/>
      </c>
      <c r="D95" s="158">
        <f t="shared" ca="1" si="2"/>
        <v>0</v>
      </c>
      <c r="E95" s="38" t="str">
        <f>IF(O24="","",SUM(D95/O24)*#REF!)</f>
        <v/>
      </c>
    </row>
    <row r="96" spans="1:16" hidden="1" x14ac:dyDescent="0.25">
      <c r="A96" s="158" t="str">
        <f>IF(N27=0,"",N27)</f>
        <v/>
      </c>
      <c r="D96" s="158">
        <f t="shared" ca="1" si="2"/>
        <v>0</v>
      </c>
      <c r="E96" s="38" t="str">
        <f>IF(O27="","",SUM(D96/O27)*#REF!)</f>
        <v/>
      </c>
    </row>
    <row r="97" spans="1:5" hidden="1" x14ac:dyDescent="0.25">
      <c r="A97" s="158" t="str">
        <f>IF(N28=0,"",N28)</f>
        <v/>
      </c>
      <c r="D97" s="158">
        <f t="shared" ca="1" si="2"/>
        <v>0</v>
      </c>
      <c r="E97" s="38" t="str">
        <f>IF(O28="","",SUM(D97/O28)*#REF!)</f>
        <v/>
      </c>
    </row>
    <row r="98" spans="1:5" hidden="1" x14ac:dyDescent="0.25">
      <c r="A98" s="158" t="str">
        <f>IF(N29=0,"",N29)</f>
        <v/>
      </c>
      <c r="D98" s="158">
        <f t="shared" ca="1" si="2"/>
        <v>0</v>
      </c>
      <c r="E98" s="38" t="str">
        <f>IF(O29="","",SUM(D98/O29)*#REF!)</f>
        <v/>
      </c>
    </row>
    <row r="99" spans="1:5" hidden="1" x14ac:dyDescent="0.25">
      <c r="A99" s="158" t="str">
        <f t="shared" ref="A99" si="3">IF(N33=0,"",N33)</f>
        <v/>
      </c>
      <c r="D99" s="158">
        <f t="shared" ca="1" si="2"/>
        <v>0</v>
      </c>
      <c r="E99" s="38" t="str">
        <f>IF(O33="","",SUM(D99/O33)*#REF!)</f>
        <v/>
      </c>
    </row>
    <row r="100" spans="1:5" hidden="1" x14ac:dyDescent="0.25">
      <c r="A100" s="158" t="e">
        <f>IF(#REF!=0,"",#REF!)</f>
        <v>#REF!</v>
      </c>
      <c r="D100" s="158" t="e">
        <f t="shared" ca="1" si="2"/>
        <v>#REF!</v>
      </c>
      <c r="E100" s="38" t="e">
        <f>IF(#REF!="","",SUM(D100/#REF!)*#REF!)</f>
        <v>#REF!</v>
      </c>
    </row>
    <row r="101" spans="1:5" hidden="1" x14ac:dyDescent="0.25">
      <c r="A101" s="158" t="str">
        <f>IF(N34=0,"",N34)</f>
        <v/>
      </c>
      <c r="D101" s="158">
        <f t="shared" ca="1" si="2"/>
        <v>0</v>
      </c>
      <c r="E101" s="38" t="str">
        <f>IF(O34="","",SUM(D101/O34)*#REF!)</f>
        <v/>
      </c>
    </row>
    <row r="102" spans="1:5" hidden="1" x14ac:dyDescent="0.25">
      <c r="A102" s="158" t="str">
        <f>IF(N35=0,"",N35)</f>
        <v/>
      </c>
      <c r="D102" s="158">
        <f t="shared" ca="1" si="2"/>
        <v>0</v>
      </c>
      <c r="E102" s="38" t="str">
        <f>IF(O35="","",SUM(D102/O35)*#REF!)</f>
        <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idden="1" x14ac:dyDescent="0.25">
      <c r="A107" s="158" t="e">
        <f>IF(#REF!=0,"",#REF!)</f>
        <v>#REF!</v>
      </c>
      <c r="D107" s="158" t="e">
        <f t="shared" ca="1" si="2"/>
        <v>#REF!</v>
      </c>
      <c r="E107" s="38" t="e">
        <f>IF(#REF!="","",SUM(D107/#REF!)*#REF!)</f>
        <v>#REF!</v>
      </c>
    </row>
    <row r="108" spans="1:5" hidden="1" x14ac:dyDescent="0.25">
      <c r="A108" s="158" t="e">
        <f>IF(#REF!=0,"",#REF!)</f>
        <v>#REF!</v>
      </c>
      <c r="D108" s="158" t="e">
        <f t="shared" ca="1" si="2"/>
        <v>#REF!</v>
      </c>
      <c r="E108" s="38" t="e">
        <f>IF(#REF!="","",SUM(D108/#REF!)*#REF!)</f>
        <v>#REF!</v>
      </c>
    </row>
    <row r="109" spans="1:5" ht="15.75" hidden="1" thickBot="1" x14ac:dyDescent="0.3">
      <c r="A109" s="99" t="s">
        <v>20</v>
      </c>
      <c r="B109" s="99"/>
      <c r="C109" s="99"/>
      <c r="D109" s="99" t="e">
        <f ca="1">SUM(D94:D108)</f>
        <v>#REF!</v>
      </c>
      <c r="E109" s="100" t="e">
        <f>SUM(E94:E108)</f>
        <v>#REF!</v>
      </c>
    </row>
    <row r="110" spans="1:5" ht="15.75" hidden="1" thickTop="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kTkKKUQa0C+selREnryR4gy9AGqD7Xdns1HK7bHq7ja3lQKQ2gEDPb//HWUljVxWSZ9d5OBSbcGBIw5yWmFLg==" saltValue="DB+ljsUPKrcdmwsmpz57cw==" spinCount="100000" sheet="1" objects="1" scenarios="1"/>
  <mergeCells count="2">
    <mergeCell ref="B3:I3"/>
    <mergeCell ref="B44:I44"/>
  </mergeCells>
  <conditionalFormatting sqref="N16">
    <cfRule type="cellIs" dxfId="34"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7">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10,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R.K. Basisschool De Hoeksteen</v>
      </c>
      <c r="C5" s="117"/>
      <c r="D5" s="117"/>
      <c r="E5" s="118"/>
      <c r="F5" s="48"/>
      <c r="G5" s="48"/>
      <c r="H5" s="48"/>
      <c r="I5" s="123"/>
      <c r="J5" s="40"/>
      <c r="K5" s="40"/>
    </row>
    <row r="6" spans="1:15" x14ac:dyDescent="0.25">
      <c r="A6" s="159"/>
      <c r="B6" s="134" t="str">
        <f>VLOOKUP(I6,verzamelblad!A5:E54,4)</f>
        <v>Hoofdkanaal OZ 86</v>
      </c>
      <c r="C6" s="119"/>
      <c r="D6" s="119"/>
      <c r="E6" s="120"/>
      <c r="F6" s="53"/>
      <c r="G6" s="54" t="s">
        <v>5</v>
      </c>
      <c r="H6" s="101"/>
      <c r="I6" s="124">
        <v>10</v>
      </c>
      <c r="J6" s="40"/>
      <c r="K6" s="40"/>
      <c r="L6" s="40"/>
    </row>
    <row r="7" spans="1:15" x14ac:dyDescent="0.25">
      <c r="A7" s="159"/>
      <c r="B7" s="135" t="str">
        <f>VLOOKUP(I6,verzamelblad!A5:E54,5)</f>
        <v>Emmer-Compascuum</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verzamelblad!F14</f>
        <v>1838</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verzamelblad!H14</f>
        <v>0</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verzamelblad!I14</f>
        <v>1</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verzamelblad!J14</f>
        <v>0</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verzamelblad!K14</f>
        <v>0</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verzamelblad!L14</f>
        <v>100</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verzamelblad!N14</f>
        <v>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verzamelblad!O14</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verzamelblad!P14</f>
        <v>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verzamelblad!Q14</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verzamelblad!R14</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verzamelblad!S14</f>
        <v>0</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verzamelblad!T14</f>
        <v>0</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verzamelblad!U14</f>
        <v>0</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verzamelblad!V14</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verzamelblad!W14</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verzamelblad!X14</f>
        <v>207</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verzamelblad!Y14</f>
        <v>34</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verzamelblad!Z14</f>
        <v>919</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verzamelblad!AA14</f>
        <v>0</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verzamelblad!AB14</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verzamelblad!AC14</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verzamelblad!AD14</f>
        <v>0</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verzamelblad!AE14</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verzamelblad!AF14</f>
        <v>0</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verzamelblad!AG14</f>
        <v>0</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verzamelblad!AH14</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verzamelblad!AI14</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verzamelblad!AJ14</f>
        <v>62.099999999999994</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verzamelblad!AK14</f>
        <v>7</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verzamelblad!AM14</f>
        <v>1</v>
      </c>
      <c r="H41" s="236">
        <f>'Tarieven onderhoud'!D34</f>
        <v>0</v>
      </c>
      <c r="I41" s="348">
        <f t="shared" si="0"/>
        <v>0</v>
      </c>
      <c r="J41" s="161"/>
      <c r="K41" s="161"/>
      <c r="L41" s="161"/>
      <c r="M41" s="160"/>
      <c r="N41" s="160"/>
      <c r="O41" s="160"/>
    </row>
    <row r="42" spans="1:16" ht="15.75" thickBot="1" x14ac:dyDescent="0.3">
      <c r="A42" s="160"/>
      <c r="B42" s="153" t="s">
        <v>71</v>
      </c>
      <c r="C42" s="91"/>
      <c r="D42" s="92"/>
      <c r="E42" s="92"/>
      <c r="F42" s="93"/>
      <c r="G42" s="94"/>
      <c r="H42" s="94"/>
      <c r="I42" s="147">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1"/>
      <c r="K48" s="159"/>
      <c r="L48" s="159"/>
      <c r="M48" s="159"/>
      <c r="N48" s="160"/>
      <c r="O48" s="160"/>
      <c r="P48" s="160"/>
    </row>
    <row r="49" spans="1:16" x14ac:dyDescent="0.25">
      <c r="A49" s="160"/>
      <c r="B49" s="160"/>
      <c r="C49" s="160"/>
      <c r="D49" s="160"/>
      <c r="E49" s="95"/>
      <c r="F49" s="166"/>
      <c r="G49" s="88"/>
      <c r="H49" s="88"/>
      <c r="I49" s="88"/>
      <c r="J49" s="161"/>
      <c r="K49" s="159"/>
      <c r="L49" s="159"/>
      <c r="M49" s="159"/>
      <c r="N49" s="160"/>
      <c r="O49" s="160"/>
      <c r="P49" s="160"/>
    </row>
    <row r="50" spans="1:16" x14ac:dyDescent="0.25">
      <c r="A50" s="160"/>
      <c r="B50" s="160"/>
      <c r="C50" s="160"/>
      <c r="D50" s="160"/>
      <c r="E50" s="161"/>
      <c r="F50" s="166"/>
      <c r="G50" s="166"/>
      <c r="H50" s="166"/>
      <c r="I50" s="166"/>
      <c r="J50" s="160"/>
      <c r="K50" s="159"/>
      <c r="L50" s="159"/>
      <c r="M50" s="159"/>
      <c r="N50" s="160"/>
      <c r="O50" s="160"/>
      <c r="P50" s="160"/>
    </row>
    <row r="51" spans="1:16" x14ac:dyDescent="0.25">
      <c r="A51" s="160"/>
      <c r="B51" s="160"/>
      <c r="C51" s="160"/>
      <c r="D51" s="160"/>
      <c r="E51" s="161"/>
      <c r="F51" s="166"/>
      <c r="G51" s="166"/>
      <c r="H51" s="166"/>
      <c r="I51" s="166"/>
      <c r="J51" s="160"/>
      <c r="K51" s="160"/>
      <c r="L51" s="160"/>
      <c r="M51" s="160"/>
      <c r="N51" s="160"/>
      <c r="O51" s="160"/>
      <c r="P51" s="160"/>
    </row>
    <row r="52" spans="1:16" x14ac:dyDescent="0.25">
      <c r="A52" s="160"/>
      <c r="B52" s="160"/>
      <c r="C52" s="160"/>
      <c r="D52" s="160"/>
      <c r="E52" s="161"/>
      <c r="F52" s="166"/>
      <c r="G52" s="166"/>
      <c r="H52" s="166"/>
      <c r="I52" s="166"/>
      <c r="J52" s="161"/>
      <c r="K52" s="161"/>
      <c r="L52" s="161"/>
      <c r="M52" s="161"/>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95"/>
      <c r="F61" s="166"/>
      <c r="G61" s="88"/>
      <c r="H61" s="88"/>
      <c r="I61" s="88"/>
      <c r="J61" s="161"/>
      <c r="K61" s="159"/>
      <c r="L61" s="159"/>
      <c r="M61" s="159"/>
      <c r="N61" s="160"/>
      <c r="O61" s="160"/>
      <c r="P61" s="160"/>
    </row>
    <row r="62" spans="1:16" hidden="1" x14ac:dyDescent="0.25">
      <c r="A62" s="160"/>
      <c r="B62" s="160"/>
      <c r="C62" s="160"/>
      <c r="D62" s="160"/>
      <c r="E62" s="95"/>
      <c r="F62" s="166"/>
      <c r="G62" s="88"/>
      <c r="H62" s="88"/>
      <c r="I62" s="88"/>
      <c r="J62" s="161"/>
      <c r="K62" s="159"/>
      <c r="L62" s="159"/>
      <c r="M62" s="159"/>
      <c r="N62" s="160"/>
      <c r="O62" s="160"/>
      <c r="P62" s="160"/>
    </row>
    <row r="63" spans="1:16" hidden="1" x14ac:dyDescent="0.25">
      <c r="A63" s="160"/>
      <c r="B63" s="160"/>
      <c r="C63" s="160"/>
      <c r="D63" s="160"/>
      <c r="E63" s="161"/>
      <c r="F63" s="166"/>
      <c r="G63" s="166"/>
      <c r="H63" s="166"/>
      <c r="I63" s="166"/>
      <c r="J63" s="160"/>
      <c r="K63" s="159"/>
      <c r="L63" s="159"/>
      <c r="M63" s="159"/>
      <c r="N63" s="160"/>
      <c r="O63" s="160"/>
      <c r="P63" s="160"/>
    </row>
    <row r="64" spans="1:16" hidden="1" x14ac:dyDescent="0.25">
      <c r="A64" s="160"/>
      <c r="B64" s="160"/>
      <c r="C64" s="160"/>
      <c r="D64" s="160"/>
      <c r="E64" s="161"/>
      <c r="F64" s="166"/>
      <c r="G64" s="166"/>
      <c r="H64" s="166"/>
      <c r="I64" s="166"/>
      <c r="J64" s="161"/>
      <c r="K64" s="161"/>
      <c r="L64" s="161"/>
      <c r="M64" s="161"/>
      <c r="N64" s="160"/>
      <c r="O64" s="160"/>
      <c r="P64" s="160"/>
    </row>
    <row r="65" spans="1:16" hidden="1" x14ac:dyDescent="0.25">
      <c r="A65" s="160"/>
      <c r="B65" s="160"/>
      <c r="C65" s="160"/>
      <c r="D65" s="160"/>
      <c r="E65" s="161"/>
      <c r="F65" s="166"/>
      <c r="G65" s="166"/>
      <c r="H65" s="166"/>
      <c r="I65" s="166"/>
      <c r="J65" s="161"/>
      <c r="K65" s="161"/>
      <c r="L65" s="161"/>
      <c r="M65" s="161"/>
      <c r="N65" s="160"/>
      <c r="O65" s="160"/>
      <c r="P65" s="160"/>
    </row>
    <row r="66" spans="1:16" hidden="1" x14ac:dyDescent="0.25">
      <c r="A66" s="160"/>
      <c r="B66" s="160"/>
      <c r="C66" s="160"/>
      <c r="D66" s="160"/>
      <c r="E66" s="161"/>
      <c r="F66" s="166"/>
      <c r="G66" s="166"/>
      <c r="H66" s="166"/>
      <c r="I66" s="166"/>
      <c r="J66" s="160"/>
      <c r="K66" s="160"/>
      <c r="L66" s="160"/>
      <c r="M66" s="160"/>
      <c r="N66" s="160"/>
      <c r="O66" s="160"/>
      <c r="P66" s="160"/>
    </row>
    <row r="67" spans="1:16" hidden="1" x14ac:dyDescent="0.25">
      <c r="A67" s="160"/>
      <c r="B67" s="160"/>
      <c r="C67" s="160"/>
      <c r="D67" s="160"/>
      <c r="E67" s="161"/>
      <c r="F67" s="166"/>
      <c r="G67" s="166"/>
      <c r="H67" s="166"/>
      <c r="I67" s="166"/>
      <c r="J67" s="160"/>
      <c r="K67" s="160"/>
      <c r="L67" s="160"/>
      <c r="M67" s="160"/>
      <c r="N67" s="160"/>
      <c r="O67" s="160"/>
      <c r="P67" s="159"/>
    </row>
    <row r="68" spans="1:16" hidden="1" x14ac:dyDescent="0.25">
      <c r="A68" s="160"/>
      <c r="B68" s="160"/>
      <c r="C68" s="160"/>
      <c r="D68" s="160"/>
      <c r="E68" s="161"/>
      <c r="F68" s="166"/>
      <c r="G68" s="166"/>
      <c r="H68" s="166"/>
      <c r="I68" s="166"/>
      <c r="J68" s="160"/>
      <c r="K68" s="160"/>
      <c r="L68" s="160"/>
      <c r="M68" s="160"/>
      <c r="N68" s="160"/>
      <c r="O68" s="160"/>
      <c r="P68" s="159"/>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60"/>
      <c r="L78" s="160"/>
      <c r="M78" s="160"/>
      <c r="N78" s="160"/>
      <c r="O78" s="160"/>
      <c r="P78" s="160"/>
    </row>
    <row r="79" spans="1:16" hidden="1" x14ac:dyDescent="0.25">
      <c r="A79" s="160"/>
      <c r="B79" s="160"/>
      <c r="C79" s="160"/>
      <c r="D79" s="160"/>
      <c r="E79" s="161"/>
      <c r="F79" s="166"/>
      <c r="G79" s="166"/>
      <c r="H79" s="166"/>
      <c r="I79" s="166"/>
      <c r="J79" s="160"/>
      <c r="K79" s="160"/>
      <c r="L79" s="160"/>
      <c r="M79" s="160"/>
      <c r="N79" s="160"/>
      <c r="O79" s="160"/>
      <c r="P79" s="160"/>
    </row>
    <row r="80" spans="1:16" hidden="1" x14ac:dyDescent="0.25">
      <c r="A80" s="160"/>
      <c r="B80" s="160"/>
      <c r="C80" s="160"/>
      <c r="D80" s="160"/>
      <c r="E80" s="161"/>
      <c r="F80" s="166"/>
      <c r="G80" s="166"/>
      <c r="H80" s="166"/>
      <c r="I80" s="166"/>
      <c r="J80" s="160"/>
      <c r="K80" s="159"/>
      <c r="L80" s="159"/>
      <c r="M80" s="159"/>
      <c r="N80" s="160"/>
      <c r="O80" s="160"/>
      <c r="P80" s="160"/>
    </row>
    <row r="81" spans="1:16" hidden="1" x14ac:dyDescent="0.25">
      <c r="A81" s="160"/>
      <c r="B81" s="160"/>
      <c r="C81" s="160"/>
      <c r="D81" s="160"/>
      <c r="E81" s="161"/>
      <c r="F81" s="166"/>
      <c r="G81" s="166"/>
      <c r="H81" s="166"/>
      <c r="I81" s="166"/>
      <c r="J81" s="160"/>
      <c r="K81" s="160"/>
      <c r="L81" s="160"/>
      <c r="M81" s="160"/>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84"/>
      <c r="N83" s="160"/>
      <c r="O83" s="160"/>
      <c r="P83" s="160"/>
    </row>
    <row r="84" spans="1:16" hidden="1" x14ac:dyDescent="0.25">
      <c r="A84" s="160"/>
      <c r="B84" s="160"/>
      <c r="C84" s="160"/>
      <c r="D84" s="160"/>
      <c r="E84" s="161"/>
      <c r="F84" s="166"/>
      <c r="G84" s="166"/>
      <c r="H84" s="166"/>
      <c r="I84" s="166"/>
      <c r="J84" s="160"/>
      <c r="K84" s="84"/>
      <c r="L84" s="84"/>
      <c r="M84" s="84"/>
      <c r="N84" s="160"/>
      <c r="O84" s="160"/>
      <c r="P84" s="160"/>
    </row>
    <row r="85" spans="1:16" hidden="1" x14ac:dyDescent="0.25">
      <c r="A85" s="160"/>
      <c r="B85" s="160"/>
      <c r="C85" s="160"/>
      <c r="D85" s="160"/>
      <c r="E85" s="161"/>
      <c r="F85" s="166"/>
      <c r="G85" s="166"/>
      <c r="H85" s="166"/>
      <c r="I85" s="166"/>
      <c r="J85" s="160"/>
      <c r="K85" s="84"/>
      <c r="L85" s="84"/>
      <c r="M85" s="96"/>
      <c r="N85" s="160"/>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97"/>
      <c r="O87" s="160"/>
      <c r="P87" s="160"/>
    </row>
    <row r="88" spans="1:16" hidden="1" x14ac:dyDescent="0.25">
      <c r="A88" s="160"/>
      <c r="B88" s="160"/>
      <c r="C88" s="160"/>
      <c r="D88" s="160"/>
      <c r="E88" s="161"/>
      <c r="F88" s="166"/>
      <c r="G88" s="166"/>
      <c r="H88" s="166"/>
      <c r="I88" s="166"/>
      <c r="J88" s="160"/>
      <c r="K88" s="160"/>
      <c r="L88" s="160"/>
      <c r="M88" s="160"/>
      <c r="N88" s="97"/>
      <c r="O88" s="160"/>
      <c r="P88" s="160"/>
    </row>
    <row r="89" spans="1:16" hidden="1" x14ac:dyDescent="0.25">
      <c r="A89" s="160"/>
      <c r="B89" s="160"/>
      <c r="C89" s="160"/>
      <c r="D89" s="160"/>
      <c r="E89" s="161"/>
      <c r="F89" s="166"/>
      <c r="G89" s="166"/>
      <c r="H89" s="166"/>
      <c r="I89" s="166"/>
      <c r="J89" s="160"/>
      <c r="K89" s="160"/>
      <c r="L89" s="160"/>
      <c r="M89" s="160"/>
      <c r="N89" s="160"/>
      <c r="O89" s="160"/>
      <c r="P89" s="160"/>
    </row>
    <row r="90" spans="1:16" hidden="1" x14ac:dyDescent="0.25">
      <c r="A90" s="160"/>
      <c r="B90" s="160"/>
      <c r="C90" s="160"/>
      <c r="D90" s="160"/>
      <c r="E90" s="98"/>
      <c r="F90" s="166"/>
      <c r="G90" s="166"/>
      <c r="H90" s="166"/>
      <c r="I90" s="166"/>
      <c r="J90" s="160"/>
      <c r="K90" s="84"/>
      <c r="L90" s="84"/>
      <c r="M90" s="84"/>
      <c r="N90" s="160"/>
      <c r="O90" s="160"/>
      <c r="P90" s="160"/>
    </row>
    <row r="91" spans="1:16" hidden="1" x14ac:dyDescent="0.25"/>
    <row r="92" spans="1:16" hidden="1" x14ac:dyDescent="0.25"/>
    <row r="93" spans="1:16" hidden="1" x14ac:dyDescent="0.25">
      <c r="A93" s="158" t="s">
        <v>7</v>
      </c>
      <c r="D93" s="158" t="s">
        <v>18</v>
      </c>
      <c r="E93" s="38" t="s">
        <v>19</v>
      </c>
    </row>
    <row r="94" spans="1:16" hidden="1" x14ac:dyDescent="0.25">
      <c r="A94" s="158" t="str">
        <f>IF(N22=0,"",N22)</f>
        <v/>
      </c>
      <c r="D94" s="158">
        <f t="shared" ref="D94:D108" ca="1" si="2">IF(A94="",0,VLOOKUP(A94,INDIRECT("'"&amp;$I$7&amp;"'!C500:M515"),11,0))</f>
        <v>0</v>
      </c>
      <c r="E94" s="38" t="str">
        <f>IF(O22="","",SUM(D94/O22)*#REF!)</f>
        <v/>
      </c>
    </row>
    <row r="95" spans="1:16" hidden="1" x14ac:dyDescent="0.25">
      <c r="A95" s="158" t="str">
        <f>IF(N24=0,"",N24)</f>
        <v/>
      </c>
      <c r="D95" s="158">
        <f t="shared" ca="1" si="2"/>
        <v>0</v>
      </c>
      <c r="E95" s="38" t="str">
        <f>IF(O24="","",SUM(D95/O24)*#REF!)</f>
        <v/>
      </c>
    </row>
    <row r="96" spans="1:16" hidden="1" x14ac:dyDescent="0.25">
      <c r="A96" s="158" t="str">
        <f>IF(N27=0,"",N27)</f>
        <v/>
      </c>
      <c r="D96" s="158">
        <f t="shared" ca="1" si="2"/>
        <v>0</v>
      </c>
      <c r="E96" s="38" t="str">
        <f>IF(O27="","",SUM(D96/O27)*#REF!)</f>
        <v/>
      </c>
    </row>
    <row r="97" spans="1:5" hidden="1" x14ac:dyDescent="0.25">
      <c r="A97" s="158" t="str">
        <f>IF(N28=0,"",N28)</f>
        <v/>
      </c>
      <c r="D97" s="158">
        <f t="shared" ca="1" si="2"/>
        <v>0</v>
      </c>
      <c r="E97" s="38" t="str">
        <f>IF(O28="","",SUM(D97/O28)*#REF!)</f>
        <v/>
      </c>
    </row>
    <row r="98" spans="1:5" hidden="1" x14ac:dyDescent="0.25">
      <c r="A98" s="158" t="str">
        <f>IF(N29=0,"",N29)</f>
        <v/>
      </c>
      <c r="D98" s="158">
        <f t="shared" ca="1" si="2"/>
        <v>0</v>
      </c>
      <c r="E98" s="38" t="str">
        <f>IF(O29="","",SUM(D98/O29)*#REF!)</f>
        <v/>
      </c>
    </row>
    <row r="99" spans="1:5" hidden="1" x14ac:dyDescent="0.25">
      <c r="A99" s="158" t="str">
        <f t="shared" ref="A99" si="3">IF(N33=0,"",N33)</f>
        <v/>
      </c>
      <c r="D99" s="158">
        <f t="shared" ca="1" si="2"/>
        <v>0</v>
      </c>
      <c r="E99" s="38" t="str">
        <f>IF(O33="","",SUM(D99/O33)*#REF!)</f>
        <v/>
      </c>
    </row>
    <row r="100" spans="1:5" hidden="1" x14ac:dyDescent="0.25">
      <c r="A100" s="158" t="e">
        <f>IF(#REF!=0,"",#REF!)</f>
        <v>#REF!</v>
      </c>
      <c r="D100" s="158" t="e">
        <f t="shared" ca="1" si="2"/>
        <v>#REF!</v>
      </c>
      <c r="E100" s="38" t="e">
        <f>IF(#REF!="","",SUM(D100/#REF!)*#REF!)</f>
        <v>#REF!</v>
      </c>
    </row>
    <row r="101" spans="1:5" hidden="1" x14ac:dyDescent="0.25">
      <c r="A101" s="158" t="str">
        <f>IF(N34=0,"",N34)</f>
        <v/>
      </c>
      <c r="D101" s="158">
        <f t="shared" ca="1" si="2"/>
        <v>0</v>
      </c>
      <c r="E101" s="38" t="str">
        <f>IF(O34="","",SUM(D101/O34)*#REF!)</f>
        <v/>
      </c>
    </row>
    <row r="102" spans="1:5" hidden="1" x14ac:dyDescent="0.25">
      <c r="A102" s="158" t="str">
        <f>IF(N35=0,"",N35)</f>
        <v/>
      </c>
      <c r="D102" s="158">
        <f t="shared" ca="1" si="2"/>
        <v>0</v>
      </c>
      <c r="E102" s="38" t="str">
        <f>IF(O35="","",SUM(D102/O35)*#REF!)</f>
        <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idden="1" x14ac:dyDescent="0.25">
      <c r="A107" s="158" t="e">
        <f>IF(#REF!=0,"",#REF!)</f>
        <v>#REF!</v>
      </c>
      <c r="D107" s="158" t="e">
        <f t="shared" ca="1" si="2"/>
        <v>#REF!</v>
      </c>
      <c r="E107" s="38" t="e">
        <f>IF(#REF!="","",SUM(D107/#REF!)*#REF!)</f>
        <v>#REF!</v>
      </c>
    </row>
    <row r="108" spans="1:5" hidden="1" x14ac:dyDescent="0.25">
      <c r="A108" s="158" t="e">
        <f>IF(#REF!=0,"",#REF!)</f>
        <v>#REF!</v>
      </c>
      <c r="D108" s="158" t="e">
        <f t="shared" ca="1" si="2"/>
        <v>#REF!</v>
      </c>
      <c r="E108" s="38" t="e">
        <f>IF(#REF!="","",SUM(D108/#REF!)*#REF!)</f>
        <v>#REF!</v>
      </c>
    </row>
    <row r="109" spans="1:5" ht="15.75" hidden="1" thickBot="1" x14ac:dyDescent="0.3">
      <c r="A109" s="99" t="s">
        <v>20</v>
      </c>
      <c r="B109" s="99"/>
      <c r="C109" s="99"/>
      <c r="D109" s="99" t="e">
        <f ca="1">SUM(D94:D108)</f>
        <v>#REF!</v>
      </c>
      <c r="E109" s="100" t="e">
        <f>SUM(E94:E108)</f>
        <v>#REF!</v>
      </c>
    </row>
    <row r="110" spans="1:5" ht="15.75" hidden="1" thickTop="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GX3zuf/P+cDlWwq5Ys37HgPz1+uzJ2FnLP1PdDAGCKCYHvA9uVYXev5Kt1g2Zfsi+5YBeaV1OsOSHf9y9VQA1Q==" saltValue="ZF8bT0767wkeptD7P2vo/g==" spinCount="100000" sheet="1" objects="1" scenarios="1"/>
  <mergeCells count="2">
    <mergeCell ref="B3:I3"/>
    <mergeCell ref="B44:I44"/>
  </mergeCells>
  <conditionalFormatting sqref="N16">
    <cfRule type="cellIs" dxfId="33"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8">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11,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Bekkersstee, dislocatie Mgr.Bekkerschool</v>
      </c>
      <c r="C5" s="117"/>
      <c r="D5" s="117"/>
      <c r="E5" s="118"/>
      <c r="F5" s="48"/>
      <c r="G5" s="48"/>
      <c r="H5" s="48"/>
      <c r="I5" s="123"/>
      <c r="J5" s="40"/>
      <c r="K5" s="40"/>
    </row>
    <row r="6" spans="1:15" x14ac:dyDescent="0.25">
      <c r="A6" s="159"/>
      <c r="B6" s="134" t="str">
        <f>VLOOKUP(I6,verzamelblad!A5:E54,4)</f>
        <v>Straat Soenda 8</v>
      </c>
      <c r="C6" s="119"/>
      <c r="D6" s="119"/>
      <c r="E6" s="120"/>
      <c r="F6" s="53"/>
      <c r="G6" s="54" t="s">
        <v>5</v>
      </c>
      <c r="H6" s="101"/>
      <c r="I6" s="124">
        <v>11</v>
      </c>
      <c r="J6" s="40"/>
      <c r="K6" s="40"/>
      <c r="L6" s="40"/>
    </row>
    <row r="7" spans="1:15" x14ac:dyDescent="0.25">
      <c r="A7" s="159"/>
      <c r="B7" s="135" t="str">
        <f>VLOOKUP(I6,verzamelblad!A5:E54,5)</f>
        <v>Veendam</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verzamelblad!F15</f>
        <v>3150</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verzamelblad!H15</f>
        <v>0</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verzamelblad!I15</f>
        <v>2</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verzamelblad!J15</f>
        <v>0</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verzamelblad!K15</f>
        <v>43</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verzamelblad!L15</f>
        <v>138</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verzamelblad!N15</f>
        <v>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verzamelblad!O15</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verzamelblad!P15</f>
        <v>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verzamelblad!Q15</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verzamelblad!R15</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verzamelblad!S15</f>
        <v>25</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verzamelblad!T15</f>
        <v>0</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verzamelblad!U15</f>
        <v>0</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verzamelblad!V15</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verzamelblad!W15</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verzamelblad!X15</f>
        <v>0</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verzamelblad!Y15</f>
        <v>0</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verzamelblad!Z15</f>
        <v>1475</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verzamelblad!AA15</f>
        <v>100</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verzamelblad!AB15</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verzamelblad!AC15</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verzamelblad!AD15</f>
        <v>0</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verzamelblad!AE15</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verzamelblad!AF15</f>
        <v>0</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verzamelblad!AG15</f>
        <v>0</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verzamelblad!AH15</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verzamelblad!AI15</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verzamelblad!AJ15</f>
        <v>0</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verzamelblad!AK15</f>
        <v>10</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verzamelblad!AM15</f>
        <v>5</v>
      </c>
      <c r="H41" s="236">
        <f>'Tarieven onderhoud'!D34</f>
        <v>0</v>
      </c>
      <c r="I41" s="348">
        <f t="shared" si="0"/>
        <v>0</v>
      </c>
      <c r="J41" s="159"/>
      <c r="K41" s="159"/>
      <c r="L41" s="159"/>
      <c r="M41" s="160"/>
      <c r="N41" s="160"/>
      <c r="O41" s="160"/>
    </row>
    <row r="42" spans="1:16" ht="15.75" thickBot="1" x14ac:dyDescent="0.3">
      <c r="A42" s="160"/>
      <c r="B42" s="153" t="s">
        <v>71</v>
      </c>
      <c r="C42" s="91"/>
      <c r="D42" s="92"/>
      <c r="E42" s="92"/>
      <c r="F42" s="93"/>
      <c r="G42" s="94"/>
      <c r="H42" s="94"/>
      <c r="I42" s="147">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1"/>
      <c r="K48" s="159"/>
      <c r="L48" s="159"/>
      <c r="M48" s="159"/>
      <c r="N48" s="160"/>
      <c r="O48" s="160"/>
      <c r="P48" s="160"/>
    </row>
    <row r="49" spans="1:16" x14ac:dyDescent="0.25">
      <c r="A49" s="160"/>
      <c r="B49" s="160"/>
      <c r="C49" s="160"/>
      <c r="D49" s="160"/>
      <c r="E49" s="161"/>
      <c r="F49" s="166"/>
      <c r="G49" s="166"/>
      <c r="H49" s="166"/>
      <c r="I49" s="166"/>
      <c r="J49" s="160"/>
      <c r="K49" s="159"/>
      <c r="L49" s="159"/>
      <c r="M49" s="159"/>
      <c r="N49" s="160"/>
      <c r="O49" s="160"/>
      <c r="P49" s="160"/>
    </row>
    <row r="50" spans="1:16" x14ac:dyDescent="0.25">
      <c r="A50" s="160"/>
      <c r="B50" s="160"/>
      <c r="C50" s="160"/>
      <c r="D50" s="160"/>
      <c r="E50" s="161"/>
      <c r="F50" s="166"/>
      <c r="G50" s="166"/>
      <c r="H50" s="166"/>
      <c r="I50" s="166"/>
      <c r="J50" s="160"/>
      <c r="K50" s="160"/>
      <c r="L50" s="160"/>
      <c r="M50" s="160"/>
      <c r="N50" s="160"/>
      <c r="O50" s="160"/>
      <c r="P50" s="160"/>
    </row>
    <row r="51" spans="1:16" x14ac:dyDescent="0.25">
      <c r="A51" s="160"/>
      <c r="B51" s="160"/>
      <c r="C51" s="160"/>
      <c r="D51" s="160"/>
      <c r="E51" s="161"/>
      <c r="F51" s="166"/>
      <c r="G51" s="166"/>
      <c r="H51" s="166"/>
      <c r="I51" s="166"/>
      <c r="J51" s="161"/>
      <c r="K51" s="161"/>
      <c r="L51" s="161"/>
      <c r="M51" s="161"/>
      <c r="N51" s="160"/>
      <c r="O51" s="160"/>
      <c r="P51" s="160"/>
    </row>
    <row r="52" spans="1:16" x14ac:dyDescent="0.25">
      <c r="A52" s="160"/>
      <c r="B52" s="160"/>
      <c r="C52" s="160"/>
      <c r="D52" s="160"/>
      <c r="E52" s="95"/>
      <c r="F52" s="166"/>
      <c r="G52" s="88"/>
      <c r="H52" s="88"/>
      <c r="I52" s="88"/>
      <c r="J52" s="161"/>
      <c r="K52" s="159"/>
      <c r="L52" s="159"/>
      <c r="M52" s="159"/>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95"/>
      <c r="F61" s="166"/>
      <c r="G61" s="88"/>
      <c r="H61" s="88"/>
      <c r="I61" s="88"/>
      <c r="J61" s="161"/>
      <c r="K61" s="159"/>
      <c r="L61" s="159"/>
      <c r="M61" s="159"/>
      <c r="N61" s="160"/>
      <c r="O61" s="160"/>
      <c r="P61" s="160"/>
    </row>
    <row r="62" spans="1:16" hidden="1" x14ac:dyDescent="0.25">
      <c r="A62" s="160"/>
      <c r="B62" s="160"/>
      <c r="C62" s="160"/>
      <c r="D62" s="160"/>
      <c r="E62" s="161"/>
      <c r="F62" s="166"/>
      <c r="G62" s="166"/>
      <c r="H62" s="166"/>
      <c r="I62" s="166"/>
      <c r="J62" s="160"/>
      <c r="K62" s="159"/>
      <c r="L62" s="159"/>
      <c r="M62" s="159"/>
      <c r="N62" s="160"/>
      <c r="O62" s="160"/>
      <c r="P62" s="160"/>
    </row>
    <row r="63" spans="1:16" hidden="1" x14ac:dyDescent="0.25">
      <c r="A63" s="160"/>
      <c r="B63" s="160"/>
      <c r="C63" s="160"/>
      <c r="D63" s="160"/>
      <c r="E63" s="161"/>
      <c r="F63" s="166"/>
      <c r="G63" s="166"/>
      <c r="H63" s="166"/>
      <c r="I63" s="166"/>
      <c r="J63" s="161"/>
      <c r="K63" s="161"/>
      <c r="L63" s="161"/>
      <c r="M63" s="161"/>
      <c r="N63" s="160"/>
      <c r="O63" s="160"/>
      <c r="P63" s="160"/>
    </row>
    <row r="64" spans="1:16" hidden="1" x14ac:dyDescent="0.25">
      <c r="A64" s="160"/>
      <c r="B64" s="160"/>
      <c r="C64" s="160"/>
      <c r="D64" s="160"/>
      <c r="E64" s="161"/>
      <c r="F64" s="166"/>
      <c r="G64" s="166"/>
      <c r="H64" s="166"/>
      <c r="I64" s="166"/>
      <c r="J64" s="161"/>
      <c r="K64" s="161"/>
      <c r="L64" s="161"/>
      <c r="M64" s="161"/>
      <c r="N64" s="160"/>
      <c r="O64" s="160"/>
      <c r="P64" s="160"/>
    </row>
    <row r="65" spans="1:16" hidden="1" x14ac:dyDescent="0.25">
      <c r="A65" s="160"/>
      <c r="B65" s="160"/>
      <c r="C65" s="160"/>
      <c r="D65" s="160"/>
      <c r="E65" s="161"/>
      <c r="F65" s="166"/>
      <c r="G65" s="166"/>
      <c r="H65" s="166"/>
      <c r="I65" s="166"/>
      <c r="J65" s="160"/>
      <c r="K65" s="160"/>
      <c r="L65" s="160"/>
      <c r="M65" s="160"/>
      <c r="N65" s="160"/>
      <c r="O65" s="160"/>
      <c r="P65" s="160"/>
    </row>
    <row r="66" spans="1:16" hidden="1" x14ac:dyDescent="0.25">
      <c r="A66" s="160"/>
      <c r="B66" s="160"/>
      <c r="C66" s="160"/>
      <c r="D66" s="160"/>
      <c r="E66" s="161"/>
      <c r="F66" s="166"/>
      <c r="G66" s="166"/>
      <c r="H66" s="166"/>
      <c r="I66" s="166"/>
      <c r="J66" s="160"/>
      <c r="K66" s="160"/>
      <c r="L66" s="160"/>
      <c r="M66" s="160"/>
      <c r="N66" s="160"/>
      <c r="O66" s="160"/>
      <c r="P66" s="159"/>
    </row>
    <row r="67" spans="1:16" hidden="1" x14ac:dyDescent="0.25">
      <c r="A67" s="160"/>
      <c r="B67" s="160"/>
      <c r="C67" s="160"/>
      <c r="D67" s="160"/>
      <c r="E67" s="161"/>
      <c r="F67" s="166"/>
      <c r="G67" s="166"/>
      <c r="H67" s="166"/>
      <c r="I67" s="166"/>
      <c r="J67" s="160"/>
      <c r="K67" s="160"/>
      <c r="L67" s="160"/>
      <c r="M67" s="160"/>
      <c r="N67" s="160"/>
      <c r="O67" s="160"/>
      <c r="P67" s="159"/>
    </row>
    <row r="68" spans="1:16" hidden="1" x14ac:dyDescent="0.25">
      <c r="A68" s="160"/>
      <c r="B68" s="160"/>
      <c r="C68" s="160"/>
      <c r="D68" s="160"/>
      <c r="E68" s="161"/>
      <c r="F68" s="166"/>
      <c r="G68" s="166"/>
      <c r="H68" s="166"/>
      <c r="I68" s="166"/>
      <c r="J68" s="160"/>
      <c r="K68" s="160"/>
      <c r="L68" s="160"/>
      <c r="M68" s="160"/>
      <c r="N68" s="160"/>
      <c r="O68" s="160"/>
      <c r="P68" s="160"/>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60"/>
      <c r="L78" s="160"/>
      <c r="M78" s="160"/>
      <c r="N78" s="160"/>
      <c r="O78" s="160"/>
      <c r="P78" s="160"/>
    </row>
    <row r="79" spans="1:16" hidden="1" x14ac:dyDescent="0.25">
      <c r="A79" s="160"/>
      <c r="B79" s="160"/>
      <c r="C79" s="160"/>
      <c r="D79" s="160"/>
      <c r="E79" s="161"/>
      <c r="F79" s="166"/>
      <c r="G79" s="166"/>
      <c r="H79" s="166"/>
      <c r="I79" s="166"/>
      <c r="J79" s="160"/>
      <c r="K79" s="159"/>
      <c r="L79" s="159"/>
      <c r="M79" s="159"/>
      <c r="N79" s="160"/>
      <c r="O79" s="160"/>
      <c r="P79" s="160"/>
    </row>
    <row r="80" spans="1:16" hidden="1" x14ac:dyDescent="0.25">
      <c r="A80" s="160"/>
      <c r="B80" s="160"/>
      <c r="C80" s="160"/>
      <c r="D80" s="160"/>
      <c r="E80" s="161"/>
      <c r="F80" s="166"/>
      <c r="G80" s="166"/>
      <c r="H80" s="166"/>
      <c r="I80" s="166"/>
      <c r="J80" s="160"/>
      <c r="K80" s="160"/>
      <c r="L80" s="160"/>
      <c r="M80" s="160"/>
      <c r="N80" s="160"/>
      <c r="O80" s="160"/>
      <c r="P80" s="160"/>
    </row>
    <row r="81" spans="1:16" hidden="1" x14ac:dyDescent="0.25">
      <c r="A81" s="160"/>
      <c r="B81" s="160"/>
      <c r="C81" s="160"/>
      <c r="D81" s="160"/>
      <c r="E81" s="161"/>
      <c r="F81" s="166"/>
      <c r="G81" s="166"/>
      <c r="H81" s="166"/>
      <c r="I81" s="166"/>
      <c r="J81" s="160"/>
      <c r="K81" s="84"/>
      <c r="L81" s="84"/>
      <c r="M81" s="84"/>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84"/>
      <c r="N83" s="160"/>
      <c r="O83" s="160"/>
      <c r="P83" s="160"/>
    </row>
    <row r="84" spans="1:16" hidden="1" x14ac:dyDescent="0.25">
      <c r="A84" s="160"/>
      <c r="B84" s="160"/>
      <c r="C84" s="160"/>
      <c r="D84" s="160"/>
      <c r="E84" s="161"/>
      <c r="F84" s="166"/>
      <c r="G84" s="166"/>
      <c r="H84" s="166"/>
      <c r="I84" s="166"/>
      <c r="J84" s="160"/>
      <c r="K84" s="84"/>
      <c r="L84" s="84"/>
      <c r="M84" s="96"/>
      <c r="N84" s="160"/>
      <c r="O84" s="160"/>
      <c r="P84" s="160"/>
    </row>
    <row r="85" spans="1:16" hidden="1" x14ac:dyDescent="0.25">
      <c r="A85" s="160"/>
      <c r="B85" s="160"/>
      <c r="C85" s="160"/>
      <c r="D85" s="160"/>
      <c r="E85" s="161"/>
      <c r="F85" s="166"/>
      <c r="G85" s="166"/>
      <c r="H85" s="166"/>
      <c r="I85" s="166"/>
      <c r="J85" s="160"/>
      <c r="K85" s="160"/>
      <c r="L85" s="160"/>
      <c r="M85" s="160"/>
      <c r="N85" s="97"/>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97"/>
      <c r="O87" s="160"/>
      <c r="P87" s="160"/>
    </row>
    <row r="88" spans="1:16" hidden="1" x14ac:dyDescent="0.25">
      <c r="A88" s="160"/>
      <c r="B88" s="160"/>
      <c r="C88" s="160"/>
      <c r="D88" s="160"/>
      <c r="E88" s="161"/>
      <c r="F88" s="166"/>
      <c r="G88" s="166"/>
      <c r="H88" s="166"/>
      <c r="I88" s="166"/>
      <c r="J88" s="160"/>
      <c r="K88" s="160"/>
      <c r="L88" s="160"/>
      <c r="M88" s="160"/>
      <c r="N88" s="160"/>
      <c r="O88" s="160"/>
      <c r="P88" s="160"/>
    </row>
    <row r="89" spans="1:16" hidden="1" x14ac:dyDescent="0.25">
      <c r="A89" s="160"/>
      <c r="B89" s="160"/>
      <c r="C89" s="160"/>
      <c r="D89" s="160"/>
      <c r="E89" s="98"/>
      <c r="F89" s="166"/>
      <c r="G89" s="166"/>
      <c r="H89" s="166"/>
      <c r="I89" s="166"/>
      <c r="J89" s="160"/>
      <c r="K89" s="84"/>
      <c r="L89" s="84"/>
      <c r="M89" s="84"/>
      <c r="N89" s="160"/>
      <c r="O89" s="160"/>
      <c r="P89" s="160"/>
    </row>
    <row r="90" spans="1:16" hidden="1" x14ac:dyDescent="0.25"/>
    <row r="91" spans="1:16" hidden="1" x14ac:dyDescent="0.25"/>
    <row r="92" spans="1:16" hidden="1" x14ac:dyDescent="0.25">
      <c r="A92" s="158" t="s">
        <v>7</v>
      </c>
      <c r="D92" s="158" t="s">
        <v>18</v>
      </c>
      <c r="E92" s="38" t="s">
        <v>19</v>
      </c>
    </row>
    <row r="93" spans="1:16" hidden="1" x14ac:dyDescent="0.25">
      <c r="A93" s="158" t="str">
        <f>IF(N22=0,"",N22)</f>
        <v/>
      </c>
      <c r="D93" s="158">
        <f t="shared" ref="D93:D107" ca="1" si="2">IF(A93="",0,VLOOKUP(A93,INDIRECT("'"&amp;$I$7&amp;"'!C500:M515"),11,0))</f>
        <v>0</v>
      </c>
      <c r="E93" s="38" t="str">
        <f>IF(O22="","",SUM(D93/O22)*#REF!)</f>
        <v/>
      </c>
    </row>
    <row r="94" spans="1:16" hidden="1" x14ac:dyDescent="0.25">
      <c r="A94" s="158" t="str">
        <f>IF(N24=0,"",N24)</f>
        <v/>
      </c>
      <c r="D94" s="158">
        <f t="shared" ca="1" si="2"/>
        <v>0</v>
      </c>
      <c r="E94" s="38" t="str">
        <f>IF(O24="","",SUM(D94/O24)*#REF!)</f>
        <v/>
      </c>
    </row>
    <row r="95" spans="1:16" hidden="1" x14ac:dyDescent="0.25">
      <c r="A95" s="158" t="str">
        <f>IF(N27=0,"",N27)</f>
        <v/>
      </c>
      <c r="D95" s="158">
        <f t="shared" ca="1" si="2"/>
        <v>0</v>
      </c>
      <c r="E95" s="38" t="str">
        <f>IF(O27="","",SUM(D95/O27)*#REF!)</f>
        <v/>
      </c>
    </row>
    <row r="96" spans="1:16" hidden="1" x14ac:dyDescent="0.25">
      <c r="A96" s="158" t="str">
        <f>IF(N28=0,"",N28)</f>
        <v/>
      </c>
      <c r="D96" s="158">
        <f t="shared" ca="1" si="2"/>
        <v>0</v>
      </c>
      <c r="E96" s="38" t="str">
        <f>IF(O28="","",SUM(D96/O28)*#REF!)</f>
        <v/>
      </c>
    </row>
    <row r="97" spans="1:5" hidden="1" x14ac:dyDescent="0.25">
      <c r="A97" s="158" t="str">
        <f>IF(N29=0,"",N29)</f>
        <v/>
      </c>
      <c r="D97" s="158">
        <f t="shared" ca="1" si="2"/>
        <v>0</v>
      </c>
      <c r="E97" s="38" t="str">
        <f>IF(O29="","",SUM(D97/O29)*#REF!)</f>
        <v/>
      </c>
    </row>
    <row r="98" spans="1:5" hidden="1" x14ac:dyDescent="0.25">
      <c r="A98" s="158" t="str">
        <f t="shared" ref="A98" si="3">IF(N33=0,"",N33)</f>
        <v/>
      </c>
      <c r="D98" s="158">
        <f t="shared" ca="1" si="2"/>
        <v>0</v>
      </c>
      <c r="E98" s="38" t="str">
        <f>IF(O33="","",SUM(D98/O33)*#REF!)</f>
        <v/>
      </c>
    </row>
    <row r="99" spans="1:5" hidden="1" x14ac:dyDescent="0.25">
      <c r="A99" s="158" t="e">
        <f>IF(#REF!=0,"",#REF!)</f>
        <v>#REF!</v>
      </c>
      <c r="D99" s="158" t="e">
        <f t="shared" ca="1" si="2"/>
        <v>#REF!</v>
      </c>
      <c r="E99" s="38" t="e">
        <f>IF(#REF!="","",SUM(D99/#REF!)*#REF!)</f>
        <v>#REF!</v>
      </c>
    </row>
    <row r="100" spans="1:5" hidden="1" x14ac:dyDescent="0.25">
      <c r="A100" s="158" t="str">
        <f>IF(N34=0,"",N34)</f>
        <v/>
      </c>
      <c r="D100" s="158">
        <f t="shared" ca="1" si="2"/>
        <v>0</v>
      </c>
      <c r="E100" s="38" t="str">
        <f>IF(O34="","",SUM(D100/O34)*#REF!)</f>
        <v/>
      </c>
    </row>
    <row r="101" spans="1:5" hidden="1" x14ac:dyDescent="0.25">
      <c r="A101" s="158" t="str">
        <f>IF(N35=0,"",N35)</f>
        <v/>
      </c>
      <c r="D101" s="158">
        <f t="shared" ca="1" si="2"/>
        <v>0</v>
      </c>
      <c r="E101" s="38" t="str">
        <f>IF(O35="","",SUM(D101/O35)*#REF!)</f>
        <v/>
      </c>
    </row>
    <row r="102" spans="1:5" hidden="1" x14ac:dyDescent="0.25">
      <c r="A102" s="158" t="e">
        <f>IF(#REF!=0,"",#REF!)</f>
        <v>#REF!</v>
      </c>
      <c r="D102" s="158" t="e">
        <f t="shared" ca="1" si="2"/>
        <v>#REF!</v>
      </c>
      <c r="E102" s="38" t="e">
        <f>IF(#REF!="","",SUM(D102/#REF!)*#REF!)</f>
        <v>#REF!</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idden="1" x14ac:dyDescent="0.25">
      <c r="A107" s="158" t="e">
        <f>IF(#REF!=0,"",#REF!)</f>
        <v>#REF!</v>
      </c>
      <c r="D107" s="158" t="e">
        <f t="shared" ca="1" si="2"/>
        <v>#REF!</v>
      </c>
      <c r="E107" s="38" t="e">
        <f>IF(#REF!="","",SUM(D107/#REF!)*#REF!)</f>
        <v>#REF!</v>
      </c>
    </row>
    <row r="108" spans="1:5" ht="15.75" hidden="1" thickBot="1" x14ac:dyDescent="0.3">
      <c r="A108" s="99" t="s">
        <v>20</v>
      </c>
      <c r="B108" s="99"/>
      <c r="C108" s="99"/>
      <c r="D108" s="99" t="e">
        <f ca="1">SUM(D93:D107)</f>
        <v>#REF!</v>
      </c>
      <c r="E108" s="100" t="e">
        <f>SUM(E93:E107)</f>
        <v>#REF!</v>
      </c>
    </row>
    <row r="109" spans="1:5" ht="15.75" hidden="1" thickTop="1" x14ac:dyDescent="0.25"/>
    <row r="110" spans="1:5" hidden="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hor5V4GmWyzk0+J2zQv30v8peuyaLXRLBAdcEqhbQ2HHoOjPPoVBA6SAikTg+SL84BrgLaUDYEZZTt8KygO7rg==" saltValue="D+JD0aZl1+ARR/Ir8j+HzQ==" spinCount="100000" sheet="1" objects="1" scenarios="1"/>
  <mergeCells count="2">
    <mergeCell ref="B3:I3"/>
    <mergeCell ref="B44:I44"/>
  </mergeCells>
  <phoneticPr fontId="11" type="noConversion"/>
  <conditionalFormatting sqref="N16">
    <cfRule type="cellIs" dxfId="32"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9">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12,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R.K. Basisschool O.L.V. Sterre der Zee</v>
      </c>
      <c r="C5" s="117"/>
      <c r="D5" s="117"/>
      <c r="E5" s="118"/>
      <c r="F5" s="48"/>
      <c r="G5" s="48"/>
      <c r="H5" s="48"/>
      <c r="I5" s="123"/>
      <c r="J5" s="40"/>
      <c r="K5" s="40"/>
    </row>
    <row r="6" spans="1:15" x14ac:dyDescent="0.25">
      <c r="A6" s="159"/>
      <c r="B6" s="134" t="str">
        <f>VLOOKUP(I6,verzamelblad!A5:E54,4)</f>
        <v>Ringenum 3</v>
      </c>
      <c r="C6" s="119"/>
      <c r="D6" s="119"/>
      <c r="E6" s="120"/>
      <c r="F6" s="53"/>
      <c r="G6" s="54" t="s">
        <v>5</v>
      </c>
      <c r="H6" s="101"/>
      <c r="I6" s="124">
        <v>12</v>
      </c>
      <c r="J6" s="40"/>
      <c r="K6" s="40"/>
      <c r="L6" s="40"/>
    </row>
    <row r="7" spans="1:15" x14ac:dyDescent="0.25">
      <c r="A7" s="159"/>
      <c r="B7" s="135" t="str">
        <f>VLOOKUP(I6,verzamelblad!A5:E54,5)</f>
        <v>Delfzijl</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verzamelblad!F16</f>
        <v>2610</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verzamelblad!H16</f>
        <v>0</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verzamelblad!I16</f>
        <v>0</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verzamelblad!J16</f>
        <v>0</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verzamelblad!K16</f>
        <v>0</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verzamelblad!L16</f>
        <v>0</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verzamelblad!N16</f>
        <v>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verzamelblad!O16</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verzamelblad!P16</f>
        <v>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verzamelblad!Q16</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verzamelblad!R16</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verzamelblad!S16</f>
        <v>0</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verzamelblad!T16</f>
        <v>0</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verzamelblad!U16</f>
        <v>0</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verzamelblad!V16</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verzamelblad!W16</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verzamelblad!X16</f>
        <v>0</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verzamelblad!Y16</f>
        <v>0</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verzamelblad!Z16</f>
        <v>1305</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verzamelblad!AA16</f>
        <v>0</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verzamelblad!AB16</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verzamelblad!AC16</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verzamelblad!AD16</f>
        <v>0</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verzamelblad!AE16</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verzamelblad!AF16</f>
        <v>1</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verzamelblad!AG16</f>
        <v>0</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verzamelblad!AH16</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verzamelblad!AI16</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verzamelblad!AJ16</f>
        <v>0</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verzamelblad!AK16</f>
        <v>8</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verzamelblad!AM16</f>
        <v>1</v>
      </c>
      <c r="H41" s="236">
        <f>'Tarieven onderhoud'!D34</f>
        <v>0</v>
      </c>
      <c r="I41" s="348">
        <f t="shared" si="0"/>
        <v>0</v>
      </c>
      <c r="J41" s="159"/>
      <c r="K41" s="159"/>
      <c r="L41" s="159"/>
      <c r="M41" s="160"/>
      <c r="N41" s="160"/>
      <c r="O41" s="160"/>
    </row>
    <row r="42" spans="1:16" ht="15.75" thickBot="1" x14ac:dyDescent="0.3">
      <c r="A42" s="160"/>
      <c r="B42" s="153" t="s">
        <v>71</v>
      </c>
      <c r="C42" s="91"/>
      <c r="D42" s="92"/>
      <c r="E42" s="92"/>
      <c r="F42" s="93"/>
      <c r="G42" s="94"/>
      <c r="H42" s="94"/>
      <c r="I42" s="147">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0"/>
      <c r="K48" s="159"/>
      <c r="L48" s="159"/>
      <c r="M48" s="159"/>
      <c r="N48" s="160"/>
      <c r="O48" s="160"/>
      <c r="P48" s="160"/>
    </row>
    <row r="49" spans="1:16" x14ac:dyDescent="0.25">
      <c r="A49" s="160"/>
      <c r="B49" s="160"/>
      <c r="C49" s="160"/>
      <c r="D49" s="160"/>
      <c r="E49" s="161"/>
      <c r="F49" s="166"/>
      <c r="G49" s="166"/>
      <c r="H49" s="166"/>
      <c r="I49" s="166"/>
      <c r="J49" s="160"/>
      <c r="K49" s="160"/>
      <c r="L49" s="160"/>
      <c r="M49" s="160"/>
      <c r="N49" s="160"/>
      <c r="O49" s="160"/>
      <c r="P49" s="160"/>
    </row>
    <row r="50" spans="1:16" x14ac:dyDescent="0.25">
      <c r="A50" s="160"/>
      <c r="B50" s="160"/>
      <c r="C50" s="160"/>
      <c r="D50" s="160"/>
      <c r="E50" s="161"/>
      <c r="F50" s="166"/>
      <c r="G50" s="166"/>
      <c r="H50" s="166"/>
      <c r="I50" s="166"/>
      <c r="J50" s="161"/>
      <c r="K50" s="161"/>
      <c r="L50" s="161"/>
      <c r="M50" s="161"/>
      <c r="N50" s="160"/>
      <c r="O50" s="160"/>
      <c r="P50" s="160"/>
    </row>
    <row r="51" spans="1:16" x14ac:dyDescent="0.25">
      <c r="A51" s="160"/>
      <c r="B51" s="160"/>
      <c r="C51" s="160"/>
      <c r="D51" s="160"/>
      <c r="E51" s="95"/>
      <c r="F51" s="166"/>
      <c r="G51" s="88"/>
      <c r="H51" s="88"/>
      <c r="I51" s="88"/>
      <c r="J51" s="161"/>
      <c r="K51" s="159"/>
      <c r="L51" s="159"/>
      <c r="M51" s="159"/>
      <c r="N51" s="160"/>
      <c r="O51" s="160"/>
      <c r="P51" s="160"/>
    </row>
    <row r="52" spans="1:16" x14ac:dyDescent="0.25">
      <c r="A52" s="160"/>
      <c r="B52" s="160"/>
      <c r="C52" s="160"/>
      <c r="D52" s="160"/>
      <c r="E52" s="95"/>
      <c r="F52" s="166"/>
      <c r="G52" s="88"/>
      <c r="H52" s="88"/>
      <c r="I52" s="88"/>
      <c r="J52" s="161"/>
      <c r="K52" s="159"/>
      <c r="L52" s="159"/>
      <c r="M52" s="159"/>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161"/>
      <c r="F61" s="166"/>
      <c r="G61" s="166"/>
      <c r="H61" s="166"/>
      <c r="I61" s="166"/>
      <c r="J61" s="160"/>
      <c r="K61" s="159"/>
      <c r="L61" s="159"/>
      <c r="M61" s="159"/>
      <c r="N61" s="160"/>
      <c r="O61" s="160"/>
      <c r="P61" s="160"/>
    </row>
    <row r="62" spans="1:16" hidden="1" x14ac:dyDescent="0.25">
      <c r="A62" s="160"/>
      <c r="B62" s="160"/>
      <c r="C62" s="160"/>
      <c r="D62" s="160"/>
      <c r="E62" s="161"/>
      <c r="F62" s="166"/>
      <c r="G62" s="166"/>
      <c r="H62" s="166"/>
      <c r="I62" s="166"/>
      <c r="J62" s="161"/>
      <c r="K62" s="161"/>
      <c r="L62" s="161"/>
      <c r="M62" s="161"/>
      <c r="N62" s="160"/>
      <c r="O62" s="160"/>
      <c r="P62" s="160"/>
    </row>
    <row r="63" spans="1:16" hidden="1" x14ac:dyDescent="0.25">
      <c r="A63" s="160"/>
      <c r="B63" s="160"/>
      <c r="C63" s="160"/>
      <c r="D63" s="160"/>
      <c r="E63" s="161"/>
      <c r="F63" s="166"/>
      <c r="G63" s="166"/>
      <c r="H63" s="166"/>
      <c r="I63" s="166"/>
      <c r="J63" s="161"/>
      <c r="K63" s="161"/>
      <c r="L63" s="161"/>
      <c r="M63" s="161"/>
      <c r="N63" s="160"/>
      <c r="O63" s="160"/>
      <c r="P63" s="160"/>
    </row>
    <row r="64" spans="1:16" hidden="1" x14ac:dyDescent="0.25">
      <c r="A64" s="160"/>
      <c r="B64" s="160"/>
      <c r="C64" s="160"/>
      <c r="D64" s="160"/>
      <c r="E64" s="161"/>
      <c r="F64" s="166"/>
      <c r="G64" s="166"/>
      <c r="H64" s="166"/>
      <c r="I64" s="166"/>
      <c r="J64" s="160"/>
      <c r="K64" s="160"/>
      <c r="L64" s="160"/>
      <c r="M64" s="160"/>
      <c r="N64" s="160"/>
      <c r="O64" s="160"/>
      <c r="P64" s="160"/>
    </row>
    <row r="65" spans="1:16" hidden="1" x14ac:dyDescent="0.25">
      <c r="A65" s="160"/>
      <c r="B65" s="160"/>
      <c r="C65" s="160"/>
      <c r="D65" s="160"/>
      <c r="E65" s="161"/>
      <c r="F65" s="166"/>
      <c r="G65" s="166"/>
      <c r="H65" s="166"/>
      <c r="I65" s="166"/>
      <c r="J65" s="160"/>
      <c r="K65" s="160"/>
      <c r="L65" s="160"/>
      <c r="M65" s="160"/>
      <c r="N65" s="160"/>
      <c r="O65" s="160"/>
      <c r="P65" s="159"/>
    </row>
    <row r="66" spans="1:16" hidden="1" x14ac:dyDescent="0.25">
      <c r="A66" s="160"/>
      <c r="B66" s="160"/>
      <c r="C66" s="160"/>
      <c r="D66" s="160"/>
      <c r="E66" s="161"/>
      <c r="F66" s="166"/>
      <c r="G66" s="166"/>
      <c r="H66" s="166"/>
      <c r="I66" s="166"/>
      <c r="J66" s="160"/>
      <c r="K66" s="160"/>
      <c r="L66" s="160"/>
      <c r="M66" s="160"/>
      <c r="N66" s="160"/>
      <c r="O66" s="160"/>
      <c r="P66" s="159"/>
    </row>
    <row r="67" spans="1:16" hidden="1" x14ac:dyDescent="0.25">
      <c r="A67" s="160"/>
      <c r="B67" s="160"/>
      <c r="C67" s="160"/>
      <c r="D67" s="160"/>
      <c r="E67" s="161"/>
      <c r="F67" s="166"/>
      <c r="G67" s="166"/>
      <c r="H67" s="166"/>
      <c r="I67" s="166"/>
      <c r="J67" s="160"/>
      <c r="K67" s="160"/>
      <c r="L67" s="160"/>
      <c r="M67" s="160"/>
      <c r="N67" s="160"/>
      <c r="O67" s="160"/>
      <c r="P67" s="160"/>
    </row>
    <row r="68" spans="1:16" hidden="1" x14ac:dyDescent="0.25">
      <c r="A68" s="160"/>
      <c r="B68" s="160"/>
      <c r="C68" s="160"/>
      <c r="D68" s="160"/>
      <c r="E68" s="161"/>
      <c r="F68" s="166"/>
      <c r="G68" s="166"/>
      <c r="H68" s="166"/>
      <c r="I68" s="166"/>
      <c r="J68" s="160"/>
      <c r="K68" s="160"/>
      <c r="L68" s="160"/>
      <c r="M68" s="160"/>
      <c r="N68" s="160"/>
      <c r="O68" s="160"/>
      <c r="P68" s="160"/>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59"/>
      <c r="L78" s="159"/>
      <c r="M78" s="159"/>
      <c r="N78" s="160"/>
      <c r="O78" s="160"/>
      <c r="P78" s="160"/>
    </row>
    <row r="79" spans="1:16" hidden="1" x14ac:dyDescent="0.25">
      <c r="A79" s="160"/>
      <c r="B79" s="160"/>
      <c r="C79" s="160"/>
      <c r="D79" s="160"/>
      <c r="E79" s="161"/>
      <c r="F79" s="166"/>
      <c r="G79" s="166"/>
      <c r="H79" s="166"/>
      <c r="I79" s="166"/>
      <c r="J79" s="160"/>
      <c r="K79" s="160"/>
      <c r="L79" s="160"/>
      <c r="M79" s="160"/>
      <c r="N79" s="160"/>
      <c r="O79" s="160"/>
      <c r="P79" s="160"/>
    </row>
    <row r="80" spans="1:16" hidden="1" x14ac:dyDescent="0.25">
      <c r="A80" s="160"/>
      <c r="B80" s="160"/>
      <c r="C80" s="160"/>
      <c r="D80" s="160"/>
      <c r="E80" s="161"/>
      <c r="F80" s="166"/>
      <c r="G80" s="166"/>
      <c r="H80" s="166"/>
      <c r="I80" s="166"/>
      <c r="J80" s="160"/>
      <c r="K80" s="84"/>
      <c r="L80" s="84"/>
      <c r="M80" s="84"/>
      <c r="N80" s="160"/>
      <c r="O80" s="160"/>
      <c r="P80" s="160"/>
    </row>
    <row r="81" spans="1:16" hidden="1" x14ac:dyDescent="0.25">
      <c r="A81" s="160"/>
      <c r="B81" s="160"/>
      <c r="C81" s="160"/>
      <c r="D81" s="160"/>
      <c r="E81" s="161"/>
      <c r="F81" s="166"/>
      <c r="G81" s="166"/>
      <c r="H81" s="166"/>
      <c r="I81" s="166"/>
      <c r="J81" s="160"/>
      <c r="K81" s="84"/>
      <c r="L81" s="84"/>
      <c r="M81" s="84"/>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96"/>
      <c r="N83" s="160"/>
      <c r="O83" s="160"/>
      <c r="P83" s="160"/>
    </row>
    <row r="84" spans="1:16" hidden="1" x14ac:dyDescent="0.25">
      <c r="A84" s="160"/>
      <c r="B84" s="160"/>
      <c r="C84" s="160"/>
      <c r="D84" s="160"/>
      <c r="E84" s="161"/>
      <c r="F84" s="166"/>
      <c r="G84" s="166"/>
      <c r="H84" s="166"/>
      <c r="I84" s="166"/>
      <c r="J84" s="160"/>
      <c r="K84" s="160"/>
      <c r="L84" s="160"/>
      <c r="M84" s="160"/>
      <c r="N84" s="97"/>
      <c r="O84" s="160"/>
      <c r="P84" s="160"/>
    </row>
    <row r="85" spans="1:16" hidden="1" x14ac:dyDescent="0.25">
      <c r="A85" s="160"/>
      <c r="B85" s="160"/>
      <c r="C85" s="160"/>
      <c r="D85" s="160"/>
      <c r="E85" s="161"/>
      <c r="F85" s="166"/>
      <c r="G85" s="166"/>
      <c r="H85" s="166"/>
      <c r="I85" s="166"/>
      <c r="J85" s="160"/>
      <c r="K85" s="160"/>
      <c r="L85" s="160"/>
      <c r="M85" s="160"/>
      <c r="N85" s="97"/>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160"/>
      <c r="O87" s="160"/>
      <c r="P87" s="160"/>
    </row>
    <row r="88" spans="1:16" hidden="1" x14ac:dyDescent="0.25">
      <c r="A88" s="160"/>
      <c r="B88" s="160"/>
      <c r="C88" s="160"/>
      <c r="D88" s="160"/>
      <c r="E88" s="98"/>
      <c r="F88" s="166"/>
      <c r="G88" s="166"/>
      <c r="H88" s="166"/>
      <c r="I88" s="166"/>
      <c r="J88" s="160"/>
      <c r="K88" s="84"/>
      <c r="L88" s="84"/>
      <c r="M88" s="84"/>
      <c r="N88" s="160"/>
      <c r="O88" s="160"/>
      <c r="P88" s="160"/>
    </row>
    <row r="89" spans="1:16" hidden="1" x14ac:dyDescent="0.25"/>
    <row r="90" spans="1:16" hidden="1" x14ac:dyDescent="0.25"/>
    <row r="91" spans="1:16" hidden="1" x14ac:dyDescent="0.25">
      <c r="A91" s="158" t="s">
        <v>7</v>
      </c>
      <c r="D91" s="158" t="s">
        <v>18</v>
      </c>
      <c r="E91" s="38" t="s">
        <v>19</v>
      </c>
    </row>
    <row r="92" spans="1:16" hidden="1" x14ac:dyDescent="0.25">
      <c r="A92" s="158" t="str">
        <f>IF(N22=0,"",N22)</f>
        <v/>
      </c>
      <c r="D92" s="158">
        <f t="shared" ref="D92:D106" ca="1" si="2">IF(A92="",0,VLOOKUP(A92,INDIRECT("'"&amp;$I$7&amp;"'!C500:M515"),11,0))</f>
        <v>0</v>
      </c>
      <c r="E92" s="38" t="str">
        <f>IF(O22="","",SUM(D92/O22)*#REF!)</f>
        <v/>
      </c>
    </row>
    <row r="93" spans="1:16" hidden="1" x14ac:dyDescent="0.25">
      <c r="A93" s="158" t="str">
        <f>IF(N24=0,"",N24)</f>
        <v/>
      </c>
      <c r="D93" s="158">
        <f t="shared" ca="1" si="2"/>
        <v>0</v>
      </c>
      <c r="E93" s="38" t="str">
        <f>IF(O24="","",SUM(D93/O24)*#REF!)</f>
        <v/>
      </c>
    </row>
    <row r="94" spans="1:16" hidden="1" x14ac:dyDescent="0.25">
      <c r="A94" s="158" t="str">
        <f>IF(N27=0,"",N27)</f>
        <v/>
      </c>
      <c r="D94" s="158">
        <f t="shared" ca="1" si="2"/>
        <v>0</v>
      </c>
      <c r="E94" s="38" t="str">
        <f>IF(O27="","",SUM(D94/O27)*#REF!)</f>
        <v/>
      </c>
    </row>
    <row r="95" spans="1:16" hidden="1" x14ac:dyDescent="0.25">
      <c r="A95" s="158" t="str">
        <f>IF(N28=0,"",N28)</f>
        <v/>
      </c>
      <c r="D95" s="158">
        <f t="shared" ca="1" si="2"/>
        <v>0</v>
      </c>
      <c r="E95" s="38" t="str">
        <f>IF(O28="","",SUM(D95/O28)*#REF!)</f>
        <v/>
      </c>
    </row>
    <row r="96" spans="1:16" hidden="1" x14ac:dyDescent="0.25">
      <c r="A96" s="158" t="str">
        <f>IF(N29=0,"",N29)</f>
        <v/>
      </c>
      <c r="D96" s="158">
        <f t="shared" ca="1" si="2"/>
        <v>0</v>
      </c>
      <c r="E96" s="38" t="str">
        <f>IF(O29="","",SUM(D96/O29)*#REF!)</f>
        <v/>
      </c>
    </row>
    <row r="97" spans="1:5" hidden="1" x14ac:dyDescent="0.25">
      <c r="A97" s="158" t="str">
        <f t="shared" ref="A97" si="3">IF(N33=0,"",N33)</f>
        <v/>
      </c>
      <c r="D97" s="158">
        <f t="shared" ca="1" si="2"/>
        <v>0</v>
      </c>
      <c r="E97" s="38" t="str">
        <f>IF(O33="","",SUM(D97/O33)*#REF!)</f>
        <v/>
      </c>
    </row>
    <row r="98" spans="1:5" hidden="1" x14ac:dyDescent="0.25">
      <c r="A98" s="158" t="e">
        <f>IF(#REF!=0,"",#REF!)</f>
        <v>#REF!</v>
      </c>
      <c r="D98" s="158" t="e">
        <f t="shared" ca="1" si="2"/>
        <v>#REF!</v>
      </c>
      <c r="E98" s="38" t="e">
        <f>IF(#REF!="","",SUM(D98/#REF!)*#REF!)</f>
        <v>#REF!</v>
      </c>
    </row>
    <row r="99" spans="1:5" hidden="1" x14ac:dyDescent="0.25">
      <c r="A99" s="158" t="str">
        <f>IF(N34=0,"",N34)</f>
        <v/>
      </c>
      <c r="D99" s="158">
        <f t="shared" ca="1" si="2"/>
        <v>0</v>
      </c>
      <c r="E99" s="38" t="str">
        <f>IF(O34="","",SUM(D99/O34)*#REF!)</f>
        <v/>
      </c>
    </row>
    <row r="100" spans="1:5" hidden="1" x14ac:dyDescent="0.25">
      <c r="A100" s="158" t="str">
        <f>IF(N35=0,"",N35)</f>
        <v/>
      </c>
      <c r="D100" s="158">
        <f t="shared" ca="1" si="2"/>
        <v>0</v>
      </c>
      <c r="E100" s="38" t="str">
        <f>IF(O35="","",SUM(D100/O35)*#REF!)</f>
        <v/>
      </c>
    </row>
    <row r="101" spans="1:5" hidden="1" x14ac:dyDescent="0.25">
      <c r="A101" s="158" t="e">
        <f>IF(#REF!=0,"",#REF!)</f>
        <v>#REF!</v>
      </c>
      <c r="D101" s="158" t="e">
        <f t="shared" ca="1" si="2"/>
        <v>#REF!</v>
      </c>
      <c r="E101" s="38" t="e">
        <f>IF(#REF!="","",SUM(D101/#REF!)*#REF!)</f>
        <v>#REF!</v>
      </c>
    </row>
    <row r="102" spans="1:5" hidden="1" x14ac:dyDescent="0.25">
      <c r="A102" s="158" t="e">
        <f>IF(#REF!=0,"",#REF!)</f>
        <v>#REF!</v>
      </c>
      <c r="D102" s="158" t="e">
        <f t="shared" ca="1" si="2"/>
        <v>#REF!</v>
      </c>
      <c r="E102" s="38" t="e">
        <f>IF(#REF!="","",SUM(D102/#REF!)*#REF!)</f>
        <v>#REF!</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t="15.75" hidden="1" thickBot="1" x14ac:dyDescent="0.3">
      <c r="A107" s="99" t="s">
        <v>20</v>
      </c>
      <c r="B107" s="99"/>
      <c r="C107" s="99"/>
      <c r="D107" s="99" t="e">
        <f ca="1">SUM(D92:D106)</f>
        <v>#REF!</v>
      </c>
      <c r="E107" s="100" t="e">
        <f>SUM(E92:E106)</f>
        <v>#REF!</v>
      </c>
    </row>
    <row r="108" spans="1:5" ht="15.75" hidden="1" thickTop="1" x14ac:dyDescent="0.25"/>
    <row r="109" spans="1:5" hidden="1" x14ac:dyDescent="0.25"/>
    <row r="110" spans="1:5" hidden="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DQY7cJtp3Xs2XNgTXYqkhaD34amR735Mqzh2327G5rC0VgobirRYNvqjk2/UrhbibEcMrMSb/zR1Z2K8Pig83A==" saltValue="7s4SVVi2z9AFmfiMWuUh9g==" spinCount="100000" sheet="1" objects="1" scenarios="1"/>
  <mergeCells count="2">
    <mergeCell ref="B3:I3"/>
    <mergeCell ref="B44:I44"/>
  </mergeCells>
  <phoneticPr fontId="11" type="noConversion"/>
  <conditionalFormatting sqref="N16">
    <cfRule type="cellIs" dxfId="31"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20">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13,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R.K. Bonifatiusschool</v>
      </c>
      <c r="C5" s="117"/>
      <c r="D5" s="117"/>
      <c r="E5" s="118"/>
      <c r="F5" s="48"/>
      <c r="G5" s="48"/>
      <c r="H5" s="48"/>
      <c r="I5" s="123"/>
      <c r="J5" s="40"/>
      <c r="K5" s="40"/>
    </row>
    <row r="6" spans="1:15" x14ac:dyDescent="0.25">
      <c r="A6" s="159"/>
      <c r="B6" s="134" t="str">
        <f>VLOOKUP(I6,verzamelblad!A5:E54,4)</f>
        <v>Kapelweg 15</v>
      </c>
      <c r="C6" s="119"/>
      <c r="D6" s="119"/>
      <c r="E6" s="120"/>
      <c r="F6" s="53"/>
      <c r="G6" s="54" t="s">
        <v>5</v>
      </c>
      <c r="H6" s="101"/>
      <c r="I6" s="124">
        <v>13</v>
      </c>
      <c r="J6" s="40"/>
      <c r="K6" s="40"/>
      <c r="L6" s="40"/>
    </row>
    <row r="7" spans="1:15" x14ac:dyDescent="0.25">
      <c r="A7" s="159"/>
      <c r="B7" s="135" t="str">
        <f>VLOOKUP(I6,verzamelblad!A5:E54,5)</f>
        <v>Ter Apel</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verzamelblad!F17</f>
        <v>0</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verzamelblad!H17</f>
        <v>0</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verzamelblad!I17</f>
        <v>6</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verzamelblad!J17</f>
        <v>0</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verzamelblad!K17</f>
        <v>0</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verzamelblad!L17</f>
        <v>0</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verzamelblad!N17</f>
        <v>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verzamelblad!O17</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verzamelblad!P17</f>
        <v>18</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verzamelblad!Q17</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verzamelblad!R17</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verzamelblad!S17</f>
        <v>782</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verzamelblad!T17</f>
        <v>448</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verzamelblad!U17</f>
        <v>0</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verzamelblad!V17</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verzamelblad!W17</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verzamelblad!X17</f>
        <v>0</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verzamelblad!Y17</f>
        <v>263</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verzamelblad!Z17</f>
        <v>0</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verzamelblad!AA17</f>
        <v>0</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verzamelblad!AB17</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verzamelblad!AC17</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verzamelblad!AD17</f>
        <v>0</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verzamelblad!AE17</f>
        <v>12</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verzamelblad!AF17</f>
        <v>0</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verzamelblad!AG17</f>
        <v>0</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verzamelblad!AH17</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verzamelblad!AI17</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verzamelblad!AJ17</f>
        <v>0</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verzamelblad!AK17</f>
        <v>12.5</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verzamelblad!AM17</f>
        <v>6</v>
      </c>
      <c r="H41" s="236">
        <f>'Tarieven onderhoud'!D34</f>
        <v>0</v>
      </c>
      <c r="I41" s="348">
        <f t="shared" si="0"/>
        <v>0</v>
      </c>
      <c r="J41" s="159"/>
      <c r="K41" s="159"/>
      <c r="L41" s="159"/>
      <c r="M41" s="160"/>
      <c r="N41" s="160"/>
      <c r="O41" s="160"/>
    </row>
    <row r="42" spans="1:16" ht="15.75" thickBot="1" x14ac:dyDescent="0.3">
      <c r="A42" s="160"/>
      <c r="B42" s="153" t="s">
        <v>71</v>
      </c>
      <c r="C42" s="91"/>
      <c r="D42" s="92"/>
      <c r="E42" s="92"/>
      <c r="F42" s="93"/>
      <c r="G42" s="94"/>
      <c r="H42" s="94"/>
      <c r="I42" s="147">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0"/>
      <c r="K46" s="159"/>
      <c r="L46" s="159"/>
      <c r="M46" s="159"/>
      <c r="N46" s="160"/>
      <c r="O46" s="160"/>
      <c r="P46" s="160"/>
    </row>
    <row r="47" spans="1:16" x14ac:dyDescent="0.25">
      <c r="A47" s="160"/>
      <c r="B47" s="220"/>
      <c r="C47" s="221"/>
      <c r="D47" s="221"/>
      <c r="E47" s="221"/>
      <c r="F47" s="221"/>
      <c r="G47" s="221"/>
      <c r="H47" s="221"/>
      <c r="I47" s="222"/>
      <c r="J47" s="160"/>
      <c r="K47" s="160"/>
      <c r="L47" s="160"/>
      <c r="M47" s="160"/>
      <c r="N47" s="160"/>
      <c r="O47" s="160"/>
      <c r="P47" s="160"/>
    </row>
    <row r="48" spans="1:16" x14ac:dyDescent="0.25">
      <c r="A48" s="160"/>
      <c r="B48" s="223"/>
      <c r="C48" s="224"/>
      <c r="D48" s="224"/>
      <c r="E48" s="224"/>
      <c r="F48" s="224"/>
      <c r="G48" s="224"/>
      <c r="H48" s="224"/>
      <c r="I48" s="225"/>
      <c r="J48" s="161"/>
      <c r="K48" s="161"/>
      <c r="L48" s="161"/>
      <c r="M48" s="161"/>
      <c r="N48" s="160"/>
      <c r="O48" s="160"/>
      <c r="P48" s="160"/>
    </row>
    <row r="49" spans="1:16" x14ac:dyDescent="0.25">
      <c r="A49" s="160"/>
      <c r="B49" s="160"/>
      <c r="C49" s="160"/>
      <c r="D49" s="160"/>
      <c r="E49" s="95"/>
      <c r="F49" s="166"/>
      <c r="G49" s="88"/>
      <c r="H49" s="88"/>
      <c r="I49" s="88"/>
      <c r="J49" s="161"/>
      <c r="K49" s="159"/>
      <c r="L49" s="159"/>
      <c r="M49" s="159"/>
      <c r="N49" s="160"/>
      <c r="O49" s="160"/>
      <c r="P49" s="160"/>
    </row>
    <row r="50" spans="1:16" x14ac:dyDescent="0.25">
      <c r="A50" s="160"/>
      <c r="B50" s="160"/>
      <c r="C50" s="160"/>
      <c r="D50" s="160"/>
      <c r="E50" s="95"/>
      <c r="F50" s="166"/>
      <c r="G50" s="88"/>
      <c r="H50" s="88"/>
      <c r="I50" s="88"/>
      <c r="J50" s="161"/>
      <c r="K50" s="159"/>
      <c r="L50" s="159"/>
      <c r="M50" s="159"/>
      <c r="N50" s="160"/>
      <c r="O50" s="160"/>
      <c r="P50" s="160"/>
    </row>
    <row r="51" spans="1:16" x14ac:dyDescent="0.25">
      <c r="A51" s="160"/>
      <c r="B51" s="160"/>
      <c r="C51" s="160"/>
      <c r="D51" s="160"/>
      <c r="E51" s="95"/>
      <c r="F51" s="166"/>
      <c r="G51" s="88"/>
      <c r="H51" s="88"/>
      <c r="I51" s="88"/>
      <c r="J51" s="161"/>
      <c r="K51" s="159"/>
      <c r="L51" s="159"/>
      <c r="M51" s="159"/>
      <c r="N51" s="160"/>
      <c r="O51" s="160"/>
      <c r="P51" s="160"/>
    </row>
    <row r="52" spans="1:16" x14ac:dyDescent="0.25">
      <c r="A52" s="160"/>
      <c r="B52" s="160"/>
      <c r="C52" s="160"/>
      <c r="D52" s="160"/>
      <c r="E52" s="95"/>
      <c r="F52" s="166"/>
      <c r="G52" s="88"/>
      <c r="H52" s="88"/>
      <c r="I52" s="88"/>
      <c r="J52" s="161"/>
      <c r="K52" s="159"/>
      <c r="L52" s="159"/>
      <c r="M52" s="159"/>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161"/>
      <c r="F59" s="166"/>
      <c r="G59" s="166"/>
      <c r="H59" s="166"/>
      <c r="I59" s="166"/>
      <c r="J59" s="160"/>
      <c r="K59" s="159"/>
      <c r="L59" s="159"/>
      <c r="M59" s="159"/>
      <c r="N59" s="160"/>
      <c r="O59" s="160"/>
      <c r="P59" s="160"/>
    </row>
    <row r="60" spans="1:16" hidden="1" x14ac:dyDescent="0.25">
      <c r="A60" s="160"/>
      <c r="B60" s="160"/>
      <c r="C60" s="160"/>
      <c r="D60" s="160"/>
      <c r="E60" s="161"/>
      <c r="F60" s="166"/>
      <c r="G60" s="166"/>
      <c r="H60" s="166"/>
      <c r="I60" s="166"/>
      <c r="J60" s="161"/>
      <c r="K60" s="161"/>
      <c r="L60" s="161"/>
      <c r="M60" s="161"/>
      <c r="N60" s="160"/>
      <c r="O60" s="160"/>
      <c r="P60" s="160"/>
    </row>
    <row r="61" spans="1:16" hidden="1" x14ac:dyDescent="0.25">
      <c r="A61" s="160"/>
      <c r="B61" s="160"/>
      <c r="C61" s="160"/>
      <c r="D61" s="160"/>
      <c r="E61" s="161"/>
      <c r="F61" s="166"/>
      <c r="G61" s="166"/>
      <c r="H61" s="166"/>
      <c r="I61" s="166"/>
      <c r="J61" s="161"/>
      <c r="K61" s="161"/>
      <c r="L61" s="161"/>
      <c r="M61" s="161"/>
      <c r="N61" s="160"/>
      <c r="O61" s="160"/>
      <c r="P61" s="160"/>
    </row>
    <row r="62" spans="1:16" hidden="1" x14ac:dyDescent="0.25">
      <c r="A62" s="160"/>
      <c r="B62" s="160"/>
      <c r="C62" s="160"/>
      <c r="D62" s="160"/>
      <c r="E62" s="161"/>
      <c r="F62" s="166"/>
      <c r="G62" s="166"/>
      <c r="H62" s="166"/>
      <c r="I62" s="166"/>
      <c r="J62" s="160"/>
      <c r="K62" s="160"/>
      <c r="L62" s="160"/>
      <c r="M62" s="160"/>
      <c r="N62" s="160"/>
      <c r="O62" s="160"/>
      <c r="P62" s="160"/>
    </row>
    <row r="63" spans="1:16" hidden="1" x14ac:dyDescent="0.25">
      <c r="A63" s="160"/>
      <c r="B63" s="160"/>
      <c r="C63" s="160"/>
      <c r="D63" s="160"/>
      <c r="E63" s="161"/>
      <c r="F63" s="166"/>
      <c r="G63" s="166"/>
      <c r="H63" s="166"/>
      <c r="I63" s="166"/>
      <c r="J63" s="160"/>
      <c r="K63" s="160"/>
      <c r="L63" s="160"/>
      <c r="M63" s="160"/>
      <c r="N63" s="160"/>
      <c r="O63" s="160"/>
      <c r="P63" s="159"/>
    </row>
    <row r="64" spans="1:16" hidden="1" x14ac:dyDescent="0.25">
      <c r="A64" s="160"/>
      <c r="B64" s="160"/>
      <c r="C64" s="160"/>
      <c r="D64" s="160"/>
      <c r="E64" s="161"/>
      <c r="F64" s="166"/>
      <c r="G64" s="166"/>
      <c r="H64" s="166"/>
      <c r="I64" s="166"/>
      <c r="J64" s="160"/>
      <c r="K64" s="160"/>
      <c r="L64" s="160"/>
      <c r="M64" s="160"/>
      <c r="N64" s="160"/>
      <c r="O64" s="160"/>
      <c r="P64" s="159"/>
    </row>
    <row r="65" spans="1:16" hidden="1" x14ac:dyDescent="0.25">
      <c r="A65" s="160"/>
      <c r="B65" s="160"/>
      <c r="C65" s="160"/>
      <c r="D65" s="160"/>
      <c r="E65" s="161"/>
      <c r="F65" s="166"/>
      <c r="G65" s="166"/>
      <c r="H65" s="166"/>
      <c r="I65" s="166"/>
      <c r="J65" s="160"/>
      <c r="K65" s="160"/>
      <c r="L65" s="160"/>
      <c r="M65" s="160"/>
      <c r="N65" s="160"/>
      <c r="O65" s="160"/>
      <c r="P65" s="160"/>
    </row>
    <row r="66" spans="1:16" hidden="1" x14ac:dyDescent="0.25">
      <c r="A66" s="160"/>
      <c r="B66" s="160"/>
      <c r="C66" s="160"/>
      <c r="D66" s="160"/>
      <c r="E66" s="161"/>
      <c r="F66" s="166"/>
      <c r="G66" s="166"/>
      <c r="H66" s="166"/>
      <c r="I66" s="166"/>
      <c r="J66" s="160"/>
      <c r="K66" s="160"/>
      <c r="L66" s="160"/>
      <c r="M66" s="160"/>
      <c r="N66" s="160"/>
      <c r="O66" s="160"/>
      <c r="P66" s="160"/>
    </row>
    <row r="67" spans="1:16" hidden="1" x14ac:dyDescent="0.25">
      <c r="A67" s="160"/>
      <c r="B67" s="160"/>
      <c r="C67" s="160"/>
      <c r="D67" s="160"/>
      <c r="E67" s="161"/>
      <c r="F67" s="166"/>
      <c r="G67" s="166"/>
      <c r="H67" s="166"/>
      <c r="I67" s="166"/>
      <c r="J67" s="160"/>
      <c r="K67" s="160"/>
      <c r="L67" s="160"/>
      <c r="M67" s="160"/>
      <c r="N67" s="160"/>
      <c r="O67" s="160"/>
      <c r="P67" s="160"/>
    </row>
    <row r="68" spans="1:16" hidden="1" x14ac:dyDescent="0.25">
      <c r="A68" s="160"/>
      <c r="B68" s="160"/>
      <c r="C68" s="160"/>
      <c r="D68" s="160"/>
      <c r="E68" s="161"/>
      <c r="F68" s="166"/>
      <c r="G68" s="166"/>
      <c r="H68" s="166"/>
      <c r="I68" s="166"/>
      <c r="J68" s="160"/>
      <c r="K68" s="160"/>
      <c r="L68" s="160"/>
      <c r="M68" s="160"/>
      <c r="N68" s="160"/>
      <c r="O68" s="160"/>
      <c r="P68" s="160"/>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59"/>
      <c r="L76" s="159"/>
      <c r="M76" s="159"/>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84"/>
      <c r="L78" s="84"/>
      <c r="M78" s="84"/>
      <c r="N78" s="160"/>
      <c r="O78" s="160"/>
      <c r="P78" s="160"/>
    </row>
    <row r="79" spans="1:16" hidden="1" x14ac:dyDescent="0.25">
      <c r="A79" s="160"/>
      <c r="B79" s="160"/>
      <c r="C79" s="160"/>
      <c r="D79" s="160"/>
      <c r="E79" s="161"/>
      <c r="F79" s="166"/>
      <c r="G79" s="166"/>
      <c r="H79" s="166"/>
      <c r="I79" s="166"/>
      <c r="J79" s="160"/>
      <c r="K79" s="84"/>
      <c r="L79" s="84"/>
      <c r="M79" s="84"/>
      <c r="N79" s="160"/>
      <c r="O79" s="160"/>
      <c r="P79" s="160"/>
    </row>
    <row r="80" spans="1:16" hidden="1" x14ac:dyDescent="0.25">
      <c r="A80" s="160"/>
      <c r="B80" s="160"/>
      <c r="C80" s="160"/>
      <c r="D80" s="160"/>
      <c r="E80" s="161"/>
      <c r="F80" s="166"/>
      <c r="G80" s="166"/>
      <c r="H80" s="166"/>
      <c r="I80" s="166"/>
      <c r="J80" s="160"/>
      <c r="K80" s="84"/>
      <c r="L80" s="84"/>
      <c r="M80" s="84"/>
      <c r="N80" s="160"/>
      <c r="O80" s="160"/>
      <c r="P80" s="160"/>
    </row>
    <row r="81" spans="1:16" hidden="1" x14ac:dyDescent="0.25">
      <c r="A81" s="160"/>
      <c r="B81" s="160"/>
      <c r="C81" s="160"/>
      <c r="D81" s="160"/>
      <c r="E81" s="161"/>
      <c r="F81" s="166"/>
      <c r="G81" s="166"/>
      <c r="H81" s="166"/>
      <c r="I81" s="166"/>
      <c r="J81" s="160"/>
      <c r="K81" s="84"/>
      <c r="L81" s="84"/>
      <c r="M81" s="96"/>
      <c r="N81" s="160"/>
      <c r="O81" s="160"/>
      <c r="P81" s="160"/>
    </row>
    <row r="82" spans="1:16" hidden="1" x14ac:dyDescent="0.25">
      <c r="A82" s="160"/>
      <c r="B82" s="160"/>
      <c r="C82" s="160"/>
      <c r="D82" s="160"/>
      <c r="E82" s="161"/>
      <c r="F82" s="166"/>
      <c r="G82" s="166"/>
      <c r="H82" s="166"/>
      <c r="I82" s="166"/>
      <c r="J82" s="160"/>
      <c r="K82" s="160"/>
      <c r="L82" s="160"/>
      <c r="M82" s="160"/>
      <c r="N82" s="97"/>
      <c r="O82" s="160"/>
      <c r="P82" s="160"/>
    </row>
    <row r="83" spans="1:16" hidden="1" x14ac:dyDescent="0.25">
      <c r="A83" s="160"/>
      <c r="B83" s="160"/>
      <c r="C83" s="160"/>
      <c r="D83" s="160"/>
      <c r="E83" s="161"/>
      <c r="F83" s="166"/>
      <c r="G83" s="166"/>
      <c r="H83" s="166"/>
      <c r="I83" s="166"/>
      <c r="J83" s="160"/>
      <c r="K83" s="160"/>
      <c r="L83" s="160"/>
      <c r="M83" s="160"/>
      <c r="N83" s="97"/>
      <c r="O83" s="160"/>
      <c r="P83" s="160"/>
    </row>
    <row r="84" spans="1:16" hidden="1" x14ac:dyDescent="0.25">
      <c r="A84" s="160"/>
      <c r="B84" s="160"/>
      <c r="C84" s="160"/>
      <c r="D84" s="160"/>
      <c r="E84" s="161"/>
      <c r="F84" s="166"/>
      <c r="G84" s="166"/>
      <c r="H84" s="166"/>
      <c r="I84" s="166"/>
      <c r="J84" s="160"/>
      <c r="K84" s="160"/>
      <c r="L84" s="160"/>
      <c r="M84" s="160"/>
      <c r="N84" s="97"/>
      <c r="O84" s="160"/>
      <c r="P84" s="160"/>
    </row>
    <row r="85" spans="1:16" hidden="1" x14ac:dyDescent="0.25">
      <c r="A85" s="160"/>
      <c r="B85" s="160"/>
      <c r="C85" s="160"/>
      <c r="D85" s="160"/>
      <c r="E85" s="161"/>
      <c r="F85" s="166"/>
      <c r="G85" s="166"/>
      <c r="H85" s="166"/>
      <c r="I85" s="166"/>
      <c r="J85" s="160"/>
      <c r="K85" s="160"/>
      <c r="L85" s="160"/>
      <c r="M85" s="160"/>
      <c r="N85" s="160"/>
      <c r="O85" s="160"/>
      <c r="P85" s="160"/>
    </row>
    <row r="86" spans="1:16" hidden="1" x14ac:dyDescent="0.25">
      <c r="A86" s="160"/>
      <c r="B86" s="160"/>
      <c r="C86" s="160"/>
      <c r="D86" s="160"/>
      <c r="E86" s="98"/>
      <c r="F86" s="166"/>
      <c r="G86" s="166"/>
      <c r="H86" s="166"/>
      <c r="I86" s="166"/>
      <c r="J86" s="160"/>
      <c r="K86" s="84"/>
      <c r="L86" s="84"/>
      <c r="M86" s="84"/>
      <c r="N86" s="160"/>
      <c r="O86" s="160"/>
      <c r="P86" s="160"/>
    </row>
    <row r="87" spans="1:16" hidden="1" x14ac:dyDescent="0.25"/>
    <row r="88" spans="1:16" hidden="1" x14ac:dyDescent="0.25"/>
    <row r="89" spans="1:16" hidden="1" x14ac:dyDescent="0.25">
      <c r="A89" s="158" t="s">
        <v>7</v>
      </c>
      <c r="D89" s="158" t="s">
        <v>18</v>
      </c>
      <c r="E89" s="38" t="s">
        <v>19</v>
      </c>
    </row>
    <row r="90" spans="1:16" hidden="1" x14ac:dyDescent="0.25">
      <c r="A90" s="158" t="str">
        <f>IF(N22=0,"",N22)</f>
        <v/>
      </c>
      <c r="D90" s="158">
        <f t="shared" ref="D90:D104" ca="1" si="2">IF(A90="",0,VLOOKUP(A90,INDIRECT("'"&amp;$I$7&amp;"'!C500:M515"),11,0))</f>
        <v>0</v>
      </c>
      <c r="E90" s="38" t="str">
        <f>IF(O22="","",SUM(D90/O22)*#REF!)</f>
        <v/>
      </c>
    </row>
    <row r="91" spans="1:16" hidden="1" x14ac:dyDescent="0.25">
      <c r="A91" s="158" t="str">
        <f>IF(N24=0,"",N24)</f>
        <v/>
      </c>
      <c r="D91" s="158">
        <f t="shared" ca="1" si="2"/>
        <v>0</v>
      </c>
      <c r="E91" s="38" t="str">
        <f>IF(O24="","",SUM(D91/O24)*#REF!)</f>
        <v/>
      </c>
    </row>
    <row r="92" spans="1:16" hidden="1" x14ac:dyDescent="0.25">
      <c r="A92" s="158" t="str">
        <f>IF(N27=0,"",N27)</f>
        <v/>
      </c>
      <c r="D92" s="158">
        <f t="shared" ca="1" si="2"/>
        <v>0</v>
      </c>
      <c r="E92" s="38" t="str">
        <f>IF(O27="","",SUM(D92/O27)*#REF!)</f>
        <v/>
      </c>
    </row>
    <row r="93" spans="1:16" hidden="1" x14ac:dyDescent="0.25">
      <c r="A93" s="158" t="str">
        <f>IF(N28=0,"",N28)</f>
        <v/>
      </c>
      <c r="D93" s="158">
        <f t="shared" ca="1" si="2"/>
        <v>0</v>
      </c>
      <c r="E93" s="38" t="str">
        <f>IF(O28="","",SUM(D93/O28)*#REF!)</f>
        <v/>
      </c>
    </row>
    <row r="94" spans="1:16" hidden="1" x14ac:dyDescent="0.25">
      <c r="A94" s="158" t="str">
        <f>IF(N29=0,"",N29)</f>
        <v/>
      </c>
      <c r="D94" s="158">
        <f t="shared" ca="1" si="2"/>
        <v>0</v>
      </c>
      <c r="E94" s="38" t="str">
        <f>IF(O29="","",SUM(D94/O29)*#REF!)</f>
        <v/>
      </c>
    </row>
    <row r="95" spans="1:16" hidden="1" x14ac:dyDescent="0.25">
      <c r="A95" s="158" t="str">
        <f t="shared" ref="A95" si="3">IF(N33=0,"",N33)</f>
        <v/>
      </c>
      <c r="D95" s="158">
        <f t="shared" ca="1" si="2"/>
        <v>0</v>
      </c>
      <c r="E95" s="38" t="str">
        <f>IF(O33="","",SUM(D95/O33)*#REF!)</f>
        <v/>
      </c>
    </row>
    <row r="96" spans="1:16" hidden="1" x14ac:dyDescent="0.25">
      <c r="A96" s="158" t="e">
        <f>IF(#REF!=0,"",#REF!)</f>
        <v>#REF!</v>
      </c>
      <c r="D96" s="158" t="e">
        <f t="shared" ca="1" si="2"/>
        <v>#REF!</v>
      </c>
      <c r="E96" s="38" t="e">
        <f>IF(#REF!="","",SUM(D96/#REF!)*#REF!)</f>
        <v>#REF!</v>
      </c>
    </row>
    <row r="97" spans="1:5" hidden="1" x14ac:dyDescent="0.25">
      <c r="A97" s="158" t="str">
        <f>IF(N34=0,"",N34)</f>
        <v/>
      </c>
      <c r="D97" s="158">
        <f t="shared" ca="1" si="2"/>
        <v>0</v>
      </c>
      <c r="E97" s="38" t="str">
        <f>IF(O34="","",SUM(D97/O34)*#REF!)</f>
        <v/>
      </c>
    </row>
    <row r="98" spans="1:5" hidden="1" x14ac:dyDescent="0.25">
      <c r="A98" s="158" t="str">
        <f>IF(N35=0,"",N35)</f>
        <v/>
      </c>
      <c r="D98" s="158">
        <f t="shared" ca="1" si="2"/>
        <v>0</v>
      </c>
      <c r="E98" s="38" t="str">
        <f>IF(O35="","",SUM(D98/O35)*#REF!)</f>
        <v/>
      </c>
    </row>
    <row r="99" spans="1:5" hidden="1" x14ac:dyDescent="0.25">
      <c r="A99" s="158" t="e">
        <f>IF(#REF!=0,"",#REF!)</f>
        <v>#REF!</v>
      </c>
      <c r="D99" s="158" t="e">
        <f t="shared" ca="1" si="2"/>
        <v>#REF!</v>
      </c>
      <c r="E99" s="38" t="e">
        <f>IF(#REF!="","",SUM(D99/#REF!)*#REF!)</f>
        <v>#REF!</v>
      </c>
    </row>
    <row r="100" spans="1:5" hidden="1" x14ac:dyDescent="0.25">
      <c r="A100" s="158" t="e">
        <f>IF(#REF!=0,"",#REF!)</f>
        <v>#REF!</v>
      </c>
      <c r="D100" s="158" t="e">
        <f t="shared" ca="1" si="2"/>
        <v>#REF!</v>
      </c>
      <c r="E100" s="38" t="e">
        <f>IF(#REF!="","",SUM(D100/#REF!)*#REF!)</f>
        <v>#REF!</v>
      </c>
    </row>
    <row r="101" spans="1:5" hidden="1" x14ac:dyDescent="0.25">
      <c r="A101" s="158" t="e">
        <f>IF(#REF!=0,"",#REF!)</f>
        <v>#REF!</v>
      </c>
      <c r="D101" s="158" t="e">
        <f t="shared" ca="1" si="2"/>
        <v>#REF!</v>
      </c>
      <c r="E101" s="38" t="e">
        <f>IF(#REF!="","",SUM(D101/#REF!)*#REF!)</f>
        <v>#REF!</v>
      </c>
    </row>
    <row r="102" spans="1:5" hidden="1" x14ac:dyDescent="0.25">
      <c r="A102" s="158" t="e">
        <f>IF(#REF!=0,"",#REF!)</f>
        <v>#REF!</v>
      </c>
      <c r="D102" s="158" t="e">
        <f t="shared" ca="1" si="2"/>
        <v>#REF!</v>
      </c>
      <c r="E102" s="38" t="e">
        <f>IF(#REF!="","",SUM(D102/#REF!)*#REF!)</f>
        <v>#REF!</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t="15.75" hidden="1" thickBot="1" x14ac:dyDescent="0.3">
      <c r="A105" s="99" t="s">
        <v>20</v>
      </c>
      <c r="B105" s="99"/>
      <c r="C105" s="99"/>
      <c r="D105" s="99" t="e">
        <f ca="1">SUM(D90:D104)</f>
        <v>#REF!</v>
      </c>
      <c r="E105" s="100" t="e">
        <f>SUM(E90:E104)</f>
        <v>#REF!</v>
      </c>
    </row>
    <row r="106" spans="1:5" ht="15.75" hidden="1" thickTop="1" x14ac:dyDescent="0.25"/>
    <row r="107" spans="1:5" hidden="1" x14ac:dyDescent="0.25"/>
    <row r="108" spans="1:5" hidden="1" x14ac:dyDescent="0.25"/>
    <row r="109" spans="1:5" hidden="1" x14ac:dyDescent="0.25"/>
    <row r="110" spans="1:5" hidden="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2cHx8c1EUOA9FjzC7N+yJ4Y6oFmg2eNatoMP3Zt3+GmqBTv7BywriTktilXhuWHOci3ZBt8+KYU97uzndDwI2w==" saltValue="VfBEfuR7RWWKo/YFkstHkg==" spinCount="100000" sheet="1" objects="1" scenarios="1"/>
  <mergeCells count="2">
    <mergeCell ref="B3:I3"/>
    <mergeCell ref="B44:I44"/>
  </mergeCells>
  <phoneticPr fontId="11" type="noConversion"/>
  <conditionalFormatting sqref="N16">
    <cfRule type="cellIs" dxfId="30"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8FF31-4A35-496A-B7E0-F7AA0E7DA192}">
  <sheetPr>
    <tabColor rgb="FFC2E76B"/>
  </sheetPr>
  <dimension ref="A1:F41"/>
  <sheetViews>
    <sheetView showGridLines="0" workbookViewId="0">
      <pane ySplit="1" topLeftCell="A8" activePane="bottomLeft" state="frozen"/>
      <selection pane="bottomLeft" activeCell="D23" sqref="D23"/>
    </sheetView>
  </sheetViews>
  <sheetFormatPr defaultRowHeight="15" x14ac:dyDescent="0.25"/>
  <cols>
    <col min="1" max="1" width="81.140625" style="158" customWidth="1"/>
    <col min="2" max="2" width="8.42578125" style="158" bestFit="1" customWidth="1"/>
    <col min="3" max="3" width="11.7109375" style="158" customWidth="1"/>
    <col min="4" max="4" width="16.28515625" style="158" bestFit="1" customWidth="1"/>
    <col min="5" max="16384" width="9.140625" style="158"/>
  </cols>
  <sheetData>
    <row r="1" spans="1:6" ht="21" x14ac:dyDescent="0.35">
      <c r="A1" s="237" t="str">
        <f>CONCATENATE("Tariefblad onderhoud, onderdeel van ",bestekcontract," ",besteknr)</f>
        <v>Tariefblad onderhoud, onderdeel van bestek 2021-GRB2309</v>
      </c>
      <c r="B1" s="238"/>
      <c r="C1" s="238"/>
      <c r="D1" s="172"/>
      <c r="E1" s="40"/>
    </row>
    <row r="3" spans="1:6" x14ac:dyDescent="0.25">
      <c r="A3" s="257" t="s">
        <v>44</v>
      </c>
      <c r="B3" s="258" t="s">
        <v>189</v>
      </c>
      <c r="C3" s="259" t="s">
        <v>241</v>
      </c>
      <c r="D3" s="260" t="s">
        <v>190</v>
      </c>
    </row>
    <row r="4" spans="1:6" x14ac:dyDescent="0.25">
      <c r="A4" s="183" t="str">
        <f>verzamelblad!F4</f>
        <v>Schoolplein vegen (m2 = totaal van 2 beurten per jaar)</v>
      </c>
      <c r="B4" s="253" t="str">
        <f>verzamelblad!F3</f>
        <v>m2</v>
      </c>
      <c r="C4" s="254">
        <f>verzamelblad!F2</f>
        <v>76066</v>
      </c>
      <c r="D4" s="255"/>
      <c r="F4" s="296"/>
    </row>
    <row r="5" spans="1:6" x14ac:dyDescent="0.25">
      <c r="A5" s="184" t="str">
        <f>verzamelblad!H4</f>
        <v>Vorm en leibomen</v>
      </c>
      <c r="B5" s="163" t="str">
        <f>verzamelblad!H3</f>
        <v>stuks</v>
      </c>
      <c r="C5" s="252">
        <f>verzamelblad!H2</f>
        <v>19</v>
      </c>
      <c r="D5" s="228"/>
      <c r="F5" s="296"/>
    </row>
    <row r="6" spans="1:6" x14ac:dyDescent="0.25">
      <c r="A6" s="184" t="str">
        <f>verzamelblad!I4</f>
        <v>Bomen &lt; 20cm</v>
      </c>
      <c r="B6" s="163" t="str">
        <f>verzamelblad!I3</f>
        <v>stuks</v>
      </c>
      <c r="C6" s="252">
        <f>verzamelblad!I2</f>
        <v>281</v>
      </c>
      <c r="D6" s="228"/>
      <c r="F6" s="296"/>
    </row>
    <row r="7" spans="1:6" x14ac:dyDescent="0.25">
      <c r="A7" s="184" t="str">
        <f>verzamelblad!J4</f>
        <v>Bomen &gt; 20cm</v>
      </c>
      <c r="B7" s="163" t="str">
        <f>verzamelblad!J3</f>
        <v>stuks</v>
      </c>
      <c r="C7" s="252">
        <f>verzamelblad!J2</f>
        <v>21</v>
      </c>
      <c r="D7" s="228"/>
      <c r="F7" s="296"/>
    </row>
    <row r="8" spans="1:6" x14ac:dyDescent="0.25">
      <c r="A8" s="184" t="str">
        <f>verzamelblad!K4</f>
        <v>Bosplantsoen</v>
      </c>
      <c r="B8" s="163" t="str">
        <f>verzamelblad!K3</f>
        <v>m2</v>
      </c>
      <c r="C8" s="252">
        <f>verzamelblad!K2</f>
        <v>2144</v>
      </c>
      <c r="D8" s="228"/>
      <c r="F8" s="296"/>
    </row>
    <row r="9" spans="1:6" x14ac:dyDescent="0.25">
      <c r="A9" s="184" t="str">
        <f>verzamelblad!L4</f>
        <v>(Blok) hagen (m2 = 2-zijdig / m1 x H=100)</v>
      </c>
      <c r="B9" s="163" t="str">
        <f>verzamelblad!L3</f>
        <v>m2</v>
      </c>
      <c r="C9" s="252">
        <f>verzamelblad!L2</f>
        <v>4420</v>
      </c>
      <c r="D9" s="228"/>
      <c r="F9" s="296"/>
    </row>
    <row r="10" spans="1:6" x14ac:dyDescent="0.25">
      <c r="A10" s="184" t="str">
        <f>verzamelblad!N4</f>
        <v>Sier en grove heesters</v>
      </c>
      <c r="B10" s="163" t="str">
        <f>verzamelblad!N3</f>
        <v>m2</v>
      </c>
      <c r="C10" s="252">
        <f>verzamelblad!N2</f>
        <v>154</v>
      </c>
      <c r="D10" s="228"/>
      <c r="F10" s="296"/>
    </row>
    <row r="11" spans="1:6" x14ac:dyDescent="0.25">
      <c r="A11" s="184" t="str">
        <f>verzamelblad!O4</f>
        <v>Sollitaire beplanting in verharding</v>
      </c>
      <c r="B11" s="163" t="str">
        <f>verzamelblad!O3</f>
        <v>m2</v>
      </c>
      <c r="C11" s="252">
        <f>verzamelblad!O2</f>
        <v>1</v>
      </c>
      <c r="D11" s="228"/>
      <c r="F11" s="296"/>
    </row>
    <row r="12" spans="1:6" x14ac:dyDescent="0.25">
      <c r="A12" s="184" t="str">
        <f>verzamelblad!P4</f>
        <v>Bodembedekkers</v>
      </c>
      <c r="B12" s="163" t="str">
        <f>verzamelblad!P3</f>
        <v>m2</v>
      </c>
      <c r="C12" s="252">
        <f>verzamelblad!P2</f>
        <v>103</v>
      </c>
      <c r="D12" s="228"/>
      <c r="F12" s="296"/>
    </row>
    <row r="13" spans="1:6" x14ac:dyDescent="0.25">
      <c r="A13" s="184" t="str">
        <f>verzamelblad!Q4</f>
        <v>Klimplanten</v>
      </c>
      <c r="B13" s="163" t="str">
        <f>verzamelblad!Q3</f>
        <v>m2</v>
      </c>
      <c r="C13" s="252">
        <f>verzamelblad!Q2</f>
        <v>48</v>
      </c>
      <c r="D13" s="228"/>
      <c r="F13" s="296"/>
    </row>
    <row r="14" spans="1:6" x14ac:dyDescent="0.25">
      <c r="A14" s="184" t="str">
        <f>verzamelblad!R4</f>
        <v>Vaste planten</v>
      </c>
      <c r="B14" s="163" t="str">
        <f>verzamelblad!R3</f>
        <v>m2</v>
      </c>
      <c r="C14" s="252">
        <f>verzamelblad!R2</f>
        <v>40</v>
      </c>
      <c r="D14" s="228"/>
      <c r="F14" s="296"/>
    </row>
    <row r="15" spans="1:6" x14ac:dyDescent="0.25">
      <c r="A15" s="184" t="str">
        <f>verzamelblad!S4</f>
        <v>Gazons</v>
      </c>
      <c r="B15" s="163" t="str">
        <f>verzamelblad!S3</f>
        <v>m2</v>
      </c>
      <c r="C15" s="252">
        <f>verzamelblad!S2</f>
        <v>25382</v>
      </c>
      <c r="D15" s="228"/>
      <c r="F15" s="296"/>
    </row>
    <row r="16" spans="1:6" x14ac:dyDescent="0.25">
      <c r="A16" s="184" t="str">
        <f>verzamelblad!T4</f>
        <v>Valondergrond rubber</v>
      </c>
      <c r="B16" s="163" t="str">
        <f>verzamelblad!T3</f>
        <v>m2</v>
      </c>
      <c r="C16" s="252">
        <f>verzamelblad!T2</f>
        <v>1022</v>
      </c>
      <c r="D16" s="228"/>
      <c r="F16" s="296"/>
    </row>
    <row r="17" spans="1:6" x14ac:dyDescent="0.25">
      <c r="A17" s="184" t="str">
        <f>verzamelblad!U4</f>
        <v>Valondergrond boomschors / houtsnippers (gemiddelde tbv vergelijkingsprijs)</v>
      </c>
      <c r="B17" s="163" t="str">
        <f>verzamelblad!U3</f>
        <v>m2</v>
      </c>
      <c r="C17" s="252">
        <f>verzamelblad!U2</f>
        <v>1027</v>
      </c>
      <c r="D17" s="301">
        <f>(D18+D19)/2</f>
        <v>0</v>
      </c>
      <c r="F17" s="296"/>
    </row>
    <row r="18" spans="1:6" x14ac:dyDescent="0.25">
      <c r="A18" s="184" t="str">
        <f>verzamelblad!V4</f>
        <v>Valondergrond boomschors</v>
      </c>
      <c r="B18" s="163" t="str">
        <f>verzamelblad!V3</f>
        <v>m2</v>
      </c>
      <c r="C18" s="329">
        <f>verzamelblad!V2</f>
        <v>0</v>
      </c>
      <c r="D18" s="228"/>
      <c r="F18" s="296"/>
    </row>
    <row r="19" spans="1:6" x14ac:dyDescent="0.25">
      <c r="A19" s="184" t="str">
        <f>verzamelblad!W4</f>
        <v>Valondergrond houtsnippers</v>
      </c>
      <c r="B19" s="163" t="str">
        <f>verzamelblad!W3</f>
        <v>m2</v>
      </c>
      <c r="C19" s="329">
        <f>verzamelblad!W2</f>
        <v>0</v>
      </c>
      <c r="D19" s="228"/>
      <c r="F19" s="296"/>
    </row>
    <row r="20" spans="1:6" x14ac:dyDescent="0.25">
      <c r="A20" s="184" t="str">
        <f>verzamelblad!X4</f>
        <v>Valondergrond  valzand</v>
      </c>
      <c r="B20" s="163" t="str">
        <f>verzamelblad!X3</f>
        <v>m2</v>
      </c>
      <c r="C20" s="252">
        <f>verzamelblad!X2</f>
        <v>5249</v>
      </c>
      <c r="D20" s="228"/>
      <c r="F20" s="296"/>
    </row>
    <row r="21" spans="1:6" x14ac:dyDescent="0.25">
      <c r="A21" s="184" t="str">
        <f>verzamelblad!Y4</f>
        <v>Valondergrond kunstgras</v>
      </c>
      <c r="B21" s="163" t="str">
        <f>verzamelblad!Y3</f>
        <v>m2</v>
      </c>
      <c r="C21" s="252">
        <f>verzamelblad!Y2</f>
        <v>1358</v>
      </c>
      <c r="D21" s="228"/>
      <c r="F21" s="296"/>
    </row>
    <row r="22" spans="1:6" x14ac:dyDescent="0.25">
      <c r="A22" s="184" t="str">
        <f>verzamelblad!Z4</f>
        <v>Verharding tegels</v>
      </c>
      <c r="B22" s="163" t="str">
        <f>verzamelblad!Z3</f>
        <v>m2</v>
      </c>
      <c r="C22" s="252">
        <f>verzamelblad!Z2</f>
        <v>32336</v>
      </c>
      <c r="D22" s="228"/>
      <c r="F22" s="296"/>
    </row>
    <row r="23" spans="1:6" x14ac:dyDescent="0.25">
      <c r="A23" s="184" t="str">
        <f>verzamelblad!AA4</f>
        <v>Verharding rubberen tegels</v>
      </c>
      <c r="B23" s="163" t="str">
        <f>verzamelblad!AA3</f>
        <v>m2</v>
      </c>
      <c r="C23" s="252">
        <f>verzamelblad!AA2</f>
        <v>3336</v>
      </c>
      <c r="D23" s="228"/>
      <c r="F23" s="296"/>
    </row>
    <row r="24" spans="1:6" x14ac:dyDescent="0.25">
      <c r="A24" s="184" t="str">
        <f>verzamelblad!AB4</f>
        <v>Verharding kunststof/hout</v>
      </c>
      <c r="B24" s="163" t="str">
        <f>verzamelblad!AB3</f>
        <v>m2</v>
      </c>
      <c r="C24" s="252">
        <f>verzamelblad!AB2</f>
        <v>24</v>
      </c>
      <c r="D24" s="228"/>
      <c r="F24" s="296"/>
    </row>
    <row r="25" spans="1:6" x14ac:dyDescent="0.25">
      <c r="A25" s="184" t="str">
        <f>verzamelblad!AC4</f>
        <v>Verharding beton</v>
      </c>
      <c r="B25" s="163" t="str">
        <f>verzamelblad!AC3</f>
        <v>m2</v>
      </c>
      <c r="C25" s="252">
        <f>verzamelblad!AC2</f>
        <v>25</v>
      </c>
      <c r="D25" s="228"/>
      <c r="F25" s="296"/>
    </row>
    <row r="26" spans="1:6" x14ac:dyDescent="0.25">
      <c r="A26" s="184" t="str">
        <f>verzamelblad!AD4</f>
        <v>Halfverharding</v>
      </c>
      <c r="B26" s="163" t="str">
        <f>verzamelblad!AD3</f>
        <v>m2</v>
      </c>
      <c r="C26" s="252">
        <f>verzamelblad!AD2</f>
        <v>4044.5</v>
      </c>
      <c r="D26" s="228"/>
      <c r="F26" s="296"/>
    </row>
    <row r="27" spans="1:6" x14ac:dyDescent="0.25">
      <c r="A27" s="184" t="str">
        <f>verzamelblad!AE4</f>
        <v>Boomomheining</v>
      </c>
      <c r="B27" s="163" t="str">
        <f>verzamelblad!AE3</f>
        <v>stuks</v>
      </c>
      <c r="C27" s="252">
        <f>verzamelblad!AE2</f>
        <v>21</v>
      </c>
      <c r="D27" s="228"/>
      <c r="F27" s="296"/>
    </row>
    <row r="28" spans="1:6" x14ac:dyDescent="0.25">
      <c r="A28" s="184" t="str">
        <f>verzamelblad!AF4</f>
        <v>Winterklaar maken waterkranen</v>
      </c>
      <c r="B28" s="163" t="str">
        <f>verzamelblad!AF3</f>
        <v>stuks</v>
      </c>
      <c r="C28" s="252">
        <f>verzamelblad!AF2</f>
        <v>16</v>
      </c>
      <c r="D28" s="228"/>
      <c r="F28" s="296"/>
    </row>
    <row r="29" spans="1:6" x14ac:dyDescent="0.25">
      <c r="A29" s="184" t="str">
        <f>verzamelblad!AG4</f>
        <v>Vervangen valondergrond boomschors / houtsnippers (gemiddelde tbv vergelijkingsprijs)</v>
      </c>
      <c r="B29" s="163" t="str">
        <f>verzamelblad!AG3</f>
        <v>m3</v>
      </c>
      <c r="C29" s="252">
        <f>verzamelblad!AG2</f>
        <v>308.10000000000002</v>
      </c>
      <c r="D29" s="301">
        <f>(D30+D31)/2</f>
        <v>0</v>
      </c>
      <c r="F29" s="296"/>
    </row>
    <row r="30" spans="1:6" x14ac:dyDescent="0.25">
      <c r="A30" s="184" t="str">
        <f>verzamelblad!AH4</f>
        <v>Vervangen valondergrond boomschors (300mm)</v>
      </c>
      <c r="B30" s="163" t="str">
        <f>verzamelblad!AH3</f>
        <v>m3</v>
      </c>
      <c r="C30" s="329">
        <f>verzamelblad!AH2</f>
        <v>0</v>
      </c>
      <c r="D30" s="323"/>
      <c r="F30" s="296"/>
    </row>
    <row r="31" spans="1:6" x14ac:dyDescent="0.25">
      <c r="A31" s="184" t="str">
        <f>verzamelblad!AI4</f>
        <v>Vervangen valondergrond houtsnippers (300mm)</v>
      </c>
      <c r="B31" s="163" t="str">
        <f>verzamelblad!AI3</f>
        <v>m3</v>
      </c>
      <c r="C31" s="329">
        <f>verzamelblad!AI2</f>
        <v>0</v>
      </c>
      <c r="D31" s="323"/>
      <c r="F31" s="296"/>
    </row>
    <row r="32" spans="1:6" x14ac:dyDescent="0.25">
      <c r="A32" s="330" t="str">
        <f>verzamelblad!AJ4</f>
        <v>Vervangen valondergrond valzand (300mm)</v>
      </c>
      <c r="B32" s="163" t="str">
        <f>verzamelblad!AJ3</f>
        <v>m3</v>
      </c>
      <c r="C32" s="252">
        <f>verzamelblad!AJ2</f>
        <v>1574.7</v>
      </c>
      <c r="D32" s="323"/>
      <c r="F32" s="296"/>
    </row>
    <row r="33" spans="1:6" x14ac:dyDescent="0.25">
      <c r="A33" s="184" t="str">
        <f>verzamelblad!AK4</f>
        <v>Vervangen zandbak zand (500mm)</v>
      </c>
      <c r="B33" s="163" t="str">
        <f>verzamelblad!AK3</f>
        <v>m3</v>
      </c>
      <c r="C33" s="252">
        <f>verzamelblad!AK2</f>
        <v>616</v>
      </c>
      <c r="D33" s="323"/>
      <c r="F33" s="296"/>
    </row>
    <row r="34" spans="1:6" x14ac:dyDescent="0.25">
      <c r="A34" s="175" t="str">
        <f>verzamelblad!AM4</f>
        <v>Putten en kolken schonen naar behoefte, tenminste 1 maal per jaar</v>
      </c>
      <c r="B34" s="226" t="str">
        <f>verzamelblad!AM3</f>
        <v>stuks</v>
      </c>
      <c r="C34" s="256">
        <f>verzamelblad!AM2</f>
        <v>102</v>
      </c>
      <c r="D34" s="229"/>
      <c r="F34" s="296"/>
    </row>
    <row r="37" spans="1:6" x14ac:dyDescent="0.25">
      <c r="A37" s="158" t="s">
        <v>246</v>
      </c>
    </row>
    <row r="39" spans="1:6" ht="75" x14ac:dyDescent="0.25">
      <c r="A39" s="267" t="s">
        <v>247</v>
      </c>
    </row>
    <row r="41" spans="1:6" ht="30" x14ac:dyDescent="0.25">
      <c r="A41" s="267" t="s">
        <v>248</v>
      </c>
    </row>
  </sheetData>
  <sheetProtection algorithmName="SHA-512" hashValue="hgtvHzEdMLuq9/i1LAPkRAID9VDPNLzZFmfl/4XYScYGWdSsbI+h0C8K55CGynS89mOm2ce4GKZ9OUidZch44Q==" saltValue="HkZmWilEg08KdB+7xpTwyA==" spinCount="100000" sheet="1" objects="1" scenarios="1"/>
  <pageMargins left="0.7" right="0.7" top="0.75" bottom="0.75" header="0.3" footer="0.3"/>
  <ignoredErrors>
    <ignoredError sqref="D17" unlocked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21">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14,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R.K. Heilig Hartschool</v>
      </c>
      <c r="C5" s="117"/>
      <c r="D5" s="117"/>
      <c r="E5" s="118"/>
      <c r="F5" s="48"/>
      <c r="G5" s="48"/>
      <c r="H5" s="48"/>
      <c r="I5" s="123"/>
      <c r="J5" s="40"/>
      <c r="K5" s="40"/>
    </row>
    <row r="6" spans="1:15" x14ac:dyDescent="0.25">
      <c r="A6" s="159"/>
      <c r="B6" s="134" t="str">
        <f>VLOOKUP(I6,verzamelblad!A5:E54,4)</f>
        <v>Zandtangerweg 74</v>
      </c>
      <c r="C6" s="119"/>
      <c r="D6" s="119"/>
      <c r="E6" s="120"/>
      <c r="F6" s="53"/>
      <c r="G6" s="54" t="s">
        <v>5</v>
      </c>
      <c r="H6" s="101"/>
      <c r="I6" s="124">
        <v>14</v>
      </c>
      <c r="J6" s="40"/>
      <c r="K6" s="40"/>
      <c r="L6" s="40"/>
    </row>
    <row r="7" spans="1:15" x14ac:dyDescent="0.25">
      <c r="A7" s="159"/>
      <c r="B7" s="135" t="str">
        <f>VLOOKUP(I6,verzamelblad!A5:E54,5)</f>
        <v>Mussel</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verzamelblad!F18</f>
        <v>2036</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verzamelblad!H18</f>
        <v>0</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verzamelblad!I18</f>
        <v>1</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verzamelblad!J18</f>
        <v>0</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verzamelblad!K18</f>
        <v>68</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verzamelblad!L18</f>
        <v>0</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verzamelblad!N18</f>
        <v>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verzamelblad!O18</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verzamelblad!P18</f>
        <v>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verzamelblad!Q18</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verzamelblad!R18</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verzamelblad!S18</f>
        <v>0</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verzamelblad!T18</f>
        <v>0</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verzamelblad!U18</f>
        <v>0</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verzamelblad!V18</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verzamelblad!W18</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verzamelblad!X18</f>
        <v>0</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verzamelblad!Y18</f>
        <v>0</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verzamelblad!Z18</f>
        <v>902</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verzamelblad!AA18</f>
        <v>116</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verzamelblad!AB18</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verzamelblad!AC18</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verzamelblad!AD18</f>
        <v>0</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verzamelblad!AE18</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verzamelblad!AF18</f>
        <v>1</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verzamelblad!AG18</f>
        <v>0</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verzamelblad!AH18</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verzamelblad!AI18</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verzamelblad!AJ18</f>
        <v>0</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verzamelblad!AK18</f>
        <v>6.5</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verzamelblad!AM18</f>
        <v>0</v>
      </c>
      <c r="H41" s="236">
        <f>'Tarieven onderhoud'!D34</f>
        <v>0</v>
      </c>
      <c r="I41" s="348">
        <f t="shared" si="0"/>
        <v>0</v>
      </c>
      <c r="J41" s="159"/>
      <c r="K41" s="159"/>
      <c r="L41" s="159"/>
      <c r="M41" s="160"/>
      <c r="N41" s="160"/>
      <c r="O41" s="160"/>
    </row>
    <row r="42" spans="1:16" ht="15.75" thickBot="1" x14ac:dyDescent="0.3">
      <c r="A42" s="160"/>
      <c r="B42" s="153" t="s">
        <v>71</v>
      </c>
      <c r="C42" s="91"/>
      <c r="D42" s="92"/>
      <c r="E42" s="92"/>
      <c r="F42" s="93"/>
      <c r="G42" s="94"/>
      <c r="H42" s="94"/>
      <c r="I42" s="147">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1"/>
      <c r="K48" s="159"/>
      <c r="L48" s="159"/>
      <c r="M48" s="159"/>
      <c r="N48" s="160"/>
      <c r="O48" s="160"/>
      <c r="P48" s="160"/>
    </row>
    <row r="49" spans="1:16" x14ac:dyDescent="0.25">
      <c r="A49" s="160"/>
      <c r="B49" s="160"/>
      <c r="C49" s="160"/>
      <c r="D49" s="160"/>
      <c r="E49" s="161"/>
      <c r="F49" s="166"/>
      <c r="G49" s="166"/>
      <c r="H49" s="166"/>
      <c r="I49" s="166"/>
      <c r="J49" s="160"/>
      <c r="K49" s="159"/>
      <c r="L49" s="159"/>
      <c r="M49" s="159"/>
      <c r="N49" s="160"/>
      <c r="O49" s="160"/>
      <c r="P49" s="160"/>
    </row>
    <row r="50" spans="1:16" x14ac:dyDescent="0.25">
      <c r="A50" s="160"/>
      <c r="B50" s="160"/>
      <c r="C50" s="160"/>
      <c r="D50" s="160"/>
      <c r="E50" s="161"/>
      <c r="F50" s="166"/>
      <c r="G50" s="166"/>
      <c r="H50" s="166"/>
      <c r="I50" s="166"/>
      <c r="J50" s="160"/>
      <c r="K50" s="160"/>
      <c r="L50" s="160"/>
      <c r="M50" s="160"/>
      <c r="N50" s="160"/>
      <c r="O50" s="160"/>
      <c r="P50" s="160"/>
    </row>
    <row r="51" spans="1:16" x14ac:dyDescent="0.25">
      <c r="A51" s="160"/>
      <c r="B51" s="160"/>
      <c r="C51" s="160"/>
      <c r="D51" s="160"/>
      <c r="E51" s="161"/>
      <c r="F51" s="166"/>
      <c r="G51" s="166"/>
      <c r="H51" s="166"/>
      <c r="I51" s="166"/>
      <c r="J51" s="161"/>
      <c r="K51" s="161"/>
      <c r="L51" s="161"/>
      <c r="M51" s="161"/>
      <c r="N51" s="160"/>
      <c r="O51" s="160"/>
      <c r="P51" s="160"/>
    </row>
    <row r="52" spans="1:16" x14ac:dyDescent="0.25">
      <c r="A52" s="160"/>
      <c r="B52" s="160"/>
      <c r="C52" s="160"/>
      <c r="D52" s="160"/>
      <c r="E52" s="95"/>
      <c r="F52" s="166"/>
      <c r="G52" s="88"/>
      <c r="H52" s="88"/>
      <c r="I52" s="88"/>
      <c r="J52" s="161"/>
      <c r="K52" s="159"/>
      <c r="L52" s="159"/>
      <c r="M52" s="159"/>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95"/>
      <c r="F61" s="166"/>
      <c r="G61" s="88"/>
      <c r="H61" s="88"/>
      <c r="I61" s="88"/>
      <c r="J61" s="161"/>
      <c r="K61" s="159"/>
      <c r="L61" s="159"/>
      <c r="M61" s="159"/>
      <c r="N61" s="160"/>
      <c r="O61" s="160"/>
      <c r="P61" s="160"/>
    </row>
    <row r="62" spans="1:16" hidden="1" x14ac:dyDescent="0.25">
      <c r="A62" s="160"/>
      <c r="B62" s="160"/>
      <c r="C62" s="160"/>
      <c r="D62" s="160"/>
      <c r="E62" s="161"/>
      <c r="F62" s="166"/>
      <c r="G62" s="166"/>
      <c r="H62" s="166"/>
      <c r="I62" s="166"/>
      <c r="J62" s="160"/>
      <c r="K62" s="159"/>
      <c r="L62" s="159"/>
      <c r="M62" s="159"/>
      <c r="N62" s="160"/>
      <c r="O62" s="160"/>
      <c r="P62" s="160"/>
    </row>
    <row r="63" spans="1:16" hidden="1" x14ac:dyDescent="0.25">
      <c r="A63" s="160"/>
      <c r="B63" s="160"/>
      <c r="C63" s="160"/>
      <c r="D63" s="160"/>
      <c r="E63" s="161"/>
      <c r="F63" s="166"/>
      <c r="G63" s="166"/>
      <c r="H63" s="166"/>
      <c r="I63" s="166"/>
      <c r="J63" s="161"/>
      <c r="K63" s="161"/>
      <c r="L63" s="161"/>
      <c r="M63" s="161"/>
      <c r="N63" s="160"/>
      <c r="O63" s="160"/>
      <c r="P63" s="160"/>
    </row>
    <row r="64" spans="1:16" hidden="1" x14ac:dyDescent="0.25">
      <c r="A64" s="160"/>
      <c r="B64" s="160"/>
      <c r="C64" s="160"/>
      <c r="D64" s="160"/>
      <c r="E64" s="161"/>
      <c r="F64" s="166"/>
      <c r="G64" s="166"/>
      <c r="H64" s="166"/>
      <c r="I64" s="166"/>
      <c r="J64" s="161"/>
      <c r="K64" s="161"/>
      <c r="L64" s="161"/>
      <c r="M64" s="161"/>
      <c r="N64" s="160"/>
      <c r="O64" s="160"/>
      <c r="P64" s="160"/>
    </row>
    <row r="65" spans="1:16" hidden="1" x14ac:dyDescent="0.25">
      <c r="A65" s="160"/>
      <c r="B65" s="160"/>
      <c r="C65" s="160"/>
      <c r="D65" s="160"/>
      <c r="E65" s="161"/>
      <c r="F65" s="166"/>
      <c r="G65" s="166"/>
      <c r="H65" s="166"/>
      <c r="I65" s="166"/>
      <c r="J65" s="160"/>
      <c r="K65" s="160"/>
      <c r="L65" s="160"/>
      <c r="M65" s="160"/>
      <c r="N65" s="160"/>
      <c r="O65" s="160"/>
      <c r="P65" s="160"/>
    </row>
    <row r="66" spans="1:16" hidden="1" x14ac:dyDescent="0.25">
      <c r="A66" s="160"/>
      <c r="B66" s="160"/>
      <c r="C66" s="160"/>
      <c r="D66" s="160"/>
      <c r="E66" s="161"/>
      <c r="F66" s="166"/>
      <c r="G66" s="166"/>
      <c r="H66" s="166"/>
      <c r="I66" s="166"/>
      <c r="J66" s="160"/>
      <c r="K66" s="160"/>
      <c r="L66" s="160"/>
      <c r="M66" s="160"/>
      <c r="N66" s="160"/>
      <c r="O66" s="160"/>
      <c r="P66" s="159"/>
    </row>
    <row r="67" spans="1:16" hidden="1" x14ac:dyDescent="0.25">
      <c r="A67" s="160"/>
      <c r="B67" s="160"/>
      <c r="C67" s="160"/>
      <c r="D67" s="160"/>
      <c r="E67" s="161"/>
      <c r="F67" s="166"/>
      <c r="G67" s="166"/>
      <c r="H67" s="166"/>
      <c r="I67" s="166"/>
      <c r="J67" s="160"/>
      <c r="K67" s="160"/>
      <c r="L67" s="160"/>
      <c r="M67" s="160"/>
      <c r="N67" s="160"/>
      <c r="O67" s="160"/>
      <c r="P67" s="159"/>
    </row>
    <row r="68" spans="1:16" hidden="1" x14ac:dyDescent="0.25">
      <c r="A68" s="160"/>
      <c r="B68" s="160"/>
      <c r="C68" s="160"/>
      <c r="D68" s="160"/>
      <c r="E68" s="161"/>
      <c r="F68" s="166"/>
      <c r="G68" s="166"/>
      <c r="H68" s="166"/>
      <c r="I68" s="166"/>
      <c r="J68" s="160"/>
      <c r="K68" s="160"/>
      <c r="L68" s="160"/>
      <c r="M68" s="160"/>
      <c r="N68" s="160"/>
      <c r="O68" s="160"/>
      <c r="P68" s="160"/>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60"/>
      <c r="L78" s="160"/>
      <c r="M78" s="160"/>
      <c r="N78" s="160"/>
      <c r="O78" s="160"/>
      <c r="P78" s="160"/>
    </row>
    <row r="79" spans="1:16" hidden="1" x14ac:dyDescent="0.25">
      <c r="A79" s="160"/>
      <c r="B79" s="160"/>
      <c r="C79" s="160"/>
      <c r="D79" s="160"/>
      <c r="E79" s="161"/>
      <c r="F79" s="166"/>
      <c r="G79" s="166"/>
      <c r="H79" s="166"/>
      <c r="I79" s="166"/>
      <c r="J79" s="160"/>
      <c r="K79" s="159"/>
      <c r="L79" s="159"/>
      <c r="M79" s="159"/>
      <c r="N79" s="160"/>
      <c r="O79" s="160"/>
      <c r="P79" s="160"/>
    </row>
    <row r="80" spans="1:16" hidden="1" x14ac:dyDescent="0.25">
      <c r="A80" s="160"/>
      <c r="B80" s="160"/>
      <c r="C80" s="160"/>
      <c r="D80" s="160"/>
      <c r="E80" s="161"/>
      <c r="F80" s="166"/>
      <c r="G80" s="166"/>
      <c r="H80" s="166"/>
      <c r="I80" s="166"/>
      <c r="J80" s="160"/>
      <c r="K80" s="160"/>
      <c r="L80" s="160"/>
      <c r="M80" s="160"/>
      <c r="N80" s="160"/>
      <c r="O80" s="160"/>
      <c r="P80" s="160"/>
    </row>
    <row r="81" spans="1:16" hidden="1" x14ac:dyDescent="0.25">
      <c r="A81" s="160"/>
      <c r="B81" s="160"/>
      <c r="C81" s="160"/>
      <c r="D81" s="160"/>
      <c r="E81" s="161"/>
      <c r="F81" s="166"/>
      <c r="G81" s="166"/>
      <c r="H81" s="166"/>
      <c r="I81" s="166"/>
      <c r="J81" s="160"/>
      <c r="K81" s="84"/>
      <c r="L81" s="84"/>
      <c r="M81" s="84"/>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84"/>
      <c r="N83" s="160"/>
      <c r="O83" s="160"/>
      <c r="P83" s="160"/>
    </row>
    <row r="84" spans="1:16" hidden="1" x14ac:dyDescent="0.25">
      <c r="A84" s="160"/>
      <c r="B84" s="160"/>
      <c r="C84" s="160"/>
      <c r="D84" s="160"/>
      <c r="E84" s="161"/>
      <c r="F84" s="166"/>
      <c r="G84" s="166"/>
      <c r="H84" s="166"/>
      <c r="I84" s="166"/>
      <c r="J84" s="160"/>
      <c r="K84" s="84"/>
      <c r="L84" s="84"/>
      <c r="M84" s="96"/>
      <c r="N84" s="160"/>
      <c r="O84" s="160"/>
      <c r="P84" s="160"/>
    </row>
    <row r="85" spans="1:16" hidden="1" x14ac:dyDescent="0.25">
      <c r="A85" s="160"/>
      <c r="B85" s="160"/>
      <c r="C85" s="160"/>
      <c r="D85" s="160"/>
      <c r="E85" s="161"/>
      <c r="F85" s="166"/>
      <c r="G85" s="166"/>
      <c r="H85" s="166"/>
      <c r="I85" s="166"/>
      <c r="J85" s="160"/>
      <c r="K85" s="160"/>
      <c r="L85" s="160"/>
      <c r="M85" s="160"/>
      <c r="N85" s="97"/>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97"/>
      <c r="O87" s="160"/>
      <c r="P87" s="160"/>
    </row>
    <row r="88" spans="1:16" hidden="1" x14ac:dyDescent="0.25">
      <c r="A88" s="160"/>
      <c r="B88" s="160"/>
      <c r="C88" s="160"/>
      <c r="D88" s="160"/>
      <c r="E88" s="161"/>
      <c r="F88" s="166"/>
      <c r="G88" s="166"/>
      <c r="H88" s="166"/>
      <c r="I88" s="166"/>
      <c r="J88" s="160"/>
      <c r="K88" s="160"/>
      <c r="L88" s="160"/>
      <c r="M88" s="160"/>
      <c r="N88" s="160"/>
      <c r="O88" s="160"/>
      <c r="P88" s="160"/>
    </row>
    <row r="89" spans="1:16" hidden="1" x14ac:dyDescent="0.25">
      <c r="A89" s="160"/>
      <c r="B89" s="160"/>
      <c r="C89" s="160"/>
      <c r="D89" s="160"/>
      <c r="E89" s="98"/>
      <c r="F89" s="166"/>
      <c r="G89" s="166"/>
      <c r="H89" s="166"/>
      <c r="I89" s="166"/>
      <c r="J89" s="160"/>
      <c r="K89" s="84"/>
      <c r="L89" s="84"/>
      <c r="M89" s="84"/>
      <c r="N89" s="160"/>
      <c r="O89" s="160"/>
      <c r="P89" s="160"/>
    </row>
    <row r="90" spans="1:16" hidden="1" x14ac:dyDescent="0.25"/>
    <row r="91" spans="1:16" hidden="1" x14ac:dyDescent="0.25"/>
    <row r="92" spans="1:16" hidden="1" x14ac:dyDescent="0.25">
      <c r="A92" s="158" t="s">
        <v>7</v>
      </c>
      <c r="D92" s="158" t="s">
        <v>18</v>
      </c>
      <c r="E92" s="38" t="s">
        <v>19</v>
      </c>
    </row>
    <row r="93" spans="1:16" hidden="1" x14ac:dyDescent="0.25">
      <c r="A93" s="158" t="str">
        <f>IF(N22=0,"",N22)</f>
        <v/>
      </c>
      <c r="D93" s="158">
        <f t="shared" ref="D93:D107" ca="1" si="2">IF(A93="",0,VLOOKUP(A93,INDIRECT("'"&amp;$I$7&amp;"'!C500:M515"),11,0))</f>
        <v>0</v>
      </c>
      <c r="E93" s="38" t="str">
        <f>IF(O22="","",SUM(D93/O22)*#REF!)</f>
        <v/>
      </c>
    </row>
    <row r="94" spans="1:16" hidden="1" x14ac:dyDescent="0.25">
      <c r="A94" s="158" t="str">
        <f>IF(N24=0,"",N24)</f>
        <v/>
      </c>
      <c r="D94" s="158">
        <f t="shared" ca="1" si="2"/>
        <v>0</v>
      </c>
      <c r="E94" s="38" t="str">
        <f>IF(O24="","",SUM(D94/O24)*#REF!)</f>
        <v/>
      </c>
    </row>
    <row r="95" spans="1:16" hidden="1" x14ac:dyDescent="0.25">
      <c r="A95" s="158" t="str">
        <f>IF(N27=0,"",N27)</f>
        <v/>
      </c>
      <c r="D95" s="158">
        <f t="shared" ca="1" si="2"/>
        <v>0</v>
      </c>
      <c r="E95" s="38" t="str">
        <f>IF(O27="","",SUM(D95/O27)*#REF!)</f>
        <v/>
      </c>
    </row>
    <row r="96" spans="1:16" hidden="1" x14ac:dyDescent="0.25">
      <c r="A96" s="158" t="str">
        <f>IF(N28=0,"",N28)</f>
        <v/>
      </c>
      <c r="D96" s="158">
        <f t="shared" ca="1" si="2"/>
        <v>0</v>
      </c>
      <c r="E96" s="38" t="str">
        <f>IF(O28="","",SUM(D96/O28)*#REF!)</f>
        <v/>
      </c>
    </row>
    <row r="97" spans="1:5" hidden="1" x14ac:dyDescent="0.25">
      <c r="A97" s="158" t="str">
        <f>IF(N29=0,"",N29)</f>
        <v/>
      </c>
      <c r="D97" s="158">
        <f t="shared" ca="1" si="2"/>
        <v>0</v>
      </c>
      <c r="E97" s="38" t="str">
        <f>IF(O29="","",SUM(D97/O29)*#REF!)</f>
        <v/>
      </c>
    </row>
    <row r="98" spans="1:5" hidden="1" x14ac:dyDescent="0.25">
      <c r="A98" s="158" t="e">
        <f>IF(#REF!=0,"",#REF!)</f>
        <v>#REF!</v>
      </c>
      <c r="D98" s="158" t="e">
        <f t="shared" ca="1" si="2"/>
        <v>#REF!</v>
      </c>
      <c r="E98" s="38" t="e">
        <f>IF(#REF!="","",SUM(D98/#REF!)*#REF!)</f>
        <v>#REF!</v>
      </c>
    </row>
    <row r="99" spans="1:5" hidden="1" x14ac:dyDescent="0.25">
      <c r="A99" s="158" t="e">
        <f>IF(#REF!=0,"",#REF!)</f>
        <v>#REF!</v>
      </c>
      <c r="D99" s="158" t="e">
        <f t="shared" ca="1" si="2"/>
        <v>#REF!</v>
      </c>
      <c r="E99" s="38" t="e">
        <f>IF(#REF!="","",SUM(D99/#REF!)*#REF!)</f>
        <v>#REF!</v>
      </c>
    </row>
    <row r="100" spans="1:5" hidden="1" x14ac:dyDescent="0.25">
      <c r="A100" s="158" t="str">
        <f>IF(N33=0,"",N33)</f>
        <v/>
      </c>
      <c r="D100" s="158">
        <f t="shared" ca="1" si="2"/>
        <v>0</v>
      </c>
      <c r="E100" s="38" t="str">
        <f>IF(O33="","",SUM(D100/O33)*#REF!)</f>
        <v/>
      </c>
    </row>
    <row r="101" spans="1:5" hidden="1" x14ac:dyDescent="0.25">
      <c r="A101" s="158" t="str">
        <f>IF(N34=0,"",N34)</f>
        <v/>
      </c>
      <c r="D101" s="158">
        <f t="shared" ca="1" si="2"/>
        <v>0</v>
      </c>
      <c r="E101" s="38" t="str">
        <f>IF(O34="","",SUM(D101/O34)*#REF!)</f>
        <v/>
      </c>
    </row>
    <row r="102" spans="1:5" hidden="1" x14ac:dyDescent="0.25">
      <c r="A102" s="158" t="e">
        <f>IF(#REF!=0,"",#REF!)</f>
        <v>#REF!</v>
      </c>
      <c r="D102" s="158" t="e">
        <f t="shared" ca="1" si="2"/>
        <v>#REF!</v>
      </c>
      <c r="E102" s="38" t="e">
        <f>IF(#REF!="","",SUM(D102/#REF!)*#REF!)</f>
        <v>#REF!</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idden="1" x14ac:dyDescent="0.25">
      <c r="A107" s="158" t="e">
        <f>IF(#REF!=0,"",#REF!)</f>
        <v>#REF!</v>
      </c>
      <c r="D107" s="158" t="e">
        <f t="shared" ca="1" si="2"/>
        <v>#REF!</v>
      </c>
      <c r="E107" s="38" t="e">
        <f>IF(#REF!="","",SUM(D107/#REF!)*#REF!)</f>
        <v>#REF!</v>
      </c>
    </row>
    <row r="108" spans="1:5" ht="15.75" hidden="1" thickBot="1" x14ac:dyDescent="0.3">
      <c r="A108" s="99" t="s">
        <v>20</v>
      </c>
      <c r="B108" s="99"/>
      <c r="C108" s="99"/>
      <c r="D108" s="99" t="e">
        <f ca="1">SUM(D93:D107)</f>
        <v>#REF!</v>
      </c>
      <c r="E108" s="100" t="e">
        <f>SUM(E93:E107)</f>
        <v>#REF!</v>
      </c>
    </row>
    <row r="109" spans="1:5" ht="15.75" hidden="1" thickTop="1" x14ac:dyDescent="0.25"/>
    <row r="110" spans="1:5" hidden="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lbGrEurqRTkWRpl1F565VkfVNJEbL3H6f5R6j+2tWeVcQN0to8uN1CjUujvMNfYZm8p24K/s77vkJva+LFnVog==" saltValue="X8mB/JLicmUmHY+YvIT04Q==" spinCount="100000" sheet="1" objects="1" scenarios="1"/>
  <mergeCells count="2">
    <mergeCell ref="B3:I3"/>
    <mergeCell ref="B44:I44"/>
  </mergeCells>
  <phoneticPr fontId="11" type="noConversion"/>
  <conditionalFormatting sqref="N16">
    <cfRule type="cellIs" dxfId="29"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22">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15,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R.K. Maria in Campisschool</v>
      </c>
      <c r="C5" s="117"/>
      <c r="D5" s="117"/>
      <c r="E5" s="118"/>
      <c r="F5" s="48"/>
      <c r="G5" s="48"/>
      <c r="H5" s="48"/>
      <c r="I5" s="123"/>
      <c r="J5" s="40"/>
      <c r="K5" s="40"/>
    </row>
    <row r="6" spans="1:15" x14ac:dyDescent="0.25">
      <c r="A6" s="159"/>
      <c r="B6" s="134" t="str">
        <f>VLOOKUP(I6,verzamelblad!A5:E54,4)</f>
        <v>Echtenstraat 1</v>
      </c>
      <c r="C6" s="119"/>
      <c r="D6" s="119"/>
      <c r="E6" s="120"/>
      <c r="F6" s="53"/>
      <c r="G6" s="54" t="s">
        <v>5</v>
      </c>
      <c r="H6" s="101"/>
      <c r="I6" s="124">
        <v>15</v>
      </c>
      <c r="J6" s="40"/>
      <c r="K6" s="40"/>
      <c r="L6" s="40"/>
    </row>
    <row r="7" spans="1:15" x14ac:dyDescent="0.25">
      <c r="A7" s="159"/>
      <c r="B7" s="135" t="str">
        <f>VLOOKUP(I6,verzamelblad!A5:E54,5)</f>
        <v>Assen</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verzamelblad!F19</f>
        <v>0</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verzamelblad!H19</f>
        <v>0</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verzamelblad!I19</f>
        <v>0</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verzamelblad!J19</f>
        <v>5</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verzamelblad!K19</f>
        <v>0</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verzamelblad!L19</f>
        <v>126</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verzamelblad!N19</f>
        <v>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verzamelblad!O19</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verzamelblad!P19</f>
        <v>35</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verzamelblad!Q19</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verzamelblad!R19</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verzamelblad!S19</f>
        <v>1816</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verzamelblad!T19</f>
        <v>0</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verzamelblad!U19</f>
        <v>0</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verzamelblad!V19</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verzamelblad!W19</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verzamelblad!X19</f>
        <v>0</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verzamelblad!Y19</f>
        <v>84</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verzamelblad!Z19</f>
        <v>900</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verzamelblad!AA19</f>
        <v>118</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verzamelblad!AB19</f>
        <v>14</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verzamelblad!AC19</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verzamelblad!AD19</f>
        <v>0</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verzamelblad!AE19</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verzamelblad!AF19</f>
        <v>0</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verzamelblad!AG19</f>
        <v>0</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verzamelblad!AH19</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verzamelblad!AI19</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verzamelblad!AJ19</f>
        <v>0</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verzamelblad!AK19</f>
        <v>46</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verzamelblad!AM19</f>
        <v>4</v>
      </c>
      <c r="H41" s="236">
        <f>'Tarieven onderhoud'!D34</f>
        <v>0</v>
      </c>
      <c r="I41" s="348">
        <f t="shared" si="0"/>
        <v>0</v>
      </c>
      <c r="J41" s="161"/>
      <c r="K41" s="161"/>
      <c r="L41" s="161"/>
      <c r="M41" s="160"/>
      <c r="N41" s="160"/>
      <c r="O41" s="160"/>
    </row>
    <row r="42" spans="1:16" ht="15.75" thickBot="1" x14ac:dyDescent="0.3">
      <c r="A42" s="160"/>
      <c r="B42" s="153" t="s">
        <v>71</v>
      </c>
      <c r="C42" s="91"/>
      <c r="D42" s="92"/>
      <c r="E42" s="92"/>
      <c r="F42" s="93"/>
      <c r="G42" s="94"/>
      <c r="H42" s="94"/>
      <c r="I42" s="147">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1"/>
      <c r="K48" s="159"/>
      <c r="L48" s="159"/>
      <c r="M48" s="159"/>
      <c r="N48" s="160"/>
      <c r="O48" s="160"/>
      <c r="P48" s="160"/>
    </row>
    <row r="49" spans="1:16" x14ac:dyDescent="0.25">
      <c r="A49" s="160"/>
      <c r="B49" s="160"/>
      <c r="C49" s="160"/>
      <c r="D49" s="160"/>
      <c r="E49" s="161"/>
      <c r="F49" s="166"/>
      <c r="G49" s="166"/>
      <c r="H49" s="166"/>
      <c r="I49" s="166"/>
      <c r="J49" s="160"/>
      <c r="K49" s="159"/>
      <c r="L49" s="159"/>
      <c r="M49" s="159"/>
      <c r="N49" s="160"/>
      <c r="O49" s="160"/>
      <c r="P49" s="160"/>
    </row>
    <row r="50" spans="1:16" x14ac:dyDescent="0.25">
      <c r="A50" s="160"/>
      <c r="B50" s="160"/>
      <c r="C50" s="160"/>
      <c r="D50" s="160"/>
      <c r="E50" s="161"/>
      <c r="F50" s="166"/>
      <c r="G50" s="166"/>
      <c r="H50" s="166"/>
      <c r="I50" s="166"/>
      <c r="J50" s="160"/>
      <c r="K50" s="160"/>
      <c r="L50" s="160"/>
      <c r="M50" s="160"/>
      <c r="N50" s="160"/>
      <c r="O50" s="160"/>
      <c r="P50" s="160"/>
    </row>
    <row r="51" spans="1:16" x14ac:dyDescent="0.25">
      <c r="A51" s="160"/>
      <c r="B51" s="160"/>
      <c r="C51" s="160"/>
      <c r="D51" s="160"/>
      <c r="E51" s="161"/>
      <c r="F51" s="166"/>
      <c r="G51" s="166"/>
      <c r="H51" s="166"/>
      <c r="I51" s="166"/>
      <c r="J51" s="161"/>
      <c r="K51" s="161"/>
      <c r="L51" s="161"/>
      <c r="M51" s="161"/>
      <c r="N51" s="160"/>
      <c r="O51" s="160"/>
      <c r="P51" s="160"/>
    </row>
    <row r="52" spans="1:16" x14ac:dyDescent="0.25">
      <c r="A52" s="160"/>
      <c r="B52" s="160"/>
      <c r="C52" s="160"/>
      <c r="D52" s="160"/>
      <c r="E52" s="95"/>
      <c r="F52" s="166"/>
      <c r="G52" s="88"/>
      <c r="H52" s="88"/>
      <c r="I52" s="88"/>
      <c r="J52" s="161"/>
      <c r="K52" s="159"/>
      <c r="L52" s="159"/>
      <c r="M52" s="159"/>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95"/>
      <c r="F61" s="166"/>
      <c r="G61" s="88"/>
      <c r="H61" s="88"/>
      <c r="I61" s="88"/>
      <c r="J61" s="161"/>
      <c r="K61" s="159"/>
      <c r="L61" s="159"/>
      <c r="M61" s="159"/>
      <c r="N61" s="160"/>
      <c r="O61" s="160"/>
      <c r="P61" s="160"/>
    </row>
    <row r="62" spans="1:16" hidden="1" x14ac:dyDescent="0.25">
      <c r="A62" s="160"/>
      <c r="B62" s="160"/>
      <c r="C62" s="160"/>
      <c r="D62" s="160"/>
      <c r="E62" s="161"/>
      <c r="F62" s="166"/>
      <c r="G62" s="166"/>
      <c r="H62" s="166"/>
      <c r="I62" s="166"/>
      <c r="J62" s="160"/>
      <c r="K62" s="159"/>
      <c r="L62" s="159"/>
      <c r="M62" s="159"/>
      <c r="N62" s="160"/>
      <c r="O62" s="160"/>
      <c r="P62" s="160"/>
    </row>
    <row r="63" spans="1:16" hidden="1" x14ac:dyDescent="0.25">
      <c r="A63" s="160"/>
      <c r="B63" s="160"/>
      <c r="C63" s="160"/>
      <c r="D63" s="160"/>
      <c r="E63" s="161"/>
      <c r="F63" s="166"/>
      <c r="G63" s="166"/>
      <c r="H63" s="166"/>
      <c r="I63" s="166"/>
      <c r="J63" s="161"/>
      <c r="K63" s="161"/>
      <c r="L63" s="161"/>
      <c r="M63" s="161"/>
      <c r="N63" s="160"/>
      <c r="O63" s="160"/>
      <c r="P63" s="160"/>
    </row>
    <row r="64" spans="1:16" hidden="1" x14ac:dyDescent="0.25">
      <c r="A64" s="160"/>
      <c r="B64" s="160"/>
      <c r="C64" s="160"/>
      <c r="D64" s="160"/>
      <c r="E64" s="161"/>
      <c r="F64" s="166"/>
      <c r="G64" s="166"/>
      <c r="H64" s="166"/>
      <c r="I64" s="166"/>
      <c r="J64" s="161"/>
      <c r="K64" s="161"/>
      <c r="L64" s="161"/>
      <c r="M64" s="161"/>
      <c r="N64" s="160"/>
      <c r="O64" s="160"/>
      <c r="P64" s="160"/>
    </row>
    <row r="65" spans="1:16" hidden="1" x14ac:dyDescent="0.25">
      <c r="A65" s="160"/>
      <c r="B65" s="160"/>
      <c r="C65" s="160"/>
      <c r="D65" s="160"/>
      <c r="E65" s="161"/>
      <c r="F65" s="166"/>
      <c r="G65" s="166"/>
      <c r="H65" s="166"/>
      <c r="I65" s="166"/>
      <c r="J65" s="160"/>
      <c r="K65" s="160"/>
      <c r="L65" s="160"/>
      <c r="M65" s="160"/>
      <c r="N65" s="160"/>
      <c r="O65" s="160"/>
      <c r="P65" s="160"/>
    </row>
    <row r="66" spans="1:16" hidden="1" x14ac:dyDescent="0.25">
      <c r="A66" s="160"/>
      <c r="B66" s="160"/>
      <c r="C66" s="160"/>
      <c r="D66" s="160"/>
      <c r="E66" s="161"/>
      <c r="F66" s="166"/>
      <c r="G66" s="166"/>
      <c r="H66" s="166"/>
      <c r="I66" s="166"/>
      <c r="J66" s="160"/>
      <c r="K66" s="160"/>
      <c r="L66" s="160"/>
      <c r="M66" s="160"/>
      <c r="N66" s="160"/>
      <c r="O66" s="160"/>
      <c r="P66" s="159"/>
    </row>
    <row r="67" spans="1:16" hidden="1" x14ac:dyDescent="0.25">
      <c r="A67" s="160"/>
      <c r="B67" s="160"/>
      <c r="C67" s="160"/>
      <c r="D67" s="160"/>
      <c r="E67" s="161"/>
      <c r="F67" s="166"/>
      <c r="G67" s="166"/>
      <c r="H67" s="166"/>
      <c r="I67" s="166"/>
      <c r="J67" s="160"/>
      <c r="K67" s="160"/>
      <c r="L67" s="160"/>
      <c r="M67" s="160"/>
      <c r="N67" s="160"/>
      <c r="O67" s="160"/>
      <c r="P67" s="159"/>
    </row>
    <row r="68" spans="1:16" hidden="1" x14ac:dyDescent="0.25">
      <c r="A68" s="160"/>
      <c r="B68" s="160"/>
      <c r="C68" s="160"/>
      <c r="D68" s="160"/>
      <c r="E68" s="161"/>
      <c r="F68" s="166"/>
      <c r="G68" s="166"/>
      <c r="H68" s="166"/>
      <c r="I68" s="166"/>
      <c r="J68" s="160"/>
      <c r="K68" s="160"/>
      <c r="L68" s="160"/>
      <c r="M68" s="160"/>
      <c r="N68" s="160"/>
      <c r="O68" s="160"/>
      <c r="P68" s="160"/>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60"/>
      <c r="L78" s="160"/>
      <c r="M78" s="160"/>
      <c r="N78" s="160"/>
      <c r="O78" s="160"/>
      <c r="P78" s="160"/>
    </row>
    <row r="79" spans="1:16" hidden="1" x14ac:dyDescent="0.25">
      <c r="A79" s="160"/>
      <c r="B79" s="160"/>
      <c r="C79" s="160"/>
      <c r="D79" s="160"/>
      <c r="E79" s="161"/>
      <c r="F79" s="166"/>
      <c r="G79" s="166"/>
      <c r="H79" s="166"/>
      <c r="I79" s="166"/>
      <c r="J79" s="160"/>
      <c r="K79" s="159"/>
      <c r="L79" s="159"/>
      <c r="M79" s="159"/>
      <c r="N79" s="160"/>
      <c r="O79" s="160"/>
      <c r="P79" s="160"/>
    </row>
    <row r="80" spans="1:16" hidden="1" x14ac:dyDescent="0.25">
      <c r="A80" s="160"/>
      <c r="B80" s="160"/>
      <c r="C80" s="160"/>
      <c r="D80" s="160"/>
      <c r="E80" s="161"/>
      <c r="F80" s="166"/>
      <c r="G80" s="166"/>
      <c r="H80" s="166"/>
      <c r="I80" s="166"/>
      <c r="J80" s="160"/>
      <c r="K80" s="160"/>
      <c r="L80" s="160"/>
      <c r="M80" s="160"/>
      <c r="N80" s="160"/>
      <c r="O80" s="160"/>
      <c r="P80" s="160"/>
    </row>
    <row r="81" spans="1:16" hidden="1" x14ac:dyDescent="0.25">
      <c r="A81" s="160"/>
      <c r="B81" s="160"/>
      <c r="C81" s="160"/>
      <c r="D81" s="160"/>
      <c r="E81" s="161"/>
      <c r="F81" s="166"/>
      <c r="G81" s="166"/>
      <c r="H81" s="166"/>
      <c r="I81" s="166"/>
      <c r="J81" s="160"/>
      <c r="K81" s="84"/>
      <c r="L81" s="84"/>
      <c r="M81" s="84"/>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84"/>
      <c r="N83" s="160"/>
      <c r="O83" s="160"/>
      <c r="P83" s="160"/>
    </row>
    <row r="84" spans="1:16" hidden="1" x14ac:dyDescent="0.25">
      <c r="A84" s="160"/>
      <c r="B84" s="160"/>
      <c r="C84" s="160"/>
      <c r="D84" s="160"/>
      <c r="E84" s="161"/>
      <c r="F84" s="166"/>
      <c r="G84" s="166"/>
      <c r="H84" s="166"/>
      <c r="I84" s="166"/>
      <c r="J84" s="160"/>
      <c r="K84" s="84"/>
      <c r="L84" s="84"/>
      <c r="M84" s="96"/>
      <c r="N84" s="160"/>
      <c r="O84" s="160"/>
      <c r="P84" s="160"/>
    </row>
    <row r="85" spans="1:16" hidden="1" x14ac:dyDescent="0.25">
      <c r="A85" s="160"/>
      <c r="B85" s="160"/>
      <c r="C85" s="160"/>
      <c r="D85" s="160"/>
      <c r="E85" s="161"/>
      <c r="F85" s="166"/>
      <c r="G85" s="166"/>
      <c r="H85" s="166"/>
      <c r="I85" s="166"/>
      <c r="J85" s="160"/>
      <c r="K85" s="160"/>
      <c r="L85" s="160"/>
      <c r="M85" s="160"/>
      <c r="N85" s="97"/>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97"/>
      <c r="O87" s="160"/>
      <c r="P87" s="160"/>
    </row>
    <row r="88" spans="1:16" hidden="1" x14ac:dyDescent="0.25">
      <c r="A88" s="160"/>
      <c r="B88" s="160"/>
      <c r="C88" s="160"/>
      <c r="D88" s="160"/>
      <c r="E88" s="161"/>
      <c r="F88" s="166"/>
      <c r="G88" s="166"/>
      <c r="H88" s="166"/>
      <c r="I88" s="166"/>
      <c r="J88" s="160"/>
      <c r="K88" s="160"/>
      <c r="L88" s="160"/>
      <c r="M88" s="160"/>
      <c r="N88" s="160"/>
      <c r="O88" s="160"/>
      <c r="P88" s="160"/>
    </row>
    <row r="89" spans="1:16" hidden="1" x14ac:dyDescent="0.25">
      <c r="A89" s="160"/>
      <c r="B89" s="160"/>
      <c r="C89" s="160"/>
      <c r="D89" s="160"/>
      <c r="E89" s="98"/>
      <c r="F89" s="166"/>
      <c r="G89" s="166"/>
      <c r="H89" s="166"/>
      <c r="I89" s="166"/>
      <c r="J89" s="160"/>
      <c r="K89" s="84"/>
      <c r="L89" s="84"/>
      <c r="M89" s="84"/>
      <c r="N89" s="160"/>
      <c r="O89" s="160"/>
      <c r="P89" s="160"/>
    </row>
    <row r="90" spans="1:16" hidden="1" x14ac:dyDescent="0.25"/>
    <row r="91" spans="1:16" hidden="1" x14ac:dyDescent="0.25"/>
    <row r="92" spans="1:16" hidden="1" x14ac:dyDescent="0.25">
      <c r="A92" s="158" t="s">
        <v>7</v>
      </c>
      <c r="D92" s="158" t="s">
        <v>18</v>
      </c>
      <c r="E92" s="38" t="s">
        <v>19</v>
      </c>
    </row>
    <row r="93" spans="1:16" hidden="1" x14ac:dyDescent="0.25">
      <c r="A93" s="158" t="str">
        <f>IF(N22=0,"",N22)</f>
        <v/>
      </c>
      <c r="D93" s="158">
        <f t="shared" ref="D93:D107" ca="1" si="2">IF(A93="",0,VLOOKUP(A93,INDIRECT("'"&amp;$I$7&amp;"'!C500:M515"),11,0))</f>
        <v>0</v>
      </c>
      <c r="E93" s="38" t="str">
        <f>IF(O22="","",SUM(D93/O22)*#REF!)</f>
        <v/>
      </c>
    </row>
    <row r="94" spans="1:16" hidden="1" x14ac:dyDescent="0.25">
      <c r="A94" s="158" t="str">
        <f>IF(N24=0,"",N24)</f>
        <v/>
      </c>
      <c r="D94" s="158">
        <f t="shared" ca="1" si="2"/>
        <v>0</v>
      </c>
      <c r="E94" s="38" t="str">
        <f>IF(O24="","",SUM(D94/O24)*#REF!)</f>
        <v/>
      </c>
    </row>
    <row r="95" spans="1:16" hidden="1" x14ac:dyDescent="0.25">
      <c r="A95" s="158" t="str">
        <f>IF(N27=0,"",N27)</f>
        <v/>
      </c>
      <c r="D95" s="158">
        <f t="shared" ca="1" si="2"/>
        <v>0</v>
      </c>
      <c r="E95" s="38" t="str">
        <f>IF(O27="","",SUM(D95/O27)*#REF!)</f>
        <v/>
      </c>
    </row>
    <row r="96" spans="1:16" hidden="1" x14ac:dyDescent="0.25">
      <c r="A96" s="158" t="str">
        <f>IF(N28=0,"",N28)</f>
        <v/>
      </c>
      <c r="D96" s="158">
        <f t="shared" ca="1" si="2"/>
        <v>0</v>
      </c>
      <c r="E96" s="38" t="str">
        <f>IF(O28="","",SUM(D96/O28)*#REF!)</f>
        <v/>
      </c>
    </row>
    <row r="97" spans="1:5" hidden="1" x14ac:dyDescent="0.25">
      <c r="A97" s="158" t="str">
        <f>IF(N29=0,"",N29)</f>
        <v/>
      </c>
      <c r="D97" s="158">
        <f t="shared" ca="1" si="2"/>
        <v>0</v>
      </c>
      <c r="E97" s="38" t="str">
        <f>IF(O29="","",SUM(D97/O29)*#REF!)</f>
        <v/>
      </c>
    </row>
    <row r="98" spans="1:5" hidden="1" x14ac:dyDescent="0.25">
      <c r="A98" s="158" t="str">
        <f t="shared" ref="A98" si="3">IF(N33=0,"",N33)</f>
        <v/>
      </c>
      <c r="D98" s="158">
        <f t="shared" ca="1" si="2"/>
        <v>0</v>
      </c>
      <c r="E98" s="38" t="str">
        <f>IF(O33="","",SUM(D98/O33)*#REF!)</f>
        <v/>
      </c>
    </row>
    <row r="99" spans="1:5" hidden="1" x14ac:dyDescent="0.25">
      <c r="A99" s="158" t="e">
        <f>IF(#REF!=0,"",#REF!)</f>
        <v>#REF!</v>
      </c>
      <c r="D99" s="158" t="e">
        <f t="shared" ca="1" si="2"/>
        <v>#REF!</v>
      </c>
      <c r="E99" s="38" t="e">
        <f>IF(#REF!="","",SUM(D99/#REF!)*#REF!)</f>
        <v>#REF!</v>
      </c>
    </row>
    <row r="100" spans="1:5" hidden="1" x14ac:dyDescent="0.25">
      <c r="A100" s="158" t="str">
        <f>IF(N34=0,"",N34)</f>
        <v/>
      </c>
      <c r="D100" s="158">
        <f t="shared" ca="1" si="2"/>
        <v>0</v>
      </c>
      <c r="E100" s="38" t="str">
        <f>IF(O34="","",SUM(D100/O34)*#REF!)</f>
        <v/>
      </c>
    </row>
    <row r="101" spans="1:5" hidden="1" x14ac:dyDescent="0.25">
      <c r="A101" s="158" t="str">
        <f>IF(N35=0,"",N35)</f>
        <v/>
      </c>
      <c r="D101" s="158">
        <f t="shared" ca="1" si="2"/>
        <v>0</v>
      </c>
      <c r="E101" s="38" t="str">
        <f>IF(O35="","",SUM(D101/O35)*#REF!)</f>
        <v/>
      </c>
    </row>
    <row r="102" spans="1:5" hidden="1" x14ac:dyDescent="0.25">
      <c r="A102" s="158" t="e">
        <f>IF(#REF!=0,"",#REF!)</f>
        <v>#REF!</v>
      </c>
      <c r="D102" s="158" t="e">
        <f t="shared" ca="1" si="2"/>
        <v>#REF!</v>
      </c>
      <c r="E102" s="38" t="e">
        <f>IF(#REF!="","",SUM(D102/#REF!)*#REF!)</f>
        <v>#REF!</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idden="1" x14ac:dyDescent="0.25">
      <c r="A107" s="158" t="e">
        <f>IF(#REF!=0,"",#REF!)</f>
        <v>#REF!</v>
      </c>
      <c r="D107" s="158" t="e">
        <f t="shared" ca="1" si="2"/>
        <v>#REF!</v>
      </c>
      <c r="E107" s="38" t="e">
        <f>IF(#REF!="","",SUM(D107/#REF!)*#REF!)</f>
        <v>#REF!</v>
      </c>
    </row>
    <row r="108" spans="1:5" ht="15.75" hidden="1" thickBot="1" x14ac:dyDescent="0.3">
      <c r="A108" s="99" t="s">
        <v>20</v>
      </c>
      <c r="B108" s="99"/>
      <c r="C108" s="99"/>
      <c r="D108" s="99" t="e">
        <f ca="1">SUM(D93:D107)</f>
        <v>#REF!</v>
      </c>
      <c r="E108" s="100" t="e">
        <f>SUM(E93:E107)</f>
        <v>#REF!</v>
      </c>
    </row>
    <row r="109" spans="1:5" ht="15.75" hidden="1" thickTop="1" x14ac:dyDescent="0.25"/>
    <row r="110" spans="1:5" hidden="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ec31l8Z8bkVXFzOK/eD7RguIzc5Lp7EXURV6yxosLLN48N2JhxxmdkxIT8wmInGEYIEdt5xSifXfPIm6KpjD7w==" saltValue="ULgg/zOUxpk1MLYk2Q8ryA==" spinCount="100000" sheet="1" objects="1" scenarios="1"/>
  <mergeCells count="2">
    <mergeCell ref="B3:I3"/>
    <mergeCell ref="B44:I44"/>
  </mergeCells>
  <phoneticPr fontId="11" type="noConversion"/>
  <conditionalFormatting sqref="N16">
    <cfRule type="cellIs" dxfId="28"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23">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16,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Kindcentrum Groote Veen</v>
      </c>
      <c r="C5" s="117"/>
      <c r="D5" s="117"/>
      <c r="E5" s="118"/>
      <c r="F5" s="48"/>
      <c r="G5" s="48"/>
      <c r="H5" s="48"/>
      <c r="I5" s="123"/>
      <c r="J5" s="40"/>
      <c r="K5" s="40"/>
    </row>
    <row r="6" spans="1:15" x14ac:dyDescent="0.25">
      <c r="A6" s="159"/>
      <c r="B6" s="134" t="str">
        <f>VLOOKUP(I6,verzamelblad!A5:E54,4)</f>
        <v>Boomgaard 1b</v>
      </c>
      <c r="C6" s="119"/>
      <c r="D6" s="119"/>
      <c r="E6" s="120"/>
      <c r="F6" s="53"/>
      <c r="G6" s="54" t="s">
        <v>5</v>
      </c>
      <c r="H6" s="101"/>
      <c r="I6" s="124">
        <v>16</v>
      </c>
      <c r="J6" s="40"/>
      <c r="K6" s="40"/>
      <c r="L6" s="40"/>
    </row>
    <row r="7" spans="1:15" x14ac:dyDescent="0.25">
      <c r="A7" s="159"/>
      <c r="B7" s="135" t="str">
        <f>VLOOKUP(I6,verzamelblad!A5:E54,5)</f>
        <v>Eelde</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96</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36" t="str">
        <f>verzamelblad!F4</f>
        <v>Schoolplein vegen (m2 = totaal van 2 beurten per jaar)</v>
      </c>
      <c r="C11" s="116"/>
      <c r="D11" s="137"/>
      <c r="E11" s="138"/>
      <c r="F11" s="163" t="str">
        <f>verzamelblad!F3</f>
        <v>m2</v>
      </c>
      <c r="G11" s="344">
        <f>verzamelblad!F20</f>
        <v>3370</v>
      </c>
      <c r="H11" s="236">
        <f>'Tarieven onderhoud'!D4</f>
        <v>0</v>
      </c>
      <c r="I11" s="235">
        <f>SUM(G11*H11)</f>
        <v>0</v>
      </c>
      <c r="J11" s="161"/>
      <c r="K11" s="161"/>
      <c r="L11" s="72"/>
      <c r="M11" s="38"/>
    </row>
    <row r="12" spans="1:15" ht="18.75" customHeight="1" x14ac:dyDescent="0.25">
      <c r="B12" s="136" t="str">
        <f>verzamelblad!H4</f>
        <v>Vorm en leibomen</v>
      </c>
      <c r="C12" s="137"/>
      <c r="D12" s="137"/>
      <c r="E12" s="138"/>
      <c r="F12" s="139" t="str">
        <f>verzamelblad!H3</f>
        <v>stuks</v>
      </c>
      <c r="G12" s="344">
        <f>verzamelblad!H20</f>
        <v>0</v>
      </c>
      <c r="H12" s="236">
        <f>'Tarieven onderhoud'!D5</f>
        <v>0</v>
      </c>
      <c r="I12" s="235">
        <f>SUM(G12*H12)</f>
        <v>0</v>
      </c>
      <c r="J12" s="38"/>
      <c r="K12" s="79"/>
      <c r="L12" s="79"/>
      <c r="M12" s="38"/>
      <c r="N12" s="38"/>
    </row>
    <row r="13" spans="1:15" x14ac:dyDescent="0.25">
      <c r="A13" s="160"/>
      <c r="B13" s="136" t="str">
        <f>verzamelblad!I4</f>
        <v>Bomen &lt; 20cm</v>
      </c>
      <c r="C13" s="137"/>
      <c r="D13" s="137"/>
      <c r="E13" s="138"/>
      <c r="F13" s="163" t="str">
        <f>verzamelblad!I3</f>
        <v>stuks</v>
      </c>
      <c r="G13" s="344">
        <f>verzamelblad!I20</f>
        <v>16</v>
      </c>
      <c r="H13" s="236">
        <f>'Tarieven onderhoud'!D6</f>
        <v>0</v>
      </c>
      <c r="I13" s="235">
        <f>SUM(G13*H13)</f>
        <v>0</v>
      </c>
      <c r="J13" s="84"/>
      <c r="K13" s="84"/>
      <c r="L13" s="84"/>
      <c r="M13" s="85"/>
      <c r="N13" s="86"/>
      <c r="O13" s="160"/>
    </row>
    <row r="14" spans="1:15" x14ac:dyDescent="0.25">
      <c r="A14" s="160"/>
      <c r="B14" s="136" t="str">
        <f>verzamelblad!J4</f>
        <v>Bomen &gt; 20cm</v>
      </c>
      <c r="C14" s="137"/>
      <c r="D14" s="137"/>
      <c r="E14" s="138"/>
      <c r="F14" s="163" t="str">
        <f>verzamelblad!J3</f>
        <v>stuks</v>
      </c>
      <c r="G14" s="344">
        <f>verzamelblad!J20</f>
        <v>0</v>
      </c>
      <c r="H14" s="236">
        <f>'Tarieven onderhoud'!D7</f>
        <v>0</v>
      </c>
      <c r="I14" s="235">
        <f t="shared" ref="I14:I41" si="0">SUM(G14*H14)</f>
        <v>0</v>
      </c>
      <c r="J14" s="84"/>
      <c r="K14" s="84"/>
      <c r="L14" s="84"/>
      <c r="M14" s="85"/>
      <c r="N14" s="86"/>
      <c r="O14" s="160"/>
    </row>
    <row r="15" spans="1:15" x14ac:dyDescent="0.25">
      <c r="A15" s="160"/>
      <c r="B15" s="136" t="str">
        <f>verzamelblad!K4</f>
        <v>Bosplantsoen</v>
      </c>
      <c r="C15" s="137"/>
      <c r="D15" s="137"/>
      <c r="E15" s="138"/>
      <c r="F15" s="139" t="str">
        <f>verzamelblad!K3</f>
        <v>m2</v>
      </c>
      <c r="G15" s="344">
        <f>verzamelblad!K20</f>
        <v>0</v>
      </c>
      <c r="H15" s="236">
        <f>'Tarieven onderhoud'!D8</f>
        <v>0</v>
      </c>
      <c r="I15" s="235">
        <f t="shared" si="0"/>
        <v>0</v>
      </c>
      <c r="J15" s="84"/>
      <c r="K15" s="84"/>
      <c r="L15" s="84"/>
      <c r="M15" s="85"/>
      <c r="N15" s="86"/>
      <c r="O15" s="160"/>
    </row>
    <row r="16" spans="1:15" x14ac:dyDescent="0.25">
      <c r="A16" s="160"/>
      <c r="B16" s="136" t="str">
        <f>verzamelblad!L4</f>
        <v>(Blok) hagen (m2 = 2-zijdig / m1 x H=100)</v>
      </c>
      <c r="C16" s="137"/>
      <c r="D16" s="137"/>
      <c r="E16" s="138"/>
      <c r="F16" s="163" t="str">
        <f>verzamelblad!L3</f>
        <v>m2</v>
      </c>
      <c r="G16" s="344">
        <f>verzamelblad!L20</f>
        <v>34</v>
      </c>
      <c r="H16" s="236">
        <f>'Tarieven onderhoud'!D9</f>
        <v>0</v>
      </c>
      <c r="I16" s="235">
        <f t="shared" si="0"/>
        <v>0</v>
      </c>
      <c r="J16" s="84"/>
      <c r="K16" s="84"/>
      <c r="L16" s="84"/>
      <c r="M16" s="85"/>
      <c r="N16" s="161"/>
      <c r="O16" s="160"/>
    </row>
    <row r="17" spans="1:15" x14ac:dyDescent="0.25">
      <c r="A17" s="160"/>
      <c r="B17" s="136" t="str">
        <f>verzamelblad!N4</f>
        <v>Sier en grove heesters</v>
      </c>
      <c r="C17" s="137"/>
      <c r="D17" s="137"/>
      <c r="E17" s="138"/>
      <c r="F17" s="163" t="str">
        <f>verzamelblad!N3</f>
        <v>m2</v>
      </c>
      <c r="G17" s="344">
        <f>verzamelblad!N20</f>
        <v>96</v>
      </c>
      <c r="H17" s="236">
        <f>'Tarieven onderhoud'!D10</f>
        <v>0</v>
      </c>
      <c r="I17" s="235">
        <f t="shared" si="0"/>
        <v>0</v>
      </c>
      <c r="J17" s="160"/>
      <c r="K17" s="160"/>
      <c r="L17" s="160"/>
      <c r="M17" s="160"/>
      <c r="N17" s="160"/>
      <c r="O17" s="160"/>
    </row>
    <row r="18" spans="1:15" x14ac:dyDescent="0.25">
      <c r="A18" s="160"/>
      <c r="B18" s="136" t="str">
        <f>verzamelblad!O4</f>
        <v>Sollitaire beplanting in verharding</v>
      </c>
      <c r="C18" s="137"/>
      <c r="D18" s="137"/>
      <c r="E18" s="138"/>
      <c r="F18" s="139" t="str">
        <f>verzamelblad!O3</f>
        <v>m2</v>
      </c>
      <c r="G18" s="344">
        <f>verzamelblad!O20</f>
        <v>0</v>
      </c>
      <c r="H18" s="236">
        <f>'Tarieven onderhoud'!D11</f>
        <v>0</v>
      </c>
      <c r="I18" s="235">
        <f t="shared" si="0"/>
        <v>0</v>
      </c>
      <c r="J18" s="160"/>
      <c r="K18" s="160"/>
      <c r="L18" s="160"/>
      <c r="M18" s="160"/>
      <c r="N18" s="160"/>
      <c r="O18" s="160"/>
    </row>
    <row r="19" spans="1:15" x14ac:dyDescent="0.25">
      <c r="A19" s="160"/>
      <c r="B19" s="136" t="str">
        <f>verzamelblad!P4</f>
        <v>Bodembedekkers</v>
      </c>
      <c r="C19" s="137"/>
      <c r="D19" s="137"/>
      <c r="E19" s="138"/>
      <c r="F19" s="163" t="str">
        <f>verzamelblad!P3</f>
        <v>m2</v>
      </c>
      <c r="G19" s="344">
        <f>verzamelblad!P20</f>
        <v>0</v>
      </c>
      <c r="H19" s="236">
        <f>'Tarieven onderhoud'!D12</f>
        <v>0</v>
      </c>
      <c r="I19" s="235">
        <f t="shared" si="0"/>
        <v>0</v>
      </c>
      <c r="J19" s="160"/>
      <c r="K19" s="160"/>
      <c r="L19" s="160"/>
      <c r="M19" s="160"/>
      <c r="N19" s="160"/>
      <c r="O19" s="160"/>
    </row>
    <row r="20" spans="1:15" ht="15.75" customHeight="1" x14ac:dyDescent="0.25">
      <c r="A20" s="160"/>
      <c r="B20" s="136" t="str">
        <f>verzamelblad!Q4</f>
        <v>Klimplanten</v>
      </c>
      <c r="C20" s="137"/>
      <c r="D20" s="137"/>
      <c r="E20" s="138"/>
      <c r="F20" s="163" t="str">
        <f>verzamelblad!Q3</f>
        <v>m2</v>
      </c>
      <c r="G20" s="344">
        <f>verzamelblad!Q20</f>
        <v>0</v>
      </c>
      <c r="H20" s="236">
        <f>'Tarieven onderhoud'!D13</f>
        <v>0</v>
      </c>
      <c r="I20" s="235">
        <f t="shared" si="0"/>
        <v>0</v>
      </c>
      <c r="J20" s="160"/>
      <c r="K20" s="160"/>
      <c r="L20" s="160"/>
      <c r="M20" s="160"/>
      <c r="N20" s="160"/>
      <c r="O20" s="160"/>
    </row>
    <row r="21" spans="1:15" ht="15.75" customHeight="1" x14ac:dyDescent="0.25">
      <c r="A21" s="160"/>
      <c r="B21" s="136" t="str">
        <f>verzamelblad!R4</f>
        <v>Vaste planten</v>
      </c>
      <c r="C21" s="137"/>
      <c r="D21" s="137"/>
      <c r="E21" s="138"/>
      <c r="F21" s="139" t="str">
        <f>verzamelblad!R3</f>
        <v>m2</v>
      </c>
      <c r="G21" s="344">
        <f>verzamelblad!R20</f>
        <v>0</v>
      </c>
      <c r="H21" s="236">
        <f>'Tarieven onderhoud'!D14</f>
        <v>0</v>
      </c>
      <c r="I21" s="235">
        <f t="shared" si="0"/>
        <v>0</v>
      </c>
      <c r="J21" s="160"/>
      <c r="K21" s="160"/>
      <c r="L21" s="160"/>
      <c r="M21" s="160"/>
      <c r="N21" s="160"/>
      <c r="O21" s="160"/>
    </row>
    <row r="22" spans="1:15" x14ac:dyDescent="0.25">
      <c r="A22" s="160"/>
      <c r="B22" s="136" t="str">
        <f>verzamelblad!S4</f>
        <v>Gazons</v>
      </c>
      <c r="C22" s="137"/>
      <c r="D22" s="140"/>
      <c r="E22" s="138"/>
      <c r="F22" s="163" t="str">
        <f>verzamelblad!S3</f>
        <v>m2</v>
      </c>
      <c r="G22" s="344">
        <f>verzamelblad!S20</f>
        <v>625</v>
      </c>
      <c r="H22" s="236">
        <f>'Tarieven onderhoud'!D15</f>
        <v>0</v>
      </c>
      <c r="I22" s="235">
        <f t="shared" si="0"/>
        <v>0</v>
      </c>
      <c r="J22" s="88"/>
      <c r="K22" s="88"/>
      <c r="L22" s="88"/>
      <c r="M22" s="160"/>
      <c r="N22" s="161"/>
      <c r="O22" s="166"/>
    </row>
    <row r="23" spans="1:15" x14ac:dyDescent="0.25">
      <c r="A23" s="160"/>
      <c r="B23" s="136" t="str">
        <f>verzamelblad!T4</f>
        <v>Valondergrond rubber</v>
      </c>
      <c r="C23" s="137"/>
      <c r="D23" s="140"/>
      <c r="E23" s="138"/>
      <c r="F23" s="163" t="str">
        <f>verzamelblad!T3</f>
        <v>m2</v>
      </c>
      <c r="G23" s="344">
        <f>verzamelblad!T20</f>
        <v>0</v>
      </c>
      <c r="H23" s="236">
        <f>'Tarieven onderhoud'!D16</f>
        <v>0</v>
      </c>
      <c r="I23" s="235">
        <f t="shared" si="0"/>
        <v>0</v>
      </c>
      <c r="J23" s="88"/>
      <c r="K23" s="88"/>
      <c r="L23" s="88"/>
      <c r="M23" s="160"/>
      <c r="N23" s="161"/>
      <c r="O23" s="166"/>
    </row>
    <row r="24" spans="1:15" x14ac:dyDescent="0.25">
      <c r="A24" s="160"/>
      <c r="B24" s="136" t="str">
        <f>verzamelblad!U4</f>
        <v>Valondergrond boomschors / houtsnippers (gemiddelde tbv vergelijkingsprijs)</v>
      </c>
      <c r="C24" s="137"/>
      <c r="D24" s="137"/>
      <c r="E24" s="138"/>
      <c r="F24" s="139" t="str">
        <f>verzamelblad!U3</f>
        <v>m2</v>
      </c>
      <c r="G24" s="344">
        <f>verzamelblad!U20</f>
        <v>108</v>
      </c>
      <c r="H24" s="236">
        <f>'Tarieven onderhoud'!D17</f>
        <v>0</v>
      </c>
      <c r="I24" s="235">
        <f t="shared" si="0"/>
        <v>0</v>
      </c>
      <c r="J24" s="160"/>
      <c r="K24" s="160"/>
      <c r="L24" s="160"/>
      <c r="M24" s="160"/>
      <c r="N24" s="161"/>
      <c r="O24" s="166"/>
    </row>
    <row r="25" spans="1:15" x14ac:dyDescent="0.25">
      <c r="A25" s="160"/>
      <c r="B25" s="136" t="str">
        <f>verzamelblad!V4</f>
        <v>Valondergrond boomschors</v>
      </c>
      <c r="C25" s="137"/>
      <c r="D25" s="137"/>
      <c r="E25" s="138"/>
      <c r="F25" s="139" t="str">
        <f>verzamelblad!V3</f>
        <v>m2</v>
      </c>
      <c r="G25" s="344">
        <f>verzamelblad!V20</f>
        <v>0</v>
      </c>
      <c r="H25" s="236">
        <f>'Tarieven onderhoud'!D18</f>
        <v>0</v>
      </c>
      <c r="I25" s="235">
        <f t="shared" ref="I25:I26" si="1">SUM(G25*H25)</f>
        <v>0</v>
      </c>
      <c r="J25" s="160"/>
      <c r="K25" s="160"/>
      <c r="L25" s="160"/>
      <c r="M25" s="160"/>
      <c r="N25" s="161"/>
      <c r="O25" s="166"/>
    </row>
    <row r="26" spans="1:15" x14ac:dyDescent="0.25">
      <c r="A26" s="160"/>
      <c r="B26" s="136" t="str">
        <f>verzamelblad!W4</f>
        <v>Valondergrond houtsnippers</v>
      </c>
      <c r="C26" s="137"/>
      <c r="D26" s="137"/>
      <c r="E26" s="138"/>
      <c r="F26" s="139" t="str">
        <f>verzamelblad!W3</f>
        <v>m2</v>
      </c>
      <c r="G26" s="344">
        <f>verzamelblad!W20</f>
        <v>0</v>
      </c>
      <c r="H26" s="236">
        <f>'Tarieven onderhoud'!D19</f>
        <v>0</v>
      </c>
      <c r="I26" s="235">
        <f t="shared" si="1"/>
        <v>0</v>
      </c>
      <c r="J26" s="160"/>
      <c r="K26" s="160"/>
      <c r="L26" s="160"/>
      <c r="M26" s="160"/>
      <c r="N26" s="161"/>
      <c r="O26" s="166"/>
    </row>
    <row r="27" spans="1:15" x14ac:dyDescent="0.25">
      <c r="A27" s="160"/>
      <c r="B27" s="136" t="str">
        <f>verzamelblad!X4</f>
        <v>Valondergrond  valzand</v>
      </c>
      <c r="C27" s="137"/>
      <c r="D27" s="138"/>
      <c r="E27" s="138"/>
      <c r="F27" s="163" t="str">
        <f>verzamelblad!X3</f>
        <v>m2</v>
      </c>
      <c r="G27" s="344">
        <f>verzamelblad!X20</f>
        <v>0</v>
      </c>
      <c r="H27" s="236">
        <f>'Tarieven onderhoud'!D20</f>
        <v>0</v>
      </c>
      <c r="I27" s="235">
        <f t="shared" si="0"/>
        <v>0</v>
      </c>
      <c r="J27" s="161"/>
      <c r="K27" s="161"/>
      <c r="L27" s="161"/>
      <c r="M27" s="160"/>
      <c r="N27" s="161"/>
      <c r="O27" s="166"/>
    </row>
    <row r="28" spans="1:15" x14ac:dyDescent="0.25">
      <c r="A28" s="160"/>
      <c r="B28" s="136" t="str">
        <f>verzamelblad!Y4</f>
        <v>Valondergrond kunstgras</v>
      </c>
      <c r="C28" s="137"/>
      <c r="D28" s="138"/>
      <c r="E28" s="138"/>
      <c r="F28" s="163" t="str">
        <f>verzamelblad!Y3</f>
        <v>m2</v>
      </c>
      <c r="G28" s="344">
        <f>verzamelblad!Y20</f>
        <v>0</v>
      </c>
      <c r="H28" s="236">
        <f>'Tarieven onderhoud'!D21</f>
        <v>0</v>
      </c>
      <c r="I28" s="235">
        <f t="shared" si="0"/>
        <v>0</v>
      </c>
      <c r="J28" s="159"/>
      <c r="K28" s="159"/>
      <c r="L28" s="159"/>
      <c r="M28" s="160"/>
      <c r="N28" s="161"/>
      <c r="O28" s="166"/>
    </row>
    <row r="29" spans="1:15" x14ac:dyDescent="0.25">
      <c r="A29" s="160"/>
      <c r="B29" s="136" t="str">
        <f>verzamelblad!Z4</f>
        <v>Verharding tegels</v>
      </c>
      <c r="C29" s="137"/>
      <c r="D29" s="138"/>
      <c r="E29" s="157"/>
      <c r="F29" s="139" t="str">
        <f>verzamelblad!Z3</f>
        <v>m2</v>
      </c>
      <c r="G29" s="344">
        <f>verzamelblad!Z20</f>
        <v>1665</v>
      </c>
      <c r="H29" s="236">
        <f>'Tarieven onderhoud'!D22</f>
        <v>0</v>
      </c>
      <c r="I29" s="235">
        <f t="shared" si="0"/>
        <v>0</v>
      </c>
      <c r="J29" s="159"/>
      <c r="K29" s="159"/>
      <c r="L29" s="159"/>
      <c r="M29" s="160"/>
      <c r="N29" s="161"/>
      <c r="O29" s="166"/>
    </row>
    <row r="30" spans="1:15" x14ac:dyDescent="0.25">
      <c r="A30" s="160"/>
      <c r="B30" s="136" t="str">
        <f>verzamelblad!AA4</f>
        <v>Verharding rubberen tegels</v>
      </c>
      <c r="C30" s="137"/>
      <c r="D30" s="138"/>
      <c r="E30" s="157"/>
      <c r="F30" s="163" t="str">
        <f>verzamelblad!AA3</f>
        <v>m2</v>
      </c>
      <c r="G30" s="344">
        <f>verzamelblad!AA20</f>
        <v>20</v>
      </c>
      <c r="H30" s="236">
        <f>'Tarieven onderhoud'!D23</f>
        <v>0</v>
      </c>
      <c r="I30" s="235">
        <f t="shared" si="0"/>
        <v>0</v>
      </c>
      <c r="J30" s="159"/>
      <c r="K30" s="159"/>
      <c r="L30" s="159"/>
      <c r="M30" s="160"/>
      <c r="N30" s="161"/>
      <c r="O30" s="166"/>
    </row>
    <row r="31" spans="1:15" x14ac:dyDescent="0.25">
      <c r="A31" s="160"/>
      <c r="B31" s="136" t="str">
        <f>verzamelblad!AB4</f>
        <v>Verharding kunststof/hout</v>
      </c>
      <c r="C31" s="137"/>
      <c r="D31" s="138"/>
      <c r="E31" s="157"/>
      <c r="F31" s="163" t="str">
        <f>verzamelblad!AB3</f>
        <v>m2</v>
      </c>
      <c r="G31" s="344">
        <f>verzamelblad!AB20</f>
        <v>0</v>
      </c>
      <c r="H31" s="236">
        <f>'Tarieven onderhoud'!D24</f>
        <v>0</v>
      </c>
      <c r="I31" s="235">
        <f t="shared" si="0"/>
        <v>0</v>
      </c>
      <c r="J31" s="159"/>
      <c r="K31" s="159"/>
      <c r="L31" s="159"/>
      <c r="M31" s="160"/>
      <c r="N31" s="161"/>
      <c r="O31" s="166"/>
    </row>
    <row r="32" spans="1:15" x14ac:dyDescent="0.25">
      <c r="A32" s="160"/>
      <c r="B32" s="136" t="str">
        <f>verzamelblad!AC4</f>
        <v>Verharding beton</v>
      </c>
      <c r="C32" s="137"/>
      <c r="D32" s="138"/>
      <c r="E32" s="157"/>
      <c r="F32" s="163" t="str">
        <f>verzamelblad!AC3</f>
        <v>m2</v>
      </c>
      <c r="G32" s="344">
        <f>verzamelblad!AC20</f>
        <v>0</v>
      </c>
      <c r="H32" s="236">
        <f>'Tarieven onderhoud'!D25</f>
        <v>0</v>
      </c>
      <c r="I32" s="235">
        <f t="shared" si="0"/>
        <v>0</v>
      </c>
      <c r="J32" s="159"/>
      <c r="K32" s="159"/>
      <c r="L32" s="159"/>
      <c r="M32" s="160"/>
      <c r="N32" s="161"/>
      <c r="O32" s="166"/>
    </row>
    <row r="33" spans="1:16" x14ac:dyDescent="0.25">
      <c r="A33" s="160"/>
      <c r="B33" s="136" t="str">
        <f>verzamelblad!AD4</f>
        <v>Halfverharding</v>
      </c>
      <c r="C33" s="137"/>
      <c r="D33" s="138"/>
      <c r="E33" s="138"/>
      <c r="F33" s="163" t="str">
        <f>verzamelblad!AD3</f>
        <v>m2</v>
      </c>
      <c r="G33" s="344">
        <f>verzamelblad!AD20</f>
        <v>0</v>
      </c>
      <c r="H33" s="236">
        <f>'Tarieven onderhoud'!D26</f>
        <v>0</v>
      </c>
      <c r="I33" s="235">
        <f t="shared" si="0"/>
        <v>0</v>
      </c>
      <c r="J33" s="159"/>
      <c r="K33" s="159"/>
      <c r="L33" s="159"/>
      <c r="M33" s="160"/>
      <c r="N33" s="161"/>
      <c r="O33" s="166"/>
    </row>
    <row r="34" spans="1:16" x14ac:dyDescent="0.25">
      <c r="A34" s="160"/>
      <c r="B34" s="136" t="str">
        <f>verzamelblad!AE4</f>
        <v>Boomomheining</v>
      </c>
      <c r="C34" s="137"/>
      <c r="D34" s="138"/>
      <c r="E34" s="138"/>
      <c r="F34" s="139" t="str">
        <f>verzamelblad!AE3</f>
        <v>stuks</v>
      </c>
      <c r="G34" s="344">
        <f>verzamelblad!AE20</f>
        <v>0</v>
      </c>
      <c r="H34" s="236">
        <f>'Tarieven onderhoud'!D27</f>
        <v>0</v>
      </c>
      <c r="I34" s="235">
        <f t="shared" si="0"/>
        <v>0</v>
      </c>
      <c r="J34" s="159"/>
      <c r="K34" s="159"/>
      <c r="L34" s="159"/>
      <c r="M34" s="160"/>
      <c r="N34" s="161"/>
      <c r="O34" s="166"/>
    </row>
    <row r="35" spans="1:16" x14ac:dyDescent="0.25">
      <c r="A35" s="160"/>
      <c r="B35" s="136" t="str">
        <f>verzamelblad!AF4</f>
        <v>Winterklaar maken waterkranen</v>
      </c>
      <c r="C35" s="137"/>
      <c r="D35" s="138"/>
      <c r="E35" s="138"/>
      <c r="F35" s="163" t="str">
        <f>verzamelblad!AF3</f>
        <v>stuks</v>
      </c>
      <c r="G35" s="344">
        <f>verzamelblad!AF20</f>
        <v>0</v>
      </c>
      <c r="H35" s="236">
        <f>'Tarieven onderhoud'!D28</f>
        <v>0</v>
      </c>
      <c r="I35" s="242">
        <f t="shared" si="0"/>
        <v>0</v>
      </c>
      <c r="J35" s="159"/>
      <c r="K35" s="159"/>
      <c r="L35" s="159"/>
      <c r="M35" s="160"/>
      <c r="N35" s="161"/>
      <c r="O35" s="166"/>
    </row>
    <row r="36" spans="1:16" x14ac:dyDescent="0.25">
      <c r="A36" s="160"/>
      <c r="B36" s="136" t="str">
        <f>verzamelblad!AG4</f>
        <v>Vervangen valondergrond boomschors / houtsnippers (gemiddelde tbv vergelijkingsprijs)</v>
      </c>
      <c r="C36" s="137"/>
      <c r="D36" s="138"/>
      <c r="E36" s="138"/>
      <c r="F36" s="163" t="str">
        <f>verzamelblad!AG3</f>
        <v>m3</v>
      </c>
      <c r="G36" s="344">
        <f>verzamelblad!AG20</f>
        <v>32.4</v>
      </c>
      <c r="H36" s="236">
        <f>'Tarieven onderhoud'!D29</f>
        <v>0</v>
      </c>
      <c r="I36" s="349"/>
      <c r="J36" s="159"/>
      <c r="K36" s="159"/>
      <c r="L36" s="159"/>
      <c r="M36" s="160"/>
      <c r="N36" s="161"/>
      <c r="O36" s="166"/>
    </row>
    <row r="37" spans="1:16" x14ac:dyDescent="0.25">
      <c r="A37" s="160"/>
      <c r="B37" s="136" t="str">
        <f>verzamelblad!AH4</f>
        <v>Vervangen valondergrond boomschors (300mm)</v>
      </c>
      <c r="C37" s="137"/>
      <c r="D37" s="138"/>
      <c r="E37" s="138"/>
      <c r="F37" s="163" t="str">
        <f>verzamelblad!AH3</f>
        <v>m3</v>
      </c>
      <c r="G37" s="344">
        <f>verzamelblad!AH20</f>
        <v>0</v>
      </c>
      <c r="H37" s="236">
        <f>'Tarieven onderhoud'!D30</f>
        <v>0</v>
      </c>
      <c r="I37" s="349"/>
      <c r="J37" s="159"/>
      <c r="K37" s="159"/>
      <c r="L37" s="159"/>
      <c r="M37" s="160"/>
      <c r="N37" s="161"/>
      <c r="O37" s="166"/>
    </row>
    <row r="38" spans="1:16" x14ac:dyDescent="0.25">
      <c r="A38" s="160"/>
      <c r="B38" s="136" t="str">
        <f>verzamelblad!AI4</f>
        <v>Vervangen valondergrond houtsnippers (300mm)</v>
      </c>
      <c r="C38" s="137"/>
      <c r="D38" s="138"/>
      <c r="E38" s="138"/>
      <c r="F38" s="163" t="str">
        <f>verzamelblad!AI3</f>
        <v>m3</v>
      </c>
      <c r="G38" s="344">
        <f>verzamelblad!AI20</f>
        <v>0</v>
      </c>
      <c r="H38" s="236">
        <f>'Tarieven onderhoud'!D31</f>
        <v>0</v>
      </c>
      <c r="I38" s="349"/>
      <c r="J38" s="159"/>
      <c r="K38" s="159"/>
      <c r="L38" s="159"/>
      <c r="M38" s="160"/>
      <c r="N38" s="161"/>
      <c r="O38" s="166"/>
    </row>
    <row r="39" spans="1:16" x14ac:dyDescent="0.25">
      <c r="A39" s="160"/>
      <c r="B39" s="136" t="str">
        <f>verzamelblad!AJ4</f>
        <v>Vervangen valondergrond valzand (300mm)</v>
      </c>
      <c r="C39" s="137"/>
      <c r="D39" s="138"/>
      <c r="E39" s="138"/>
      <c r="F39" s="163" t="str">
        <f>verzamelblad!AJ3</f>
        <v>m3</v>
      </c>
      <c r="G39" s="344">
        <f>verzamelblad!AJ20</f>
        <v>0</v>
      </c>
      <c r="H39" s="236">
        <f>'Tarieven onderhoud'!D32</f>
        <v>0</v>
      </c>
      <c r="I39" s="349"/>
      <c r="J39" s="159"/>
      <c r="K39" s="159"/>
      <c r="L39" s="159"/>
      <c r="M39" s="160"/>
      <c r="N39" s="161"/>
      <c r="O39" s="166"/>
    </row>
    <row r="40" spans="1:16" x14ac:dyDescent="0.25">
      <c r="A40" s="160"/>
      <c r="B40" s="136" t="str">
        <f>verzamelblad!AK4</f>
        <v>Vervangen zandbak zand (500mm)</v>
      </c>
      <c r="C40" s="137"/>
      <c r="D40" s="138"/>
      <c r="E40" s="138"/>
      <c r="F40" s="163" t="str">
        <f>verzamelblad!AK3</f>
        <v>m3</v>
      </c>
      <c r="G40" s="344">
        <f>verzamelblad!AK20</f>
        <v>0</v>
      </c>
      <c r="H40" s="236">
        <f>'Tarieven onderhoud'!D33</f>
        <v>0</v>
      </c>
      <c r="I40" s="349"/>
      <c r="J40" s="159"/>
      <c r="K40" s="159"/>
      <c r="L40" s="159"/>
      <c r="M40" s="160"/>
      <c r="N40" s="161"/>
      <c r="O40" s="166"/>
    </row>
    <row r="41" spans="1:16" x14ac:dyDescent="0.25">
      <c r="A41" s="160"/>
      <c r="B41" s="136" t="str">
        <f>verzamelblad!AM4</f>
        <v>Putten en kolken schonen naar behoefte, tenminste 1 maal per jaar</v>
      </c>
      <c r="C41" s="139"/>
      <c r="D41" s="139"/>
      <c r="E41" s="139"/>
      <c r="F41" s="139" t="str">
        <f>verzamelblad!AM3</f>
        <v>stuks</v>
      </c>
      <c r="G41" s="344">
        <f>verzamelblad!AM20</f>
        <v>0</v>
      </c>
      <c r="H41" s="236">
        <f>'Tarieven onderhoud'!D34</f>
        <v>0</v>
      </c>
      <c r="I41" s="348">
        <f t="shared" si="0"/>
        <v>0</v>
      </c>
      <c r="J41" s="161"/>
      <c r="K41" s="161"/>
      <c r="L41" s="161"/>
      <c r="M41" s="160"/>
      <c r="N41" s="160"/>
      <c r="O41" s="160"/>
    </row>
    <row r="42" spans="1:16" ht="15.75" thickBot="1" x14ac:dyDescent="0.3">
      <c r="A42" s="160"/>
      <c r="B42" s="154" t="s">
        <v>71</v>
      </c>
      <c r="C42" s="141"/>
      <c r="D42" s="142"/>
      <c r="E42" s="142"/>
      <c r="F42" s="143"/>
      <c r="G42" s="144"/>
      <c r="H42" s="144"/>
      <c r="I42" s="148">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1"/>
      <c r="K48" s="159"/>
      <c r="L48" s="159"/>
      <c r="M48" s="159"/>
      <c r="N48" s="160"/>
      <c r="O48" s="160"/>
      <c r="P48" s="160"/>
    </row>
    <row r="49" spans="1:16" x14ac:dyDescent="0.25">
      <c r="A49" s="160"/>
      <c r="B49" s="160"/>
      <c r="C49" s="160"/>
      <c r="D49" s="160"/>
      <c r="E49" s="95"/>
      <c r="F49" s="166"/>
      <c r="G49" s="88"/>
      <c r="H49" s="88"/>
      <c r="I49" s="88"/>
      <c r="J49" s="161"/>
      <c r="K49" s="159"/>
      <c r="L49" s="159"/>
      <c r="M49" s="159"/>
      <c r="N49" s="160"/>
      <c r="O49" s="160"/>
      <c r="P49" s="160"/>
    </row>
    <row r="50" spans="1:16" x14ac:dyDescent="0.25">
      <c r="A50" s="160"/>
      <c r="B50" s="160"/>
      <c r="C50" s="160"/>
      <c r="D50" s="160"/>
      <c r="E50" s="161"/>
      <c r="F50" s="166"/>
      <c r="G50" s="166"/>
      <c r="H50" s="166"/>
      <c r="I50" s="166"/>
      <c r="J50" s="160"/>
      <c r="K50" s="159"/>
      <c r="L50" s="159"/>
      <c r="M50" s="159"/>
      <c r="N50" s="160"/>
      <c r="O50" s="160"/>
      <c r="P50" s="160"/>
    </row>
    <row r="51" spans="1:16" x14ac:dyDescent="0.25">
      <c r="A51" s="160"/>
      <c r="B51" s="160"/>
      <c r="C51" s="160"/>
      <c r="D51" s="160"/>
      <c r="E51" s="161"/>
      <c r="F51" s="166"/>
      <c r="G51" s="166"/>
      <c r="H51" s="166"/>
      <c r="I51" s="166"/>
      <c r="J51" s="160"/>
      <c r="K51" s="160"/>
      <c r="L51" s="160"/>
      <c r="M51" s="160"/>
      <c r="N51" s="160"/>
      <c r="O51" s="160"/>
      <c r="P51" s="160"/>
    </row>
    <row r="52" spans="1:16" x14ac:dyDescent="0.25">
      <c r="A52" s="160"/>
      <c r="B52" s="160"/>
      <c r="C52" s="160"/>
      <c r="D52" s="160"/>
      <c r="E52" s="161"/>
      <c r="F52" s="166"/>
      <c r="G52" s="166"/>
      <c r="H52" s="166"/>
      <c r="I52" s="166"/>
      <c r="J52" s="161"/>
      <c r="K52" s="161"/>
      <c r="L52" s="161"/>
      <c r="M52" s="161"/>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95"/>
      <c r="F61" s="166"/>
      <c r="G61" s="88"/>
      <c r="H61" s="88"/>
      <c r="I61" s="88"/>
      <c r="J61" s="161"/>
      <c r="K61" s="159"/>
      <c r="L61" s="159"/>
      <c r="M61" s="159"/>
      <c r="N61" s="160"/>
      <c r="O61" s="160"/>
      <c r="P61" s="160"/>
    </row>
    <row r="62" spans="1:16" hidden="1" x14ac:dyDescent="0.25">
      <c r="A62" s="160"/>
      <c r="B62" s="160"/>
      <c r="C62" s="160"/>
      <c r="D62" s="160"/>
      <c r="E62" s="95"/>
      <c r="F62" s="166"/>
      <c r="G62" s="88"/>
      <c r="H62" s="88"/>
      <c r="I62" s="88"/>
      <c r="J62" s="161"/>
      <c r="K62" s="159"/>
      <c r="L62" s="159"/>
      <c r="M62" s="159"/>
      <c r="N62" s="160"/>
      <c r="O62" s="160"/>
      <c r="P62" s="160"/>
    </row>
    <row r="63" spans="1:16" hidden="1" x14ac:dyDescent="0.25">
      <c r="A63" s="160"/>
      <c r="B63" s="160"/>
      <c r="C63" s="160"/>
      <c r="D63" s="160"/>
      <c r="E63" s="161"/>
      <c r="F63" s="166"/>
      <c r="G63" s="166"/>
      <c r="H63" s="166"/>
      <c r="I63" s="166"/>
      <c r="J63" s="160"/>
      <c r="K63" s="159"/>
      <c r="L63" s="159"/>
      <c r="M63" s="159"/>
      <c r="N63" s="160"/>
      <c r="O63" s="160"/>
      <c r="P63" s="160"/>
    </row>
    <row r="64" spans="1:16" hidden="1" x14ac:dyDescent="0.25">
      <c r="A64" s="160"/>
      <c r="B64" s="160"/>
      <c r="C64" s="160"/>
      <c r="D64" s="160"/>
      <c r="E64" s="161"/>
      <c r="F64" s="166"/>
      <c r="G64" s="166"/>
      <c r="H64" s="166"/>
      <c r="I64" s="166"/>
      <c r="J64" s="161"/>
      <c r="K64" s="161"/>
      <c r="L64" s="161"/>
      <c r="M64" s="161"/>
      <c r="N64" s="160"/>
      <c r="O64" s="160"/>
      <c r="P64" s="160"/>
    </row>
    <row r="65" spans="1:16" hidden="1" x14ac:dyDescent="0.25">
      <c r="A65" s="160"/>
      <c r="B65" s="160"/>
      <c r="C65" s="160"/>
      <c r="D65" s="160"/>
      <c r="E65" s="161"/>
      <c r="F65" s="166"/>
      <c r="G65" s="166"/>
      <c r="H65" s="166"/>
      <c r="I65" s="166"/>
      <c r="J65" s="161"/>
      <c r="K65" s="161"/>
      <c r="L65" s="161"/>
      <c r="M65" s="161"/>
      <c r="N65" s="160"/>
      <c r="O65" s="160"/>
      <c r="P65" s="160"/>
    </row>
    <row r="66" spans="1:16" hidden="1" x14ac:dyDescent="0.25">
      <c r="A66" s="160"/>
      <c r="B66" s="160"/>
      <c r="C66" s="160"/>
      <c r="D66" s="160"/>
      <c r="E66" s="161"/>
      <c r="F66" s="166"/>
      <c r="G66" s="166"/>
      <c r="H66" s="166"/>
      <c r="I66" s="166"/>
      <c r="J66" s="160"/>
      <c r="K66" s="160"/>
      <c r="L66" s="160"/>
      <c r="M66" s="160"/>
      <c r="N66" s="160"/>
      <c r="O66" s="160"/>
      <c r="P66" s="160"/>
    </row>
    <row r="67" spans="1:16" hidden="1" x14ac:dyDescent="0.25">
      <c r="A67" s="160"/>
      <c r="B67" s="160"/>
      <c r="C67" s="160"/>
      <c r="D67" s="160"/>
      <c r="E67" s="161"/>
      <c r="F67" s="166"/>
      <c r="G67" s="166"/>
      <c r="H67" s="166"/>
      <c r="I67" s="166"/>
      <c r="J67" s="160"/>
      <c r="K67" s="160"/>
      <c r="L67" s="160"/>
      <c r="M67" s="160"/>
      <c r="N67" s="160"/>
      <c r="O67" s="160"/>
      <c r="P67" s="159"/>
    </row>
    <row r="68" spans="1:16" hidden="1" x14ac:dyDescent="0.25">
      <c r="A68" s="160"/>
      <c r="B68" s="160"/>
      <c r="C68" s="160"/>
      <c r="D68" s="160"/>
      <c r="E68" s="161"/>
      <c r="F68" s="166"/>
      <c r="G68" s="166"/>
      <c r="H68" s="166"/>
      <c r="I68" s="166"/>
      <c r="J68" s="160"/>
      <c r="K68" s="160"/>
      <c r="L68" s="160"/>
      <c r="M68" s="160"/>
      <c r="N68" s="160"/>
      <c r="O68" s="160"/>
      <c r="P68" s="159"/>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60"/>
      <c r="L78" s="160"/>
      <c r="M78" s="160"/>
      <c r="N78" s="160"/>
      <c r="O78" s="160"/>
      <c r="P78" s="160"/>
    </row>
    <row r="79" spans="1:16" hidden="1" x14ac:dyDescent="0.25">
      <c r="A79" s="160"/>
      <c r="B79" s="160"/>
      <c r="C79" s="160"/>
      <c r="D79" s="160"/>
      <c r="E79" s="161"/>
      <c r="F79" s="166"/>
      <c r="G79" s="166"/>
      <c r="H79" s="166"/>
      <c r="I79" s="166"/>
      <c r="J79" s="160"/>
      <c r="K79" s="160"/>
      <c r="L79" s="160"/>
      <c r="M79" s="160"/>
      <c r="N79" s="160"/>
      <c r="O79" s="160"/>
      <c r="P79" s="160"/>
    </row>
    <row r="80" spans="1:16" hidden="1" x14ac:dyDescent="0.25">
      <c r="A80" s="160"/>
      <c r="B80" s="160"/>
      <c r="C80" s="160"/>
      <c r="D80" s="160"/>
      <c r="E80" s="161"/>
      <c r="F80" s="166"/>
      <c r="G80" s="166"/>
      <c r="H80" s="166"/>
      <c r="I80" s="166"/>
      <c r="J80" s="160"/>
      <c r="K80" s="159"/>
      <c r="L80" s="159"/>
      <c r="M80" s="159"/>
      <c r="N80" s="160"/>
      <c r="O80" s="160"/>
      <c r="P80" s="160"/>
    </row>
    <row r="81" spans="1:16" hidden="1" x14ac:dyDescent="0.25">
      <c r="A81" s="160"/>
      <c r="B81" s="160"/>
      <c r="C81" s="160"/>
      <c r="D81" s="160"/>
      <c r="E81" s="161"/>
      <c r="F81" s="166"/>
      <c r="G81" s="166"/>
      <c r="H81" s="166"/>
      <c r="I81" s="166"/>
      <c r="J81" s="160"/>
      <c r="K81" s="160"/>
      <c r="L81" s="160"/>
      <c r="M81" s="160"/>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84"/>
      <c r="N83" s="160"/>
      <c r="O83" s="160"/>
      <c r="P83" s="160"/>
    </row>
    <row r="84" spans="1:16" hidden="1" x14ac:dyDescent="0.25">
      <c r="A84" s="160"/>
      <c r="B84" s="160"/>
      <c r="C84" s="160"/>
      <c r="D84" s="160"/>
      <c r="E84" s="161"/>
      <c r="F84" s="166"/>
      <c r="G84" s="166"/>
      <c r="H84" s="166"/>
      <c r="I84" s="166"/>
      <c r="J84" s="160"/>
      <c r="K84" s="84"/>
      <c r="L84" s="84"/>
      <c r="M84" s="84"/>
      <c r="N84" s="160"/>
      <c r="O84" s="160"/>
      <c r="P84" s="160"/>
    </row>
    <row r="85" spans="1:16" hidden="1" x14ac:dyDescent="0.25">
      <c r="A85" s="160"/>
      <c r="B85" s="160"/>
      <c r="C85" s="160"/>
      <c r="D85" s="160"/>
      <c r="E85" s="161"/>
      <c r="F85" s="166"/>
      <c r="G85" s="166"/>
      <c r="H85" s="166"/>
      <c r="I85" s="166"/>
      <c r="J85" s="160"/>
      <c r="K85" s="84"/>
      <c r="L85" s="84"/>
      <c r="M85" s="96"/>
      <c r="N85" s="160"/>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97"/>
      <c r="O87" s="160"/>
      <c r="P87" s="160"/>
    </row>
    <row r="88" spans="1:16" hidden="1" x14ac:dyDescent="0.25">
      <c r="A88" s="160"/>
      <c r="B88" s="160"/>
      <c r="C88" s="160"/>
      <c r="D88" s="160"/>
      <c r="E88" s="161"/>
      <c r="F88" s="166"/>
      <c r="G88" s="166"/>
      <c r="H88" s="166"/>
      <c r="I88" s="166"/>
      <c r="J88" s="160"/>
      <c r="K88" s="160"/>
      <c r="L88" s="160"/>
      <c r="M88" s="160"/>
      <c r="N88" s="97"/>
      <c r="O88" s="160"/>
      <c r="P88" s="160"/>
    </row>
    <row r="89" spans="1:16" hidden="1" x14ac:dyDescent="0.25">
      <c r="A89" s="160"/>
      <c r="B89" s="160"/>
      <c r="C89" s="160"/>
      <c r="D89" s="160"/>
      <c r="E89" s="161"/>
      <c r="F89" s="166"/>
      <c r="G89" s="166"/>
      <c r="H89" s="166"/>
      <c r="I89" s="166"/>
      <c r="J89" s="160"/>
      <c r="K89" s="160"/>
      <c r="L89" s="160"/>
      <c r="M89" s="160"/>
      <c r="N89" s="160"/>
      <c r="O89" s="160"/>
      <c r="P89" s="160"/>
    </row>
    <row r="90" spans="1:16" hidden="1" x14ac:dyDescent="0.25">
      <c r="A90" s="160"/>
      <c r="B90" s="160"/>
      <c r="C90" s="160"/>
      <c r="D90" s="160"/>
      <c r="E90" s="98"/>
      <c r="F90" s="166"/>
      <c r="G90" s="166"/>
      <c r="H90" s="166"/>
      <c r="I90" s="166"/>
      <c r="J90" s="160"/>
      <c r="K90" s="84"/>
      <c r="L90" s="84"/>
      <c r="M90" s="84"/>
      <c r="N90" s="160"/>
      <c r="O90" s="160"/>
      <c r="P90" s="160"/>
    </row>
    <row r="91" spans="1:16" hidden="1" x14ac:dyDescent="0.25"/>
    <row r="92" spans="1:16" hidden="1" x14ac:dyDescent="0.25"/>
    <row r="93" spans="1:16" hidden="1" x14ac:dyDescent="0.25">
      <c r="A93" s="158" t="s">
        <v>7</v>
      </c>
      <c r="D93" s="158" t="s">
        <v>18</v>
      </c>
      <c r="E93" s="38" t="s">
        <v>19</v>
      </c>
    </row>
    <row r="94" spans="1:16" hidden="1" x14ac:dyDescent="0.25">
      <c r="A94" s="158" t="str">
        <f>IF(N22=0,"",N22)</f>
        <v/>
      </c>
      <c r="D94" s="158">
        <f t="shared" ref="D94:D108" ca="1" si="2">IF(A94="",0,VLOOKUP(A94,INDIRECT("'"&amp;$I$7&amp;"'!C500:M515"),11,0))</f>
        <v>0</v>
      </c>
      <c r="E94" s="38" t="str">
        <f>IF(O22="","",SUM(D94/O22)*#REF!)</f>
        <v/>
      </c>
    </row>
    <row r="95" spans="1:16" hidden="1" x14ac:dyDescent="0.25">
      <c r="A95" s="158" t="str">
        <f>IF(N24=0,"",N24)</f>
        <v/>
      </c>
      <c r="D95" s="158">
        <f t="shared" ca="1" si="2"/>
        <v>0</v>
      </c>
      <c r="E95" s="38" t="str">
        <f>IF(O24="","",SUM(D95/O24)*#REF!)</f>
        <v/>
      </c>
    </row>
    <row r="96" spans="1:16" hidden="1" x14ac:dyDescent="0.25">
      <c r="A96" s="158" t="str">
        <f>IF(N27=0,"",N27)</f>
        <v/>
      </c>
      <c r="D96" s="158">
        <f t="shared" ca="1" si="2"/>
        <v>0</v>
      </c>
      <c r="E96" s="38" t="str">
        <f>IF(O27="","",SUM(D96/O27)*#REF!)</f>
        <v/>
      </c>
    </row>
    <row r="97" spans="1:5" hidden="1" x14ac:dyDescent="0.25">
      <c r="A97" s="158" t="str">
        <f>IF(N28=0,"",N28)</f>
        <v/>
      </c>
      <c r="D97" s="158">
        <f t="shared" ca="1" si="2"/>
        <v>0</v>
      </c>
      <c r="E97" s="38" t="str">
        <f>IF(O28="","",SUM(D97/O28)*#REF!)</f>
        <v/>
      </c>
    </row>
    <row r="98" spans="1:5" hidden="1" x14ac:dyDescent="0.25">
      <c r="A98" s="158" t="str">
        <f>IF(N29=0,"",N29)</f>
        <v/>
      </c>
      <c r="D98" s="158">
        <f t="shared" ca="1" si="2"/>
        <v>0</v>
      </c>
      <c r="E98" s="38" t="str">
        <f>IF(O29="","",SUM(D98/O29)*#REF!)</f>
        <v/>
      </c>
    </row>
    <row r="99" spans="1:5" hidden="1" x14ac:dyDescent="0.25">
      <c r="A99" s="158" t="str">
        <f t="shared" ref="A99" si="3">IF(N33=0,"",N33)</f>
        <v/>
      </c>
      <c r="D99" s="158">
        <f t="shared" ca="1" si="2"/>
        <v>0</v>
      </c>
      <c r="E99" s="38" t="str">
        <f>IF(O33="","",SUM(D99/O33)*#REF!)</f>
        <v/>
      </c>
    </row>
    <row r="100" spans="1:5" hidden="1" x14ac:dyDescent="0.25">
      <c r="A100" s="158" t="e">
        <f>IF(#REF!=0,"",#REF!)</f>
        <v>#REF!</v>
      </c>
      <c r="D100" s="158" t="e">
        <f t="shared" ca="1" si="2"/>
        <v>#REF!</v>
      </c>
      <c r="E100" s="38" t="e">
        <f>IF(#REF!="","",SUM(D100/#REF!)*#REF!)</f>
        <v>#REF!</v>
      </c>
    </row>
    <row r="101" spans="1:5" hidden="1" x14ac:dyDescent="0.25">
      <c r="A101" s="158" t="str">
        <f>IF(N34=0,"",N34)</f>
        <v/>
      </c>
      <c r="D101" s="158">
        <f t="shared" ca="1" si="2"/>
        <v>0</v>
      </c>
      <c r="E101" s="38" t="str">
        <f>IF(O34="","",SUM(D101/O34)*#REF!)</f>
        <v/>
      </c>
    </row>
    <row r="102" spans="1:5" hidden="1" x14ac:dyDescent="0.25">
      <c r="A102" s="158" t="str">
        <f>IF(N35=0,"",N35)</f>
        <v/>
      </c>
      <c r="D102" s="158">
        <f t="shared" ca="1" si="2"/>
        <v>0</v>
      </c>
      <c r="E102" s="38" t="str">
        <f>IF(O35="","",SUM(D102/O35)*#REF!)</f>
        <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idden="1" x14ac:dyDescent="0.25">
      <c r="A107" s="158" t="e">
        <f>IF(#REF!=0,"",#REF!)</f>
        <v>#REF!</v>
      </c>
      <c r="D107" s="158" t="e">
        <f t="shared" ca="1" si="2"/>
        <v>#REF!</v>
      </c>
      <c r="E107" s="38" t="e">
        <f>IF(#REF!="","",SUM(D107/#REF!)*#REF!)</f>
        <v>#REF!</v>
      </c>
    </row>
    <row r="108" spans="1:5" hidden="1" x14ac:dyDescent="0.25">
      <c r="A108" s="158" t="e">
        <f>IF(#REF!=0,"",#REF!)</f>
        <v>#REF!</v>
      </c>
      <c r="D108" s="158" t="e">
        <f t="shared" ca="1" si="2"/>
        <v>#REF!</v>
      </c>
      <c r="E108" s="38" t="e">
        <f>IF(#REF!="","",SUM(D108/#REF!)*#REF!)</f>
        <v>#REF!</v>
      </c>
    </row>
    <row r="109" spans="1:5" ht="15.75" hidden="1" thickBot="1" x14ac:dyDescent="0.3">
      <c r="A109" s="99" t="s">
        <v>20</v>
      </c>
      <c r="B109" s="99"/>
      <c r="C109" s="99"/>
      <c r="D109" s="99" t="e">
        <f ca="1">SUM(D94:D108)</f>
        <v>#REF!</v>
      </c>
      <c r="E109" s="100" t="e">
        <f>SUM(E94:E108)</f>
        <v>#REF!</v>
      </c>
    </row>
    <row r="110" spans="1:5" ht="15.75" hidden="1" thickTop="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cH9tJBQjug8+hx0TbDTLs5gl6Ckn5oWovJhykrJs536VaO/OwxwCxO5cWHaClgMukaBqEbKWBIyuVArN98SkXw==" saltValue="qMqXa3fhG0GDBRI8LLIllg==" spinCount="100000" sheet="1" objects="1" scenarios="1"/>
  <mergeCells count="2">
    <mergeCell ref="B3:I3"/>
    <mergeCell ref="B44:I44"/>
  </mergeCells>
  <phoneticPr fontId="11" type="noConversion"/>
  <conditionalFormatting sqref="N16">
    <cfRule type="cellIs" dxfId="27"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4">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17,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Kinderdagverblijf Tamariki</v>
      </c>
      <c r="C5" s="117"/>
      <c r="D5" s="117"/>
      <c r="E5" s="118"/>
      <c r="F5" s="48"/>
      <c r="G5" s="48"/>
      <c r="H5" s="48"/>
      <c r="I5" s="123"/>
      <c r="J5" s="40"/>
      <c r="K5" s="40"/>
    </row>
    <row r="6" spans="1:15" x14ac:dyDescent="0.25">
      <c r="A6" s="159"/>
      <c r="B6" s="134" t="str">
        <f>VLOOKUP(I6,verzamelblad!A5:E54,4)</f>
        <v>Mantingerbrink 205</v>
      </c>
      <c r="C6" s="119"/>
      <c r="D6" s="119"/>
      <c r="E6" s="120"/>
      <c r="F6" s="53"/>
      <c r="G6" s="54" t="s">
        <v>5</v>
      </c>
      <c r="H6" s="101"/>
      <c r="I6" s="124">
        <v>17</v>
      </c>
      <c r="J6" s="40"/>
      <c r="K6" s="40"/>
      <c r="L6" s="40"/>
    </row>
    <row r="7" spans="1:15" x14ac:dyDescent="0.25">
      <c r="A7" s="159"/>
      <c r="B7" s="135" t="str">
        <f>VLOOKUP(I6,verzamelblad!A5:E54,5)</f>
        <v>Emmen</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14</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36" t="str">
        <f>verzamelblad!F4</f>
        <v>Schoolplein vegen (m2 = totaal van 2 beurten per jaar)</v>
      </c>
      <c r="C11" s="116"/>
      <c r="D11" s="137"/>
      <c r="E11" s="138"/>
      <c r="F11" s="163" t="str">
        <f>verzamelblad!F3</f>
        <v>m2</v>
      </c>
      <c r="G11" s="344">
        <f>verzamelblad!F21</f>
        <v>980</v>
      </c>
      <c r="H11" s="236">
        <f>'Tarieven onderhoud'!D4</f>
        <v>0</v>
      </c>
      <c r="I11" s="235">
        <f>SUM(G11*H11)</f>
        <v>0</v>
      </c>
      <c r="J11" s="161"/>
      <c r="K11" s="161"/>
      <c r="L11" s="72"/>
      <c r="M11" s="38"/>
    </row>
    <row r="12" spans="1:15" ht="18.75" customHeight="1" x14ac:dyDescent="0.25">
      <c r="B12" s="136" t="str">
        <f>verzamelblad!H4</f>
        <v>Vorm en leibomen</v>
      </c>
      <c r="C12" s="137"/>
      <c r="D12" s="137"/>
      <c r="E12" s="138"/>
      <c r="F12" s="139" t="str">
        <f>verzamelblad!H3</f>
        <v>stuks</v>
      </c>
      <c r="G12" s="344">
        <f>verzamelblad!H21</f>
        <v>3</v>
      </c>
      <c r="H12" s="236">
        <f>'Tarieven onderhoud'!D5</f>
        <v>0</v>
      </c>
      <c r="I12" s="235">
        <f>SUM(G12*H12)</f>
        <v>0</v>
      </c>
      <c r="J12" s="38"/>
      <c r="K12" s="79"/>
      <c r="L12" s="79"/>
      <c r="M12" s="38"/>
      <c r="N12" s="38"/>
    </row>
    <row r="13" spans="1:15" x14ac:dyDescent="0.25">
      <c r="A13" s="160"/>
      <c r="B13" s="136" t="str">
        <f>verzamelblad!I4</f>
        <v>Bomen &lt; 20cm</v>
      </c>
      <c r="C13" s="137"/>
      <c r="D13" s="137"/>
      <c r="E13" s="138"/>
      <c r="F13" s="163" t="str">
        <f>verzamelblad!I3</f>
        <v>stuks</v>
      </c>
      <c r="G13" s="344">
        <f>verzamelblad!I21</f>
        <v>0</v>
      </c>
      <c r="H13" s="236">
        <f>'Tarieven onderhoud'!D6</f>
        <v>0</v>
      </c>
      <c r="I13" s="235">
        <f>SUM(G13*H13)</f>
        <v>0</v>
      </c>
      <c r="J13" s="84"/>
      <c r="K13" s="84"/>
      <c r="L13" s="84"/>
      <c r="M13" s="85"/>
      <c r="N13" s="86"/>
      <c r="O13" s="160"/>
    </row>
    <row r="14" spans="1:15" x14ac:dyDescent="0.25">
      <c r="A14" s="160"/>
      <c r="B14" s="136" t="str">
        <f>verzamelblad!J4</f>
        <v>Bomen &gt; 20cm</v>
      </c>
      <c r="C14" s="137"/>
      <c r="D14" s="137"/>
      <c r="E14" s="138"/>
      <c r="F14" s="163" t="str">
        <f>verzamelblad!J3</f>
        <v>stuks</v>
      </c>
      <c r="G14" s="344">
        <f>verzamelblad!J21</f>
        <v>3</v>
      </c>
      <c r="H14" s="236">
        <f>'Tarieven onderhoud'!D7</f>
        <v>0</v>
      </c>
      <c r="I14" s="235">
        <f t="shared" ref="I14:I41" si="0">SUM(G14*H14)</f>
        <v>0</v>
      </c>
      <c r="J14" s="84"/>
      <c r="K14" s="84"/>
      <c r="L14" s="84"/>
      <c r="M14" s="85"/>
      <c r="N14" s="86"/>
      <c r="O14" s="160"/>
    </row>
    <row r="15" spans="1:15" x14ac:dyDescent="0.25">
      <c r="A15" s="160"/>
      <c r="B15" s="136" t="str">
        <f>verzamelblad!K4</f>
        <v>Bosplantsoen</v>
      </c>
      <c r="C15" s="137"/>
      <c r="D15" s="137"/>
      <c r="E15" s="138"/>
      <c r="F15" s="139" t="str">
        <f>verzamelblad!K3</f>
        <v>m2</v>
      </c>
      <c r="G15" s="344">
        <f>verzamelblad!K21</f>
        <v>70</v>
      </c>
      <c r="H15" s="236">
        <f>'Tarieven onderhoud'!D8</f>
        <v>0</v>
      </c>
      <c r="I15" s="235">
        <f t="shared" si="0"/>
        <v>0</v>
      </c>
      <c r="J15" s="84"/>
      <c r="K15" s="84"/>
      <c r="L15" s="84"/>
      <c r="M15" s="85"/>
      <c r="N15" s="86"/>
      <c r="O15" s="160"/>
    </row>
    <row r="16" spans="1:15" x14ac:dyDescent="0.25">
      <c r="A16" s="160"/>
      <c r="B16" s="136" t="str">
        <f>verzamelblad!L4</f>
        <v>(Blok) hagen (m2 = 2-zijdig / m1 x H=100)</v>
      </c>
      <c r="C16" s="137"/>
      <c r="D16" s="137"/>
      <c r="E16" s="138"/>
      <c r="F16" s="163" t="str">
        <f>verzamelblad!L3</f>
        <v>m2</v>
      </c>
      <c r="G16" s="344">
        <f>verzamelblad!L21</f>
        <v>0</v>
      </c>
      <c r="H16" s="236">
        <f>'Tarieven onderhoud'!D9</f>
        <v>0</v>
      </c>
      <c r="I16" s="235">
        <f t="shared" si="0"/>
        <v>0</v>
      </c>
      <c r="J16" s="84"/>
      <c r="K16" s="84"/>
      <c r="L16" s="84"/>
      <c r="M16" s="85"/>
      <c r="N16" s="161"/>
      <c r="O16" s="160"/>
    </row>
    <row r="17" spans="1:15" x14ac:dyDescent="0.25">
      <c r="A17" s="160"/>
      <c r="B17" s="136" t="str">
        <f>verzamelblad!N4</f>
        <v>Sier en grove heesters</v>
      </c>
      <c r="C17" s="137"/>
      <c r="D17" s="137"/>
      <c r="E17" s="138"/>
      <c r="F17" s="163" t="str">
        <f>verzamelblad!N3</f>
        <v>m2</v>
      </c>
      <c r="G17" s="344">
        <f>verzamelblad!N21</f>
        <v>14</v>
      </c>
      <c r="H17" s="236">
        <f>'Tarieven onderhoud'!D10</f>
        <v>0</v>
      </c>
      <c r="I17" s="235">
        <f t="shared" si="0"/>
        <v>0</v>
      </c>
      <c r="J17" s="160"/>
      <c r="K17" s="160"/>
      <c r="L17" s="160"/>
      <c r="M17" s="160"/>
      <c r="N17" s="160"/>
      <c r="O17" s="160"/>
    </row>
    <row r="18" spans="1:15" x14ac:dyDescent="0.25">
      <c r="A18" s="160"/>
      <c r="B18" s="136" t="str">
        <f>verzamelblad!O4</f>
        <v>Sollitaire beplanting in verharding</v>
      </c>
      <c r="C18" s="137"/>
      <c r="D18" s="137"/>
      <c r="E18" s="138"/>
      <c r="F18" s="139" t="str">
        <f>verzamelblad!O3</f>
        <v>m2</v>
      </c>
      <c r="G18" s="344">
        <f>verzamelblad!O21</f>
        <v>0</v>
      </c>
      <c r="H18" s="236">
        <f>'Tarieven onderhoud'!D11</f>
        <v>0</v>
      </c>
      <c r="I18" s="235">
        <f t="shared" si="0"/>
        <v>0</v>
      </c>
      <c r="J18" s="160"/>
      <c r="K18" s="160"/>
      <c r="L18" s="160"/>
      <c r="M18" s="160"/>
      <c r="N18" s="160"/>
      <c r="O18" s="160"/>
    </row>
    <row r="19" spans="1:15" x14ac:dyDescent="0.25">
      <c r="A19" s="160"/>
      <c r="B19" s="136" t="str">
        <f>verzamelblad!P4</f>
        <v>Bodembedekkers</v>
      </c>
      <c r="C19" s="137"/>
      <c r="D19" s="137"/>
      <c r="E19" s="138"/>
      <c r="F19" s="163" t="str">
        <f>verzamelblad!P3</f>
        <v>m2</v>
      </c>
      <c r="G19" s="344">
        <f>verzamelblad!P21</f>
        <v>0</v>
      </c>
      <c r="H19" s="236">
        <f>'Tarieven onderhoud'!D12</f>
        <v>0</v>
      </c>
      <c r="I19" s="235">
        <f t="shared" si="0"/>
        <v>0</v>
      </c>
      <c r="J19" s="160"/>
      <c r="K19" s="160"/>
      <c r="L19" s="160"/>
      <c r="M19" s="160"/>
      <c r="N19" s="160"/>
      <c r="O19" s="160"/>
    </row>
    <row r="20" spans="1:15" ht="15.75" customHeight="1" x14ac:dyDescent="0.25">
      <c r="A20" s="160"/>
      <c r="B20" s="136" t="str">
        <f>verzamelblad!Q4</f>
        <v>Klimplanten</v>
      </c>
      <c r="C20" s="137"/>
      <c r="D20" s="137"/>
      <c r="E20" s="138"/>
      <c r="F20" s="163" t="str">
        <f>verzamelblad!Q3</f>
        <v>m2</v>
      </c>
      <c r="G20" s="344">
        <f>verzamelblad!Q21</f>
        <v>0</v>
      </c>
      <c r="H20" s="236">
        <f>'Tarieven onderhoud'!D13</f>
        <v>0</v>
      </c>
      <c r="I20" s="235">
        <f t="shared" si="0"/>
        <v>0</v>
      </c>
      <c r="J20" s="160"/>
      <c r="K20" s="160"/>
      <c r="L20" s="160"/>
      <c r="M20" s="160"/>
      <c r="N20" s="160"/>
      <c r="O20" s="160"/>
    </row>
    <row r="21" spans="1:15" ht="15.75" customHeight="1" x14ac:dyDescent="0.25">
      <c r="A21" s="160"/>
      <c r="B21" s="136" t="str">
        <f>verzamelblad!R4</f>
        <v>Vaste planten</v>
      </c>
      <c r="C21" s="137"/>
      <c r="D21" s="137"/>
      <c r="E21" s="138"/>
      <c r="F21" s="139" t="str">
        <f>verzamelblad!R3</f>
        <v>m2</v>
      </c>
      <c r="G21" s="344">
        <f>verzamelblad!R21</f>
        <v>0</v>
      </c>
      <c r="H21" s="236">
        <f>'Tarieven onderhoud'!D14</f>
        <v>0</v>
      </c>
      <c r="I21" s="235">
        <f t="shared" si="0"/>
        <v>0</v>
      </c>
      <c r="J21" s="160"/>
      <c r="K21" s="160"/>
      <c r="L21" s="160"/>
      <c r="M21" s="160"/>
      <c r="N21" s="160"/>
      <c r="O21" s="160"/>
    </row>
    <row r="22" spans="1:15" x14ac:dyDescent="0.25">
      <c r="A22" s="160"/>
      <c r="B22" s="136" t="str">
        <f>verzamelblad!S4</f>
        <v>Gazons</v>
      </c>
      <c r="C22" s="137"/>
      <c r="D22" s="140"/>
      <c r="E22" s="138"/>
      <c r="F22" s="163" t="str">
        <f>verzamelblad!S3</f>
        <v>m2</v>
      </c>
      <c r="G22" s="344">
        <f>verzamelblad!S21</f>
        <v>361</v>
      </c>
      <c r="H22" s="236">
        <f>'Tarieven onderhoud'!D15</f>
        <v>0</v>
      </c>
      <c r="I22" s="235">
        <f t="shared" si="0"/>
        <v>0</v>
      </c>
      <c r="J22" s="88"/>
      <c r="K22" s="88"/>
      <c r="L22" s="88"/>
      <c r="M22" s="160"/>
      <c r="N22" s="161"/>
      <c r="O22" s="166"/>
    </row>
    <row r="23" spans="1:15" x14ac:dyDescent="0.25">
      <c r="A23" s="160"/>
      <c r="B23" s="136" t="str">
        <f>verzamelblad!T4</f>
        <v>Valondergrond rubber</v>
      </c>
      <c r="C23" s="137"/>
      <c r="D23" s="140"/>
      <c r="E23" s="138"/>
      <c r="F23" s="163" t="str">
        <f>verzamelblad!T3</f>
        <v>m2</v>
      </c>
      <c r="G23" s="344">
        <f>verzamelblad!T21</f>
        <v>0</v>
      </c>
      <c r="H23" s="236">
        <f>'Tarieven onderhoud'!D16</f>
        <v>0</v>
      </c>
      <c r="I23" s="235">
        <f t="shared" si="0"/>
        <v>0</v>
      </c>
      <c r="J23" s="88"/>
      <c r="K23" s="88"/>
      <c r="L23" s="88"/>
      <c r="M23" s="160"/>
      <c r="N23" s="161"/>
      <c r="O23" s="166"/>
    </row>
    <row r="24" spans="1:15" x14ac:dyDescent="0.25">
      <c r="A24" s="160"/>
      <c r="B24" s="136" t="str">
        <f>verzamelblad!U4</f>
        <v>Valondergrond boomschors / houtsnippers (gemiddelde tbv vergelijkingsprijs)</v>
      </c>
      <c r="C24" s="137"/>
      <c r="D24" s="137"/>
      <c r="E24" s="138"/>
      <c r="F24" s="139" t="str">
        <f>verzamelblad!U3</f>
        <v>m2</v>
      </c>
      <c r="G24" s="344">
        <f>verzamelblad!U21</f>
        <v>0</v>
      </c>
      <c r="H24" s="236">
        <f>'Tarieven onderhoud'!D17</f>
        <v>0</v>
      </c>
      <c r="I24" s="235">
        <f t="shared" si="0"/>
        <v>0</v>
      </c>
      <c r="J24" s="160"/>
      <c r="K24" s="160"/>
      <c r="L24" s="160"/>
      <c r="M24" s="160"/>
      <c r="N24" s="161"/>
      <c r="O24" s="166"/>
    </row>
    <row r="25" spans="1:15" x14ac:dyDescent="0.25">
      <c r="A25" s="160"/>
      <c r="B25" s="136" t="str">
        <f>verzamelblad!V4</f>
        <v>Valondergrond boomschors</v>
      </c>
      <c r="C25" s="137"/>
      <c r="D25" s="137"/>
      <c r="E25" s="138"/>
      <c r="F25" s="139" t="str">
        <f>verzamelblad!V3</f>
        <v>m2</v>
      </c>
      <c r="G25" s="344">
        <f>verzamelblad!V21</f>
        <v>0</v>
      </c>
      <c r="H25" s="236">
        <f>'Tarieven onderhoud'!D18</f>
        <v>0</v>
      </c>
      <c r="I25" s="235">
        <f t="shared" ref="I25:I26" si="1">SUM(G25*H25)</f>
        <v>0</v>
      </c>
      <c r="J25" s="160"/>
      <c r="K25" s="160"/>
      <c r="L25" s="160"/>
      <c r="M25" s="160"/>
      <c r="N25" s="161"/>
      <c r="O25" s="166"/>
    </row>
    <row r="26" spans="1:15" x14ac:dyDescent="0.25">
      <c r="A26" s="160"/>
      <c r="B26" s="136" t="str">
        <f>verzamelblad!W4</f>
        <v>Valondergrond houtsnippers</v>
      </c>
      <c r="C26" s="137"/>
      <c r="D26" s="137"/>
      <c r="E26" s="138"/>
      <c r="F26" s="139" t="str">
        <f>verzamelblad!W3</f>
        <v>m2</v>
      </c>
      <c r="G26" s="344">
        <f>verzamelblad!W21</f>
        <v>0</v>
      </c>
      <c r="H26" s="236">
        <f>'Tarieven onderhoud'!D19</f>
        <v>0</v>
      </c>
      <c r="I26" s="235">
        <f t="shared" si="1"/>
        <v>0</v>
      </c>
      <c r="J26" s="160"/>
      <c r="K26" s="160"/>
      <c r="L26" s="160"/>
      <c r="M26" s="160"/>
      <c r="N26" s="161"/>
      <c r="O26" s="166"/>
    </row>
    <row r="27" spans="1:15" x14ac:dyDescent="0.25">
      <c r="A27" s="160"/>
      <c r="B27" s="136" t="str">
        <f>verzamelblad!X4</f>
        <v>Valondergrond  valzand</v>
      </c>
      <c r="C27" s="137"/>
      <c r="D27" s="138"/>
      <c r="E27" s="138"/>
      <c r="F27" s="163" t="str">
        <f>verzamelblad!X3</f>
        <v>m2</v>
      </c>
      <c r="G27" s="344">
        <f>verzamelblad!X21</f>
        <v>35</v>
      </c>
      <c r="H27" s="236">
        <f>'Tarieven onderhoud'!D20</f>
        <v>0</v>
      </c>
      <c r="I27" s="235">
        <f t="shared" si="0"/>
        <v>0</v>
      </c>
      <c r="J27" s="161"/>
      <c r="K27" s="161"/>
      <c r="L27" s="161"/>
      <c r="M27" s="160"/>
      <c r="N27" s="161"/>
      <c r="O27" s="166"/>
    </row>
    <row r="28" spans="1:15" x14ac:dyDescent="0.25">
      <c r="A28" s="160"/>
      <c r="B28" s="136" t="str">
        <f>verzamelblad!Y4</f>
        <v>Valondergrond kunstgras</v>
      </c>
      <c r="C28" s="137"/>
      <c r="D28" s="138"/>
      <c r="E28" s="138"/>
      <c r="F28" s="163" t="str">
        <f>verzamelblad!Y3</f>
        <v>m2</v>
      </c>
      <c r="G28" s="344">
        <f>verzamelblad!Y21</f>
        <v>0</v>
      </c>
      <c r="H28" s="236">
        <f>'Tarieven onderhoud'!D21</f>
        <v>0</v>
      </c>
      <c r="I28" s="235">
        <f t="shared" si="0"/>
        <v>0</v>
      </c>
      <c r="J28" s="159"/>
      <c r="K28" s="159"/>
      <c r="L28" s="159"/>
      <c r="M28" s="160"/>
      <c r="N28" s="161"/>
      <c r="O28" s="166"/>
    </row>
    <row r="29" spans="1:15" x14ac:dyDescent="0.25">
      <c r="A29" s="160"/>
      <c r="B29" s="136" t="str">
        <f>verzamelblad!Z4</f>
        <v>Verharding tegels</v>
      </c>
      <c r="C29" s="137"/>
      <c r="D29" s="138"/>
      <c r="E29" s="157"/>
      <c r="F29" s="139" t="str">
        <f>verzamelblad!Z3</f>
        <v>m2</v>
      </c>
      <c r="G29" s="344">
        <f>verzamelblad!Z21</f>
        <v>490</v>
      </c>
      <c r="H29" s="236">
        <f>'Tarieven onderhoud'!D22</f>
        <v>0</v>
      </c>
      <c r="I29" s="235">
        <f t="shared" si="0"/>
        <v>0</v>
      </c>
      <c r="J29" s="159"/>
      <c r="K29" s="159"/>
      <c r="L29" s="159"/>
      <c r="M29" s="160"/>
      <c r="N29" s="161"/>
      <c r="O29" s="166"/>
    </row>
    <row r="30" spans="1:15" x14ac:dyDescent="0.25">
      <c r="A30" s="160"/>
      <c r="B30" s="136" t="str">
        <f>verzamelblad!AA4</f>
        <v>Verharding rubberen tegels</v>
      </c>
      <c r="C30" s="137"/>
      <c r="D30" s="138"/>
      <c r="E30" s="157"/>
      <c r="F30" s="163" t="str">
        <f>verzamelblad!AA3</f>
        <v>m2</v>
      </c>
      <c r="G30" s="344">
        <f>verzamelblad!AA21</f>
        <v>0</v>
      </c>
      <c r="H30" s="236">
        <f>'Tarieven onderhoud'!D23</f>
        <v>0</v>
      </c>
      <c r="I30" s="235">
        <f t="shared" si="0"/>
        <v>0</v>
      </c>
      <c r="J30" s="159"/>
      <c r="K30" s="159"/>
      <c r="L30" s="159"/>
      <c r="M30" s="160"/>
      <c r="N30" s="161"/>
      <c r="O30" s="166"/>
    </row>
    <row r="31" spans="1:15" x14ac:dyDescent="0.25">
      <c r="A31" s="160"/>
      <c r="B31" s="136" t="str">
        <f>verzamelblad!AB4</f>
        <v>Verharding kunststof/hout</v>
      </c>
      <c r="C31" s="137"/>
      <c r="D31" s="138"/>
      <c r="E31" s="157"/>
      <c r="F31" s="163" t="str">
        <f>verzamelblad!AB3</f>
        <v>m2</v>
      </c>
      <c r="G31" s="344">
        <f>verzamelblad!AB21</f>
        <v>0</v>
      </c>
      <c r="H31" s="236">
        <f>'Tarieven onderhoud'!D24</f>
        <v>0</v>
      </c>
      <c r="I31" s="235">
        <f t="shared" si="0"/>
        <v>0</v>
      </c>
      <c r="J31" s="159"/>
      <c r="K31" s="159"/>
      <c r="L31" s="159"/>
      <c r="M31" s="160"/>
      <c r="N31" s="161"/>
      <c r="O31" s="166"/>
    </row>
    <row r="32" spans="1:15" x14ac:dyDescent="0.25">
      <c r="A32" s="160"/>
      <c r="B32" s="136" t="str">
        <f>verzamelblad!AC4</f>
        <v>Verharding beton</v>
      </c>
      <c r="C32" s="137"/>
      <c r="D32" s="138"/>
      <c r="E32" s="157"/>
      <c r="F32" s="163" t="str">
        <f>verzamelblad!AC3</f>
        <v>m2</v>
      </c>
      <c r="G32" s="344">
        <f>verzamelblad!AC21</f>
        <v>0</v>
      </c>
      <c r="H32" s="236">
        <f>'Tarieven onderhoud'!D25</f>
        <v>0</v>
      </c>
      <c r="I32" s="235">
        <f t="shared" si="0"/>
        <v>0</v>
      </c>
      <c r="J32" s="159"/>
      <c r="K32" s="159"/>
      <c r="L32" s="159"/>
      <c r="M32" s="160"/>
      <c r="N32" s="161"/>
      <c r="O32" s="166"/>
    </row>
    <row r="33" spans="1:16" x14ac:dyDescent="0.25">
      <c r="A33" s="160"/>
      <c r="B33" s="136" t="str">
        <f>verzamelblad!AD4</f>
        <v>Halfverharding</v>
      </c>
      <c r="C33" s="137"/>
      <c r="D33" s="138"/>
      <c r="E33" s="138"/>
      <c r="F33" s="163" t="str">
        <f>verzamelblad!AD3</f>
        <v>m2</v>
      </c>
      <c r="G33" s="344">
        <f>verzamelblad!AD21</f>
        <v>0</v>
      </c>
      <c r="H33" s="236">
        <f>'Tarieven onderhoud'!D26</f>
        <v>0</v>
      </c>
      <c r="I33" s="235">
        <f t="shared" si="0"/>
        <v>0</v>
      </c>
      <c r="J33" s="159"/>
      <c r="K33" s="159"/>
      <c r="L33" s="159"/>
      <c r="M33" s="160"/>
      <c r="N33" s="161"/>
      <c r="O33" s="166"/>
    </row>
    <row r="34" spans="1:16" x14ac:dyDescent="0.25">
      <c r="A34" s="160"/>
      <c r="B34" s="136" t="str">
        <f>verzamelblad!AE4</f>
        <v>Boomomheining</v>
      </c>
      <c r="C34" s="137"/>
      <c r="D34" s="138"/>
      <c r="E34" s="138"/>
      <c r="F34" s="139" t="str">
        <f>verzamelblad!AE3</f>
        <v>stuks</v>
      </c>
      <c r="G34" s="344">
        <f>verzamelblad!AE21</f>
        <v>0</v>
      </c>
      <c r="H34" s="236">
        <f>'Tarieven onderhoud'!D27</f>
        <v>0</v>
      </c>
      <c r="I34" s="235">
        <f t="shared" si="0"/>
        <v>0</v>
      </c>
      <c r="J34" s="159"/>
      <c r="K34" s="159"/>
      <c r="L34" s="159"/>
      <c r="M34" s="160"/>
      <c r="N34" s="161"/>
      <c r="O34" s="166"/>
    </row>
    <row r="35" spans="1:16" x14ac:dyDescent="0.25">
      <c r="A35" s="160"/>
      <c r="B35" s="136" t="str">
        <f>verzamelblad!AF4</f>
        <v>Winterklaar maken waterkranen</v>
      </c>
      <c r="C35" s="137"/>
      <c r="D35" s="138"/>
      <c r="E35" s="138"/>
      <c r="F35" s="163" t="str">
        <f>verzamelblad!AF3</f>
        <v>stuks</v>
      </c>
      <c r="G35" s="344">
        <f>verzamelblad!AF21</f>
        <v>1</v>
      </c>
      <c r="H35" s="236">
        <f>'Tarieven onderhoud'!D28</f>
        <v>0</v>
      </c>
      <c r="I35" s="242">
        <f t="shared" si="0"/>
        <v>0</v>
      </c>
      <c r="J35" s="159"/>
      <c r="K35" s="159"/>
      <c r="L35" s="159"/>
      <c r="M35" s="160"/>
      <c r="N35" s="161"/>
      <c r="O35" s="166"/>
    </row>
    <row r="36" spans="1:16" x14ac:dyDescent="0.25">
      <c r="A36" s="160"/>
      <c r="B36" s="136" t="str">
        <f>verzamelblad!AG4</f>
        <v>Vervangen valondergrond boomschors / houtsnippers (gemiddelde tbv vergelijkingsprijs)</v>
      </c>
      <c r="C36" s="137"/>
      <c r="D36" s="138"/>
      <c r="E36" s="138"/>
      <c r="F36" s="163" t="str">
        <f>verzamelblad!AG3</f>
        <v>m3</v>
      </c>
      <c r="G36" s="344">
        <f>verzamelblad!AG21</f>
        <v>0</v>
      </c>
      <c r="H36" s="236">
        <f>'Tarieven onderhoud'!D29</f>
        <v>0</v>
      </c>
      <c r="I36" s="349"/>
      <c r="J36" s="159"/>
      <c r="K36" s="159"/>
      <c r="L36" s="159"/>
      <c r="M36" s="160"/>
      <c r="N36" s="161"/>
      <c r="O36" s="166"/>
    </row>
    <row r="37" spans="1:16" x14ac:dyDescent="0.25">
      <c r="A37" s="160"/>
      <c r="B37" s="136" t="str">
        <f>verzamelblad!AH4</f>
        <v>Vervangen valondergrond boomschors (300mm)</v>
      </c>
      <c r="C37" s="137"/>
      <c r="D37" s="138"/>
      <c r="E37" s="138"/>
      <c r="F37" s="163" t="str">
        <f>verzamelblad!AH3</f>
        <v>m3</v>
      </c>
      <c r="G37" s="344">
        <f>verzamelblad!AH21</f>
        <v>0</v>
      </c>
      <c r="H37" s="236">
        <f>'Tarieven onderhoud'!D30</f>
        <v>0</v>
      </c>
      <c r="I37" s="349"/>
      <c r="J37" s="159"/>
      <c r="K37" s="159"/>
      <c r="L37" s="159"/>
      <c r="M37" s="160"/>
      <c r="N37" s="161"/>
      <c r="O37" s="166"/>
    </row>
    <row r="38" spans="1:16" x14ac:dyDescent="0.25">
      <c r="A38" s="160"/>
      <c r="B38" s="136" t="str">
        <f>verzamelblad!AI4</f>
        <v>Vervangen valondergrond houtsnippers (300mm)</v>
      </c>
      <c r="C38" s="137"/>
      <c r="D38" s="138"/>
      <c r="E38" s="138"/>
      <c r="F38" s="163" t="str">
        <f>verzamelblad!AI3</f>
        <v>m3</v>
      </c>
      <c r="G38" s="344">
        <f>verzamelblad!AI21</f>
        <v>0</v>
      </c>
      <c r="H38" s="236">
        <f>'Tarieven onderhoud'!D31</f>
        <v>0</v>
      </c>
      <c r="I38" s="349"/>
      <c r="J38" s="159"/>
      <c r="K38" s="159"/>
      <c r="L38" s="159"/>
      <c r="M38" s="160"/>
      <c r="N38" s="161"/>
      <c r="O38" s="166"/>
    </row>
    <row r="39" spans="1:16" x14ac:dyDescent="0.25">
      <c r="A39" s="160"/>
      <c r="B39" s="136" t="str">
        <f>verzamelblad!AJ4</f>
        <v>Vervangen valondergrond valzand (300mm)</v>
      </c>
      <c r="C39" s="137"/>
      <c r="D39" s="138"/>
      <c r="E39" s="138"/>
      <c r="F39" s="163" t="str">
        <f>verzamelblad!AJ3</f>
        <v>m3</v>
      </c>
      <c r="G39" s="344">
        <f>verzamelblad!AJ21</f>
        <v>10.5</v>
      </c>
      <c r="H39" s="236">
        <f>'Tarieven onderhoud'!D32</f>
        <v>0</v>
      </c>
      <c r="I39" s="349"/>
      <c r="J39" s="159"/>
      <c r="K39" s="159"/>
      <c r="L39" s="159"/>
      <c r="M39" s="160"/>
      <c r="N39" s="161"/>
      <c r="O39" s="166"/>
    </row>
    <row r="40" spans="1:16" x14ac:dyDescent="0.25">
      <c r="A40" s="160"/>
      <c r="B40" s="136" t="str">
        <f>verzamelblad!AK4</f>
        <v>Vervangen zandbak zand (500mm)</v>
      </c>
      <c r="C40" s="137"/>
      <c r="D40" s="138"/>
      <c r="E40" s="138"/>
      <c r="F40" s="163" t="str">
        <f>verzamelblad!AK3</f>
        <v>m3</v>
      </c>
      <c r="G40" s="344">
        <f>verzamelblad!AK21</f>
        <v>42</v>
      </c>
      <c r="H40" s="236">
        <f>'Tarieven onderhoud'!D33</f>
        <v>0</v>
      </c>
      <c r="I40" s="349"/>
      <c r="J40" s="159"/>
      <c r="K40" s="159"/>
      <c r="L40" s="159"/>
      <c r="M40" s="160"/>
      <c r="N40" s="161"/>
      <c r="O40" s="166"/>
    </row>
    <row r="41" spans="1:16" x14ac:dyDescent="0.25">
      <c r="A41" s="160"/>
      <c r="B41" s="136" t="str">
        <f>verzamelblad!AM4</f>
        <v>Putten en kolken schonen naar behoefte, tenminste 1 maal per jaar</v>
      </c>
      <c r="C41" s="139"/>
      <c r="D41" s="139"/>
      <c r="E41" s="139"/>
      <c r="F41" s="139" t="str">
        <f>verzamelblad!AM3</f>
        <v>stuks</v>
      </c>
      <c r="G41" s="344">
        <f>verzamelblad!AM21</f>
        <v>1</v>
      </c>
      <c r="H41" s="236">
        <f>'Tarieven onderhoud'!D34</f>
        <v>0</v>
      </c>
      <c r="I41" s="348">
        <f t="shared" si="0"/>
        <v>0</v>
      </c>
      <c r="J41" s="161"/>
      <c r="K41" s="161"/>
      <c r="L41" s="161"/>
      <c r="M41" s="160"/>
      <c r="N41" s="160"/>
      <c r="O41" s="160"/>
    </row>
    <row r="42" spans="1:16" ht="15.75" thickBot="1" x14ac:dyDescent="0.3">
      <c r="A42" s="160"/>
      <c r="B42" s="154" t="s">
        <v>71</v>
      </c>
      <c r="C42" s="141"/>
      <c r="D42" s="142"/>
      <c r="E42" s="142"/>
      <c r="F42" s="143"/>
      <c r="G42" s="144"/>
      <c r="H42" s="144"/>
      <c r="I42" s="148">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1"/>
      <c r="K48" s="159"/>
      <c r="L48" s="159"/>
      <c r="M48" s="159"/>
      <c r="N48" s="160"/>
      <c r="O48" s="160"/>
      <c r="P48" s="160"/>
    </row>
    <row r="49" spans="1:16" x14ac:dyDescent="0.25">
      <c r="A49" s="160"/>
      <c r="B49" s="160"/>
      <c r="C49" s="160"/>
      <c r="D49" s="160"/>
      <c r="E49" s="95"/>
      <c r="F49" s="166"/>
      <c r="G49" s="88"/>
      <c r="H49" s="88"/>
      <c r="I49" s="88"/>
      <c r="J49" s="161"/>
      <c r="K49" s="159"/>
      <c r="L49" s="159"/>
      <c r="M49" s="159"/>
      <c r="N49" s="160"/>
      <c r="O49" s="160"/>
      <c r="P49" s="160"/>
    </row>
    <row r="50" spans="1:16" x14ac:dyDescent="0.25">
      <c r="A50" s="160"/>
      <c r="B50" s="160"/>
      <c r="C50" s="160"/>
      <c r="D50" s="160"/>
      <c r="E50" s="161"/>
      <c r="F50" s="166"/>
      <c r="G50" s="166"/>
      <c r="H50" s="166"/>
      <c r="I50" s="166"/>
      <c r="J50" s="160"/>
      <c r="K50" s="159"/>
      <c r="L50" s="159"/>
      <c r="M50" s="159"/>
      <c r="N50" s="160"/>
      <c r="O50" s="160"/>
      <c r="P50" s="160"/>
    </row>
    <row r="51" spans="1:16" x14ac:dyDescent="0.25">
      <c r="A51" s="160"/>
      <c r="B51" s="160"/>
      <c r="C51" s="160"/>
      <c r="D51" s="160"/>
      <c r="E51" s="161"/>
      <c r="F51" s="166"/>
      <c r="G51" s="166"/>
      <c r="H51" s="166"/>
      <c r="I51" s="166"/>
      <c r="J51" s="160"/>
      <c r="K51" s="160"/>
      <c r="L51" s="160"/>
      <c r="M51" s="160"/>
      <c r="N51" s="160"/>
      <c r="O51" s="160"/>
      <c r="P51" s="160"/>
    </row>
    <row r="52" spans="1:16" x14ac:dyDescent="0.25">
      <c r="A52" s="160"/>
      <c r="B52" s="160"/>
      <c r="C52" s="160"/>
      <c r="D52" s="160"/>
      <c r="E52" s="161"/>
      <c r="F52" s="166"/>
      <c r="G52" s="166"/>
      <c r="H52" s="166"/>
      <c r="I52" s="166"/>
      <c r="J52" s="161"/>
      <c r="K52" s="161"/>
      <c r="L52" s="161"/>
      <c r="M52" s="161"/>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95"/>
      <c r="F61" s="166"/>
      <c r="G61" s="88"/>
      <c r="H61" s="88"/>
      <c r="I61" s="88"/>
      <c r="J61" s="161"/>
      <c r="K61" s="159"/>
      <c r="L61" s="159"/>
      <c r="M61" s="159"/>
      <c r="N61" s="160"/>
      <c r="O61" s="160"/>
      <c r="P61" s="160"/>
    </row>
    <row r="62" spans="1:16" hidden="1" x14ac:dyDescent="0.25">
      <c r="A62" s="160"/>
      <c r="B62" s="160"/>
      <c r="C62" s="160"/>
      <c r="D62" s="160"/>
      <c r="E62" s="95"/>
      <c r="F62" s="166"/>
      <c r="G62" s="88"/>
      <c r="H62" s="88"/>
      <c r="I62" s="88"/>
      <c r="J62" s="161"/>
      <c r="K62" s="159"/>
      <c r="L62" s="159"/>
      <c r="M62" s="159"/>
      <c r="N62" s="160"/>
      <c r="O62" s="160"/>
      <c r="P62" s="160"/>
    </row>
    <row r="63" spans="1:16" hidden="1" x14ac:dyDescent="0.25">
      <c r="A63" s="160"/>
      <c r="B63" s="160"/>
      <c r="C63" s="160"/>
      <c r="D63" s="160"/>
      <c r="E63" s="161"/>
      <c r="F63" s="166"/>
      <c r="G63" s="166"/>
      <c r="H63" s="166"/>
      <c r="I63" s="166"/>
      <c r="J63" s="160"/>
      <c r="K63" s="159"/>
      <c r="L63" s="159"/>
      <c r="M63" s="159"/>
      <c r="N63" s="160"/>
      <c r="O63" s="160"/>
      <c r="P63" s="160"/>
    </row>
    <row r="64" spans="1:16" hidden="1" x14ac:dyDescent="0.25">
      <c r="A64" s="160"/>
      <c r="B64" s="160"/>
      <c r="C64" s="160"/>
      <c r="D64" s="160"/>
      <c r="E64" s="161"/>
      <c r="F64" s="166"/>
      <c r="G64" s="166"/>
      <c r="H64" s="166"/>
      <c r="I64" s="166"/>
      <c r="J64" s="161"/>
      <c r="K64" s="161"/>
      <c r="L64" s="161"/>
      <c r="M64" s="161"/>
      <c r="N64" s="160"/>
      <c r="O64" s="160"/>
      <c r="P64" s="160"/>
    </row>
    <row r="65" spans="1:16" hidden="1" x14ac:dyDescent="0.25">
      <c r="A65" s="160"/>
      <c r="B65" s="160"/>
      <c r="C65" s="160"/>
      <c r="D65" s="160"/>
      <c r="E65" s="161"/>
      <c r="F65" s="166"/>
      <c r="G65" s="166"/>
      <c r="H65" s="166"/>
      <c r="I65" s="166"/>
      <c r="J65" s="161"/>
      <c r="K65" s="161"/>
      <c r="L65" s="161"/>
      <c r="M65" s="161"/>
      <c r="N65" s="160"/>
      <c r="O65" s="160"/>
      <c r="P65" s="160"/>
    </row>
    <row r="66" spans="1:16" hidden="1" x14ac:dyDescent="0.25">
      <c r="A66" s="160"/>
      <c r="B66" s="160"/>
      <c r="C66" s="160"/>
      <c r="D66" s="160"/>
      <c r="E66" s="161"/>
      <c r="F66" s="166"/>
      <c r="G66" s="166"/>
      <c r="H66" s="166"/>
      <c r="I66" s="166"/>
      <c r="J66" s="160"/>
      <c r="K66" s="160"/>
      <c r="L66" s="160"/>
      <c r="M66" s="160"/>
      <c r="N66" s="160"/>
      <c r="O66" s="160"/>
      <c r="P66" s="160"/>
    </row>
    <row r="67" spans="1:16" hidden="1" x14ac:dyDescent="0.25">
      <c r="A67" s="160"/>
      <c r="B67" s="160"/>
      <c r="C67" s="160"/>
      <c r="D67" s="160"/>
      <c r="E67" s="161"/>
      <c r="F67" s="166"/>
      <c r="G67" s="166"/>
      <c r="H67" s="166"/>
      <c r="I67" s="166"/>
      <c r="J67" s="160"/>
      <c r="K67" s="160"/>
      <c r="L67" s="160"/>
      <c r="M67" s="160"/>
      <c r="N67" s="160"/>
      <c r="O67" s="160"/>
      <c r="P67" s="159"/>
    </row>
    <row r="68" spans="1:16" hidden="1" x14ac:dyDescent="0.25">
      <c r="A68" s="160"/>
      <c r="B68" s="160"/>
      <c r="C68" s="160"/>
      <c r="D68" s="160"/>
      <c r="E68" s="161"/>
      <c r="F68" s="166"/>
      <c r="G68" s="166"/>
      <c r="H68" s="166"/>
      <c r="I68" s="166"/>
      <c r="J68" s="160"/>
      <c r="K68" s="160"/>
      <c r="L68" s="160"/>
      <c r="M68" s="160"/>
      <c r="N68" s="160"/>
      <c r="O68" s="160"/>
      <c r="P68" s="159"/>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60"/>
      <c r="L78" s="160"/>
      <c r="M78" s="160"/>
      <c r="N78" s="160"/>
      <c r="O78" s="160"/>
      <c r="P78" s="160"/>
    </row>
    <row r="79" spans="1:16" hidden="1" x14ac:dyDescent="0.25">
      <c r="A79" s="160"/>
      <c r="B79" s="160"/>
      <c r="C79" s="160"/>
      <c r="D79" s="160"/>
      <c r="E79" s="161"/>
      <c r="F79" s="166"/>
      <c r="G79" s="166"/>
      <c r="H79" s="166"/>
      <c r="I79" s="166"/>
      <c r="J79" s="160"/>
      <c r="K79" s="160"/>
      <c r="L79" s="160"/>
      <c r="M79" s="160"/>
      <c r="N79" s="160"/>
      <c r="O79" s="160"/>
      <c r="P79" s="160"/>
    </row>
    <row r="80" spans="1:16" hidden="1" x14ac:dyDescent="0.25">
      <c r="A80" s="160"/>
      <c r="B80" s="160"/>
      <c r="C80" s="160"/>
      <c r="D80" s="160"/>
      <c r="E80" s="161"/>
      <c r="F80" s="166"/>
      <c r="G80" s="166"/>
      <c r="H80" s="166"/>
      <c r="I80" s="166"/>
      <c r="J80" s="160"/>
      <c r="K80" s="159"/>
      <c r="L80" s="159"/>
      <c r="M80" s="159"/>
      <c r="N80" s="160"/>
      <c r="O80" s="160"/>
      <c r="P80" s="160"/>
    </row>
    <row r="81" spans="1:16" hidden="1" x14ac:dyDescent="0.25">
      <c r="A81" s="160"/>
      <c r="B81" s="160"/>
      <c r="C81" s="160"/>
      <c r="D81" s="160"/>
      <c r="E81" s="161"/>
      <c r="F81" s="166"/>
      <c r="G81" s="166"/>
      <c r="H81" s="166"/>
      <c r="I81" s="166"/>
      <c r="J81" s="160"/>
      <c r="K81" s="160"/>
      <c r="L81" s="160"/>
      <c r="M81" s="160"/>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84"/>
      <c r="N83" s="160"/>
      <c r="O83" s="160"/>
      <c r="P83" s="160"/>
    </row>
    <row r="84" spans="1:16" hidden="1" x14ac:dyDescent="0.25">
      <c r="A84" s="160"/>
      <c r="B84" s="160"/>
      <c r="C84" s="160"/>
      <c r="D84" s="160"/>
      <c r="E84" s="161"/>
      <c r="F84" s="166"/>
      <c r="G84" s="166"/>
      <c r="H84" s="166"/>
      <c r="I84" s="166"/>
      <c r="J84" s="160"/>
      <c r="K84" s="84"/>
      <c r="L84" s="84"/>
      <c r="M84" s="84"/>
      <c r="N84" s="160"/>
      <c r="O84" s="160"/>
      <c r="P84" s="160"/>
    </row>
    <row r="85" spans="1:16" hidden="1" x14ac:dyDescent="0.25">
      <c r="A85" s="160"/>
      <c r="B85" s="160"/>
      <c r="C85" s="160"/>
      <c r="D85" s="160"/>
      <c r="E85" s="161"/>
      <c r="F85" s="166"/>
      <c r="G85" s="166"/>
      <c r="H85" s="166"/>
      <c r="I85" s="166"/>
      <c r="J85" s="160"/>
      <c r="K85" s="84"/>
      <c r="L85" s="84"/>
      <c r="M85" s="96"/>
      <c r="N85" s="160"/>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97"/>
      <c r="O87" s="160"/>
      <c r="P87" s="160"/>
    </row>
    <row r="88" spans="1:16" hidden="1" x14ac:dyDescent="0.25">
      <c r="A88" s="160"/>
      <c r="B88" s="160"/>
      <c r="C88" s="160"/>
      <c r="D88" s="160"/>
      <c r="E88" s="161"/>
      <c r="F88" s="166"/>
      <c r="G88" s="166"/>
      <c r="H88" s="166"/>
      <c r="I88" s="166"/>
      <c r="J88" s="160"/>
      <c r="K88" s="160"/>
      <c r="L88" s="160"/>
      <c r="M88" s="160"/>
      <c r="N88" s="97"/>
      <c r="O88" s="160"/>
      <c r="P88" s="160"/>
    </row>
    <row r="89" spans="1:16" hidden="1" x14ac:dyDescent="0.25">
      <c r="A89" s="160"/>
      <c r="B89" s="160"/>
      <c r="C89" s="160"/>
      <c r="D89" s="160"/>
      <c r="E89" s="161"/>
      <c r="F89" s="166"/>
      <c r="G89" s="166"/>
      <c r="H89" s="166"/>
      <c r="I89" s="166"/>
      <c r="J89" s="160"/>
      <c r="K89" s="160"/>
      <c r="L89" s="160"/>
      <c r="M89" s="160"/>
      <c r="N89" s="160"/>
      <c r="O89" s="160"/>
      <c r="P89" s="160"/>
    </row>
    <row r="90" spans="1:16" hidden="1" x14ac:dyDescent="0.25">
      <c r="A90" s="160"/>
      <c r="B90" s="160"/>
      <c r="C90" s="160"/>
      <c r="D90" s="160"/>
      <c r="E90" s="98"/>
      <c r="F90" s="166"/>
      <c r="G90" s="166"/>
      <c r="H90" s="166"/>
      <c r="I90" s="166"/>
      <c r="J90" s="160"/>
      <c r="K90" s="84"/>
      <c r="L90" s="84"/>
      <c r="M90" s="84"/>
      <c r="N90" s="160"/>
      <c r="O90" s="160"/>
      <c r="P90" s="160"/>
    </row>
    <row r="91" spans="1:16" hidden="1" x14ac:dyDescent="0.25"/>
    <row r="92" spans="1:16" hidden="1" x14ac:dyDescent="0.25"/>
    <row r="93" spans="1:16" hidden="1" x14ac:dyDescent="0.25">
      <c r="A93" s="158" t="s">
        <v>7</v>
      </c>
      <c r="D93" s="158" t="s">
        <v>18</v>
      </c>
      <c r="E93" s="38" t="s">
        <v>19</v>
      </c>
    </row>
    <row r="94" spans="1:16" hidden="1" x14ac:dyDescent="0.25">
      <c r="A94" s="158" t="str">
        <f>IF(N22=0,"",N22)</f>
        <v/>
      </c>
      <c r="D94" s="158">
        <f t="shared" ref="D94:D108" ca="1" si="2">IF(A94="",0,VLOOKUP(A94,INDIRECT("'"&amp;$I$7&amp;"'!C500:M515"),11,0))</f>
        <v>0</v>
      </c>
      <c r="E94" s="38" t="str">
        <f>IF(O22="","",SUM(D94/O22)*#REF!)</f>
        <v/>
      </c>
    </row>
    <row r="95" spans="1:16" hidden="1" x14ac:dyDescent="0.25">
      <c r="A95" s="158" t="str">
        <f>IF(N24=0,"",N24)</f>
        <v/>
      </c>
      <c r="D95" s="158">
        <f t="shared" ca="1" si="2"/>
        <v>0</v>
      </c>
      <c r="E95" s="38" t="str">
        <f>IF(O24="","",SUM(D95/O24)*#REF!)</f>
        <v/>
      </c>
    </row>
    <row r="96" spans="1:16" hidden="1" x14ac:dyDescent="0.25">
      <c r="A96" s="158" t="str">
        <f>IF(N27=0,"",N27)</f>
        <v/>
      </c>
      <c r="D96" s="158">
        <f t="shared" ca="1" si="2"/>
        <v>0</v>
      </c>
      <c r="E96" s="38" t="str">
        <f>IF(O27="","",SUM(D96/O27)*#REF!)</f>
        <v/>
      </c>
    </row>
    <row r="97" spans="1:5" hidden="1" x14ac:dyDescent="0.25">
      <c r="A97" s="158" t="str">
        <f>IF(N28=0,"",N28)</f>
        <v/>
      </c>
      <c r="D97" s="158">
        <f t="shared" ca="1" si="2"/>
        <v>0</v>
      </c>
      <c r="E97" s="38" t="str">
        <f>IF(O28="","",SUM(D97/O28)*#REF!)</f>
        <v/>
      </c>
    </row>
    <row r="98" spans="1:5" hidden="1" x14ac:dyDescent="0.25">
      <c r="A98" s="158" t="str">
        <f>IF(N29=0,"",N29)</f>
        <v/>
      </c>
      <c r="D98" s="158">
        <f t="shared" ca="1" si="2"/>
        <v>0</v>
      </c>
      <c r="E98" s="38" t="str">
        <f>IF(O29="","",SUM(D98/O29)*#REF!)</f>
        <v/>
      </c>
    </row>
    <row r="99" spans="1:5" hidden="1" x14ac:dyDescent="0.25">
      <c r="A99" s="158" t="str">
        <f t="shared" ref="A99" si="3">IF(N33=0,"",N33)</f>
        <v/>
      </c>
      <c r="D99" s="158">
        <f t="shared" ca="1" si="2"/>
        <v>0</v>
      </c>
      <c r="E99" s="38" t="str">
        <f>IF(O33="","",SUM(D99/O33)*#REF!)</f>
        <v/>
      </c>
    </row>
    <row r="100" spans="1:5" hidden="1" x14ac:dyDescent="0.25">
      <c r="A100" s="158" t="e">
        <f>IF(#REF!=0,"",#REF!)</f>
        <v>#REF!</v>
      </c>
      <c r="D100" s="158" t="e">
        <f t="shared" ca="1" si="2"/>
        <v>#REF!</v>
      </c>
      <c r="E100" s="38" t="e">
        <f>IF(#REF!="","",SUM(D100/#REF!)*#REF!)</f>
        <v>#REF!</v>
      </c>
    </row>
    <row r="101" spans="1:5" hidden="1" x14ac:dyDescent="0.25">
      <c r="A101" s="158" t="str">
        <f>IF(N34=0,"",N34)</f>
        <v/>
      </c>
      <c r="D101" s="158">
        <f t="shared" ca="1" si="2"/>
        <v>0</v>
      </c>
      <c r="E101" s="38" t="str">
        <f>IF(O34="","",SUM(D101/O34)*#REF!)</f>
        <v/>
      </c>
    </row>
    <row r="102" spans="1:5" hidden="1" x14ac:dyDescent="0.25">
      <c r="A102" s="158" t="str">
        <f>IF(N35=0,"",N35)</f>
        <v/>
      </c>
      <c r="D102" s="158">
        <f t="shared" ca="1" si="2"/>
        <v>0</v>
      </c>
      <c r="E102" s="38" t="str">
        <f>IF(O35="","",SUM(D102/O35)*#REF!)</f>
        <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idden="1" x14ac:dyDescent="0.25">
      <c r="A107" s="158" t="e">
        <f>IF(#REF!=0,"",#REF!)</f>
        <v>#REF!</v>
      </c>
      <c r="D107" s="158" t="e">
        <f t="shared" ca="1" si="2"/>
        <v>#REF!</v>
      </c>
      <c r="E107" s="38" t="e">
        <f>IF(#REF!="","",SUM(D107/#REF!)*#REF!)</f>
        <v>#REF!</v>
      </c>
    </row>
    <row r="108" spans="1:5" hidden="1" x14ac:dyDescent="0.25">
      <c r="A108" s="158" t="e">
        <f>IF(#REF!=0,"",#REF!)</f>
        <v>#REF!</v>
      </c>
      <c r="D108" s="158" t="e">
        <f t="shared" ca="1" si="2"/>
        <v>#REF!</v>
      </c>
      <c r="E108" s="38" t="e">
        <f>IF(#REF!="","",SUM(D108/#REF!)*#REF!)</f>
        <v>#REF!</v>
      </c>
    </row>
    <row r="109" spans="1:5" ht="15.75" hidden="1" thickBot="1" x14ac:dyDescent="0.3">
      <c r="A109" s="99" t="s">
        <v>20</v>
      </c>
      <c r="B109" s="99"/>
      <c r="C109" s="99"/>
      <c r="D109" s="99" t="e">
        <f ca="1">SUM(D94:D108)</f>
        <v>#REF!</v>
      </c>
      <c r="E109" s="100" t="e">
        <f>SUM(E94:E108)</f>
        <v>#REF!</v>
      </c>
    </row>
    <row r="110" spans="1:5" ht="15.75" hidden="1" thickTop="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NxUA0okm55mvkIzH6jhB+Ohm3ybBDtFPkcn3Oon4V5+QbF1lnA7a3432baONccmGHWnC1shweTZzc5w6z4JPaw==" saltValue="9GSCqadmFawULQh+sxi4ng==" spinCount="100000" sheet="1" objects="1" scenarios="1"/>
  <mergeCells count="2">
    <mergeCell ref="B3:I3"/>
    <mergeCell ref="B44:I44"/>
  </mergeCells>
  <phoneticPr fontId="11" type="noConversion"/>
  <conditionalFormatting sqref="N16">
    <cfRule type="cellIs" dxfId="26"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5">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18,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R.K. Willibrordschool</v>
      </c>
      <c r="C5" s="117"/>
      <c r="D5" s="117"/>
      <c r="E5" s="118"/>
      <c r="F5" s="48"/>
      <c r="G5" s="48"/>
      <c r="H5" s="48"/>
      <c r="I5" s="123"/>
      <c r="J5" s="40"/>
      <c r="K5" s="40"/>
    </row>
    <row r="6" spans="1:15" x14ac:dyDescent="0.25">
      <c r="A6" s="159"/>
      <c r="B6" s="134" t="str">
        <f>VLOOKUP(I6,verzamelblad!A5:E54,4)</f>
        <v>Esperantolaan 2</v>
      </c>
      <c r="C6" s="119"/>
      <c r="D6" s="119"/>
      <c r="E6" s="120"/>
      <c r="F6" s="53"/>
      <c r="G6" s="54" t="s">
        <v>5</v>
      </c>
      <c r="H6" s="101"/>
      <c r="I6" s="124">
        <v>18</v>
      </c>
      <c r="J6" s="40"/>
      <c r="K6" s="40"/>
      <c r="L6" s="40"/>
    </row>
    <row r="7" spans="1:15" x14ac:dyDescent="0.25">
      <c r="A7" s="159"/>
      <c r="B7" s="135" t="str">
        <f>VLOOKUP(I6,verzamelblad!A5:E54,5)</f>
        <v>Stadskanaal</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verzamelblad!F22</f>
        <v>3020</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verzamelblad!H22</f>
        <v>0</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verzamelblad!I22</f>
        <v>19</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verzamelblad!J22</f>
        <v>0</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verzamelblad!K22</f>
        <v>32</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verzamelblad!L22</f>
        <v>2070</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verzamelblad!N22</f>
        <v>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verzamelblad!O22</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verzamelblad!P22</f>
        <v>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verzamelblad!Q22</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verzamelblad!R22</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verzamelblad!S22</f>
        <v>1260</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verzamelblad!T22</f>
        <v>233</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verzamelblad!U22</f>
        <v>239</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verzamelblad!V22</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verzamelblad!W22</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verzamelblad!X22</f>
        <v>21</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verzamelblad!Y22</f>
        <v>100</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verzamelblad!Z22</f>
        <v>1510</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verzamelblad!AA22</f>
        <v>0</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verzamelblad!AB22</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verzamelblad!AC22</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verzamelblad!AD22</f>
        <v>0</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verzamelblad!AE22</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verzamelblad!AF22</f>
        <v>1</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verzamelblad!AG22</f>
        <v>71.7</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verzamelblad!AH22</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verzamelblad!AI22</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verzamelblad!AJ22</f>
        <v>6.3</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verzamelblad!AK22</f>
        <v>11</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verzamelblad!AM22</f>
        <v>1</v>
      </c>
      <c r="H41" s="236">
        <f>'Tarieven onderhoud'!D34</f>
        <v>0</v>
      </c>
      <c r="I41" s="348">
        <f t="shared" si="0"/>
        <v>0</v>
      </c>
      <c r="J41" s="159"/>
      <c r="K41" s="159"/>
      <c r="L41" s="159"/>
      <c r="M41" s="160"/>
      <c r="N41" s="160"/>
      <c r="O41" s="160"/>
    </row>
    <row r="42" spans="1:16" ht="15.75" thickBot="1" x14ac:dyDescent="0.3">
      <c r="A42" s="160"/>
      <c r="B42" s="153" t="s">
        <v>71</v>
      </c>
      <c r="C42" s="91"/>
      <c r="D42" s="92"/>
      <c r="E42" s="92"/>
      <c r="F42" s="93"/>
      <c r="G42" s="94"/>
      <c r="H42" s="94"/>
      <c r="I42" s="147">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0"/>
      <c r="K48" s="159"/>
      <c r="L48" s="159"/>
      <c r="M48" s="159"/>
      <c r="N48" s="160"/>
      <c r="O48" s="160"/>
      <c r="P48" s="160"/>
    </row>
    <row r="49" spans="1:16" x14ac:dyDescent="0.25">
      <c r="A49" s="160"/>
      <c r="B49" s="160"/>
      <c r="C49" s="160"/>
      <c r="D49" s="160"/>
      <c r="E49" s="161"/>
      <c r="F49" s="166"/>
      <c r="G49" s="166"/>
      <c r="H49" s="166"/>
      <c r="I49" s="166"/>
      <c r="J49" s="160"/>
      <c r="K49" s="160"/>
      <c r="L49" s="160"/>
      <c r="M49" s="160"/>
      <c r="N49" s="160"/>
      <c r="O49" s="160"/>
      <c r="P49" s="160"/>
    </row>
    <row r="50" spans="1:16" x14ac:dyDescent="0.25">
      <c r="A50" s="160"/>
      <c r="B50" s="160"/>
      <c r="C50" s="160"/>
      <c r="D50" s="160"/>
      <c r="E50" s="161"/>
      <c r="F50" s="166"/>
      <c r="G50" s="166"/>
      <c r="H50" s="166"/>
      <c r="I50" s="166"/>
      <c r="J50" s="161"/>
      <c r="K50" s="161"/>
      <c r="L50" s="161"/>
      <c r="M50" s="161"/>
      <c r="N50" s="160"/>
      <c r="O50" s="160"/>
      <c r="P50" s="160"/>
    </row>
    <row r="51" spans="1:16" x14ac:dyDescent="0.25">
      <c r="A51" s="160"/>
      <c r="B51" s="160"/>
      <c r="C51" s="160"/>
      <c r="D51" s="160"/>
      <c r="E51" s="95"/>
      <c r="F51" s="166"/>
      <c r="G51" s="88"/>
      <c r="H51" s="88"/>
      <c r="I51" s="88"/>
      <c r="J51" s="161"/>
      <c r="K51" s="159"/>
      <c r="L51" s="159"/>
      <c r="M51" s="159"/>
      <c r="N51" s="160"/>
      <c r="O51" s="160"/>
      <c r="P51" s="160"/>
    </row>
    <row r="52" spans="1:16" x14ac:dyDescent="0.25">
      <c r="A52" s="160"/>
      <c r="B52" s="160"/>
      <c r="C52" s="160"/>
      <c r="D52" s="160"/>
      <c r="E52" s="95"/>
      <c r="F52" s="166"/>
      <c r="G52" s="88"/>
      <c r="H52" s="88"/>
      <c r="I52" s="88"/>
      <c r="J52" s="161"/>
      <c r="K52" s="159"/>
      <c r="L52" s="159"/>
      <c r="M52" s="159"/>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161"/>
      <c r="F61" s="166"/>
      <c r="G61" s="166"/>
      <c r="H61" s="166"/>
      <c r="I61" s="166"/>
      <c r="J61" s="160"/>
      <c r="K61" s="159"/>
      <c r="L61" s="159"/>
      <c r="M61" s="159"/>
      <c r="N61" s="160"/>
      <c r="O61" s="160"/>
      <c r="P61" s="160"/>
    </row>
    <row r="62" spans="1:16" hidden="1" x14ac:dyDescent="0.25">
      <c r="A62" s="160"/>
      <c r="B62" s="160"/>
      <c r="C62" s="160"/>
      <c r="D62" s="160"/>
      <c r="E62" s="161"/>
      <c r="F62" s="166"/>
      <c r="G62" s="166"/>
      <c r="H62" s="166"/>
      <c r="I62" s="166"/>
      <c r="J62" s="161"/>
      <c r="K62" s="161"/>
      <c r="L62" s="161"/>
      <c r="M62" s="161"/>
      <c r="N62" s="160"/>
      <c r="O62" s="160"/>
      <c r="P62" s="160"/>
    </row>
    <row r="63" spans="1:16" hidden="1" x14ac:dyDescent="0.25">
      <c r="A63" s="160"/>
      <c r="B63" s="160"/>
      <c r="C63" s="160"/>
      <c r="D63" s="160"/>
      <c r="E63" s="161"/>
      <c r="F63" s="166"/>
      <c r="G63" s="166"/>
      <c r="H63" s="166"/>
      <c r="I63" s="166"/>
      <c r="J63" s="161"/>
      <c r="K63" s="161"/>
      <c r="L63" s="161"/>
      <c r="M63" s="161"/>
      <c r="N63" s="160"/>
      <c r="O63" s="160"/>
      <c r="P63" s="160"/>
    </row>
    <row r="64" spans="1:16" hidden="1" x14ac:dyDescent="0.25">
      <c r="A64" s="160"/>
      <c r="B64" s="160"/>
      <c r="C64" s="160"/>
      <c r="D64" s="160"/>
      <c r="E64" s="161"/>
      <c r="F64" s="166"/>
      <c r="G64" s="166"/>
      <c r="H64" s="166"/>
      <c r="I64" s="166"/>
      <c r="J64" s="160"/>
      <c r="K64" s="160"/>
      <c r="L64" s="160"/>
      <c r="M64" s="160"/>
      <c r="N64" s="160"/>
      <c r="O64" s="160"/>
      <c r="P64" s="160"/>
    </row>
    <row r="65" spans="1:16" hidden="1" x14ac:dyDescent="0.25">
      <c r="A65" s="160"/>
      <c r="B65" s="160"/>
      <c r="C65" s="160"/>
      <c r="D65" s="160"/>
      <c r="E65" s="161"/>
      <c r="F65" s="166"/>
      <c r="G65" s="166"/>
      <c r="H65" s="166"/>
      <c r="I65" s="166"/>
      <c r="J65" s="160"/>
      <c r="K65" s="160"/>
      <c r="L65" s="160"/>
      <c r="M65" s="160"/>
      <c r="N65" s="160"/>
      <c r="O65" s="160"/>
      <c r="P65" s="159"/>
    </row>
    <row r="66" spans="1:16" hidden="1" x14ac:dyDescent="0.25">
      <c r="A66" s="160"/>
      <c r="B66" s="160"/>
      <c r="C66" s="160"/>
      <c r="D66" s="160"/>
      <c r="E66" s="161"/>
      <c r="F66" s="166"/>
      <c r="G66" s="166"/>
      <c r="H66" s="166"/>
      <c r="I66" s="166"/>
      <c r="J66" s="160"/>
      <c r="K66" s="160"/>
      <c r="L66" s="160"/>
      <c r="M66" s="160"/>
      <c r="N66" s="160"/>
      <c r="O66" s="160"/>
      <c r="P66" s="159"/>
    </row>
    <row r="67" spans="1:16" hidden="1" x14ac:dyDescent="0.25">
      <c r="A67" s="160"/>
      <c r="B67" s="160"/>
      <c r="C67" s="160"/>
      <c r="D67" s="160"/>
      <c r="E67" s="161"/>
      <c r="F67" s="166"/>
      <c r="G67" s="166"/>
      <c r="H67" s="166"/>
      <c r="I67" s="166"/>
      <c r="J67" s="160"/>
      <c r="K67" s="160"/>
      <c r="L67" s="160"/>
      <c r="M67" s="160"/>
      <c r="N67" s="160"/>
      <c r="O67" s="160"/>
      <c r="P67" s="160"/>
    </row>
    <row r="68" spans="1:16" hidden="1" x14ac:dyDescent="0.25">
      <c r="A68" s="160"/>
      <c r="B68" s="160"/>
      <c r="C68" s="160"/>
      <c r="D68" s="160"/>
      <c r="E68" s="161"/>
      <c r="F68" s="166"/>
      <c r="G68" s="166"/>
      <c r="H68" s="166"/>
      <c r="I68" s="166"/>
      <c r="J68" s="160"/>
      <c r="K68" s="160"/>
      <c r="L68" s="160"/>
      <c r="M68" s="160"/>
      <c r="N68" s="160"/>
      <c r="O68" s="160"/>
      <c r="P68" s="160"/>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59"/>
      <c r="L78" s="159"/>
      <c r="M78" s="159"/>
      <c r="N78" s="160"/>
      <c r="O78" s="160"/>
      <c r="P78" s="160"/>
    </row>
    <row r="79" spans="1:16" hidden="1" x14ac:dyDescent="0.25">
      <c r="A79" s="160"/>
      <c r="B79" s="160"/>
      <c r="C79" s="160"/>
      <c r="D79" s="160"/>
      <c r="E79" s="161"/>
      <c r="F79" s="166"/>
      <c r="G79" s="166"/>
      <c r="H79" s="166"/>
      <c r="I79" s="166"/>
      <c r="J79" s="160"/>
      <c r="K79" s="160"/>
      <c r="L79" s="160"/>
      <c r="M79" s="160"/>
      <c r="N79" s="160"/>
      <c r="O79" s="160"/>
      <c r="P79" s="160"/>
    </row>
    <row r="80" spans="1:16" hidden="1" x14ac:dyDescent="0.25">
      <c r="A80" s="160"/>
      <c r="B80" s="160"/>
      <c r="C80" s="160"/>
      <c r="D80" s="160"/>
      <c r="E80" s="161"/>
      <c r="F80" s="166"/>
      <c r="G80" s="166"/>
      <c r="H80" s="166"/>
      <c r="I80" s="166"/>
      <c r="J80" s="160"/>
      <c r="K80" s="84"/>
      <c r="L80" s="84"/>
      <c r="M80" s="84"/>
      <c r="N80" s="160"/>
      <c r="O80" s="160"/>
      <c r="P80" s="160"/>
    </row>
    <row r="81" spans="1:16" hidden="1" x14ac:dyDescent="0.25">
      <c r="A81" s="160"/>
      <c r="B81" s="160"/>
      <c r="C81" s="160"/>
      <c r="D81" s="160"/>
      <c r="E81" s="161"/>
      <c r="F81" s="166"/>
      <c r="G81" s="166"/>
      <c r="H81" s="166"/>
      <c r="I81" s="166"/>
      <c r="J81" s="160"/>
      <c r="K81" s="84"/>
      <c r="L81" s="84"/>
      <c r="M81" s="84"/>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96"/>
      <c r="N83" s="160"/>
      <c r="O83" s="160"/>
      <c r="P83" s="160"/>
    </row>
    <row r="84" spans="1:16" hidden="1" x14ac:dyDescent="0.25">
      <c r="A84" s="160"/>
      <c r="B84" s="160"/>
      <c r="C84" s="160"/>
      <c r="D84" s="160"/>
      <c r="E84" s="161"/>
      <c r="F84" s="166"/>
      <c r="G84" s="166"/>
      <c r="H84" s="166"/>
      <c r="I84" s="166"/>
      <c r="J84" s="160"/>
      <c r="K84" s="160"/>
      <c r="L84" s="160"/>
      <c r="M84" s="160"/>
      <c r="N84" s="97"/>
      <c r="O84" s="160"/>
      <c r="P84" s="160"/>
    </row>
    <row r="85" spans="1:16" hidden="1" x14ac:dyDescent="0.25">
      <c r="A85" s="160"/>
      <c r="B85" s="160"/>
      <c r="C85" s="160"/>
      <c r="D85" s="160"/>
      <c r="E85" s="161"/>
      <c r="F85" s="166"/>
      <c r="G85" s="166"/>
      <c r="H85" s="166"/>
      <c r="I85" s="166"/>
      <c r="J85" s="160"/>
      <c r="K85" s="160"/>
      <c r="L85" s="160"/>
      <c r="M85" s="160"/>
      <c r="N85" s="97"/>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160"/>
      <c r="O87" s="160"/>
      <c r="P87" s="160"/>
    </row>
    <row r="88" spans="1:16" hidden="1" x14ac:dyDescent="0.25">
      <c r="A88" s="160"/>
      <c r="B88" s="160"/>
      <c r="C88" s="160"/>
      <c r="D88" s="160"/>
      <c r="E88" s="98"/>
      <c r="F88" s="166"/>
      <c r="G88" s="166"/>
      <c r="H88" s="166"/>
      <c r="I88" s="166"/>
      <c r="J88" s="160"/>
      <c r="K88" s="84"/>
      <c r="L88" s="84"/>
      <c r="M88" s="84"/>
      <c r="N88" s="160"/>
      <c r="O88" s="160"/>
      <c r="P88" s="160"/>
    </row>
    <row r="89" spans="1:16" hidden="1" x14ac:dyDescent="0.25"/>
    <row r="90" spans="1:16" hidden="1" x14ac:dyDescent="0.25"/>
    <row r="91" spans="1:16" hidden="1" x14ac:dyDescent="0.25">
      <c r="A91" s="158" t="s">
        <v>7</v>
      </c>
      <c r="D91" s="158" t="s">
        <v>18</v>
      </c>
      <c r="E91" s="38" t="s">
        <v>19</v>
      </c>
    </row>
    <row r="92" spans="1:16" hidden="1" x14ac:dyDescent="0.25">
      <c r="A92" s="158" t="str">
        <f>IF(N22=0,"",N22)</f>
        <v/>
      </c>
      <c r="D92" s="158">
        <f t="shared" ref="D92:D106" ca="1" si="2">IF(A92="",0,VLOOKUP(A92,INDIRECT("'"&amp;$I$7&amp;"'!C500:M515"),11,0))</f>
        <v>0</v>
      </c>
      <c r="E92" s="38" t="str">
        <f>IF(O22="","",SUM(D92/O22)*#REF!)</f>
        <v/>
      </c>
    </row>
    <row r="93" spans="1:16" hidden="1" x14ac:dyDescent="0.25">
      <c r="A93" s="158" t="str">
        <f>IF(N24=0,"",N24)</f>
        <v/>
      </c>
      <c r="D93" s="158">
        <f t="shared" ca="1" si="2"/>
        <v>0</v>
      </c>
      <c r="E93" s="38" t="str">
        <f>IF(O24="","",SUM(D93/O24)*#REF!)</f>
        <v/>
      </c>
    </row>
    <row r="94" spans="1:16" hidden="1" x14ac:dyDescent="0.25">
      <c r="A94" s="158" t="str">
        <f>IF(N27=0,"",N27)</f>
        <v/>
      </c>
      <c r="D94" s="158">
        <f t="shared" ca="1" si="2"/>
        <v>0</v>
      </c>
      <c r="E94" s="38" t="str">
        <f>IF(O27="","",SUM(D94/O27)*#REF!)</f>
        <v/>
      </c>
    </row>
    <row r="95" spans="1:16" hidden="1" x14ac:dyDescent="0.25">
      <c r="A95" s="158" t="str">
        <f>IF(N28=0,"",N28)</f>
        <v/>
      </c>
      <c r="D95" s="158">
        <f t="shared" ca="1" si="2"/>
        <v>0</v>
      </c>
      <c r="E95" s="38" t="str">
        <f>IF(O28="","",SUM(D95/O28)*#REF!)</f>
        <v/>
      </c>
    </row>
    <row r="96" spans="1:16" hidden="1" x14ac:dyDescent="0.25">
      <c r="A96" s="158" t="str">
        <f>IF(N29=0,"",N29)</f>
        <v/>
      </c>
      <c r="D96" s="158">
        <f t="shared" ca="1" si="2"/>
        <v>0</v>
      </c>
      <c r="E96" s="38" t="str">
        <f>IF(O29="","",SUM(D96/O29)*#REF!)</f>
        <v/>
      </c>
    </row>
    <row r="97" spans="1:5" hidden="1" x14ac:dyDescent="0.25">
      <c r="A97" s="158" t="str">
        <f>IF(N33=0,"",N33)</f>
        <v/>
      </c>
      <c r="D97" s="158">
        <f t="shared" ca="1" si="2"/>
        <v>0</v>
      </c>
      <c r="E97" s="38" t="str">
        <f>IF(O33="","",SUM(D97/O33)*#REF!)</f>
        <v/>
      </c>
    </row>
    <row r="98" spans="1:5" hidden="1" x14ac:dyDescent="0.25">
      <c r="A98" s="158" t="e">
        <f>IF(#REF!=0,"",#REF!)</f>
        <v>#REF!</v>
      </c>
      <c r="D98" s="158" t="e">
        <f t="shared" ca="1" si="2"/>
        <v>#REF!</v>
      </c>
      <c r="E98" s="38" t="e">
        <f>IF(#REF!="","",SUM(D98/#REF!)*#REF!)</f>
        <v>#REF!</v>
      </c>
    </row>
    <row r="99" spans="1:5" hidden="1" x14ac:dyDescent="0.25">
      <c r="A99" s="158" t="str">
        <f>IF(N34=0,"",N34)</f>
        <v/>
      </c>
      <c r="D99" s="158">
        <f t="shared" ca="1" si="2"/>
        <v>0</v>
      </c>
      <c r="E99" s="38" t="str">
        <f>IF(O34="","",SUM(D99/O34)*#REF!)</f>
        <v/>
      </c>
    </row>
    <row r="100" spans="1:5" hidden="1" x14ac:dyDescent="0.25">
      <c r="A100" s="158" t="str">
        <f>IF(N35=0,"",N35)</f>
        <v/>
      </c>
      <c r="D100" s="158">
        <f t="shared" ca="1" si="2"/>
        <v>0</v>
      </c>
      <c r="E100" s="38" t="str">
        <f>IF(O35="","",SUM(D100/O35)*#REF!)</f>
        <v/>
      </c>
    </row>
    <row r="101" spans="1:5" hidden="1" x14ac:dyDescent="0.25">
      <c r="A101" s="158" t="e">
        <f>IF(#REF!=0,"",#REF!)</f>
        <v>#REF!</v>
      </c>
      <c r="D101" s="158" t="e">
        <f t="shared" ca="1" si="2"/>
        <v>#REF!</v>
      </c>
      <c r="E101" s="38" t="e">
        <f>IF(#REF!="","",SUM(D101/#REF!)*#REF!)</f>
        <v>#REF!</v>
      </c>
    </row>
    <row r="102" spans="1:5" hidden="1" x14ac:dyDescent="0.25">
      <c r="A102" s="158" t="e">
        <f>IF(#REF!=0,"",#REF!)</f>
        <v>#REF!</v>
      </c>
      <c r="D102" s="158" t="e">
        <f t="shared" ca="1" si="2"/>
        <v>#REF!</v>
      </c>
      <c r="E102" s="38" t="e">
        <f>IF(#REF!="","",SUM(D102/#REF!)*#REF!)</f>
        <v>#REF!</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t="15.75" hidden="1" thickBot="1" x14ac:dyDescent="0.3">
      <c r="A107" s="99" t="s">
        <v>20</v>
      </c>
      <c r="B107" s="99"/>
      <c r="C107" s="99"/>
      <c r="D107" s="99" t="e">
        <f ca="1">SUM(D92:D106)</f>
        <v>#REF!</v>
      </c>
      <c r="E107" s="100" t="e">
        <f>SUM(E92:E106)</f>
        <v>#REF!</v>
      </c>
    </row>
    <row r="108" spans="1:5" ht="15.75" hidden="1" thickTop="1" x14ac:dyDescent="0.25"/>
    <row r="109" spans="1:5" hidden="1" x14ac:dyDescent="0.25"/>
    <row r="110" spans="1:5" hidden="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8gU4Za7AGtg4xmfC4SNq3t1Pdp3oBzXL3LbC23ECNP6qiVcyBvPmwT+aoQX2dwNZ50UfMNsZqT+cGmueghJmUA==" saltValue="FzJz1MWMcZ89FZHa6ii+YA==" spinCount="100000" sheet="1" objects="1" scenarios="1"/>
  <mergeCells count="2">
    <mergeCell ref="B3:I3"/>
    <mergeCell ref="B44:I44"/>
  </mergeCells>
  <phoneticPr fontId="11" type="noConversion"/>
  <conditionalFormatting sqref="N16">
    <cfRule type="cellIs" dxfId="25"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6">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19,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R.K./Chr. Basisschool De Banier</v>
      </c>
      <c r="C5" s="117"/>
      <c r="D5" s="117"/>
      <c r="E5" s="118"/>
      <c r="F5" s="48"/>
      <c r="G5" s="48"/>
      <c r="H5" s="48"/>
      <c r="I5" s="123"/>
      <c r="J5" s="40"/>
      <c r="K5" s="40"/>
    </row>
    <row r="6" spans="1:15" x14ac:dyDescent="0.25">
      <c r="A6" s="159"/>
      <c r="B6" s="134" t="str">
        <f>VLOOKUP(I6,verzamelblad!A5:E54,4)</f>
        <v>De Blokken 16</v>
      </c>
      <c r="C6" s="119"/>
      <c r="D6" s="119"/>
      <c r="E6" s="120"/>
      <c r="F6" s="53"/>
      <c r="G6" s="54" t="s">
        <v>5</v>
      </c>
      <c r="H6" s="101"/>
      <c r="I6" s="124">
        <v>19</v>
      </c>
      <c r="J6" s="40"/>
      <c r="K6" s="40"/>
      <c r="L6" s="40"/>
    </row>
    <row r="7" spans="1:15" x14ac:dyDescent="0.25">
      <c r="A7" s="159"/>
      <c r="B7" s="135" t="str">
        <f>VLOOKUP(I6,verzamelblad!A5:E54,5)</f>
        <v>Zwartemeer</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verzamelblad!F23</f>
        <v>3680</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verzamelblad!H23</f>
        <v>0</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verzamelblad!I23</f>
        <v>34</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verzamelblad!J23</f>
        <v>0</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verzamelblad!K23</f>
        <v>96</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verzamelblad!L23</f>
        <v>230</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verzamelblad!N23</f>
        <v>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verzamelblad!O23</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verzamelblad!P23</f>
        <v>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verzamelblad!Q23</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verzamelblad!R23</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verzamelblad!S23</f>
        <v>4270</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verzamelblad!T23</f>
        <v>0</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verzamelblad!U23</f>
        <v>162</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verzamelblad!V23</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verzamelblad!W23</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verzamelblad!X23</f>
        <v>94</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verzamelblad!Y23</f>
        <v>0</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verzamelblad!Z23</f>
        <v>1840</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verzamelblad!AA23</f>
        <v>0</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verzamelblad!AB23</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verzamelblad!AC23</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verzamelblad!AD23</f>
        <v>0</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verzamelblad!AE23</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verzamelblad!AF23</f>
        <v>0</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verzamelblad!AG23</f>
        <v>48.6</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verzamelblad!AH23</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verzamelblad!AI23</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verzamelblad!AJ23</f>
        <v>28.2</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verzamelblad!AK23</f>
        <v>13</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verzamelblad!AM23</f>
        <v>10</v>
      </c>
      <c r="H41" s="236">
        <f>'Tarieven onderhoud'!D34</f>
        <v>0</v>
      </c>
      <c r="I41" s="348">
        <f t="shared" si="0"/>
        <v>0</v>
      </c>
      <c r="J41" s="159"/>
      <c r="K41" s="159"/>
      <c r="L41" s="159"/>
      <c r="M41" s="160"/>
      <c r="N41" s="160"/>
      <c r="O41" s="160"/>
    </row>
    <row r="42" spans="1:16" ht="15.75" thickBot="1" x14ac:dyDescent="0.3">
      <c r="A42" s="160"/>
      <c r="B42" s="153" t="s">
        <v>71</v>
      </c>
      <c r="C42" s="91"/>
      <c r="D42" s="92"/>
      <c r="E42" s="92"/>
      <c r="F42" s="93"/>
      <c r="G42" s="94"/>
      <c r="H42" s="94"/>
      <c r="I42" s="147">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0"/>
      <c r="K48" s="159"/>
      <c r="L48" s="159"/>
      <c r="M48" s="159"/>
      <c r="N48" s="160"/>
      <c r="O48" s="160"/>
      <c r="P48" s="160"/>
    </row>
    <row r="49" spans="1:16" x14ac:dyDescent="0.25">
      <c r="A49" s="160"/>
      <c r="B49" s="160"/>
      <c r="C49" s="160"/>
      <c r="D49" s="160"/>
      <c r="E49" s="161"/>
      <c r="F49" s="166"/>
      <c r="G49" s="166"/>
      <c r="H49" s="166"/>
      <c r="I49" s="166"/>
      <c r="J49" s="160"/>
      <c r="K49" s="160"/>
      <c r="L49" s="160"/>
      <c r="M49" s="160"/>
      <c r="N49" s="160"/>
      <c r="O49" s="160"/>
      <c r="P49" s="160"/>
    </row>
    <row r="50" spans="1:16" x14ac:dyDescent="0.25">
      <c r="A50" s="160"/>
      <c r="B50" s="160"/>
      <c r="C50" s="160"/>
      <c r="D50" s="160"/>
      <c r="E50" s="161"/>
      <c r="F50" s="166"/>
      <c r="G50" s="166"/>
      <c r="H50" s="166"/>
      <c r="I50" s="166"/>
      <c r="J50" s="161"/>
      <c r="K50" s="161"/>
      <c r="L50" s="161"/>
      <c r="M50" s="161"/>
      <c r="N50" s="160"/>
      <c r="O50" s="160"/>
      <c r="P50" s="160"/>
    </row>
    <row r="51" spans="1:16" x14ac:dyDescent="0.25">
      <c r="A51" s="160"/>
      <c r="B51" s="160"/>
      <c r="C51" s="160"/>
      <c r="D51" s="160"/>
      <c r="E51" s="95"/>
      <c r="F51" s="166"/>
      <c r="G51" s="88"/>
      <c r="H51" s="88"/>
      <c r="I51" s="88"/>
      <c r="J51" s="161"/>
      <c r="K51" s="159"/>
      <c r="L51" s="159"/>
      <c r="M51" s="159"/>
      <c r="N51" s="160"/>
      <c r="O51" s="160"/>
      <c r="P51" s="160"/>
    </row>
    <row r="52" spans="1:16" x14ac:dyDescent="0.25">
      <c r="A52" s="160"/>
      <c r="B52" s="160"/>
      <c r="C52" s="160"/>
      <c r="D52" s="160"/>
      <c r="E52" s="95"/>
      <c r="F52" s="166"/>
      <c r="G52" s="88"/>
      <c r="H52" s="88"/>
      <c r="I52" s="88"/>
      <c r="J52" s="161"/>
      <c r="K52" s="159"/>
      <c r="L52" s="159"/>
      <c r="M52" s="159"/>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161"/>
      <c r="F61" s="166"/>
      <c r="G61" s="166"/>
      <c r="H61" s="166"/>
      <c r="I61" s="166"/>
      <c r="J61" s="160"/>
      <c r="K61" s="159"/>
      <c r="L61" s="159"/>
      <c r="M61" s="159"/>
      <c r="N61" s="160"/>
      <c r="O61" s="160"/>
      <c r="P61" s="160"/>
    </row>
    <row r="62" spans="1:16" hidden="1" x14ac:dyDescent="0.25">
      <c r="A62" s="160"/>
      <c r="B62" s="160"/>
      <c r="C62" s="160"/>
      <c r="D62" s="160"/>
      <c r="E62" s="161"/>
      <c r="F62" s="166"/>
      <c r="G62" s="166"/>
      <c r="H62" s="166"/>
      <c r="I62" s="166"/>
      <c r="J62" s="161"/>
      <c r="K62" s="161"/>
      <c r="L62" s="161"/>
      <c r="M62" s="161"/>
      <c r="N62" s="160"/>
      <c r="O62" s="160"/>
      <c r="P62" s="160"/>
    </row>
    <row r="63" spans="1:16" hidden="1" x14ac:dyDescent="0.25">
      <c r="A63" s="160"/>
      <c r="B63" s="160"/>
      <c r="C63" s="160"/>
      <c r="D63" s="160"/>
      <c r="E63" s="161"/>
      <c r="F63" s="166"/>
      <c r="G63" s="166"/>
      <c r="H63" s="166"/>
      <c r="I63" s="166"/>
      <c r="J63" s="161"/>
      <c r="K63" s="161"/>
      <c r="L63" s="161"/>
      <c r="M63" s="161"/>
      <c r="N63" s="160"/>
      <c r="O63" s="160"/>
      <c r="P63" s="160"/>
    </row>
    <row r="64" spans="1:16" hidden="1" x14ac:dyDescent="0.25">
      <c r="A64" s="160"/>
      <c r="B64" s="160"/>
      <c r="C64" s="160"/>
      <c r="D64" s="160"/>
      <c r="E64" s="161"/>
      <c r="F64" s="166"/>
      <c r="G64" s="166"/>
      <c r="H64" s="166"/>
      <c r="I64" s="166"/>
      <c r="J64" s="160"/>
      <c r="K64" s="160"/>
      <c r="L64" s="160"/>
      <c r="M64" s="160"/>
      <c r="N64" s="160"/>
      <c r="O64" s="160"/>
      <c r="P64" s="160"/>
    </row>
    <row r="65" spans="1:16" hidden="1" x14ac:dyDescent="0.25">
      <c r="A65" s="160"/>
      <c r="B65" s="160"/>
      <c r="C65" s="160"/>
      <c r="D65" s="160"/>
      <c r="E65" s="161"/>
      <c r="F65" s="166"/>
      <c r="G65" s="166"/>
      <c r="H65" s="166"/>
      <c r="I65" s="166"/>
      <c r="J65" s="160"/>
      <c r="K65" s="160"/>
      <c r="L65" s="160"/>
      <c r="M65" s="160"/>
      <c r="N65" s="160"/>
      <c r="O65" s="160"/>
      <c r="P65" s="159"/>
    </row>
    <row r="66" spans="1:16" hidden="1" x14ac:dyDescent="0.25">
      <c r="A66" s="160"/>
      <c r="B66" s="160"/>
      <c r="C66" s="160"/>
      <c r="D66" s="160"/>
      <c r="E66" s="161"/>
      <c r="F66" s="166"/>
      <c r="G66" s="166"/>
      <c r="H66" s="166"/>
      <c r="I66" s="166"/>
      <c r="J66" s="160"/>
      <c r="K66" s="160"/>
      <c r="L66" s="160"/>
      <c r="M66" s="160"/>
      <c r="N66" s="160"/>
      <c r="O66" s="160"/>
      <c r="P66" s="159"/>
    </row>
    <row r="67" spans="1:16" hidden="1" x14ac:dyDescent="0.25">
      <c r="A67" s="160"/>
      <c r="B67" s="160"/>
      <c r="C67" s="160"/>
      <c r="D67" s="160"/>
      <c r="E67" s="161"/>
      <c r="F67" s="166"/>
      <c r="G67" s="166"/>
      <c r="H67" s="166"/>
      <c r="I67" s="166"/>
      <c r="J67" s="160"/>
      <c r="K67" s="160"/>
      <c r="L67" s="160"/>
      <c r="M67" s="160"/>
      <c r="N67" s="160"/>
      <c r="O67" s="160"/>
      <c r="P67" s="160"/>
    </row>
    <row r="68" spans="1:16" hidden="1" x14ac:dyDescent="0.25">
      <c r="A68" s="160"/>
      <c r="B68" s="160"/>
      <c r="C68" s="160"/>
      <c r="D68" s="160"/>
      <c r="E68" s="161"/>
      <c r="F68" s="166"/>
      <c r="G68" s="166"/>
      <c r="H68" s="166"/>
      <c r="I68" s="166"/>
      <c r="J68" s="160"/>
      <c r="K68" s="160"/>
      <c r="L68" s="160"/>
      <c r="M68" s="160"/>
      <c r="N68" s="160"/>
      <c r="O68" s="160"/>
      <c r="P68" s="160"/>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59"/>
      <c r="L78" s="159"/>
      <c r="M78" s="159"/>
      <c r="N78" s="160"/>
      <c r="O78" s="160"/>
      <c r="P78" s="160"/>
    </row>
    <row r="79" spans="1:16" hidden="1" x14ac:dyDescent="0.25">
      <c r="A79" s="160"/>
      <c r="B79" s="160"/>
      <c r="C79" s="160"/>
      <c r="D79" s="160"/>
      <c r="E79" s="161"/>
      <c r="F79" s="166"/>
      <c r="G79" s="166"/>
      <c r="H79" s="166"/>
      <c r="I79" s="166"/>
      <c r="J79" s="160"/>
      <c r="K79" s="160"/>
      <c r="L79" s="160"/>
      <c r="M79" s="160"/>
      <c r="N79" s="160"/>
      <c r="O79" s="160"/>
      <c r="P79" s="160"/>
    </row>
    <row r="80" spans="1:16" hidden="1" x14ac:dyDescent="0.25">
      <c r="A80" s="160"/>
      <c r="B80" s="160"/>
      <c r="C80" s="160"/>
      <c r="D80" s="160"/>
      <c r="E80" s="161"/>
      <c r="F80" s="166"/>
      <c r="G80" s="166"/>
      <c r="H80" s="166"/>
      <c r="I80" s="166"/>
      <c r="J80" s="160"/>
      <c r="K80" s="84"/>
      <c r="L80" s="84"/>
      <c r="M80" s="84"/>
      <c r="N80" s="160"/>
      <c r="O80" s="160"/>
      <c r="P80" s="160"/>
    </row>
    <row r="81" spans="1:16" hidden="1" x14ac:dyDescent="0.25">
      <c r="A81" s="160"/>
      <c r="B81" s="160"/>
      <c r="C81" s="160"/>
      <c r="D81" s="160"/>
      <c r="E81" s="161"/>
      <c r="F81" s="166"/>
      <c r="G81" s="166"/>
      <c r="H81" s="166"/>
      <c r="I81" s="166"/>
      <c r="J81" s="160"/>
      <c r="K81" s="84"/>
      <c r="L81" s="84"/>
      <c r="M81" s="84"/>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96"/>
      <c r="N83" s="160"/>
      <c r="O83" s="160"/>
      <c r="P83" s="160"/>
    </row>
    <row r="84" spans="1:16" hidden="1" x14ac:dyDescent="0.25">
      <c r="A84" s="160"/>
      <c r="B84" s="160"/>
      <c r="C84" s="160"/>
      <c r="D84" s="160"/>
      <c r="E84" s="161"/>
      <c r="F84" s="166"/>
      <c r="G84" s="166"/>
      <c r="H84" s="166"/>
      <c r="I84" s="166"/>
      <c r="J84" s="160"/>
      <c r="K84" s="160"/>
      <c r="L84" s="160"/>
      <c r="M84" s="160"/>
      <c r="N84" s="97"/>
      <c r="O84" s="160"/>
      <c r="P84" s="160"/>
    </row>
    <row r="85" spans="1:16" hidden="1" x14ac:dyDescent="0.25">
      <c r="A85" s="160"/>
      <c r="B85" s="160"/>
      <c r="C85" s="160"/>
      <c r="D85" s="160"/>
      <c r="E85" s="161"/>
      <c r="F85" s="166"/>
      <c r="G85" s="166"/>
      <c r="H85" s="166"/>
      <c r="I85" s="166"/>
      <c r="J85" s="160"/>
      <c r="K85" s="160"/>
      <c r="L85" s="160"/>
      <c r="M85" s="160"/>
      <c r="N85" s="97"/>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160"/>
      <c r="O87" s="160"/>
      <c r="P87" s="160"/>
    </row>
    <row r="88" spans="1:16" hidden="1" x14ac:dyDescent="0.25">
      <c r="A88" s="160"/>
      <c r="B88" s="160"/>
      <c r="C88" s="160"/>
      <c r="D88" s="160"/>
      <c r="E88" s="98"/>
      <c r="F88" s="166"/>
      <c r="G88" s="166"/>
      <c r="H88" s="166"/>
      <c r="I88" s="166"/>
      <c r="J88" s="160"/>
      <c r="K88" s="84"/>
      <c r="L88" s="84"/>
      <c r="M88" s="84"/>
      <c r="N88" s="160"/>
      <c r="O88" s="160"/>
      <c r="P88" s="160"/>
    </row>
    <row r="89" spans="1:16" hidden="1" x14ac:dyDescent="0.25"/>
    <row r="90" spans="1:16" hidden="1" x14ac:dyDescent="0.25"/>
    <row r="91" spans="1:16" hidden="1" x14ac:dyDescent="0.25">
      <c r="A91" s="158" t="s">
        <v>7</v>
      </c>
      <c r="D91" s="158" t="s">
        <v>18</v>
      </c>
      <c r="E91" s="38" t="s">
        <v>19</v>
      </c>
    </row>
    <row r="92" spans="1:16" hidden="1" x14ac:dyDescent="0.25">
      <c r="A92" s="158" t="str">
        <f>IF(N22=0,"",N22)</f>
        <v/>
      </c>
      <c r="D92" s="158">
        <f t="shared" ref="D92:D106" ca="1" si="2">IF(A92="",0,VLOOKUP(A92,INDIRECT("'"&amp;$I$7&amp;"'!C500:M515"),11,0))</f>
        <v>0</v>
      </c>
      <c r="E92" s="38" t="str">
        <f>IF(O22="","",SUM(D92/O22)*#REF!)</f>
        <v/>
      </c>
    </row>
    <row r="93" spans="1:16" hidden="1" x14ac:dyDescent="0.25">
      <c r="A93" s="158" t="str">
        <f>IF(N24=0,"",N24)</f>
        <v/>
      </c>
      <c r="D93" s="158">
        <f t="shared" ca="1" si="2"/>
        <v>0</v>
      </c>
      <c r="E93" s="38" t="str">
        <f>IF(O24="","",SUM(D93/O24)*#REF!)</f>
        <v/>
      </c>
    </row>
    <row r="94" spans="1:16" hidden="1" x14ac:dyDescent="0.25">
      <c r="A94" s="158" t="str">
        <f>IF(N27=0,"",N27)</f>
        <v/>
      </c>
      <c r="D94" s="158">
        <f t="shared" ca="1" si="2"/>
        <v>0</v>
      </c>
      <c r="E94" s="38" t="str">
        <f>IF(O27="","",SUM(D94/O27)*#REF!)</f>
        <v/>
      </c>
    </row>
    <row r="95" spans="1:16" hidden="1" x14ac:dyDescent="0.25">
      <c r="A95" s="158" t="str">
        <f>IF(N28=0,"",N28)</f>
        <v/>
      </c>
      <c r="D95" s="158">
        <f t="shared" ca="1" si="2"/>
        <v>0</v>
      </c>
      <c r="E95" s="38" t="str">
        <f>IF(O28="","",SUM(D95/O28)*#REF!)</f>
        <v/>
      </c>
    </row>
    <row r="96" spans="1:16" hidden="1" x14ac:dyDescent="0.25">
      <c r="A96" s="158" t="str">
        <f>IF(N29=0,"",N29)</f>
        <v/>
      </c>
      <c r="D96" s="158">
        <f t="shared" ca="1" si="2"/>
        <v>0</v>
      </c>
      <c r="E96" s="38" t="str">
        <f>IF(O29="","",SUM(D96/O29)*#REF!)</f>
        <v/>
      </c>
    </row>
    <row r="97" spans="1:5" hidden="1" x14ac:dyDescent="0.25">
      <c r="A97" s="158" t="e">
        <f>IF(#REF!=0,"",#REF!)</f>
        <v>#REF!</v>
      </c>
      <c r="D97" s="158" t="e">
        <f t="shared" ca="1" si="2"/>
        <v>#REF!</v>
      </c>
      <c r="E97" s="38" t="e">
        <f>IF(#REF!="","",SUM(D97/#REF!)*#REF!)</f>
        <v>#REF!</v>
      </c>
    </row>
    <row r="98" spans="1:5" hidden="1" x14ac:dyDescent="0.25">
      <c r="A98" s="158" t="e">
        <f>IF(#REF!=0,"",#REF!)</f>
        <v>#REF!</v>
      </c>
      <c r="D98" s="158" t="e">
        <f t="shared" ca="1" si="2"/>
        <v>#REF!</v>
      </c>
      <c r="E98" s="38" t="e">
        <f>IF(#REF!="","",SUM(D98/#REF!)*#REF!)</f>
        <v>#REF!</v>
      </c>
    </row>
    <row r="99" spans="1:5" hidden="1" x14ac:dyDescent="0.25">
      <c r="A99" s="158" t="str">
        <f>IF(N33=0,"",N33)</f>
        <v/>
      </c>
      <c r="D99" s="158">
        <f t="shared" ca="1" si="2"/>
        <v>0</v>
      </c>
      <c r="E99" s="38" t="str">
        <f>IF(O33="","",SUM(D99/O33)*#REF!)</f>
        <v/>
      </c>
    </row>
    <row r="100" spans="1:5" hidden="1" x14ac:dyDescent="0.25">
      <c r="A100" s="158" t="str">
        <f>IF(N34=0,"",N34)</f>
        <v/>
      </c>
      <c r="D100" s="158">
        <f t="shared" ca="1" si="2"/>
        <v>0</v>
      </c>
      <c r="E100" s="38" t="str">
        <f>IF(O34="","",SUM(D100/O34)*#REF!)</f>
        <v/>
      </c>
    </row>
    <row r="101" spans="1:5" hidden="1" x14ac:dyDescent="0.25">
      <c r="A101" s="158" t="e">
        <f>IF(#REF!=0,"",#REF!)</f>
        <v>#REF!</v>
      </c>
      <c r="D101" s="158" t="e">
        <f t="shared" ca="1" si="2"/>
        <v>#REF!</v>
      </c>
      <c r="E101" s="38" t="e">
        <f>IF(#REF!="","",SUM(D101/#REF!)*#REF!)</f>
        <v>#REF!</v>
      </c>
    </row>
    <row r="102" spans="1:5" hidden="1" x14ac:dyDescent="0.25">
      <c r="A102" s="158" t="e">
        <f>IF(#REF!=0,"",#REF!)</f>
        <v>#REF!</v>
      </c>
      <c r="D102" s="158" t="e">
        <f t="shared" ca="1" si="2"/>
        <v>#REF!</v>
      </c>
      <c r="E102" s="38" t="e">
        <f>IF(#REF!="","",SUM(D102/#REF!)*#REF!)</f>
        <v>#REF!</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t="15.75" hidden="1" thickBot="1" x14ac:dyDescent="0.3">
      <c r="A107" s="99" t="s">
        <v>20</v>
      </c>
      <c r="B107" s="99"/>
      <c r="C107" s="99"/>
      <c r="D107" s="99" t="e">
        <f ca="1">SUM(D92:D106)</f>
        <v>#REF!</v>
      </c>
      <c r="E107" s="100" t="e">
        <f>SUM(E92:E106)</f>
        <v>#REF!</v>
      </c>
    </row>
    <row r="108" spans="1:5" ht="15.75" hidden="1" thickTop="1" x14ac:dyDescent="0.25"/>
    <row r="109" spans="1:5" hidden="1" x14ac:dyDescent="0.25"/>
    <row r="110" spans="1:5" hidden="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vo06ZanCoZ6aWO1x+f+UszcLfqS/kk9xcaaeZ6tsQ3VW7QwR80Vccg7/tU5gjHQoumPYW2MzMNaBbMQvU1EeMw==" saltValue="OMcQA61VQA52zXd4u93Ohg==" spinCount="100000" sheet="1" objects="1" scenarios="1"/>
  <mergeCells count="2">
    <mergeCell ref="B3:I3"/>
    <mergeCell ref="B44:I44"/>
  </mergeCells>
  <phoneticPr fontId="11" type="noConversion"/>
  <conditionalFormatting sqref="N16">
    <cfRule type="cellIs" dxfId="24"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7">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20,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R.K./P.C. Jenaplanbasisschool Kristalla</v>
      </c>
      <c r="C5" s="117"/>
      <c r="D5" s="117"/>
      <c r="E5" s="118"/>
      <c r="F5" s="48"/>
      <c r="G5" s="48"/>
      <c r="H5" s="48"/>
      <c r="I5" s="123"/>
      <c r="J5" s="40"/>
      <c r="K5" s="40"/>
    </row>
    <row r="6" spans="1:15" x14ac:dyDescent="0.25">
      <c r="A6" s="159"/>
      <c r="B6" s="134" t="str">
        <f>VLOOKUP(I6,verzamelblad!A5:E54,4)</f>
        <v>Houtweg 402</v>
      </c>
      <c r="C6" s="119"/>
      <c r="D6" s="119"/>
      <c r="E6" s="120"/>
      <c r="F6" s="53"/>
      <c r="G6" s="54" t="s">
        <v>5</v>
      </c>
      <c r="H6" s="101"/>
      <c r="I6" s="124">
        <v>20</v>
      </c>
      <c r="J6" s="40"/>
      <c r="K6" s="40"/>
      <c r="L6" s="40"/>
    </row>
    <row r="7" spans="1:15" x14ac:dyDescent="0.25">
      <c r="A7" s="159"/>
      <c r="B7" s="135" t="str">
        <f>VLOOKUP(I6,verzamelblad!A5:E54,5)</f>
        <v>Emmen</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30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verzamelblad!F24</f>
        <v>926</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verzamelblad!H24</f>
        <v>0</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verzamelblad!I24</f>
        <v>1</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verzamelblad!J24</f>
        <v>0</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verzamelblad!K24</f>
        <v>0</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verzamelblad!L24</f>
        <v>0</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verzamelblad!N24</f>
        <v>30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verzamelblad!O24</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verzamelblad!P24</f>
        <v>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verzamelblad!Q24</f>
        <v>48</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verzamelblad!R24</f>
        <v>40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verzamelblad!S24</f>
        <v>200</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verzamelblad!T24</f>
        <v>0</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verzamelblad!U24</f>
        <v>25</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verzamelblad!V24</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verzamelblad!W24</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verzamelblad!X24</f>
        <v>0</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verzamelblad!Y24</f>
        <v>200</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verzamelblad!Z24</f>
        <v>443</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verzamelblad!AA24</f>
        <v>0</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verzamelblad!AB24</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verzamelblad!AC24</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verzamelblad!AD24</f>
        <v>20</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verzamelblad!AE24</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verzamelblad!AF24</f>
        <v>0</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verzamelblad!AG24</f>
        <v>7.5</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verzamelblad!AH24</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verzamelblad!AI24</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verzamelblad!AJ24</f>
        <v>0</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verzamelblad!AK24</f>
        <v>8.5</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verzamelblad!AM24</f>
        <v>3</v>
      </c>
      <c r="H41" s="236">
        <f>'Tarieven onderhoud'!D34</f>
        <v>0</v>
      </c>
      <c r="I41" s="348">
        <f t="shared" si="0"/>
        <v>0</v>
      </c>
      <c r="J41" s="159"/>
      <c r="K41" s="159"/>
      <c r="L41" s="159"/>
      <c r="M41" s="160"/>
      <c r="N41" s="160"/>
      <c r="O41" s="160"/>
    </row>
    <row r="42" spans="1:16" ht="15.75" thickBot="1" x14ac:dyDescent="0.3">
      <c r="A42" s="160"/>
      <c r="B42" s="153" t="s">
        <v>71</v>
      </c>
      <c r="C42" s="91"/>
      <c r="D42" s="92"/>
      <c r="E42" s="92"/>
      <c r="F42" s="93"/>
      <c r="G42" s="94"/>
      <c r="H42" s="94"/>
      <c r="I42" s="147">
        <f>SUM(I11:I41)</f>
        <v>0</v>
      </c>
      <c r="J42" s="159"/>
      <c r="K42" s="159"/>
      <c r="L42" s="159"/>
      <c r="M42" s="160"/>
      <c r="N42" s="160"/>
      <c r="O42" s="160"/>
    </row>
    <row r="43" spans="1:16" ht="15.75" thickTop="1" x14ac:dyDescent="0.25">
      <c r="A43" s="160"/>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0"/>
      <c r="K48" s="159"/>
      <c r="L48" s="159"/>
      <c r="M48" s="159"/>
      <c r="N48" s="160"/>
      <c r="O48" s="160"/>
      <c r="P48" s="160"/>
    </row>
    <row r="49" spans="1:16" x14ac:dyDescent="0.25">
      <c r="A49" s="160"/>
      <c r="B49" s="160"/>
      <c r="C49" s="160"/>
      <c r="D49" s="160"/>
      <c r="E49" s="161"/>
      <c r="F49" s="166"/>
      <c r="G49" s="166"/>
      <c r="H49" s="166"/>
      <c r="I49" s="166"/>
      <c r="J49" s="160"/>
      <c r="K49" s="160"/>
      <c r="L49" s="160"/>
      <c r="M49" s="160"/>
      <c r="N49" s="160"/>
      <c r="O49" s="160"/>
      <c r="P49" s="160"/>
    </row>
    <row r="50" spans="1:16" x14ac:dyDescent="0.25">
      <c r="A50" s="160"/>
      <c r="B50" s="160"/>
      <c r="C50" s="160"/>
      <c r="D50" s="160"/>
      <c r="E50" s="161"/>
      <c r="F50" s="166"/>
      <c r="G50" s="166"/>
      <c r="H50" s="166"/>
      <c r="I50" s="166"/>
      <c r="J50" s="161"/>
      <c r="K50" s="161"/>
      <c r="L50" s="161"/>
      <c r="M50" s="161"/>
      <c r="N50" s="160"/>
      <c r="O50" s="160"/>
      <c r="P50" s="160"/>
    </row>
    <row r="51" spans="1:16" x14ac:dyDescent="0.25">
      <c r="A51" s="160"/>
      <c r="B51" s="160"/>
      <c r="C51" s="160"/>
      <c r="D51" s="160"/>
      <c r="E51" s="95"/>
      <c r="F51" s="166"/>
      <c r="G51" s="88"/>
      <c r="H51" s="88"/>
      <c r="I51" s="88"/>
      <c r="J51" s="161"/>
      <c r="K51" s="159"/>
      <c r="L51" s="159"/>
      <c r="M51" s="159"/>
      <c r="N51" s="160"/>
      <c r="O51" s="160"/>
      <c r="P51" s="160"/>
    </row>
    <row r="52" spans="1:16" x14ac:dyDescent="0.25">
      <c r="A52" s="160"/>
      <c r="B52" s="160"/>
      <c r="C52" s="160"/>
      <c r="D52" s="160"/>
      <c r="E52" s="95"/>
      <c r="F52" s="166"/>
      <c r="G52" s="88"/>
      <c r="H52" s="88"/>
      <c r="I52" s="88"/>
      <c r="J52" s="161"/>
      <c r="K52" s="159"/>
      <c r="L52" s="159"/>
      <c r="M52" s="159"/>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161"/>
      <c r="F61" s="166"/>
      <c r="G61" s="166"/>
      <c r="H61" s="166"/>
      <c r="I61" s="166"/>
      <c r="J61" s="160"/>
      <c r="K61" s="159"/>
      <c r="L61" s="159"/>
      <c r="M61" s="159"/>
      <c r="N61" s="160"/>
      <c r="O61" s="160"/>
      <c r="P61" s="160"/>
    </row>
    <row r="62" spans="1:16" hidden="1" x14ac:dyDescent="0.25">
      <c r="A62" s="160"/>
      <c r="B62" s="160"/>
      <c r="C62" s="160"/>
      <c r="D62" s="160"/>
      <c r="E62" s="161"/>
      <c r="F62" s="166"/>
      <c r="G62" s="166"/>
      <c r="H62" s="166"/>
      <c r="I62" s="166"/>
      <c r="J62" s="161"/>
      <c r="K62" s="161"/>
      <c r="L62" s="161"/>
      <c r="M62" s="161"/>
      <c r="N62" s="160"/>
      <c r="O62" s="160"/>
      <c r="P62" s="160"/>
    </row>
    <row r="63" spans="1:16" hidden="1" x14ac:dyDescent="0.25">
      <c r="A63" s="160"/>
      <c r="B63" s="160"/>
      <c r="C63" s="160"/>
      <c r="D63" s="160"/>
      <c r="E63" s="161"/>
      <c r="F63" s="166"/>
      <c r="G63" s="166"/>
      <c r="H63" s="166"/>
      <c r="I63" s="166"/>
      <c r="J63" s="161"/>
      <c r="K63" s="161"/>
      <c r="L63" s="161"/>
      <c r="M63" s="161"/>
      <c r="N63" s="160"/>
      <c r="O63" s="160"/>
      <c r="P63" s="160"/>
    </row>
    <row r="64" spans="1:16" hidden="1" x14ac:dyDescent="0.25">
      <c r="A64" s="160"/>
      <c r="B64" s="160"/>
      <c r="C64" s="160"/>
      <c r="D64" s="160"/>
      <c r="E64" s="161"/>
      <c r="F64" s="166"/>
      <c r="G64" s="166"/>
      <c r="H64" s="166"/>
      <c r="I64" s="166"/>
      <c r="J64" s="160"/>
      <c r="K64" s="160"/>
      <c r="L64" s="160"/>
      <c r="M64" s="160"/>
      <c r="N64" s="160"/>
      <c r="O64" s="160"/>
      <c r="P64" s="160"/>
    </row>
    <row r="65" spans="1:16" hidden="1" x14ac:dyDescent="0.25">
      <c r="A65" s="160"/>
      <c r="B65" s="160"/>
      <c r="C65" s="160"/>
      <c r="D65" s="160"/>
      <c r="E65" s="161"/>
      <c r="F65" s="166"/>
      <c r="G65" s="166"/>
      <c r="H65" s="166"/>
      <c r="I65" s="166"/>
      <c r="J65" s="160"/>
      <c r="K65" s="160"/>
      <c r="L65" s="160"/>
      <c r="M65" s="160"/>
      <c r="N65" s="160"/>
      <c r="O65" s="160"/>
      <c r="P65" s="159"/>
    </row>
    <row r="66" spans="1:16" hidden="1" x14ac:dyDescent="0.25">
      <c r="A66" s="160"/>
      <c r="B66" s="160"/>
      <c r="C66" s="160"/>
      <c r="D66" s="160"/>
      <c r="E66" s="161"/>
      <c r="F66" s="166"/>
      <c r="G66" s="166"/>
      <c r="H66" s="166"/>
      <c r="I66" s="166"/>
      <c r="J66" s="160"/>
      <c r="K66" s="160"/>
      <c r="L66" s="160"/>
      <c r="M66" s="160"/>
      <c r="N66" s="160"/>
      <c r="O66" s="160"/>
      <c r="P66" s="159"/>
    </row>
    <row r="67" spans="1:16" hidden="1" x14ac:dyDescent="0.25">
      <c r="A67" s="160"/>
      <c r="B67" s="160"/>
      <c r="C67" s="160"/>
      <c r="D67" s="160"/>
      <c r="E67" s="161"/>
      <c r="F67" s="166"/>
      <c r="G67" s="166"/>
      <c r="H67" s="166"/>
      <c r="I67" s="166"/>
      <c r="J67" s="160"/>
      <c r="K67" s="160"/>
      <c r="L67" s="160"/>
      <c r="M67" s="160"/>
      <c r="N67" s="160"/>
      <c r="O67" s="160"/>
      <c r="P67" s="160"/>
    </row>
    <row r="68" spans="1:16" hidden="1" x14ac:dyDescent="0.25">
      <c r="A68" s="160"/>
      <c r="B68" s="160"/>
      <c r="C68" s="160"/>
      <c r="D68" s="160"/>
      <c r="E68" s="161"/>
      <c r="F68" s="166"/>
      <c r="G68" s="166"/>
      <c r="H68" s="166"/>
      <c r="I68" s="166"/>
      <c r="J68" s="160"/>
      <c r="K68" s="160"/>
      <c r="L68" s="160"/>
      <c r="M68" s="160"/>
      <c r="N68" s="160"/>
      <c r="O68" s="160"/>
      <c r="P68" s="160"/>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59"/>
      <c r="L78" s="159"/>
      <c r="M78" s="159"/>
      <c r="N78" s="160"/>
      <c r="O78" s="160"/>
      <c r="P78" s="160"/>
    </row>
    <row r="79" spans="1:16" hidden="1" x14ac:dyDescent="0.25">
      <c r="A79" s="160"/>
      <c r="B79" s="160"/>
      <c r="C79" s="160"/>
      <c r="D79" s="160"/>
      <c r="E79" s="161"/>
      <c r="F79" s="166"/>
      <c r="G79" s="166"/>
      <c r="H79" s="166"/>
      <c r="I79" s="166"/>
      <c r="J79" s="160"/>
      <c r="K79" s="160"/>
      <c r="L79" s="160"/>
      <c r="M79" s="160"/>
      <c r="N79" s="160"/>
      <c r="O79" s="160"/>
      <c r="P79" s="160"/>
    </row>
    <row r="80" spans="1:16" hidden="1" x14ac:dyDescent="0.25">
      <c r="A80" s="160"/>
      <c r="B80" s="160"/>
      <c r="C80" s="160"/>
      <c r="D80" s="160"/>
      <c r="E80" s="161"/>
      <c r="F80" s="166"/>
      <c r="G80" s="166"/>
      <c r="H80" s="166"/>
      <c r="I80" s="166"/>
      <c r="J80" s="160"/>
      <c r="K80" s="84"/>
      <c r="L80" s="84"/>
      <c r="M80" s="84"/>
      <c r="N80" s="160"/>
      <c r="O80" s="160"/>
      <c r="P80" s="160"/>
    </row>
    <row r="81" spans="1:16" hidden="1" x14ac:dyDescent="0.25">
      <c r="A81" s="160"/>
      <c r="B81" s="160"/>
      <c r="C81" s="160"/>
      <c r="D81" s="160"/>
      <c r="E81" s="161"/>
      <c r="F81" s="166"/>
      <c r="G81" s="166"/>
      <c r="H81" s="166"/>
      <c r="I81" s="166"/>
      <c r="J81" s="160"/>
      <c r="K81" s="84"/>
      <c r="L81" s="84"/>
      <c r="M81" s="84"/>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96"/>
      <c r="N83" s="160"/>
      <c r="O83" s="160"/>
      <c r="P83" s="160"/>
    </row>
    <row r="84" spans="1:16" hidden="1" x14ac:dyDescent="0.25">
      <c r="A84" s="160"/>
      <c r="B84" s="160"/>
      <c r="C84" s="160"/>
      <c r="D84" s="160"/>
      <c r="E84" s="161"/>
      <c r="F84" s="166"/>
      <c r="G84" s="166"/>
      <c r="H84" s="166"/>
      <c r="I84" s="166"/>
      <c r="J84" s="160"/>
      <c r="K84" s="160"/>
      <c r="L84" s="160"/>
      <c r="M84" s="160"/>
      <c r="N84" s="97"/>
      <c r="O84" s="160"/>
      <c r="P84" s="160"/>
    </row>
    <row r="85" spans="1:16" hidden="1" x14ac:dyDescent="0.25">
      <c r="A85" s="160"/>
      <c r="B85" s="160"/>
      <c r="C85" s="160"/>
      <c r="D85" s="160"/>
      <c r="E85" s="161"/>
      <c r="F85" s="166"/>
      <c r="G85" s="166"/>
      <c r="H85" s="166"/>
      <c r="I85" s="166"/>
      <c r="J85" s="160"/>
      <c r="K85" s="160"/>
      <c r="L85" s="160"/>
      <c r="M85" s="160"/>
      <c r="N85" s="97"/>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160"/>
      <c r="O87" s="160"/>
      <c r="P87" s="160"/>
    </row>
    <row r="88" spans="1:16" hidden="1" x14ac:dyDescent="0.25">
      <c r="A88" s="160"/>
      <c r="B88" s="160"/>
      <c r="C88" s="160"/>
      <c r="D88" s="160"/>
      <c r="E88" s="98"/>
      <c r="F88" s="166"/>
      <c r="G88" s="166"/>
      <c r="H88" s="166"/>
      <c r="I88" s="166"/>
      <c r="J88" s="160"/>
      <c r="K88" s="84"/>
      <c r="L88" s="84"/>
      <c r="M88" s="84"/>
      <c r="N88" s="160"/>
      <c r="O88" s="160"/>
      <c r="P88" s="160"/>
    </row>
    <row r="89" spans="1:16" hidden="1" x14ac:dyDescent="0.25"/>
    <row r="90" spans="1:16" hidden="1" x14ac:dyDescent="0.25"/>
    <row r="91" spans="1:16" hidden="1" x14ac:dyDescent="0.25">
      <c r="A91" s="158" t="s">
        <v>7</v>
      </c>
      <c r="D91" s="158" t="s">
        <v>18</v>
      </c>
      <c r="E91" s="38" t="s">
        <v>19</v>
      </c>
    </row>
    <row r="92" spans="1:16" hidden="1" x14ac:dyDescent="0.25">
      <c r="A92" s="158" t="str">
        <f>IF(N22=0,"",N22)</f>
        <v/>
      </c>
      <c r="D92" s="158">
        <f t="shared" ref="D92:D106" ca="1" si="2">IF(A92="",0,VLOOKUP(A92,INDIRECT("'"&amp;$I$7&amp;"'!C500:M515"),11,0))</f>
        <v>0</v>
      </c>
      <c r="E92" s="38" t="str">
        <f>IF(O22="","",SUM(D92/O22)*#REF!)</f>
        <v/>
      </c>
    </row>
    <row r="93" spans="1:16" hidden="1" x14ac:dyDescent="0.25">
      <c r="A93" s="158" t="str">
        <f>IF(N24=0,"",N24)</f>
        <v/>
      </c>
      <c r="D93" s="158">
        <f t="shared" ca="1" si="2"/>
        <v>0</v>
      </c>
      <c r="E93" s="38" t="str">
        <f>IF(O24="","",SUM(D93/O24)*#REF!)</f>
        <v/>
      </c>
    </row>
    <row r="94" spans="1:16" hidden="1" x14ac:dyDescent="0.25">
      <c r="A94" s="158" t="str">
        <f>IF(N27=0,"",N27)</f>
        <v/>
      </c>
      <c r="D94" s="158">
        <f t="shared" ca="1" si="2"/>
        <v>0</v>
      </c>
      <c r="E94" s="38" t="str">
        <f>IF(O27="","",SUM(D94/O27)*#REF!)</f>
        <v/>
      </c>
    </row>
    <row r="95" spans="1:16" hidden="1" x14ac:dyDescent="0.25">
      <c r="A95" s="158" t="str">
        <f>IF(N28=0,"",N28)</f>
        <v/>
      </c>
      <c r="D95" s="158">
        <f t="shared" ca="1" si="2"/>
        <v>0</v>
      </c>
      <c r="E95" s="38" t="str">
        <f>IF(O28="","",SUM(D95/O28)*#REF!)</f>
        <v/>
      </c>
    </row>
    <row r="96" spans="1:16" hidden="1" x14ac:dyDescent="0.25">
      <c r="A96" s="158" t="str">
        <f>IF(N29=0,"",N29)</f>
        <v/>
      </c>
      <c r="D96" s="158">
        <f t="shared" ca="1" si="2"/>
        <v>0</v>
      </c>
      <c r="E96" s="38" t="str">
        <f>IF(O29="","",SUM(D96/O29)*#REF!)</f>
        <v/>
      </c>
    </row>
    <row r="97" spans="1:5" hidden="1" x14ac:dyDescent="0.25">
      <c r="A97" s="158" t="e">
        <f>IF(#REF!=0,"",#REF!)</f>
        <v>#REF!</v>
      </c>
      <c r="D97" s="158" t="e">
        <f t="shared" ca="1" si="2"/>
        <v>#REF!</v>
      </c>
      <c r="E97" s="38" t="e">
        <f>IF(#REF!="","",SUM(D97/#REF!)*#REF!)</f>
        <v>#REF!</v>
      </c>
    </row>
    <row r="98" spans="1:5" hidden="1" x14ac:dyDescent="0.25">
      <c r="A98" s="158" t="e">
        <f>IF(#REF!=0,"",#REF!)</f>
        <v>#REF!</v>
      </c>
      <c r="D98" s="158" t="e">
        <f t="shared" ca="1" si="2"/>
        <v>#REF!</v>
      </c>
      <c r="E98" s="38" t="e">
        <f>IF(#REF!="","",SUM(D98/#REF!)*#REF!)</f>
        <v>#REF!</v>
      </c>
    </row>
    <row r="99" spans="1:5" hidden="1" x14ac:dyDescent="0.25">
      <c r="A99" s="158" t="e">
        <f>IF(#REF!=0,"",#REF!)</f>
        <v>#REF!</v>
      </c>
      <c r="D99" s="158" t="e">
        <f t="shared" ca="1" si="2"/>
        <v>#REF!</v>
      </c>
      <c r="E99" s="38" t="e">
        <f>IF(#REF!="","",SUM(D99/#REF!)*#REF!)</f>
        <v>#REF!</v>
      </c>
    </row>
    <row r="100" spans="1:5" hidden="1" x14ac:dyDescent="0.25">
      <c r="A100" s="158" t="str">
        <f>IF(N33=0,"",N33)</f>
        <v/>
      </c>
      <c r="D100" s="158">
        <f t="shared" ca="1" si="2"/>
        <v>0</v>
      </c>
      <c r="E100" s="38" t="str">
        <f>IF(O33="","",SUM(D100/O33)*#REF!)</f>
        <v/>
      </c>
    </row>
    <row r="101" spans="1:5" hidden="1" x14ac:dyDescent="0.25">
      <c r="A101" s="158" t="str">
        <f>IF(N36=0,"",N36)</f>
        <v/>
      </c>
      <c r="D101" s="158">
        <f t="shared" ca="1" si="2"/>
        <v>0</v>
      </c>
      <c r="E101" s="38" t="str">
        <f>IF(O36="","",SUM(D101/O36)*#REF!)</f>
        <v/>
      </c>
    </row>
    <row r="102" spans="1:5" hidden="1" x14ac:dyDescent="0.25">
      <c r="A102" s="158" t="e">
        <f>IF(#REF!=0,"",#REF!)</f>
        <v>#REF!</v>
      </c>
      <c r="D102" s="158" t="e">
        <f t="shared" ca="1" si="2"/>
        <v>#REF!</v>
      </c>
      <c r="E102" s="38" t="e">
        <f>IF(#REF!="","",SUM(D102/#REF!)*#REF!)</f>
        <v>#REF!</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t="15.75" hidden="1" thickBot="1" x14ac:dyDescent="0.3">
      <c r="A107" s="99" t="s">
        <v>20</v>
      </c>
      <c r="B107" s="99"/>
      <c r="C107" s="99"/>
      <c r="D107" s="99" t="e">
        <f ca="1">SUM(D92:D106)</f>
        <v>#REF!</v>
      </c>
      <c r="E107" s="100" t="e">
        <f>SUM(E92:E106)</f>
        <v>#REF!</v>
      </c>
    </row>
    <row r="108" spans="1:5" ht="15.75" hidden="1" thickTop="1" x14ac:dyDescent="0.25"/>
    <row r="109" spans="1:5" hidden="1" x14ac:dyDescent="0.25"/>
    <row r="110" spans="1:5" hidden="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VHrFe8OdsB6ZF+lqbQncCtW24iISPrNU+TKc4yJpSMCPYGuQ15r9q7gi8ilUXoMsjaiTiqhuwv/aqfKejPvqdw==" saltValue="1DlOHsVlfPvqIvZDTIUalQ==" spinCount="100000" sheet="1" objects="1" scenarios="1"/>
  <mergeCells count="2">
    <mergeCell ref="B3:I3"/>
    <mergeCell ref="B44:I44"/>
  </mergeCells>
  <phoneticPr fontId="11" type="noConversion"/>
  <conditionalFormatting sqref="N16">
    <cfRule type="cellIs" dxfId="23"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8">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21, onderdeel van bestek 2021-GRB2309</v>
      </c>
      <c r="C3" s="351"/>
      <c r="D3" s="351"/>
      <c r="E3" s="351"/>
      <c r="F3" s="351"/>
      <c r="G3" s="351"/>
      <c r="H3" s="351"/>
      <c r="I3" s="352"/>
    </row>
    <row r="4" spans="1:15" x14ac:dyDescent="0.25">
      <c r="A4" s="40"/>
      <c r="B4" s="41"/>
      <c r="C4" s="41"/>
      <c r="D4" s="41"/>
      <c r="E4" s="42"/>
      <c r="F4" s="43"/>
      <c r="G4" s="43"/>
      <c r="H4" s="43"/>
      <c r="I4" s="43"/>
      <c r="K4" s="40"/>
      <c r="L4" s="40"/>
    </row>
    <row r="5" spans="1:15" ht="15" customHeight="1" x14ac:dyDescent="0.25">
      <c r="A5" s="159"/>
      <c r="B5" s="132" t="str">
        <f>VLOOKUP(I6,verzamelblad!A5:E54,3)</f>
        <v>SBO Toermalijn</v>
      </c>
      <c r="C5" s="117"/>
      <c r="D5" s="117"/>
      <c r="E5" s="118"/>
      <c r="F5" s="48"/>
      <c r="G5" s="48"/>
      <c r="H5" s="48"/>
      <c r="I5" s="123"/>
      <c r="J5" s="40"/>
      <c r="K5" s="40"/>
    </row>
    <row r="6" spans="1:15" x14ac:dyDescent="0.25">
      <c r="A6" s="159"/>
      <c r="B6" s="134" t="str">
        <f>VLOOKUP(I6,verzamelblad!A5:E54,4)</f>
        <v>Sparrenlaan 4-5</v>
      </c>
      <c r="C6" s="119"/>
      <c r="D6" s="119"/>
      <c r="E6" s="120"/>
      <c r="F6" s="53"/>
      <c r="G6" s="54" t="s">
        <v>5</v>
      </c>
      <c r="H6" s="101"/>
      <c r="I6" s="124">
        <v>21</v>
      </c>
      <c r="J6" s="40"/>
      <c r="K6" s="40"/>
      <c r="L6" s="40"/>
    </row>
    <row r="7" spans="1:15" x14ac:dyDescent="0.25">
      <c r="A7" s="159"/>
      <c r="B7" s="135" t="str">
        <f>VLOOKUP(I6,verzamelblad!A5:E54,5)</f>
        <v>Emmen</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K10" s="161"/>
      <c r="L10" s="72"/>
      <c r="M10" s="38"/>
    </row>
    <row r="11" spans="1:15" x14ac:dyDescent="0.25">
      <c r="A11" s="160"/>
      <c r="B11" s="162" t="str">
        <f>verzamelblad!F4</f>
        <v>Schoolplein vegen (m2 = totaal van 2 beurten per jaar)</v>
      </c>
      <c r="C11" s="116"/>
      <c r="D11" s="74"/>
      <c r="E11" s="75"/>
      <c r="F11" s="163" t="str">
        <f>verzamelblad!F3</f>
        <v>m2</v>
      </c>
      <c r="G11" s="344">
        <f>verzamelblad!F25</f>
        <v>5252</v>
      </c>
      <c r="H11" s="236">
        <f>'Tarieven onderhoud'!D4</f>
        <v>0</v>
      </c>
      <c r="I11" s="235">
        <f>SUM(G11*H11)</f>
        <v>0</v>
      </c>
      <c r="K11" s="161"/>
      <c r="L11" s="72"/>
      <c r="M11" s="38"/>
    </row>
    <row r="12" spans="1:15" ht="18.75" customHeight="1" x14ac:dyDescent="0.25">
      <c r="B12" s="162" t="str">
        <f>verzamelblad!H4</f>
        <v>Vorm en leibomen</v>
      </c>
      <c r="C12" s="74"/>
      <c r="D12" s="74"/>
      <c r="E12" s="75"/>
      <c r="F12" s="163" t="str">
        <f>verzamelblad!H3</f>
        <v>stuks</v>
      </c>
      <c r="G12" s="344">
        <f>verzamelblad!H25</f>
        <v>0</v>
      </c>
      <c r="H12" s="236">
        <f>'Tarieven onderhoud'!D5</f>
        <v>0</v>
      </c>
      <c r="I12" s="235">
        <f>SUM(G12*H12)</f>
        <v>0</v>
      </c>
      <c r="K12" s="79"/>
      <c r="L12" s="79"/>
      <c r="M12" s="38"/>
      <c r="N12" s="38"/>
    </row>
    <row r="13" spans="1:15" x14ac:dyDescent="0.25">
      <c r="A13" s="160"/>
      <c r="B13" s="162" t="str">
        <f>verzamelblad!I4</f>
        <v>Bomen &lt; 20cm</v>
      </c>
      <c r="C13" s="164"/>
      <c r="D13" s="164"/>
      <c r="E13" s="165"/>
      <c r="F13" s="163" t="str">
        <f>verzamelblad!I3</f>
        <v>stuks</v>
      </c>
      <c r="G13" s="344">
        <f>verzamelblad!I25</f>
        <v>9</v>
      </c>
      <c r="H13" s="236">
        <f>'Tarieven onderhoud'!D6</f>
        <v>0</v>
      </c>
      <c r="I13" s="235">
        <f>SUM(G13*H13)</f>
        <v>0</v>
      </c>
      <c r="K13" s="84"/>
      <c r="L13" s="84"/>
      <c r="M13" s="85"/>
      <c r="N13" s="86"/>
      <c r="O13" s="160"/>
    </row>
    <row r="14" spans="1:15" x14ac:dyDescent="0.25">
      <c r="A14" s="160"/>
      <c r="B14" s="162" t="str">
        <f>verzamelblad!J4</f>
        <v>Bomen &gt; 20cm</v>
      </c>
      <c r="C14" s="164"/>
      <c r="D14" s="164"/>
      <c r="E14" s="165"/>
      <c r="F14" s="163" t="str">
        <f>verzamelblad!J3</f>
        <v>stuks</v>
      </c>
      <c r="G14" s="344">
        <f>verzamelblad!J25</f>
        <v>0</v>
      </c>
      <c r="H14" s="236">
        <f>'Tarieven onderhoud'!D7</f>
        <v>0</v>
      </c>
      <c r="I14" s="235">
        <f t="shared" ref="I14:I41" si="0">SUM(G14*H14)</f>
        <v>0</v>
      </c>
      <c r="K14" s="84"/>
      <c r="L14" s="84"/>
      <c r="M14" s="85"/>
      <c r="N14" s="86"/>
      <c r="O14" s="160"/>
    </row>
    <row r="15" spans="1:15" x14ac:dyDescent="0.25">
      <c r="A15" s="160"/>
      <c r="B15" s="162" t="str">
        <f>verzamelblad!K4</f>
        <v>Bosplantsoen</v>
      </c>
      <c r="C15" s="164"/>
      <c r="D15" s="164"/>
      <c r="E15" s="165"/>
      <c r="F15" s="163" t="str">
        <f>verzamelblad!K3</f>
        <v>m2</v>
      </c>
      <c r="G15" s="344">
        <f>verzamelblad!K25</f>
        <v>0</v>
      </c>
      <c r="H15" s="236">
        <f>'Tarieven onderhoud'!D8</f>
        <v>0</v>
      </c>
      <c r="I15" s="235">
        <f t="shared" si="0"/>
        <v>0</v>
      </c>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verzamelblad!L25</f>
        <v>296</v>
      </c>
      <c r="H16" s="236">
        <f>'Tarieven onderhoud'!D9</f>
        <v>0</v>
      </c>
      <c r="I16" s="235">
        <f t="shared" si="0"/>
        <v>0</v>
      </c>
      <c r="K16" s="84"/>
      <c r="L16" s="84"/>
      <c r="M16" s="85"/>
      <c r="N16" s="161"/>
      <c r="O16" s="160"/>
    </row>
    <row r="17" spans="1:15" x14ac:dyDescent="0.25">
      <c r="A17" s="160"/>
      <c r="B17" s="162" t="str">
        <f>verzamelblad!N4</f>
        <v>Sier en grove heesters</v>
      </c>
      <c r="C17" s="164"/>
      <c r="D17" s="164"/>
      <c r="E17" s="165"/>
      <c r="F17" s="163" t="str">
        <f>verzamelblad!N3</f>
        <v>m2</v>
      </c>
      <c r="G17" s="344">
        <f>verzamelblad!N25</f>
        <v>0</v>
      </c>
      <c r="H17" s="236">
        <f>'Tarieven onderhoud'!D10</f>
        <v>0</v>
      </c>
      <c r="I17" s="235">
        <f t="shared" si="0"/>
        <v>0</v>
      </c>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verzamelblad!O25</f>
        <v>0</v>
      </c>
      <c r="H18" s="236">
        <f>'Tarieven onderhoud'!D11</f>
        <v>0</v>
      </c>
      <c r="I18" s="235">
        <f t="shared" si="0"/>
        <v>0</v>
      </c>
      <c r="K18" s="160"/>
      <c r="L18" s="160"/>
      <c r="M18" s="160"/>
      <c r="N18" s="160"/>
      <c r="O18" s="160"/>
    </row>
    <row r="19" spans="1:15" x14ac:dyDescent="0.25">
      <c r="A19" s="160"/>
      <c r="B19" s="162" t="str">
        <f>verzamelblad!P4</f>
        <v>Bodembedekkers</v>
      </c>
      <c r="C19" s="164"/>
      <c r="D19" s="164"/>
      <c r="E19" s="165"/>
      <c r="F19" s="163" t="str">
        <f>verzamelblad!P3</f>
        <v>m2</v>
      </c>
      <c r="G19" s="344">
        <f>verzamelblad!P25</f>
        <v>0</v>
      </c>
      <c r="H19" s="236">
        <f>'Tarieven onderhoud'!D12</f>
        <v>0</v>
      </c>
      <c r="I19" s="235">
        <f t="shared" si="0"/>
        <v>0</v>
      </c>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verzamelblad!Q25</f>
        <v>0</v>
      </c>
      <c r="H20" s="236">
        <f>'Tarieven onderhoud'!D13</f>
        <v>0</v>
      </c>
      <c r="I20" s="235">
        <f t="shared" si="0"/>
        <v>0</v>
      </c>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verzamelblad!R25</f>
        <v>0</v>
      </c>
      <c r="H21" s="236">
        <f>'Tarieven onderhoud'!D14</f>
        <v>0</v>
      </c>
      <c r="I21" s="235">
        <f t="shared" si="0"/>
        <v>0</v>
      </c>
      <c r="K21" s="160"/>
      <c r="L21" s="160"/>
      <c r="M21" s="160"/>
      <c r="N21" s="160"/>
      <c r="O21" s="160"/>
    </row>
    <row r="22" spans="1:15" x14ac:dyDescent="0.25">
      <c r="A22" s="160"/>
      <c r="B22" s="162" t="str">
        <f>verzamelblad!S4</f>
        <v>Gazons</v>
      </c>
      <c r="C22" s="164"/>
      <c r="D22" s="87"/>
      <c r="E22" s="165"/>
      <c r="F22" s="163" t="str">
        <f>verzamelblad!S3</f>
        <v>m2</v>
      </c>
      <c r="G22" s="344">
        <f>verzamelblad!S25</f>
        <v>2904</v>
      </c>
      <c r="H22" s="236">
        <f>'Tarieven onderhoud'!D15</f>
        <v>0</v>
      </c>
      <c r="I22" s="235">
        <f t="shared" si="0"/>
        <v>0</v>
      </c>
      <c r="K22" s="88"/>
      <c r="L22" s="88"/>
      <c r="M22" s="160"/>
      <c r="N22" s="161"/>
      <c r="O22" s="166"/>
    </row>
    <row r="23" spans="1:15" x14ac:dyDescent="0.25">
      <c r="A23" s="160"/>
      <c r="B23" s="162" t="str">
        <f>verzamelblad!T4</f>
        <v>Valondergrond rubber</v>
      </c>
      <c r="C23" s="164"/>
      <c r="D23" s="87"/>
      <c r="E23" s="165"/>
      <c r="F23" s="163" t="str">
        <f>verzamelblad!T3</f>
        <v>m2</v>
      </c>
      <c r="G23" s="344">
        <f>verzamelblad!T25</f>
        <v>0</v>
      </c>
      <c r="H23" s="236">
        <f>'Tarieven onderhoud'!D16</f>
        <v>0</v>
      </c>
      <c r="I23" s="235">
        <f t="shared" si="0"/>
        <v>0</v>
      </c>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verzamelblad!U25</f>
        <v>0</v>
      </c>
      <c r="H24" s="236">
        <f>'Tarieven onderhoud'!D17</f>
        <v>0</v>
      </c>
      <c r="I24" s="235">
        <f t="shared" si="0"/>
        <v>0</v>
      </c>
      <c r="K24" s="160"/>
      <c r="L24" s="160"/>
      <c r="M24" s="160"/>
      <c r="N24" s="161"/>
      <c r="O24" s="166"/>
    </row>
    <row r="25" spans="1:15" x14ac:dyDescent="0.25">
      <c r="A25" s="160"/>
      <c r="B25" s="162" t="str">
        <f>verzamelblad!V4</f>
        <v>Valondergrond boomschors</v>
      </c>
      <c r="C25" s="164"/>
      <c r="D25" s="164"/>
      <c r="E25" s="165"/>
      <c r="F25" s="163" t="str">
        <f>verzamelblad!V3</f>
        <v>m2</v>
      </c>
      <c r="G25" s="344">
        <f>verzamelblad!V25</f>
        <v>0</v>
      </c>
      <c r="H25" s="236">
        <f>'Tarieven onderhoud'!D18</f>
        <v>0</v>
      </c>
      <c r="I25" s="235">
        <f t="shared" ref="I25:I26" si="1">SUM(G25*H25)</f>
        <v>0</v>
      </c>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verzamelblad!W25</f>
        <v>0</v>
      </c>
      <c r="H26" s="236">
        <f>'Tarieven onderhoud'!D19</f>
        <v>0</v>
      </c>
      <c r="I26" s="235">
        <f t="shared" si="1"/>
        <v>0</v>
      </c>
      <c r="K26" s="160"/>
      <c r="L26" s="160"/>
      <c r="M26" s="160"/>
      <c r="N26" s="161"/>
      <c r="O26" s="166"/>
    </row>
    <row r="27" spans="1:15" x14ac:dyDescent="0.25">
      <c r="A27" s="160"/>
      <c r="B27" s="162" t="str">
        <f>verzamelblad!X4</f>
        <v>Valondergrond  valzand</v>
      </c>
      <c r="C27" s="164"/>
      <c r="D27" s="165"/>
      <c r="E27" s="165"/>
      <c r="F27" s="163" t="str">
        <f>verzamelblad!X3</f>
        <v>m2</v>
      </c>
      <c r="G27" s="344">
        <f>verzamelblad!X25</f>
        <v>702</v>
      </c>
      <c r="H27" s="236">
        <f>'Tarieven onderhoud'!D20</f>
        <v>0</v>
      </c>
      <c r="I27" s="235">
        <f t="shared" si="0"/>
        <v>0</v>
      </c>
      <c r="K27" s="161"/>
      <c r="L27" s="161"/>
      <c r="M27" s="160"/>
      <c r="N27" s="161"/>
      <c r="O27" s="166"/>
    </row>
    <row r="28" spans="1:15" x14ac:dyDescent="0.25">
      <c r="A28" s="160"/>
      <c r="B28" s="162" t="str">
        <f>verzamelblad!Y4</f>
        <v>Valondergrond kunstgras</v>
      </c>
      <c r="C28" s="164"/>
      <c r="D28" s="165"/>
      <c r="E28" s="165"/>
      <c r="F28" s="163" t="str">
        <f>verzamelblad!Y3</f>
        <v>m2</v>
      </c>
      <c r="G28" s="344">
        <f>verzamelblad!Y25</f>
        <v>0</v>
      </c>
      <c r="H28" s="236">
        <f>'Tarieven onderhoud'!D21</f>
        <v>0</v>
      </c>
      <c r="I28" s="235">
        <f t="shared" si="0"/>
        <v>0</v>
      </c>
      <c r="K28" s="159"/>
      <c r="L28" s="159"/>
      <c r="M28" s="160"/>
      <c r="N28" s="161"/>
      <c r="O28" s="166"/>
    </row>
    <row r="29" spans="1:15" x14ac:dyDescent="0.25">
      <c r="A29" s="160"/>
      <c r="B29" s="162" t="str">
        <f>verzamelblad!Z4</f>
        <v>Verharding tegels</v>
      </c>
      <c r="C29" s="164"/>
      <c r="D29" s="165"/>
      <c r="E29" s="167"/>
      <c r="F29" s="163" t="str">
        <f>verzamelblad!Z3</f>
        <v>m2</v>
      </c>
      <c r="G29" s="344">
        <f>verzamelblad!Z25</f>
        <v>0</v>
      </c>
      <c r="H29" s="236">
        <f>'Tarieven onderhoud'!D22</f>
        <v>0</v>
      </c>
      <c r="I29" s="235">
        <f t="shared" si="0"/>
        <v>0</v>
      </c>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verzamelblad!AA25</f>
        <v>0</v>
      </c>
      <c r="H30" s="236">
        <f>'Tarieven onderhoud'!D23</f>
        <v>0</v>
      </c>
      <c r="I30" s="235">
        <f t="shared" si="0"/>
        <v>0</v>
      </c>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verzamelblad!AB25</f>
        <v>0</v>
      </c>
      <c r="H31" s="236">
        <f>'Tarieven onderhoud'!D24</f>
        <v>0</v>
      </c>
      <c r="I31" s="235">
        <f t="shared" si="0"/>
        <v>0</v>
      </c>
      <c r="K31" s="159"/>
      <c r="L31" s="159"/>
      <c r="M31" s="160"/>
      <c r="N31" s="161"/>
      <c r="O31" s="166"/>
    </row>
    <row r="32" spans="1:15" x14ac:dyDescent="0.25">
      <c r="A32" s="160"/>
      <c r="B32" s="162" t="str">
        <f>verzamelblad!AC4</f>
        <v>Verharding beton</v>
      </c>
      <c r="C32" s="164"/>
      <c r="D32" s="165"/>
      <c r="E32" s="167"/>
      <c r="F32" s="163" t="str">
        <f>verzamelblad!AC3</f>
        <v>m2</v>
      </c>
      <c r="G32" s="344">
        <f>verzamelblad!AC25</f>
        <v>0</v>
      </c>
      <c r="H32" s="236">
        <f>'Tarieven onderhoud'!D25</f>
        <v>0</v>
      </c>
      <c r="I32" s="235">
        <f t="shared" si="0"/>
        <v>0</v>
      </c>
      <c r="K32" s="159"/>
      <c r="L32" s="159"/>
      <c r="M32" s="160"/>
      <c r="N32" s="161"/>
      <c r="O32" s="166"/>
    </row>
    <row r="33" spans="1:16" x14ac:dyDescent="0.25">
      <c r="A33" s="160"/>
      <c r="B33" s="162" t="str">
        <f>verzamelblad!AD4</f>
        <v>Halfverharding</v>
      </c>
      <c r="C33" s="164"/>
      <c r="D33" s="165"/>
      <c r="E33" s="165"/>
      <c r="F33" s="163" t="str">
        <f>verzamelblad!AD3</f>
        <v>m2</v>
      </c>
      <c r="G33" s="344">
        <f>verzamelblad!AD25</f>
        <v>2626</v>
      </c>
      <c r="H33" s="236">
        <f>'Tarieven onderhoud'!D26</f>
        <v>0</v>
      </c>
      <c r="I33" s="235">
        <f t="shared" si="0"/>
        <v>0</v>
      </c>
      <c r="K33" s="159"/>
      <c r="L33" s="159"/>
      <c r="M33" s="160"/>
      <c r="N33" s="161"/>
      <c r="O33" s="166"/>
    </row>
    <row r="34" spans="1:16" x14ac:dyDescent="0.25">
      <c r="A34" s="160"/>
      <c r="B34" s="162" t="str">
        <f>verzamelblad!AE4</f>
        <v>Boomomheining</v>
      </c>
      <c r="C34" s="164"/>
      <c r="D34" s="165"/>
      <c r="E34" s="165"/>
      <c r="F34" s="163" t="str">
        <f>verzamelblad!AE3</f>
        <v>stuks</v>
      </c>
      <c r="G34" s="344">
        <f>verzamelblad!AE25</f>
        <v>0</v>
      </c>
      <c r="H34" s="236">
        <f>'Tarieven onderhoud'!D27</f>
        <v>0</v>
      </c>
      <c r="I34" s="235">
        <f t="shared" si="0"/>
        <v>0</v>
      </c>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verzamelblad!AF25</f>
        <v>2</v>
      </c>
      <c r="H35" s="236">
        <f>'Tarieven onderhoud'!D28</f>
        <v>0</v>
      </c>
      <c r="I35" s="242">
        <f t="shared" si="0"/>
        <v>0</v>
      </c>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verzamelblad!AG25</f>
        <v>0</v>
      </c>
      <c r="H36" s="236">
        <f>'Tarieven onderhoud'!D29</f>
        <v>0</v>
      </c>
      <c r="I36" s="34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verzamelblad!AH25</f>
        <v>0</v>
      </c>
      <c r="H37" s="236">
        <f>'Tarieven onderhoud'!D30</f>
        <v>0</v>
      </c>
      <c r="I37" s="34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verzamelblad!AI25</f>
        <v>0</v>
      </c>
      <c r="H38" s="236">
        <f>'Tarieven onderhoud'!D31</f>
        <v>0</v>
      </c>
      <c r="I38" s="34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verzamelblad!AJ25</f>
        <v>210.6</v>
      </c>
      <c r="H39" s="236">
        <f>'Tarieven onderhoud'!D32</f>
        <v>0</v>
      </c>
      <c r="I39" s="34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verzamelblad!AK25</f>
        <v>11</v>
      </c>
      <c r="H40" s="236">
        <f>'Tarieven onderhoud'!D33</f>
        <v>0</v>
      </c>
      <c r="I40" s="34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verzamelblad!AM25</f>
        <v>2</v>
      </c>
      <c r="H41" s="236">
        <f>'Tarieven onderhoud'!D34</f>
        <v>0</v>
      </c>
      <c r="I41" s="348">
        <f t="shared" si="0"/>
        <v>0</v>
      </c>
      <c r="K41" s="159"/>
      <c r="L41" s="159"/>
      <c r="M41" s="160"/>
      <c r="N41" s="160"/>
      <c r="O41" s="160"/>
    </row>
    <row r="42" spans="1:16" ht="15.75" thickBot="1" x14ac:dyDescent="0.3">
      <c r="A42" s="160"/>
      <c r="B42" s="153" t="s">
        <v>71</v>
      </c>
      <c r="C42" s="91"/>
      <c r="D42" s="92"/>
      <c r="E42" s="92"/>
      <c r="F42" s="93"/>
      <c r="G42" s="94"/>
      <c r="H42" s="94"/>
      <c r="I42" s="147">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1"/>
      <c r="K48" s="159"/>
      <c r="L48" s="159"/>
      <c r="M48" s="159"/>
      <c r="N48" s="160"/>
      <c r="O48" s="160"/>
      <c r="P48" s="160"/>
    </row>
    <row r="49" spans="1:16" x14ac:dyDescent="0.25">
      <c r="A49" s="160"/>
      <c r="B49" s="160"/>
      <c r="C49" s="160"/>
      <c r="D49" s="160"/>
      <c r="E49" s="161"/>
      <c r="F49" s="166"/>
      <c r="G49" s="166"/>
      <c r="H49" s="166"/>
      <c r="I49" s="166"/>
      <c r="J49" s="160"/>
      <c r="K49" s="159"/>
      <c r="L49" s="159"/>
      <c r="M49" s="159"/>
      <c r="N49" s="160"/>
      <c r="O49" s="160"/>
      <c r="P49" s="160"/>
    </row>
    <row r="50" spans="1:16" x14ac:dyDescent="0.25">
      <c r="A50" s="160"/>
      <c r="B50" s="160"/>
      <c r="C50" s="160"/>
      <c r="D50" s="160"/>
      <c r="E50" s="161"/>
      <c r="F50" s="166"/>
      <c r="G50" s="166"/>
      <c r="H50" s="166"/>
      <c r="I50" s="166"/>
      <c r="J50" s="160"/>
      <c r="K50" s="160"/>
      <c r="L50" s="160"/>
      <c r="M50" s="160"/>
      <c r="N50" s="160"/>
      <c r="O50" s="160"/>
      <c r="P50" s="160"/>
    </row>
    <row r="51" spans="1:16" x14ac:dyDescent="0.25">
      <c r="A51" s="160"/>
      <c r="B51" s="160"/>
      <c r="C51" s="160"/>
      <c r="D51" s="160"/>
      <c r="E51" s="161"/>
      <c r="F51" s="166"/>
      <c r="G51" s="166"/>
      <c r="H51" s="166"/>
      <c r="I51" s="166"/>
      <c r="J51" s="161"/>
      <c r="K51" s="161"/>
      <c r="L51" s="161"/>
      <c r="M51" s="161"/>
      <c r="N51" s="160"/>
      <c r="O51" s="160"/>
      <c r="P51" s="160"/>
    </row>
    <row r="52" spans="1:16" x14ac:dyDescent="0.25">
      <c r="A52" s="160"/>
      <c r="B52" s="160"/>
      <c r="C52" s="160"/>
      <c r="D52" s="160"/>
      <c r="E52" s="95"/>
      <c r="F52" s="166"/>
      <c r="G52" s="88"/>
      <c r="H52" s="88"/>
      <c r="I52" s="88"/>
      <c r="J52" s="161"/>
      <c r="K52" s="159"/>
      <c r="L52" s="159"/>
      <c r="M52" s="159"/>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95"/>
      <c r="F61" s="166"/>
      <c r="G61" s="88"/>
      <c r="H61" s="88"/>
      <c r="I61" s="88"/>
      <c r="J61" s="161"/>
      <c r="K61" s="159"/>
      <c r="L61" s="159"/>
      <c r="M61" s="159"/>
      <c r="N61" s="160"/>
      <c r="O61" s="160"/>
      <c r="P61" s="160"/>
    </row>
    <row r="62" spans="1:16" hidden="1" x14ac:dyDescent="0.25">
      <c r="A62" s="160"/>
      <c r="B62" s="160"/>
      <c r="C62" s="160"/>
      <c r="D62" s="160"/>
      <c r="E62" s="161"/>
      <c r="F62" s="166"/>
      <c r="G62" s="166"/>
      <c r="H62" s="166"/>
      <c r="I62" s="166"/>
      <c r="J62" s="160"/>
      <c r="K62" s="159"/>
      <c r="L62" s="159"/>
      <c r="M62" s="159"/>
      <c r="N62" s="160"/>
      <c r="O62" s="160"/>
      <c r="P62" s="160"/>
    </row>
    <row r="63" spans="1:16" hidden="1" x14ac:dyDescent="0.25">
      <c r="A63" s="160"/>
      <c r="B63" s="160"/>
      <c r="C63" s="160"/>
      <c r="D63" s="160"/>
      <c r="E63" s="161"/>
      <c r="F63" s="166"/>
      <c r="G63" s="166"/>
      <c r="H63" s="166"/>
      <c r="I63" s="166"/>
      <c r="J63" s="161"/>
      <c r="K63" s="161"/>
      <c r="L63" s="161"/>
      <c r="M63" s="161"/>
      <c r="N63" s="160"/>
      <c r="O63" s="160"/>
      <c r="P63" s="160"/>
    </row>
    <row r="64" spans="1:16" hidden="1" x14ac:dyDescent="0.25">
      <c r="A64" s="160"/>
      <c r="B64" s="160"/>
      <c r="C64" s="160"/>
      <c r="D64" s="160"/>
      <c r="E64" s="161"/>
      <c r="F64" s="166"/>
      <c r="G64" s="166"/>
      <c r="H64" s="166"/>
      <c r="I64" s="166"/>
      <c r="J64" s="161"/>
      <c r="K64" s="161"/>
      <c r="L64" s="161"/>
      <c r="M64" s="161"/>
      <c r="N64" s="160"/>
      <c r="O64" s="160"/>
      <c r="P64" s="160"/>
    </row>
    <row r="65" spans="1:16" hidden="1" x14ac:dyDescent="0.25">
      <c r="A65" s="160"/>
      <c r="B65" s="160"/>
      <c r="C65" s="160"/>
      <c r="D65" s="160"/>
      <c r="E65" s="161"/>
      <c r="F65" s="166"/>
      <c r="G65" s="166"/>
      <c r="H65" s="166"/>
      <c r="I65" s="166"/>
      <c r="J65" s="160"/>
      <c r="K65" s="160"/>
      <c r="L65" s="160"/>
      <c r="M65" s="160"/>
      <c r="N65" s="160"/>
      <c r="O65" s="160"/>
      <c r="P65" s="160"/>
    </row>
    <row r="66" spans="1:16" hidden="1" x14ac:dyDescent="0.25">
      <c r="A66" s="160"/>
      <c r="B66" s="160"/>
      <c r="C66" s="160"/>
      <c r="D66" s="160"/>
      <c r="E66" s="161"/>
      <c r="F66" s="166"/>
      <c r="G66" s="166"/>
      <c r="H66" s="166"/>
      <c r="I66" s="166"/>
      <c r="J66" s="160"/>
      <c r="K66" s="160"/>
      <c r="L66" s="160"/>
      <c r="M66" s="160"/>
      <c r="N66" s="160"/>
      <c r="O66" s="160"/>
      <c r="P66" s="159"/>
    </row>
    <row r="67" spans="1:16" hidden="1" x14ac:dyDescent="0.25">
      <c r="A67" s="160"/>
      <c r="B67" s="160"/>
      <c r="C67" s="160"/>
      <c r="D67" s="160"/>
      <c r="E67" s="161"/>
      <c r="F67" s="166"/>
      <c r="G67" s="166"/>
      <c r="H67" s="166"/>
      <c r="I67" s="166"/>
      <c r="J67" s="160"/>
      <c r="K67" s="160"/>
      <c r="L67" s="160"/>
      <c r="M67" s="160"/>
      <c r="N67" s="160"/>
      <c r="O67" s="160"/>
      <c r="P67" s="159"/>
    </row>
    <row r="68" spans="1:16" hidden="1" x14ac:dyDescent="0.25">
      <c r="A68" s="160"/>
      <c r="B68" s="160"/>
      <c r="C68" s="160"/>
      <c r="D68" s="160"/>
      <c r="E68" s="161"/>
      <c r="F68" s="166"/>
      <c r="G68" s="166"/>
      <c r="H68" s="166"/>
      <c r="I68" s="166"/>
      <c r="J68" s="160"/>
      <c r="K68" s="160"/>
      <c r="L68" s="160"/>
      <c r="M68" s="160"/>
      <c r="N68" s="160"/>
      <c r="O68" s="160"/>
      <c r="P68" s="160"/>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60"/>
      <c r="L78" s="160"/>
      <c r="M78" s="160"/>
      <c r="N78" s="160"/>
      <c r="O78" s="160"/>
      <c r="P78" s="160"/>
    </row>
    <row r="79" spans="1:16" hidden="1" x14ac:dyDescent="0.25">
      <c r="A79" s="160"/>
      <c r="B79" s="160"/>
      <c r="C79" s="160"/>
      <c r="D79" s="160"/>
      <c r="E79" s="161"/>
      <c r="F79" s="166"/>
      <c r="G79" s="166"/>
      <c r="H79" s="166"/>
      <c r="I79" s="166"/>
      <c r="J79" s="160"/>
      <c r="K79" s="159"/>
      <c r="L79" s="159"/>
      <c r="M79" s="159"/>
      <c r="N79" s="160"/>
      <c r="O79" s="160"/>
      <c r="P79" s="160"/>
    </row>
    <row r="80" spans="1:16" hidden="1" x14ac:dyDescent="0.25">
      <c r="A80" s="160"/>
      <c r="B80" s="160"/>
      <c r="C80" s="160"/>
      <c r="D80" s="160"/>
      <c r="E80" s="161"/>
      <c r="F80" s="166"/>
      <c r="G80" s="166"/>
      <c r="H80" s="166"/>
      <c r="I80" s="166"/>
      <c r="J80" s="160"/>
      <c r="K80" s="160"/>
      <c r="L80" s="160"/>
      <c r="M80" s="160"/>
      <c r="N80" s="160"/>
      <c r="O80" s="160"/>
      <c r="P80" s="160"/>
    </row>
    <row r="81" spans="1:16" hidden="1" x14ac:dyDescent="0.25">
      <c r="A81" s="160"/>
      <c r="B81" s="160"/>
      <c r="C81" s="160"/>
      <c r="D81" s="160"/>
      <c r="E81" s="161"/>
      <c r="F81" s="166"/>
      <c r="G81" s="166"/>
      <c r="H81" s="166"/>
      <c r="I81" s="166"/>
      <c r="J81" s="160"/>
      <c r="K81" s="84"/>
      <c r="L81" s="84"/>
      <c r="M81" s="84"/>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84"/>
      <c r="N83" s="160"/>
      <c r="O83" s="160"/>
      <c r="P83" s="160"/>
    </row>
    <row r="84" spans="1:16" hidden="1" x14ac:dyDescent="0.25">
      <c r="A84" s="160"/>
      <c r="B84" s="160"/>
      <c r="C84" s="160"/>
      <c r="D84" s="160"/>
      <c r="E84" s="161"/>
      <c r="F84" s="166"/>
      <c r="G84" s="166"/>
      <c r="H84" s="166"/>
      <c r="I84" s="166"/>
      <c r="J84" s="160"/>
      <c r="K84" s="84"/>
      <c r="L84" s="84"/>
      <c r="M84" s="96"/>
      <c r="N84" s="160"/>
      <c r="O84" s="160"/>
      <c r="P84" s="160"/>
    </row>
    <row r="85" spans="1:16" hidden="1" x14ac:dyDescent="0.25">
      <c r="A85" s="160"/>
      <c r="B85" s="160"/>
      <c r="C85" s="160"/>
      <c r="D85" s="160"/>
      <c r="E85" s="161"/>
      <c r="F85" s="166"/>
      <c r="G85" s="166"/>
      <c r="H85" s="166"/>
      <c r="I85" s="166"/>
      <c r="J85" s="160"/>
      <c r="K85" s="160"/>
      <c r="L85" s="160"/>
      <c r="M85" s="160"/>
      <c r="N85" s="97"/>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97"/>
      <c r="O87" s="160"/>
      <c r="P87" s="160"/>
    </row>
    <row r="88" spans="1:16" hidden="1" x14ac:dyDescent="0.25">
      <c r="A88" s="160"/>
      <c r="B88" s="160"/>
      <c r="C88" s="160"/>
      <c r="D88" s="160"/>
      <c r="E88" s="161"/>
      <c r="F88" s="166"/>
      <c r="G88" s="166"/>
      <c r="H88" s="166"/>
      <c r="I88" s="166"/>
      <c r="J88" s="160"/>
      <c r="K88" s="160"/>
      <c r="L88" s="160"/>
      <c r="M88" s="160"/>
      <c r="N88" s="160"/>
      <c r="O88" s="160"/>
      <c r="P88" s="160"/>
    </row>
    <row r="89" spans="1:16" hidden="1" x14ac:dyDescent="0.25">
      <c r="A89" s="160"/>
      <c r="B89" s="160"/>
      <c r="C89" s="160"/>
      <c r="D89" s="160"/>
      <c r="E89" s="98"/>
      <c r="F89" s="166"/>
      <c r="G89" s="166"/>
      <c r="H89" s="166"/>
      <c r="I89" s="166"/>
      <c r="J89" s="160"/>
      <c r="K89" s="84"/>
      <c r="L89" s="84"/>
      <c r="M89" s="84"/>
      <c r="N89" s="160"/>
      <c r="O89" s="160"/>
      <c r="P89" s="160"/>
    </row>
    <row r="90" spans="1:16" hidden="1" x14ac:dyDescent="0.25"/>
    <row r="91" spans="1:16" hidden="1" x14ac:dyDescent="0.25"/>
    <row r="92" spans="1:16" hidden="1" x14ac:dyDescent="0.25">
      <c r="A92" s="158" t="s">
        <v>7</v>
      </c>
      <c r="D92" s="158" t="s">
        <v>18</v>
      </c>
      <c r="E92" s="38" t="s">
        <v>19</v>
      </c>
    </row>
    <row r="93" spans="1:16" hidden="1" x14ac:dyDescent="0.25">
      <c r="A93" s="158" t="str">
        <f>IF(N22=0,"",N22)</f>
        <v/>
      </c>
      <c r="D93" s="158">
        <f t="shared" ref="D93:D107" ca="1" si="2">IF(A93="",0,VLOOKUP(A93,INDIRECT("'"&amp;$I$7&amp;"'!C500:M515"),11,0))</f>
        <v>0</v>
      </c>
      <c r="E93" s="38" t="str">
        <f>IF(O22="","",SUM(D93/O22)*#REF!)</f>
        <v/>
      </c>
    </row>
    <row r="94" spans="1:16" hidden="1" x14ac:dyDescent="0.25">
      <c r="A94" s="158" t="str">
        <f>IF(N24=0,"",N24)</f>
        <v/>
      </c>
      <c r="D94" s="158">
        <f t="shared" ca="1" si="2"/>
        <v>0</v>
      </c>
      <c r="E94" s="38" t="str">
        <f>IF(O24="","",SUM(D94/O24)*#REF!)</f>
        <v/>
      </c>
    </row>
    <row r="95" spans="1:16" hidden="1" x14ac:dyDescent="0.25">
      <c r="A95" s="158" t="str">
        <f>IF(N27=0,"",N27)</f>
        <v/>
      </c>
      <c r="D95" s="158">
        <f t="shared" ca="1" si="2"/>
        <v>0</v>
      </c>
      <c r="E95" s="38" t="str">
        <f>IF(O27="","",SUM(D95/O27)*#REF!)</f>
        <v/>
      </c>
    </row>
    <row r="96" spans="1:16" hidden="1" x14ac:dyDescent="0.25">
      <c r="A96" s="158" t="str">
        <f>IF(N28=0,"",N28)</f>
        <v/>
      </c>
      <c r="D96" s="158">
        <f t="shared" ca="1" si="2"/>
        <v>0</v>
      </c>
      <c r="E96" s="38" t="str">
        <f>IF(O28="","",SUM(D96/O28)*#REF!)</f>
        <v/>
      </c>
    </row>
    <row r="97" spans="1:5" hidden="1" x14ac:dyDescent="0.25">
      <c r="A97" s="158" t="str">
        <f>IF(N29=0,"",N29)</f>
        <v/>
      </c>
      <c r="D97" s="158">
        <f t="shared" ca="1" si="2"/>
        <v>0</v>
      </c>
      <c r="E97" s="38" t="str">
        <f>IF(O29="","",SUM(D97/O29)*#REF!)</f>
        <v/>
      </c>
    </row>
    <row r="98" spans="1:5" hidden="1" x14ac:dyDescent="0.25">
      <c r="A98" s="158" t="e">
        <f>IF(#REF!=0,"",#REF!)</f>
        <v>#REF!</v>
      </c>
      <c r="D98" s="158" t="e">
        <f t="shared" ca="1" si="2"/>
        <v>#REF!</v>
      </c>
      <c r="E98" s="38" t="e">
        <f>IF(#REF!="","",SUM(D98/#REF!)*#REF!)</f>
        <v>#REF!</v>
      </c>
    </row>
    <row r="99" spans="1:5" hidden="1" x14ac:dyDescent="0.25">
      <c r="A99" s="158" t="e">
        <f>IF(#REF!=0,"",#REF!)</f>
        <v>#REF!</v>
      </c>
      <c r="D99" s="158" t="e">
        <f t="shared" ca="1" si="2"/>
        <v>#REF!</v>
      </c>
      <c r="E99" s="38" t="e">
        <f>IF(#REF!="","",SUM(D99/#REF!)*#REF!)</f>
        <v>#REF!</v>
      </c>
    </row>
    <row r="100" spans="1:5" hidden="1" x14ac:dyDescent="0.25">
      <c r="A100" s="158" t="str">
        <f>IF(N33=0,"",N33)</f>
        <v/>
      </c>
      <c r="D100" s="158">
        <f t="shared" ca="1" si="2"/>
        <v>0</v>
      </c>
      <c r="E100" s="38" t="str">
        <f>IF(O33="","",SUM(D100/O33)*#REF!)</f>
        <v/>
      </c>
    </row>
    <row r="101" spans="1:5" hidden="1" x14ac:dyDescent="0.25">
      <c r="A101" s="158" t="str">
        <f>IF(N34=0,"",N34)</f>
        <v/>
      </c>
      <c r="D101" s="158">
        <f t="shared" ca="1" si="2"/>
        <v>0</v>
      </c>
      <c r="E101" s="38" t="str">
        <f>IF(O34="","",SUM(D101/O34)*#REF!)</f>
        <v/>
      </c>
    </row>
    <row r="102" spans="1:5" hidden="1" x14ac:dyDescent="0.25">
      <c r="A102" s="158" t="e">
        <f>IF(#REF!=0,"",#REF!)</f>
        <v>#REF!</v>
      </c>
      <c r="D102" s="158" t="e">
        <f t="shared" ca="1" si="2"/>
        <v>#REF!</v>
      </c>
      <c r="E102" s="38" t="e">
        <f>IF(#REF!="","",SUM(D102/#REF!)*#REF!)</f>
        <v>#REF!</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idden="1" x14ac:dyDescent="0.25">
      <c r="A107" s="158" t="e">
        <f>IF(#REF!=0,"",#REF!)</f>
        <v>#REF!</v>
      </c>
      <c r="D107" s="158" t="e">
        <f t="shared" ca="1" si="2"/>
        <v>#REF!</v>
      </c>
      <c r="E107" s="38" t="e">
        <f>IF(#REF!="","",SUM(D107/#REF!)*#REF!)</f>
        <v>#REF!</v>
      </c>
    </row>
    <row r="108" spans="1:5" ht="15.75" hidden="1" thickBot="1" x14ac:dyDescent="0.3">
      <c r="A108" s="99" t="s">
        <v>20</v>
      </c>
      <c r="B108" s="99"/>
      <c r="C108" s="99"/>
      <c r="D108" s="99" t="e">
        <f ca="1">SUM(D93:D107)</f>
        <v>#REF!</v>
      </c>
      <c r="E108" s="100" t="e">
        <f>SUM(E93:E107)</f>
        <v>#REF!</v>
      </c>
    </row>
    <row r="109" spans="1:5" ht="15.75" hidden="1" thickTop="1" x14ac:dyDescent="0.25"/>
    <row r="110" spans="1:5" hidden="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Xnwjg64LL9P9TbRPigJ5w0etOxpOIPwpHjDkFb+jhUlrWZnX2ME95GPXxYjvQg7dtwLj3J4y6m4dz3928OZdLw==" saltValue="U29m8hC5UAnwfT1jl96izw==" spinCount="100000" sheet="1" objects="1" scenarios="1"/>
  <mergeCells count="2">
    <mergeCell ref="B3:I3"/>
    <mergeCell ref="B44:I44"/>
  </mergeCells>
  <phoneticPr fontId="11" type="noConversion"/>
  <conditionalFormatting sqref="N16">
    <cfRule type="cellIs" dxfId="22"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9">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22,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De Pit (NIEUW)</v>
      </c>
      <c r="C5" s="117"/>
      <c r="D5" s="117"/>
      <c r="E5" s="118"/>
      <c r="F5" s="48"/>
      <c r="G5" s="48"/>
      <c r="H5" s="48"/>
      <c r="I5" s="123"/>
      <c r="J5" s="40"/>
      <c r="K5" s="40"/>
    </row>
    <row r="6" spans="1:15" x14ac:dyDescent="0.25">
      <c r="A6" s="159"/>
      <c r="B6" s="134" t="str">
        <f>VLOOKUP(I6,verzamelblad!A5:E54,4)</f>
        <v>Wibenaheerd 24</v>
      </c>
      <c r="C6" s="119"/>
      <c r="D6" s="119"/>
      <c r="E6" s="120"/>
      <c r="F6" s="53"/>
      <c r="G6" s="54" t="s">
        <v>5</v>
      </c>
      <c r="H6" s="101"/>
      <c r="I6" s="124">
        <v>22</v>
      </c>
      <c r="J6" s="40"/>
      <c r="K6" s="40"/>
      <c r="L6" s="40"/>
    </row>
    <row r="7" spans="1:15" x14ac:dyDescent="0.25">
      <c r="A7" s="159"/>
      <c r="B7" s="135" t="str">
        <f>VLOOKUP(I6,verzamelblad!A5:E54,5)</f>
        <v>Groningen</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verzamelblad!F26</f>
        <v>0</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verzamelblad!H26</f>
        <v>0</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verzamelblad!I26</f>
        <v>0</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verzamelblad!J26</f>
        <v>0</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verzamelblad!K26</f>
        <v>0</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verzamelblad!L26</f>
        <v>0</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verzamelblad!N26</f>
        <v>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verzamelblad!O26</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verzamelblad!P26</f>
        <v>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verzamelblad!Q26</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verzamelblad!R26</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verzamelblad!S26</f>
        <v>0</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verzamelblad!T26</f>
        <v>0</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verzamelblad!U26</f>
        <v>0</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verzamelblad!V26</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verzamelblad!W26</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verzamelblad!X26</f>
        <v>0</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verzamelblad!Y26</f>
        <v>0</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verzamelblad!Z26</f>
        <v>0</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verzamelblad!AA26</f>
        <v>0</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verzamelblad!AB26</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verzamelblad!AC26</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verzamelblad!AD26</f>
        <v>0</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verzamelblad!AE26</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verzamelblad!AF26</f>
        <v>0</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verzamelblad!AG26</f>
        <v>0</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verzamelblad!AH26</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verzamelblad!AI26</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verzamelblad!AJ26</f>
        <v>0</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verzamelblad!AK26</f>
        <v>0</v>
      </c>
      <c r="H40" s="236">
        <f>'Tarieven onderhoud'!D33</f>
        <v>0</v>
      </c>
      <c r="I40" s="349"/>
      <c r="J40" s="159"/>
      <c r="K40" s="159"/>
      <c r="L40" s="159"/>
      <c r="M40" s="160"/>
      <c r="N40" s="161"/>
      <c r="O40" s="166"/>
    </row>
    <row r="41" spans="1:16" s="170" customFormat="1" x14ac:dyDescent="0.25">
      <c r="A41" s="168"/>
      <c r="B41" s="162" t="str">
        <f>verzamelblad!AM4</f>
        <v>Putten en kolken schonen naar behoefte, tenminste 1 maal per jaar</v>
      </c>
      <c r="C41" s="169"/>
      <c r="D41" s="169"/>
      <c r="E41" s="169"/>
      <c r="F41" s="163" t="str">
        <f>verzamelblad!AM3</f>
        <v>stuks</v>
      </c>
      <c r="G41" s="344">
        <f>verzamelblad!AM26</f>
        <v>0</v>
      </c>
      <c r="H41" s="236">
        <f>'Tarieven onderhoud'!D34</f>
        <v>0</v>
      </c>
      <c r="I41" s="348">
        <f t="shared" si="0"/>
        <v>0</v>
      </c>
      <c r="J41" s="159"/>
      <c r="K41" s="159"/>
      <c r="L41" s="159"/>
      <c r="M41" s="168"/>
      <c r="N41" s="168"/>
      <c r="O41" s="168"/>
    </row>
    <row r="42" spans="1:16" ht="15.75" thickBot="1" x14ac:dyDescent="0.3">
      <c r="A42" s="160"/>
      <c r="B42" s="152" t="s">
        <v>71</v>
      </c>
      <c r="C42" s="91"/>
      <c r="D42" s="92"/>
      <c r="E42" s="92"/>
      <c r="F42" s="93"/>
      <c r="G42" s="94"/>
      <c r="H42" s="94"/>
      <c r="I42" s="146">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1"/>
      <c r="K48" s="159"/>
      <c r="L48" s="159"/>
      <c r="M48" s="159"/>
      <c r="N48" s="160"/>
      <c r="O48" s="160"/>
      <c r="P48" s="160"/>
    </row>
    <row r="49" spans="1:16" x14ac:dyDescent="0.25">
      <c r="A49" s="160"/>
      <c r="B49" s="160"/>
      <c r="C49" s="160"/>
      <c r="D49" s="160"/>
      <c r="E49" s="161"/>
      <c r="F49" s="166"/>
      <c r="G49" s="166"/>
      <c r="H49" s="166"/>
      <c r="I49" s="166"/>
      <c r="J49" s="160"/>
      <c r="K49" s="159"/>
      <c r="L49" s="159"/>
      <c r="M49" s="159"/>
      <c r="N49" s="160"/>
      <c r="O49" s="160"/>
      <c r="P49" s="160"/>
    </row>
    <row r="50" spans="1:16" x14ac:dyDescent="0.25">
      <c r="A50" s="160"/>
      <c r="B50" s="160"/>
      <c r="C50" s="160"/>
      <c r="D50" s="160"/>
      <c r="E50" s="161"/>
      <c r="F50" s="166"/>
      <c r="G50" s="166"/>
      <c r="H50" s="166"/>
      <c r="I50" s="166"/>
      <c r="J50" s="160"/>
      <c r="K50" s="160"/>
      <c r="L50" s="160"/>
      <c r="M50" s="160"/>
      <c r="N50" s="160"/>
      <c r="O50" s="160"/>
      <c r="P50" s="160"/>
    </row>
    <row r="51" spans="1:16" x14ac:dyDescent="0.25">
      <c r="A51" s="160"/>
      <c r="B51" s="160"/>
      <c r="C51" s="160"/>
      <c r="D51" s="160"/>
      <c r="E51" s="161"/>
      <c r="F51" s="166"/>
      <c r="G51" s="166"/>
      <c r="H51" s="166"/>
      <c r="I51" s="166"/>
      <c r="J51" s="161"/>
      <c r="K51" s="161"/>
      <c r="L51" s="161"/>
      <c r="M51" s="161"/>
      <c r="N51" s="160"/>
      <c r="O51" s="160"/>
      <c r="P51" s="160"/>
    </row>
    <row r="52" spans="1:16" x14ac:dyDescent="0.25">
      <c r="A52" s="160"/>
      <c r="B52" s="160"/>
      <c r="C52" s="160"/>
      <c r="D52" s="160"/>
      <c r="E52" s="95"/>
      <c r="F52" s="166"/>
      <c r="G52" s="88"/>
      <c r="H52" s="88"/>
      <c r="I52" s="88"/>
      <c r="J52" s="161"/>
      <c r="K52" s="159"/>
      <c r="L52" s="159"/>
      <c r="M52" s="159"/>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95"/>
      <c r="F61" s="166"/>
      <c r="G61" s="88"/>
      <c r="H61" s="88"/>
      <c r="I61" s="88"/>
      <c r="J61" s="161"/>
      <c r="K61" s="159"/>
      <c r="L61" s="159"/>
      <c r="M61" s="159"/>
      <c r="N61" s="160"/>
      <c r="O61" s="160"/>
      <c r="P61" s="160"/>
    </row>
    <row r="62" spans="1:16" hidden="1" x14ac:dyDescent="0.25">
      <c r="A62" s="160"/>
      <c r="B62" s="160"/>
      <c r="C62" s="160"/>
      <c r="D62" s="160"/>
      <c r="E62" s="161"/>
      <c r="F62" s="166"/>
      <c r="G62" s="166"/>
      <c r="H62" s="166"/>
      <c r="I62" s="166"/>
      <c r="J62" s="160"/>
      <c r="K62" s="159"/>
      <c r="L62" s="159"/>
      <c r="M62" s="159"/>
      <c r="N62" s="160"/>
      <c r="O62" s="160"/>
      <c r="P62" s="160"/>
    </row>
    <row r="63" spans="1:16" hidden="1" x14ac:dyDescent="0.25">
      <c r="A63" s="160"/>
      <c r="B63" s="160"/>
      <c r="C63" s="160"/>
      <c r="D63" s="160"/>
      <c r="E63" s="161"/>
      <c r="F63" s="166"/>
      <c r="G63" s="166"/>
      <c r="H63" s="166"/>
      <c r="I63" s="166"/>
      <c r="J63" s="161"/>
      <c r="K63" s="161"/>
      <c r="L63" s="161"/>
      <c r="M63" s="161"/>
      <c r="N63" s="160"/>
      <c r="O63" s="160"/>
      <c r="P63" s="160"/>
    </row>
    <row r="64" spans="1:16" hidden="1" x14ac:dyDescent="0.25">
      <c r="A64" s="160"/>
      <c r="B64" s="160"/>
      <c r="C64" s="160"/>
      <c r="D64" s="160"/>
      <c r="E64" s="161"/>
      <c r="F64" s="166"/>
      <c r="G64" s="166"/>
      <c r="H64" s="166"/>
      <c r="I64" s="166"/>
      <c r="J64" s="161"/>
      <c r="K64" s="161"/>
      <c r="L64" s="161"/>
      <c r="M64" s="161"/>
      <c r="N64" s="160"/>
      <c r="O64" s="160"/>
      <c r="P64" s="160"/>
    </row>
    <row r="65" spans="1:16" hidden="1" x14ac:dyDescent="0.25">
      <c r="A65" s="160"/>
      <c r="B65" s="160"/>
      <c r="C65" s="160"/>
      <c r="D65" s="160"/>
      <c r="E65" s="161"/>
      <c r="F65" s="166"/>
      <c r="G65" s="166"/>
      <c r="H65" s="166"/>
      <c r="I65" s="166"/>
      <c r="J65" s="160"/>
      <c r="K65" s="160"/>
      <c r="L65" s="160"/>
      <c r="M65" s="160"/>
      <c r="N65" s="160"/>
      <c r="O65" s="160"/>
      <c r="P65" s="160"/>
    </row>
    <row r="66" spans="1:16" hidden="1" x14ac:dyDescent="0.25">
      <c r="A66" s="160"/>
      <c r="B66" s="160"/>
      <c r="C66" s="160"/>
      <c r="D66" s="160"/>
      <c r="E66" s="161"/>
      <c r="F66" s="166"/>
      <c r="G66" s="166"/>
      <c r="H66" s="166"/>
      <c r="I66" s="166"/>
      <c r="J66" s="160"/>
      <c r="K66" s="160"/>
      <c r="L66" s="160"/>
      <c r="M66" s="160"/>
      <c r="N66" s="160"/>
      <c r="O66" s="160"/>
      <c r="P66" s="159"/>
    </row>
    <row r="67" spans="1:16" hidden="1" x14ac:dyDescent="0.25">
      <c r="A67" s="160"/>
      <c r="B67" s="160"/>
      <c r="C67" s="160"/>
      <c r="D67" s="160"/>
      <c r="E67" s="161"/>
      <c r="F67" s="166"/>
      <c r="G67" s="166"/>
      <c r="H67" s="166"/>
      <c r="I67" s="166"/>
      <c r="J67" s="160"/>
      <c r="K67" s="160"/>
      <c r="L67" s="160"/>
      <c r="M67" s="160"/>
      <c r="N67" s="160"/>
      <c r="O67" s="160"/>
      <c r="P67" s="159"/>
    </row>
    <row r="68" spans="1:16" hidden="1" x14ac:dyDescent="0.25">
      <c r="A68" s="160"/>
      <c r="B68" s="160"/>
      <c r="C68" s="160"/>
      <c r="D68" s="160"/>
      <c r="E68" s="161"/>
      <c r="F68" s="166"/>
      <c r="G68" s="166"/>
      <c r="H68" s="166"/>
      <c r="I68" s="166"/>
      <c r="J68" s="160"/>
      <c r="K68" s="160"/>
      <c r="L68" s="160"/>
      <c r="M68" s="160"/>
      <c r="N68" s="160"/>
      <c r="O68" s="160"/>
      <c r="P68" s="160"/>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60"/>
      <c r="L78" s="160"/>
      <c r="M78" s="160"/>
      <c r="N78" s="160"/>
      <c r="O78" s="160"/>
      <c r="P78" s="160"/>
    </row>
    <row r="79" spans="1:16" hidden="1" x14ac:dyDescent="0.25">
      <c r="A79" s="160"/>
      <c r="B79" s="160"/>
      <c r="C79" s="160"/>
      <c r="D79" s="160"/>
      <c r="E79" s="161"/>
      <c r="F79" s="166"/>
      <c r="G79" s="166"/>
      <c r="H79" s="166"/>
      <c r="I79" s="166"/>
      <c r="J79" s="160"/>
      <c r="K79" s="159"/>
      <c r="L79" s="159"/>
      <c r="M79" s="159"/>
      <c r="N79" s="160"/>
      <c r="O79" s="160"/>
      <c r="P79" s="160"/>
    </row>
    <row r="80" spans="1:16" hidden="1" x14ac:dyDescent="0.25">
      <c r="A80" s="160"/>
      <c r="B80" s="160"/>
      <c r="C80" s="160"/>
      <c r="D80" s="160"/>
      <c r="E80" s="161"/>
      <c r="F80" s="166"/>
      <c r="G80" s="166"/>
      <c r="H80" s="166"/>
      <c r="I80" s="166"/>
      <c r="J80" s="160"/>
      <c r="K80" s="160"/>
      <c r="L80" s="160"/>
      <c r="M80" s="160"/>
      <c r="N80" s="160"/>
      <c r="O80" s="160"/>
      <c r="P80" s="160"/>
    </row>
    <row r="81" spans="1:16" hidden="1" x14ac:dyDescent="0.25">
      <c r="A81" s="160"/>
      <c r="B81" s="160"/>
      <c r="C81" s="160"/>
      <c r="D81" s="160"/>
      <c r="E81" s="161"/>
      <c r="F81" s="166"/>
      <c r="G81" s="166"/>
      <c r="H81" s="166"/>
      <c r="I81" s="166"/>
      <c r="J81" s="160"/>
      <c r="K81" s="84"/>
      <c r="L81" s="84"/>
      <c r="M81" s="84"/>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84"/>
      <c r="N83" s="160"/>
      <c r="O83" s="160"/>
      <c r="P83" s="160"/>
    </row>
    <row r="84" spans="1:16" hidden="1" x14ac:dyDescent="0.25">
      <c r="A84" s="160"/>
      <c r="B84" s="160"/>
      <c r="C84" s="160"/>
      <c r="D84" s="160"/>
      <c r="E84" s="161"/>
      <c r="F84" s="166"/>
      <c r="G84" s="166"/>
      <c r="H84" s="166"/>
      <c r="I84" s="166"/>
      <c r="J84" s="160"/>
      <c r="K84" s="84"/>
      <c r="L84" s="84"/>
      <c r="M84" s="96"/>
      <c r="N84" s="160"/>
      <c r="O84" s="160"/>
      <c r="P84" s="160"/>
    </row>
    <row r="85" spans="1:16" hidden="1" x14ac:dyDescent="0.25">
      <c r="A85" s="160"/>
      <c r="B85" s="160"/>
      <c r="C85" s="160"/>
      <c r="D85" s="160"/>
      <c r="E85" s="161"/>
      <c r="F85" s="166"/>
      <c r="G85" s="166"/>
      <c r="H85" s="166"/>
      <c r="I85" s="166"/>
      <c r="J85" s="160"/>
      <c r="K85" s="160"/>
      <c r="L85" s="160"/>
      <c r="M85" s="160"/>
      <c r="N85" s="97"/>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97"/>
      <c r="O87" s="160"/>
      <c r="P87" s="160"/>
    </row>
    <row r="88" spans="1:16" hidden="1" x14ac:dyDescent="0.25">
      <c r="A88" s="160"/>
      <c r="B88" s="160"/>
      <c r="C88" s="160"/>
      <c r="D88" s="160"/>
      <c r="E88" s="161"/>
      <c r="F88" s="166"/>
      <c r="G88" s="166"/>
      <c r="H88" s="166"/>
      <c r="I88" s="166"/>
      <c r="J88" s="160"/>
      <c r="K88" s="160"/>
      <c r="L88" s="160"/>
      <c r="M88" s="160"/>
      <c r="N88" s="160"/>
      <c r="O88" s="160"/>
      <c r="P88" s="160"/>
    </row>
    <row r="89" spans="1:16" hidden="1" x14ac:dyDescent="0.25">
      <c r="A89" s="160"/>
      <c r="B89" s="160"/>
      <c r="C89" s="160"/>
      <c r="D89" s="160"/>
      <c r="E89" s="98"/>
      <c r="F89" s="166"/>
      <c r="G89" s="166"/>
      <c r="H89" s="166"/>
      <c r="I89" s="166"/>
      <c r="J89" s="160"/>
      <c r="K89" s="84"/>
      <c r="L89" s="84"/>
      <c r="M89" s="84"/>
      <c r="N89" s="160"/>
      <c r="O89" s="160"/>
      <c r="P89" s="160"/>
    </row>
    <row r="90" spans="1:16" hidden="1" x14ac:dyDescent="0.25"/>
    <row r="91" spans="1:16" hidden="1" x14ac:dyDescent="0.25"/>
    <row r="92" spans="1:16" hidden="1" x14ac:dyDescent="0.25">
      <c r="A92" s="158" t="s">
        <v>7</v>
      </c>
      <c r="D92" s="158" t="s">
        <v>18</v>
      </c>
      <c r="E92" s="38" t="s">
        <v>19</v>
      </c>
    </row>
    <row r="93" spans="1:16" hidden="1" x14ac:dyDescent="0.25">
      <c r="A93" s="158" t="str">
        <f>IF(N22=0,"",N22)</f>
        <v/>
      </c>
      <c r="D93" s="158">
        <f t="shared" ref="D93:D107" ca="1" si="2">IF(A93="",0,VLOOKUP(A93,INDIRECT("'"&amp;$I$7&amp;"'!C500:M515"),11,0))</f>
        <v>0</v>
      </c>
      <c r="E93" s="38" t="str">
        <f>IF(O22="","",SUM(D93/O22)*#REF!)</f>
        <v/>
      </c>
    </row>
    <row r="94" spans="1:16" hidden="1" x14ac:dyDescent="0.25">
      <c r="A94" s="158" t="str">
        <f>IF(N24=0,"",N24)</f>
        <v/>
      </c>
      <c r="D94" s="158">
        <f t="shared" ca="1" si="2"/>
        <v>0</v>
      </c>
      <c r="E94" s="38" t="str">
        <f>IF(O24="","",SUM(D94/O24)*#REF!)</f>
        <v/>
      </c>
    </row>
    <row r="95" spans="1:16" hidden="1" x14ac:dyDescent="0.25">
      <c r="A95" s="158" t="str">
        <f>IF(N27=0,"",N27)</f>
        <v/>
      </c>
      <c r="D95" s="158">
        <f t="shared" ca="1" si="2"/>
        <v>0</v>
      </c>
      <c r="E95" s="38" t="str">
        <f>IF(O27="","",SUM(D95/O27)*#REF!)</f>
        <v/>
      </c>
    </row>
    <row r="96" spans="1:16" hidden="1" x14ac:dyDescent="0.25">
      <c r="A96" s="158" t="str">
        <f>IF(N28=0,"",N28)</f>
        <v/>
      </c>
      <c r="D96" s="158">
        <f t="shared" ca="1" si="2"/>
        <v>0</v>
      </c>
      <c r="E96" s="38" t="str">
        <f>IF(O28="","",SUM(D96/O28)*#REF!)</f>
        <v/>
      </c>
    </row>
    <row r="97" spans="1:5" hidden="1" x14ac:dyDescent="0.25">
      <c r="A97" s="158" t="str">
        <f>IF(N29=0,"",N29)</f>
        <v/>
      </c>
      <c r="D97" s="158">
        <f t="shared" ca="1" si="2"/>
        <v>0</v>
      </c>
      <c r="E97" s="38" t="str">
        <f>IF(O29="","",SUM(D97/O29)*#REF!)</f>
        <v/>
      </c>
    </row>
    <row r="98" spans="1:5" hidden="1" x14ac:dyDescent="0.25">
      <c r="A98" s="158" t="e">
        <f>IF(#REF!=0,"",#REF!)</f>
        <v>#REF!</v>
      </c>
      <c r="D98" s="158" t="e">
        <f t="shared" ca="1" si="2"/>
        <v>#REF!</v>
      </c>
      <c r="E98" s="38" t="e">
        <f>IF(#REF!="","",SUM(D98/#REF!)*#REF!)</f>
        <v>#REF!</v>
      </c>
    </row>
    <row r="99" spans="1:5" hidden="1" x14ac:dyDescent="0.25">
      <c r="A99" s="158" t="e">
        <f>IF(#REF!=0,"",#REF!)</f>
        <v>#REF!</v>
      </c>
      <c r="D99" s="158" t="e">
        <f t="shared" ca="1" si="2"/>
        <v>#REF!</v>
      </c>
      <c r="E99" s="38" t="e">
        <f>IF(#REF!="","",SUM(D99/#REF!)*#REF!)</f>
        <v>#REF!</v>
      </c>
    </row>
    <row r="100" spans="1:5" hidden="1" x14ac:dyDescent="0.25">
      <c r="A100" s="158" t="str">
        <f>IF(N33=0,"",N33)</f>
        <v/>
      </c>
      <c r="D100" s="158">
        <f t="shared" ca="1" si="2"/>
        <v>0</v>
      </c>
      <c r="E100" s="38" t="str">
        <f>IF(O33="","",SUM(D100/O33)*#REF!)</f>
        <v/>
      </c>
    </row>
    <row r="101" spans="1:5" hidden="1" x14ac:dyDescent="0.25">
      <c r="A101" s="158" t="str">
        <f>IF(N34=0,"",N34)</f>
        <v/>
      </c>
      <c r="D101" s="158">
        <f t="shared" ca="1" si="2"/>
        <v>0</v>
      </c>
      <c r="E101" s="38" t="str">
        <f>IF(O34="","",SUM(D101/O34)*#REF!)</f>
        <v/>
      </c>
    </row>
    <row r="102" spans="1:5" hidden="1" x14ac:dyDescent="0.25">
      <c r="A102" s="158" t="e">
        <f>IF(#REF!=0,"",#REF!)</f>
        <v>#REF!</v>
      </c>
      <c r="D102" s="158" t="e">
        <f t="shared" ca="1" si="2"/>
        <v>#REF!</v>
      </c>
      <c r="E102" s="38" t="e">
        <f>IF(#REF!="","",SUM(D102/#REF!)*#REF!)</f>
        <v>#REF!</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idden="1" x14ac:dyDescent="0.25">
      <c r="A107" s="158" t="e">
        <f>IF(#REF!=0,"",#REF!)</f>
        <v>#REF!</v>
      </c>
      <c r="D107" s="158" t="e">
        <f t="shared" ca="1" si="2"/>
        <v>#REF!</v>
      </c>
      <c r="E107" s="38" t="e">
        <f>IF(#REF!="","",SUM(D107/#REF!)*#REF!)</f>
        <v>#REF!</v>
      </c>
    </row>
    <row r="108" spans="1:5" ht="15.75" hidden="1" thickBot="1" x14ac:dyDescent="0.3">
      <c r="A108" s="99" t="s">
        <v>20</v>
      </c>
      <c r="B108" s="99"/>
      <c r="C108" s="99"/>
      <c r="D108" s="99" t="e">
        <f ca="1">SUM(D93:D107)</f>
        <v>#REF!</v>
      </c>
      <c r="E108" s="100" t="e">
        <f>SUM(E93:E107)</f>
        <v>#REF!</v>
      </c>
    </row>
    <row r="109" spans="1:5" ht="15.75" hidden="1" thickTop="1" x14ac:dyDescent="0.25"/>
    <row r="110" spans="1:5" hidden="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qXxA1LgMEMzoaGt53PxeXrNSE1aKvq+//W3qglcv7lBG3kvqrHOpqrPLcRYa/Idn3+NSfbIKyAPPb9Mai14ydw==" saltValue="eAZoF6A2nE34b5/jjHyYWw==" spinCount="100000" sheet="1" objects="1" scenarios="1"/>
  <mergeCells count="2">
    <mergeCell ref="B3:I3"/>
    <mergeCell ref="B44:I44"/>
  </mergeCells>
  <phoneticPr fontId="11" type="noConversion"/>
  <conditionalFormatting sqref="N16">
    <cfRule type="cellIs" dxfId="21"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30">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23,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St. Antoniusschool (Musselkanaal)</v>
      </c>
      <c r="C5" s="117"/>
      <c r="D5" s="117"/>
      <c r="E5" s="118"/>
      <c r="F5" s="48"/>
      <c r="G5" s="48"/>
      <c r="H5" s="48"/>
      <c r="I5" s="123"/>
      <c r="J5" s="40"/>
      <c r="K5" s="40"/>
    </row>
    <row r="6" spans="1:15" x14ac:dyDescent="0.25">
      <c r="A6" s="159"/>
      <c r="B6" s="134" t="str">
        <f>VLOOKUP(I6,verzamelblad!A5:E54,4)</f>
        <v>Floralaan 41</v>
      </c>
      <c r="C6" s="119"/>
      <c r="D6" s="119"/>
      <c r="E6" s="120"/>
      <c r="F6" s="53"/>
      <c r="G6" s="54" t="s">
        <v>5</v>
      </c>
      <c r="H6" s="101"/>
      <c r="I6" s="124">
        <v>23</v>
      </c>
      <c r="J6" s="40"/>
      <c r="K6" s="40"/>
      <c r="L6" s="40"/>
    </row>
    <row r="7" spans="1:15" x14ac:dyDescent="0.25">
      <c r="A7" s="159"/>
      <c r="B7" s="135" t="str">
        <f>VLOOKUP(I6,verzamelblad!A5:E54,5)</f>
        <v>Musselkanaal</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verzamelblad!F27</f>
        <v>2862</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verzamelblad!H27</f>
        <v>0</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verzamelblad!I27</f>
        <v>6</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verzamelblad!J27</f>
        <v>3</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verzamelblad!K27</f>
        <v>56</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verzamelblad!L27</f>
        <v>0</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verzamelblad!N27</f>
        <v>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verzamelblad!O27</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verzamelblad!P27</f>
        <v>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verzamelblad!Q27</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verzamelblad!R27</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verzamelblad!S27</f>
        <v>1362</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verzamelblad!T27</f>
        <v>198</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verzamelblad!U27</f>
        <v>0</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verzamelblad!V27</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verzamelblad!W27</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verzamelblad!X27</f>
        <v>0</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verzamelblad!Y27</f>
        <v>0</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verzamelblad!Z27</f>
        <v>1431</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verzamelblad!AA27</f>
        <v>0</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verzamelblad!AB27</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verzamelblad!AC27</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verzamelblad!AD27</f>
        <v>0</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verzamelblad!AE27</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verzamelblad!AF27</f>
        <v>0</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verzamelblad!AG27</f>
        <v>0</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verzamelblad!AH27</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verzamelblad!AI27</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verzamelblad!AJ27</f>
        <v>0</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verzamelblad!AK27</f>
        <v>16</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verzamelblad!AM27</f>
        <v>6</v>
      </c>
      <c r="H41" s="236">
        <f>'Tarieven onderhoud'!D34</f>
        <v>0</v>
      </c>
      <c r="I41" s="348">
        <f t="shared" si="0"/>
        <v>0</v>
      </c>
      <c r="J41" s="159"/>
      <c r="K41" s="159"/>
      <c r="L41" s="159"/>
      <c r="M41" s="160"/>
      <c r="N41" s="160"/>
      <c r="O41" s="160"/>
    </row>
    <row r="42" spans="1:16" ht="15.75" thickBot="1" x14ac:dyDescent="0.3">
      <c r="A42" s="160"/>
      <c r="B42" s="153" t="s">
        <v>71</v>
      </c>
      <c r="C42" s="91"/>
      <c r="D42" s="92"/>
      <c r="E42" s="92"/>
      <c r="F42" s="93"/>
      <c r="G42" s="94"/>
      <c r="H42" s="94"/>
      <c r="I42" s="147">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0"/>
      <c r="K46" s="159"/>
      <c r="L46" s="159"/>
      <c r="M46" s="159"/>
      <c r="N46" s="160"/>
      <c r="O46" s="160"/>
      <c r="P46" s="160"/>
    </row>
    <row r="47" spans="1:16" x14ac:dyDescent="0.25">
      <c r="A47" s="160"/>
      <c r="B47" s="220"/>
      <c r="C47" s="221"/>
      <c r="D47" s="221"/>
      <c r="E47" s="221"/>
      <c r="F47" s="221"/>
      <c r="G47" s="221"/>
      <c r="H47" s="221"/>
      <c r="I47" s="222"/>
      <c r="J47" s="160"/>
      <c r="K47" s="160"/>
      <c r="L47" s="160"/>
      <c r="M47" s="160"/>
      <c r="N47" s="160"/>
      <c r="O47" s="160"/>
      <c r="P47" s="160"/>
    </row>
    <row r="48" spans="1:16" x14ac:dyDescent="0.25">
      <c r="A48" s="160"/>
      <c r="B48" s="223"/>
      <c r="C48" s="224"/>
      <c r="D48" s="224"/>
      <c r="E48" s="224"/>
      <c r="F48" s="224"/>
      <c r="G48" s="224"/>
      <c r="H48" s="224"/>
      <c r="I48" s="225"/>
      <c r="J48" s="161"/>
      <c r="K48" s="161"/>
      <c r="L48" s="161"/>
      <c r="M48" s="161"/>
      <c r="N48" s="160"/>
      <c r="O48" s="160"/>
      <c r="P48" s="160"/>
    </row>
    <row r="49" spans="1:16" x14ac:dyDescent="0.25">
      <c r="A49" s="160"/>
      <c r="B49" s="160"/>
      <c r="C49" s="160"/>
      <c r="D49" s="160"/>
      <c r="E49" s="95"/>
      <c r="F49" s="166"/>
      <c r="G49" s="88"/>
      <c r="H49" s="88"/>
      <c r="I49" s="88"/>
      <c r="J49" s="161"/>
      <c r="K49" s="159"/>
      <c r="L49" s="159"/>
      <c r="M49" s="159"/>
      <c r="N49" s="160"/>
      <c r="O49" s="160"/>
      <c r="P49" s="160"/>
    </row>
    <row r="50" spans="1:16" x14ac:dyDescent="0.25">
      <c r="A50" s="160"/>
      <c r="B50" s="160"/>
      <c r="C50" s="160"/>
      <c r="D50" s="160"/>
      <c r="E50" s="95"/>
      <c r="F50" s="166"/>
      <c r="G50" s="88"/>
      <c r="H50" s="88"/>
      <c r="I50" s="88"/>
      <c r="J50" s="161"/>
      <c r="K50" s="159"/>
      <c r="L50" s="159"/>
      <c r="M50" s="159"/>
      <c r="N50" s="160"/>
      <c r="O50" s="160"/>
      <c r="P50" s="160"/>
    </row>
    <row r="51" spans="1:16" x14ac:dyDescent="0.25">
      <c r="A51" s="160"/>
      <c r="B51" s="160"/>
      <c r="C51" s="160"/>
      <c r="D51" s="160"/>
      <c r="E51" s="95"/>
      <c r="F51" s="166"/>
      <c r="G51" s="88"/>
      <c r="H51" s="88"/>
      <c r="I51" s="88"/>
      <c r="J51" s="161"/>
      <c r="K51" s="159"/>
      <c r="L51" s="159"/>
      <c r="M51" s="159"/>
      <c r="N51" s="160"/>
      <c r="O51" s="160"/>
      <c r="P51" s="160"/>
    </row>
    <row r="52" spans="1:16" x14ac:dyDescent="0.25">
      <c r="A52" s="160"/>
      <c r="B52" s="160"/>
      <c r="C52" s="160"/>
      <c r="D52" s="160"/>
      <c r="E52" s="95"/>
      <c r="F52" s="166"/>
      <c r="G52" s="88"/>
      <c r="H52" s="88"/>
      <c r="I52" s="88"/>
      <c r="J52" s="161"/>
      <c r="K52" s="159"/>
      <c r="L52" s="159"/>
      <c r="M52" s="159"/>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161"/>
      <c r="F59" s="166"/>
      <c r="G59" s="166"/>
      <c r="H59" s="166"/>
      <c r="I59" s="166"/>
      <c r="J59" s="160"/>
      <c r="K59" s="159"/>
      <c r="L59" s="159"/>
      <c r="M59" s="159"/>
      <c r="N59" s="160"/>
      <c r="O59" s="160"/>
      <c r="P59" s="160"/>
    </row>
    <row r="60" spans="1:16" hidden="1" x14ac:dyDescent="0.25">
      <c r="A60" s="160"/>
      <c r="B60" s="160"/>
      <c r="C60" s="160"/>
      <c r="D60" s="160"/>
      <c r="E60" s="161"/>
      <c r="F60" s="166"/>
      <c r="G60" s="166"/>
      <c r="H60" s="166"/>
      <c r="I60" s="166"/>
      <c r="J60" s="161"/>
      <c r="K60" s="161"/>
      <c r="L60" s="161"/>
      <c r="M60" s="161"/>
      <c r="N60" s="160"/>
      <c r="O60" s="160"/>
      <c r="P60" s="160"/>
    </row>
    <row r="61" spans="1:16" hidden="1" x14ac:dyDescent="0.25">
      <c r="A61" s="160"/>
      <c r="B61" s="160"/>
      <c r="C61" s="160"/>
      <c r="D61" s="160"/>
      <c r="E61" s="161"/>
      <c r="F61" s="166"/>
      <c r="G61" s="166"/>
      <c r="H61" s="166"/>
      <c r="I61" s="166"/>
      <c r="J61" s="161"/>
      <c r="K61" s="161"/>
      <c r="L61" s="161"/>
      <c r="M61" s="161"/>
      <c r="N61" s="160"/>
      <c r="O61" s="160"/>
      <c r="P61" s="160"/>
    </row>
    <row r="62" spans="1:16" hidden="1" x14ac:dyDescent="0.25">
      <c r="A62" s="160"/>
      <c r="B62" s="160"/>
      <c r="C62" s="160"/>
      <c r="D62" s="160"/>
      <c r="E62" s="161"/>
      <c r="F62" s="166"/>
      <c r="G62" s="166"/>
      <c r="H62" s="166"/>
      <c r="I62" s="166"/>
      <c r="J62" s="160"/>
      <c r="K62" s="160"/>
      <c r="L62" s="160"/>
      <c r="M62" s="160"/>
      <c r="N62" s="160"/>
      <c r="O62" s="160"/>
      <c r="P62" s="160"/>
    </row>
    <row r="63" spans="1:16" hidden="1" x14ac:dyDescent="0.25">
      <c r="A63" s="160"/>
      <c r="B63" s="160"/>
      <c r="C63" s="160"/>
      <c r="D63" s="160"/>
      <c r="E63" s="161"/>
      <c r="F63" s="166"/>
      <c r="G63" s="166"/>
      <c r="H63" s="166"/>
      <c r="I63" s="166"/>
      <c r="J63" s="160"/>
      <c r="K63" s="160"/>
      <c r="L63" s="160"/>
      <c r="M63" s="160"/>
      <c r="N63" s="160"/>
      <c r="O63" s="160"/>
      <c r="P63" s="159"/>
    </row>
    <row r="64" spans="1:16" hidden="1" x14ac:dyDescent="0.25">
      <c r="A64" s="160"/>
      <c r="B64" s="160"/>
      <c r="C64" s="160"/>
      <c r="D64" s="160"/>
      <c r="E64" s="161"/>
      <c r="F64" s="166"/>
      <c r="G64" s="166"/>
      <c r="H64" s="166"/>
      <c r="I64" s="166"/>
      <c r="J64" s="160"/>
      <c r="K64" s="160"/>
      <c r="L64" s="160"/>
      <c r="M64" s="160"/>
      <c r="N64" s="160"/>
      <c r="O64" s="160"/>
      <c r="P64" s="159"/>
    </row>
    <row r="65" spans="1:16" hidden="1" x14ac:dyDescent="0.25">
      <c r="A65" s="160"/>
      <c r="B65" s="160"/>
      <c r="C65" s="160"/>
      <c r="D65" s="160"/>
      <c r="E65" s="161"/>
      <c r="F65" s="166"/>
      <c r="G65" s="166"/>
      <c r="H65" s="166"/>
      <c r="I65" s="166"/>
      <c r="J65" s="160"/>
      <c r="K65" s="160"/>
      <c r="L65" s="160"/>
      <c r="M65" s="160"/>
      <c r="N65" s="160"/>
      <c r="O65" s="160"/>
      <c r="P65" s="160"/>
    </row>
    <row r="66" spans="1:16" hidden="1" x14ac:dyDescent="0.25">
      <c r="A66" s="160"/>
      <c r="B66" s="160"/>
      <c r="C66" s="160"/>
      <c r="D66" s="160"/>
      <c r="E66" s="161"/>
      <c r="F66" s="166"/>
      <c r="G66" s="166"/>
      <c r="H66" s="166"/>
      <c r="I66" s="166"/>
      <c r="J66" s="160"/>
      <c r="K66" s="160"/>
      <c r="L66" s="160"/>
      <c r="M66" s="160"/>
      <c r="N66" s="160"/>
      <c r="O66" s="160"/>
      <c r="P66" s="160"/>
    </row>
    <row r="67" spans="1:16" hidden="1" x14ac:dyDescent="0.25">
      <c r="A67" s="160"/>
      <c r="B67" s="160"/>
      <c r="C67" s="160"/>
      <c r="D67" s="160"/>
      <c r="E67" s="161"/>
      <c r="F67" s="166"/>
      <c r="G67" s="166"/>
      <c r="H67" s="166"/>
      <c r="I67" s="166"/>
      <c r="J67" s="160"/>
      <c r="K67" s="160"/>
      <c r="L67" s="160"/>
      <c r="M67" s="160"/>
      <c r="N67" s="160"/>
      <c r="O67" s="160"/>
      <c r="P67" s="160"/>
    </row>
    <row r="68" spans="1:16" hidden="1" x14ac:dyDescent="0.25">
      <c r="A68" s="160"/>
      <c r="B68" s="160"/>
      <c r="C68" s="160"/>
      <c r="D68" s="160"/>
      <c r="E68" s="161"/>
      <c r="F68" s="166"/>
      <c r="G68" s="166"/>
      <c r="H68" s="166"/>
      <c r="I68" s="166"/>
      <c r="J68" s="160"/>
      <c r="K68" s="160"/>
      <c r="L68" s="160"/>
      <c r="M68" s="160"/>
      <c r="N68" s="160"/>
      <c r="O68" s="160"/>
      <c r="P68" s="160"/>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59"/>
      <c r="L76" s="159"/>
      <c r="M76" s="159"/>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84"/>
      <c r="L78" s="84"/>
      <c r="M78" s="84"/>
      <c r="N78" s="160"/>
      <c r="O78" s="160"/>
      <c r="P78" s="160"/>
    </row>
    <row r="79" spans="1:16" hidden="1" x14ac:dyDescent="0.25">
      <c r="A79" s="160"/>
      <c r="B79" s="160"/>
      <c r="C79" s="160"/>
      <c r="D79" s="160"/>
      <c r="E79" s="161"/>
      <c r="F79" s="166"/>
      <c r="G79" s="166"/>
      <c r="H79" s="166"/>
      <c r="I79" s="166"/>
      <c r="J79" s="160"/>
      <c r="K79" s="84"/>
      <c r="L79" s="84"/>
      <c r="M79" s="84"/>
      <c r="N79" s="160"/>
      <c r="O79" s="160"/>
      <c r="P79" s="160"/>
    </row>
    <row r="80" spans="1:16" hidden="1" x14ac:dyDescent="0.25">
      <c r="A80" s="160"/>
      <c r="B80" s="160"/>
      <c r="C80" s="160"/>
      <c r="D80" s="160"/>
      <c r="E80" s="161"/>
      <c r="F80" s="166"/>
      <c r="G80" s="166"/>
      <c r="H80" s="166"/>
      <c r="I80" s="166"/>
      <c r="J80" s="160"/>
      <c r="K80" s="84"/>
      <c r="L80" s="84"/>
      <c r="M80" s="84"/>
      <c r="N80" s="160"/>
      <c r="O80" s="160"/>
      <c r="P80" s="160"/>
    </row>
    <row r="81" spans="1:16" hidden="1" x14ac:dyDescent="0.25">
      <c r="A81" s="160"/>
      <c r="B81" s="160"/>
      <c r="C81" s="160"/>
      <c r="D81" s="160"/>
      <c r="E81" s="161"/>
      <c r="F81" s="166"/>
      <c r="G81" s="166"/>
      <c r="H81" s="166"/>
      <c r="I81" s="166"/>
      <c r="J81" s="160"/>
      <c r="K81" s="84"/>
      <c r="L81" s="84"/>
      <c r="M81" s="96"/>
      <c r="N81" s="160"/>
      <c r="O81" s="160"/>
      <c r="P81" s="160"/>
    </row>
    <row r="82" spans="1:16" hidden="1" x14ac:dyDescent="0.25">
      <c r="A82" s="160"/>
      <c r="B82" s="160"/>
      <c r="C82" s="160"/>
      <c r="D82" s="160"/>
      <c r="E82" s="161"/>
      <c r="F82" s="166"/>
      <c r="G82" s="166"/>
      <c r="H82" s="166"/>
      <c r="I82" s="166"/>
      <c r="J82" s="160"/>
      <c r="K82" s="160"/>
      <c r="L82" s="160"/>
      <c r="M82" s="160"/>
      <c r="N82" s="97"/>
      <c r="O82" s="160"/>
      <c r="P82" s="160"/>
    </row>
    <row r="83" spans="1:16" hidden="1" x14ac:dyDescent="0.25">
      <c r="A83" s="160"/>
      <c r="B83" s="160"/>
      <c r="C83" s="160"/>
      <c r="D83" s="160"/>
      <c r="E83" s="161"/>
      <c r="F83" s="166"/>
      <c r="G83" s="166"/>
      <c r="H83" s="166"/>
      <c r="I83" s="166"/>
      <c r="J83" s="160"/>
      <c r="K83" s="160"/>
      <c r="L83" s="160"/>
      <c r="M83" s="160"/>
      <c r="N83" s="97"/>
      <c r="O83" s="160"/>
      <c r="P83" s="160"/>
    </row>
    <row r="84" spans="1:16" hidden="1" x14ac:dyDescent="0.25">
      <c r="A84" s="160"/>
      <c r="B84" s="160"/>
      <c r="C84" s="160"/>
      <c r="D84" s="160"/>
      <c r="E84" s="161"/>
      <c r="F84" s="166"/>
      <c r="G84" s="166"/>
      <c r="H84" s="166"/>
      <c r="I84" s="166"/>
      <c r="J84" s="160"/>
      <c r="K84" s="160"/>
      <c r="L84" s="160"/>
      <c r="M84" s="160"/>
      <c r="N84" s="97"/>
      <c r="O84" s="160"/>
      <c r="P84" s="160"/>
    </row>
    <row r="85" spans="1:16" hidden="1" x14ac:dyDescent="0.25">
      <c r="A85" s="160"/>
      <c r="B85" s="160"/>
      <c r="C85" s="160"/>
      <c r="D85" s="160"/>
      <c r="E85" s="161"/>
      <c r="F85" s="166"/>
      <c r="G85" s="166"/>
      <c r="H85" s="166"/>
      <c r="I85" s="166"/>
      <c r="J85" s="160"/>
      <c r="K85" s="160"/>
      <c r="L85" s="160"/>
      <c r="M85" s="160"/>
      <c r="N85" s="160"/>
      <c r="O85" s="160"/>
      <c r="P85" s="160"/>
    </row>
    <row r="86" spans="1:16" hidden="1" x14ac:dyDescent="0.25">
      <c r="A86" s="160"/>
      <c r="B86" s="160"/>
      <c r="C86" s="160"/>
      <c r="D86" s="160"/>
      <c r="E86" s="98"/>
      <c r="F86" s="166"/>
      <c r="G86" s="166"/>
      <c r="H86" s="166"/>
      <c r="I86" s="166"/>
      <c r="J86" s="160"/>
      <c r="K86" s="84"/>
      <c r="L86" s="84"/>
      <c r="M86" s="84"/>
      <c r="N86" s="160"/>
      <c r="O86" s="160"/>
      <c r="P86" s="160"/>
    </row>
    <row r="87" spans="1:16" hidden="1" x14ac:dyDescent="0.25"/>
    <row r="88" spans="1:16" hidden="1" x14ac:dyDescent="0.25"/>
    <row r="89" spans="1:16" hidden="1" x14ac:dyDescent="0.25">
      <c r="A89" s="158" t="s">
        <v>7</v>
      </c>
      <c r="D89" s="158" t="s">
        <v>18</v>
      </c>
      <c r="E89" s="38" t="s">
        <v>19</v>
      </c>
    </row>
    <row r="90" spans="1:16" hidden="1" x14ac:dyDescent="0.25">
      <c r="A90" s="158" t="str">
        <f>IF(N22=0,"",N22)</f>
        <v/>
      </c>
      <c r="D90" s="158">
        <f t="shared" ref="D90:D104" ca="1" si="2">IF(A90="",0,VLOOKUP(A90,INDIRECT("'"&amp;$I$7&amp;"'!C500:M515"),11,0))</f>
        <v>0</v>
      </c>
      <c r="E90" s="38" t="str">
        <f>IF(O22="","",SUM(D90/O22)*#REF!)</f>
        <v/>
      </c>
    </row>
    <row r="91" spans="1:16" hidden="1" x14ac:dyDescent="0.25">
      <c r="A91" s="158" t="str">
        <f>IF(N24=0,"",N24)</f>
        <v/>
      </c>
      <c r="D91" s="158">
        <f t="shared" ca="1" si="2"/>
        <v>0</v>
      </c>
      <c r="E91" s="38" t="str">
        <f>IF(O24="","",SUM(D91/O24)*#REF!)</f>
        <v/>
      </c>
    </row>
    <row r="92" spans="1:16" hidden="1" x14ac:dyDescent="0.25">
      <c r="A92" s="158" t="str">
        <f>IF(N27=0,"",N27)</f>
        <v/>
      </c>
      <c r="D92" s="158">
        <f t="shared" ca="1" si="2"/>
        <v>0</v>
      </c>
      <c r="E92" s="38" t="str">
        <f>IF(O27="","",SUM(D92/O27)*#REF!)</f>
        <v/>
      </c>
    </row>
    <row r="93" spans="1:16" hidden="1" x14ac:dyDescent="0.25">
      <c r="A93" s="158" t="str">
        <f>IF(N28=0,"",N28)</f>
        <v/>
      </c>
      <c r="D93" s="158">
        <f t="shared" ca="1" si="2"/>
        <v>0</v>
      </c>
      <c r="E93" s="38" t="str">
        <f>IF(O28="","",SUM(D93/O28)*#REF!)</f>
        <v/>
      </c>
    </row>
    <row r="94" spans="1:16" hidden="1" x14ac:dyDescent="0.25">
      <c r="A94" s="158" t="str">
        <f>IF(N29=0,"",N29)</f>
        <v/>
      </c>
      <c r="D94" s="158">
        <f t="shared" ca="1" si="2"/>
        <v>0</v>
      </c>
      <c r="E94" s="38" t="str">
        <f>IF(O29="","",SUM(D94/O29)*#REF!)</f>
        <v/>
      </c>
    </row>
    <row r="95" spans="1:16" hidden="1" x14ac:dyDescent="0.25">
      <c r="A95" s="158" t="e">
        <f>IF(#REF!=0,"",#REF!)</f>
        <v>#REF!</v>
      </c>
      <c r="D95" s="158" t="e">
        <f t="shared" ca="1" si="2"/>
        <v>#REF!</v>
      </c>
      <c r="E95" s="38" t="e">
        <f>IF(#REF!="","",SUM(D95/#REF!)*#REF!)</f>
        <v>#REF!</v>
      </c>
    </row>
    <row r="96" spans="1:16" hidden="1" x14ac:dyDescent="0.25">
      <c r="A96" s="158" t="e">
        <f>IF(#REF!=0,"",#REF!)</f>
        <v>#REF!</v>
      </c>
      <c r="D96" s="158" t="e">
        <f t="shared" ca="1" si="2"/>
        <v>#REF!</v>
      </c>
      <c r="E96" s="38" t="e">
        <f>IF(#REF!="","",SUM(D96/#REF!)*#REF!)</f>
        <v>#REF!</v>
      </c>
    </row>
    <row r="97" spans="1:5" hidden="1" x14ac:dyDescent="0.25">
      <c r="A97" s="158" t="str">
        <f>IF(N33=0,"",N33)</f>
        <v/>
      </c>
      <c r="D97" s="158">
        <f t="shared" ca="1" si="2"/>
        <v>0</v>
      </c>
      <c r="E97" s="38" t="str">
        <f>IF(O33="","",SUM(D97/O33)*#REF!)</f>
        <v/>
      </c>
    </row>
    <row r="98" spans="1:5" hidden="1" x14ac:dyDescent="0.25">
      <c r="A98" s="158" t="str">
        <f>IF(N34=0,"",N34)</f>
        <v/>
      </c>
      <c r="D98" s="158">
        <f t="shared" ca="1" si="2"/>
        <v>0</v>
      </c>
      <c r="E98" s="38" t="str">
        <f>IF(O34="","",SUM(D98/O34)*#REF!)</f>
        <v/>
      </c>
    </row>
    <row r="99" spans="1:5" hidden="1" x14ac:dyDescent="0.25">
      <c r="A99" s="158" t="e">
        <f>IF(#REF!=0,"",#REF!)</f>
        <v>#REF!</v>
      </c>
      <c r="D99" s="158" t="e">
        <f t="shared" ca="1" si="2"/>
        <v>#REF!</v>
      </c>
      <c r="E99" s="38" t="e">
        <f>IF(#REF!="","",SUM(D99/#REF!)*#REF!)</f>
        <v>#REF!</v>
      </c>
    </row>
    <row r="100" spans="1:5" hidden="1" x14ac:dyDescent="0.25">
      <c r="A100" s="158" t="e">
        <f>IF(#REF!=0,"",#REF!)</f>
        <v>#REF!</v>
      </c>
      <c r="D100" s="158" t="e">
        <f t="shared" ca="1" si="2"/>
        <v>#REF!</v>
      </c>
      <c r="E100" s="38" t="e">
        <f>IF(#REF!="","",SUM(D100/#REF!)*#REF!)</f>
        <v>#REF!</v>
      </c>
    </row>
    <row r="101" spans="1:5" hidden="1" x14ac:dyDescent="0.25">
      <c r="A101" s="158" t="e">
        <f>IF(#REF!=0,"",#REF!)</f>
        <v>#REF!</v>
      </c>
      <c r="D101" s="158" t="e">
        <f t="shared" ca="1" si="2"/>
        <v>#REF!</v>
      </c>
      <c r="E101" s="38" t="e">
        <f>IF(#REF!="","",SUM(D101/#REF!)*#REF!)</f>
        <v>#REF!</v>
      </c>
    </row>
    <row r="102" spans="1:5" hidden="1" x14ac:dyDescent="0.25">
      <c r="A102" s="158" t="e">
        <f>IF(#REF!=0,"",#REF!)</f>
        <v>#REF!</v>
      </c>
      <c r="D102" s="158" t="e">
        <f t="shared" ca="1" si="2"/>
        <v>#REF!</v>
      </c>
      <c r="E102" s="38" t="e">
        <f>IF(#REF!="","",SUM(D102/#REF!)*#REF!)</f>
        <v>#REF!</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t="15.75" hidden="1" thickBot="1" x14ac:dyDescent="0.3">
      <c r="A105" s="99" t="s">
        <v>20</v>
      </c>
      <c r="B105" s="99"/>
      <c r="C105" s="99"/>
      <c r="D105" s="99" t="e">
        <f ca="1">SUM(D90:D104)</f>
        <v>#REF!</v>
      </c>
      <c r="E105" s="100" t="e">
        <f>SUM(E90:E104)</f>
        <v>#REF!</v>
      </c>
    </row>
    <row r="106" spans="1:5" ht="15.75" hidden="1" thickTop="1" x14ac:dyDescent="0.25"/>
    <row r="107" spans="1:5" hidden="1" x14ac:dyDescent="0.25"/>
    <row r="108" spans="1:5" hidden="1" x14ac:dyDescent="0.25"/>
    <row r="109" spans="1:5" hidden="1" x14ac:dyDescent="0.25"/>
    <row r="110" spans="1:5" hidden="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LcbqCE9vdLPn0jPkENP6Oi7sKe5SsCe/wP54ehiTw+D+0DHZkxsZgy2HALWG9mw+W6rDblSTQVKS0ioxy9Tl9w==" saltValue="XESVs2iiJPOA8z91ptKdEQ==" spinCount="100000" sheet="1" objects="1" scenarios="1"/>
  <mergeCells count="2">
    <mergeCell ref="B3:I3"/>
    <mergeCell ref="B44:I44"/>
  </mergeCells>
  <phoneticPr fontId="11" type="noConversion"/>
  <conditionalFormatting sqref="N16">
    <cfRule type="cellIs" dxfId="20"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F1230-ABA1-4609-A2B0-C022DFD1B71A}">
  <sheetPr>
    <tabColor rgb="FFC2E76B"/>
  </sheetPr>
  <dimension ref="A1:K51"/>
  <sheetViews>
    <sheetView showGridLines="0" zoomScaleNormal="100" workbookViewId="0">
      <pane ySplit="2" topLeftCell="A3" activePane="bottomLeft" state="frozen"/>
      <selection pane="bottomLeft"/>
    </sheetView>
  </sheetViews>
  <sheetFormatPr defaultColWidth="0" defaultRowHeight="15" zeroHeight="1" x14ac:dyDescent="0.25"/>
  <cols>
    <col min="1" max="1" width="71" style="158" bestFit="1" customWidth="1"/>
    <col min="2" max="2" width="8.42578125" style="158" bestFit="1" customWidth="1"/>
    <col min="3" max="3" width="16.85546875" style="158" bestFit="1" customWidth="1"/>
    <col min="4" max="4" width="16.28515625" style="158" bestFit="1" customWidth="1"/>
    <col min="5" max="5" width="19.140625" style="158" customWidth="1"/>
    <col min="6" max="6" width="9.7109375" style="158" customWidth="1"/>
    <col min="7" max="7" width="5.7109375" style="158" hidden="1" customWidth="1"/>
    <col min="8" max="9" width="0" style="158" hidden="1" customWidth="1"/>
    <col min="10" max="10" width="5.7109375" style="158" hidden="1" customWidth="1"/>
    <col min="11" max="11" width="0" style="158" hidden="1" customWidth="1"/>
    <col min="12" max="16384" width="9.140625" style="158" hidden="1"/>
  </cols>
  <sheetData>
    <row r="1" spans="1:6" x14ac:dyDescent="0.25"/>
    <row r="2" spans="1:6" ht="21" x14ac:dyDescent="0.35">
      <c r="A2" s="237" t="str">
        <f>CONCATENATE("Tariefblad boomveiligheid BVC VTA, onderdeel van ",bestekcontract," ",besteknr)</f>
        <v>Tariefblad boomveiligheid BVC VTA, onderdeel van bestek 2021-GRB2309</v>
      </c>
      <c r="B2" s="238"/>
      <c r="C2" s="238"/>
      <c r="D2" s="238"/>
      <c r="E2" s="172"/>
    </row>
    <row r="3" spans="1:6" x14ac:dyDescent="0.25"/>
    <row r="4" spans="1:6" x14ac:dyDescent="0.25">
      <c r="A4" s="126" t="s">
        <v>236</v>
      </c>
      <c r="B4" s="216" t="s">
        <v>189</v>
      </c>
      <c r="C4" s="129" t="s">
        <v>221</v>
      </c>
      <c r="D4" s="130" t="s">
        <v>190</v>
      </c>
      <c r="E4" s="131" t="s">
        <v>252</v>
      </c>
      <c r="F4" s="160"/>
    </row>
    <row r="5" spans="1:6" x14ac:dyDescent="0.25">
      <c r="A5" s="246" t="s">
        <v>230</v>
      </c>
      <c r="B5" s="231"/>
      <c r="C5" s="239"/>
      <c r="D5" s="236"/>
      <c r="E5" s="235"/>
      <c r="F5" s="247"/>
    </row>
    <row r="6" spans="1:6" x14ac:dyDescent="0.25">
      <c r="A6" s="248" t="s">
        <v>226</v>
      </c>
      <c r="B6" s="83" t="s">
        <v>192</v>
      </c>
      <c r="C6" s="239">
        <v>29</v>
      </c>
      <c r="D6" s="227"/>
      <c r="E6" s="235">
        <f t="shared" ref="E6:E15" si="0">SUM(C6*D6)</f>
        <v>0</v>
      </c>
      <c r="F6" s="247"/>
    </row>
    <row r="7" spans="1:6" x14ac:dyDescent="0.25">
      <c r="A7" s="248" t="s">
        <v>227</v>
      </c>
      <c r="B7" s="83" t="s">
        <v>192</v>
      </c>
      <c r="C7" s="239">
        <f>464-C6</f>
        <v>435</v>
      </c>
      <c r="D7" s="227"/>
      <c r="E7" s="235">
        <f t="shared" si="0"/>
        <v>0</v>
      </c>
      <c r="F7" s="247"/>
    </row>
    <row r="8" spans="1:6" x14ac:dyDescent="0.25">
      <c r="A8" s="248"/>
      <c r="B8" s="83"/>
      <c r="C8" s="239"/>
      <c r="D8" s="236"/>
      <c r="E8" s="235"/>
      <c r="F8" s="160"/>
    </row>
    <row r="9" spans="1:6" x14ac:dyDescent="0.25">
      <c r="A9" s="248" t="s">
        <v>231</v>
      </c>
      <c r="B9" s="83"/>
      <c r="C9" s="239"/>
      <c r="D9" s="236"/>
      <c r="E9" s="235"/>
      <c r="F9" s="160"/>
    </row>
    <row r="10" spans="1:6" x14ac:dyDescent="0.25">
      <c r="A10" s="248" t="s">
        <v>226</v>
      </c>
      <c r="B10" s="83" t="s">
        <v>192</v>
      </c>
      <c r="C10" s="239">
        <v>29</v>
      </c>
      <c r="D10" s="227"/>
      <c r="E10" s="235">
        <f t="shared" si="0"/>
        <v>0</v>
      </c>
      <c r="F10" s="161"/>
    </row>
    <row r="11" spans="1:6" x14ac:dyDescent="0.25">
      <c r="A11" s="248" t="s">
        <v>227</v>
      </c>
      <c r="B11" s="83" t="s">
        <v>192</v>
      </c>
      <c r="C11" s="239">
        <f>464-C10</f>
        <v>435</v>
      </c>
      <c r="D11" s="227"/>
      <c r="E11" s="235">
        <f t="shared" si="0"/>
        <v>0</v>
      </c>
      <c r="F11" s="247"/>
    </row>
    <row r="12" spans="1:6" x14ac:dyDescent="0.25">
      <c r="A12" s="248"/>
      <c r="B12" s="83"/>
      <c r="C12" s="239"/>
      <c r="D12" s="236"/>
      <c r="E12" s="235"/>
      <c r="F12" s="247"/>
    </row>
    <row r="13" spans="1:6" x14ac:dyDescent="0.25">
      <c r="A13" s="248" t="s">
        <v>232</v>
      </c>
      <c r="B13" s="83"/>
      <c r="C13" s="239"/>
      <c r="D13" s="236"/>
      <c r="E13" s="235"/>
      <c r="F13" s="247"/>
    </row>
    <row r="14" spans="1:6" x14ac:dyDescent="0.25">
      <c r="A14" s="248" t="s">
        <v>228</v>
      </c>
      <c r="B14" s="83" t="s">
        <v>192</v>
      </c>
      <c r="C14" s="239">
        <v>10</v>
      </c>
      <c r="D14" s="227"/>
      <c r="E14" s="235">
        <f t="shared" si="0"/>
        <v>0</v>
      </c>
      <c r="F14" s="160"/>
    </row>
    <row r="15" spans="1:6" x14ac:dyDescent="0.25">
      <c r="A15" s="248" t="s">
        <v>229</v>
      </c>
      <c r="B15" s="83" t="s">
        <v>192</v>
      </c>
      <c r="C15" s="239">
        <v>90</v>
      </c>
      <c r="D15" s="227"/>
      <c r="E15" s="235">
        <f t="shared" si="0"/>
        <v>0</v>
      </c>
    </row>
    <row r="16" spans="1:6" x14ac:dyDescent="0.25">
      <c r="A16" s="249"/>
      <c r="B16" s="240"/>
      <c r="C16" s="241"/>
      <c r="D16" s="251"/>
      <c r="E16" s="242"/>
    </row>
    <row r="17" spans="1:5" ht="24" customHeight="1" x14ac:dyDescent="0.25">
      <c r="A17" s="243" t="s">
        <v>71</v>
      </c>
      <c r="B17" s="244"/>
      <c r="C17" s="245"/>
      <c r="D17" s="245"/>
      <c r="E17" s="250">
        <f>SUM(E5:E16)</f>
        <v>0</v>
      </c>
    </row>
    <row r="18" spans="1:5" x14ac:dyDescent="0.25"/>
    <row r="19" spans="1:5" x14ac:dyDescent="0.25">
      <c r="C19" s="37"/>
      <c r="D19" s="37"/>
    </row>
    <row r="20" spans="1:5" x14ac:dyDescent="0.25"/>
    <row r="21" spans="1:5" x14ac:dyDescent="0.25"/>
    <row r="22" spans="1:5" x14ac:dyDescent="0.25"/>
    <row r="23" spans="1:5" x14ac:dyDescent="0.25"/>
    <row r="24" spans="1:5" x14ac:dyDescent="0.25"/>
    <row r="25" spans="1:5" x14ac:dyDescent="0.25"/>
    <row r="26" spans="1:5" x14ac:dyDescent="0.25"/>
    <row r="27" spans="1:5" x14ac:dyDescent="0.25"/>
    <row r="28" spans="1:5" x14ac:dyDescent="0.25"/>
    <row r="29" spans="1:5" x14ac:dyDescent="0.25"/>
    <row r="30" spans="1:5" x14ac:dyDescent="0.25"/>
    <row r="31" spans="1:5" x14ac:dyDescent="0.25"/>
    <row r="32" spans="1:5" x14ac:dyDescent="0.25"/>
    <row r="33" s="158" customFormat="1" x14ac:dyDescent="0.25"/>
    <row r="34" s="158" customFormat="1" x14ac:dyDescent="0.25"/>
    <row r="35" s="158" customFormat="1" x14ac:dyDescent="0.25"/>
    <row r="36" s="158" customFormat="1" x14ac:dyDescent="0.25"/>
    <row r="37" s="158" customFormat="1" x14ac:dyDescent="0.25"/>
    <row r="38" s="158" customFormat="1" x14ac:dyDescent="0.25"/>
    <row r="39" s="158" customFormat="1" x14ac:dyDescent="0.25"/>
    <row r="40" s="158" customFormat="1" x14ac:dyDescent="0.25"/>
    <row r="41" s="158" customFormat="1" x14ac:dyDescent="0.25"/>
    <row r="42" s="158" customFormat="1" x14ac:dyDescent="0.25"/>
    <row r="43" s="158" customFormat="1" x14ac:dyDescent="0.25"/>
    <row r="44" s="158" customFormat="1" x14ac:dyDescent="0.25"/>
    <row r="45" s="158" customFormat="1" x14ac:dyDescent="0.25"/>
    <row r="46" s="158" customFormat="1" x14ac:dyDescent="0.25"/>
    <row r="47" s="158" customFormat="1" x14ac:dyDescent="0.25"/>
    <row r="48" s="158" customFormat="1" x14ac:dyDescent="0.25"/>
    <row r="49" s="158" customFormat="1" x14ac:dyDescent="0.25"/>
    <row r="50" s="158" customFormat="1" x14ac:dyDescent="0.25"/>
    <row r="51" s="158" customFormat="1" x14ac:dyDescent="0.25"/>
  </sheetData>
  <sheetProtection algorithmName="SHA-512" hashValue="Mr7MGfpNhcCCc4zK5pMshG52mBlcgKHu3GSsJgfc2arFyDgkMHlq1pw2UutisaNMNOrV27lBnlpgxv3xpb6HRQ==" saltValue="nagSJzCjbcU8oMBYgrFeJg==" spinCount="100000" sheet="1" objects="1" scenarios="1"/>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31">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24,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St. Fransschool</v>
      </c>
      <c r="C5" s="117"/>
      <c r="D5" s="117"/>
      <c r="E5" s="118"/>
      <c r="F5" s="48"/>
      <c r="G5" s="48"/>
      <c r="H5" s="48"/>
      <c r="I5" s="123"/>
      <c r="J5" s="40"/>
      <c r="K5" s="40"/>
    </row>
    <row r="6" spans="1:15" x14ac:dyDescent="0.25">
      <c r="A6" s="159"/>
      <c r="B6" s="134" t="str">
        <f>VLOOKUP(I6,verzamelblad!A5:E54,4)</f>
        <v>H. Tiesingstraat 2</v>
      </c>
      <c r="C6" s="119"/>
      <c r="D6" s="119"/>
      <c r="E6" s="120"/>
      <c r="F6" s="53"/>
      <c r="G6" s="54" t="s">
        <v>5</v>
      </c>
      <c r="H6" s="101"/>
      <c r="I6" s="124">
        <v>24</v>
      </c>
      <c r="J6" s="40"/>
      <c r="K6" s="40"/>
      <c r="L6" s="40"/>
    </row>
    <row r="7" spans="1:15" x14ac:dyDescent="0.25">
      <c r="A7" s="159"/>
      <c r="B7" s="135" t="str">
        <f>VLOOKUP(I6,verzamelblad!A5:E54,5)</f>
        <v>Emmen</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verzamelblad!F28</f>
        <v>1312</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verzamelblad!H28</f>
        <v>0</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verzamelblad!I28</f>
        <v>3</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verzamelblad!J28</f>
        <v>1</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verzamelblad!K28</f>
        <v>21</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verzamelblad!L28</f>
        <v>74</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verzamelblad!N28</f>
        <v>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verzamelblad!O28</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verzamelblad!P28</f>
        <v>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verzamelblad!Q28</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verzamelblad!R28</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verzamelblad!S28</f>
        <v>250</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verzamelblad!T28</f>
        <v>0</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verzamelblad!U28</f>
        <v>0</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verzamelblad!V28</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verzamelblad!W28</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verzamelblad!X28</f>
        <v>119</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verzamelblad!Y28</f>
        <v>0</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verzamelblad!Z28</f>
        <v>656</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verzamelblad!AA28</f>
        <v>0</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verzamelblad!AB28</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verzamelblad!AC28</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verzamelblad!AD28</f>
        <v>0</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verzamelblad!AE28</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verzamelblad!AF28</f>
        <v>0</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verzamelblad!AG28</f>
        <v>0</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verzamelblad!AH28</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verzamelblad!AI28</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verzamelblad!AJ28</f>
        <v>35.699999999999996</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verzamelblad!AK28</f>
        <v>9</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verzamelblad!AM28</f>
        <v>0</v>
      </c>
      <c r="H41" s="236">
        <f>'Tarieven onderhoud'!D34</f>
        <v>0</v>
      </c>
      <c r="I41" s="348">
        <f t="shared" si="0"/>
        <v>0</v>
      </c>
      <c r="J41" s="159"/>
      <c r="K41" s="159"/>
      <c r="L41" s="159"/>
      <c r="M41" s="160"/>
      <c r="N41" s="160"/>
      <c r="O41" s="160"/>
    </row>
    <row r="42" spans="1:16" ht="15.75" thickBot="1" x14ac:dyDescent="0.3">
      <c r="A42" s="160"/>
      <c r="B42" s="153" t="s">
        <v>71</v>
      </c>
      <c r="C42" s="91"/>
      <c r="D42" s="92"/>
      <c r="E42" s="92"/>
      <c r="F42" s="93"/>
      <c r="G42" s="94"/>
      <c r="H42" s="94"/>
      <c r="I42" s="147">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1"/>
      <c r="K48" s="159"/>
      <c r="L48" s="159"/>
      <c r="M48" s="159"/>
      <c r="N48" s="160"/>
      <c r="O48" s="160"/>
      <c r="P48" s="160"/>
    </row>
    <row r="49" spans="1:16" x14ac:dyDescent="0.25">
      <c r="A49" s="160"/>
      <c r="B49" s="160"/>
      <c r="C49" s="160"/>
      <c r="D49" s="160"/>
      <c r="E49" s="161"/>
      <c r="F49" s="166"/>
      <c r="G49" s="166"/>
      <c r="H49" s="166"/>
      <c r="I49" s="166"/>
      <c r="J49" s="160"/>
      <c r="K49" s="159"/>
      <c r="L49" s="159"/>
      <c r="M49" s="159"/>
      <c r="N49" s="160"/>
      <c r="O49" s="160"/>
      <c r="P49" s="160"/>
    </row>
    <row r="50" spans="1:16" x14ac:dyDescent="0.25">
      <c r="A50" s="160"/>
      <c r="B50" s="160"/>
      <c r="C50" s="160"/>
      <c r="D50" s="160"/>
      <c r="E50" s="161"/>
      <c r="F50" s="166"/>
      <c r="G50" s="166"/>
      <c r="H50" s="166"/>
      <c r="I50" s="166"/>
      <c r="J50" s="160"/>
      <c r="K50" s="160"/>
      <c r="L50" s="160"/>
      <c r="M50" s="160"/>
      <c r="N50" s="160"/>
      <c r="O50" s="160"/>
      <c r="P50" s="160"/>
    </row>
    <row r="51" spans="1:16" x14ac:dyDescent="0.25">
      <c r="A51" s="160"/>
      <c r="B51" s="160"/>
      <c r="C51" s="160"/>
      <c r="D51" s="160"/>
      <c r="E51" s="161"/>
      <c r="F51" s="166"/>
      <c r="G51" s="166"/>
      <c r="H51" s="166"/>
      <c r="I51" s="166"/>
      <c r="J51" s="161"/>
      <c r="K51" s="161"/>
      <c r="L51" s="161"/>
      <c r="M51" s="161"/>
      <c r="N51" s="160"/>
      <c r="O51" s="160"/>
      <c r="P51" s="160"/>
    </row>
    <row r="52" spans="1:16" x14ac:dyDescent="0.25">
      <c r="A52" s="160"/>
      <c r="B52" s="160"/>
      <c r="C52" s="160"/>
      <c r="D52" s="160"/>
      <c r="E52" s="95"/>
      <c r="F52" s="166"/>
      <c r="G52" s="88"/>
      <c r="H52" s="88"/>
      <c r="I52" s="88"/>
      <c r="J52" s="161"/>
      <c r="K52" s="159"/>
      <c r="L52" s="159"/>
      <c r="M52" s="159"/>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95"/>
      <c r="F61" s="166"/>
      <c r="G61" s="88"/>
      <c r="H61" s="88"/>
      <c r="I61" s="88"/>
      <c r="J61" s="161"/>
      <c r="K61" s="159"/>
      <c r="L61" s="159"/>
      <c r="M61" s="159"/>
      <c r="N61" s="160"/>
      <c r="O61" s="160"/>
      <c r="P61" s="160"/>
    </row>
    <row r="62" spans="1:16" hidden="1" x14ac:dyDescent="0.25">
      <c r="A62" s="160"/>
      <c r="B62" s="160"/>
      <c r="C62" s="160"/>
      <c r="D62" s="160"/>
      <c r="E62" s="161"/>
      <c r="F62" s="166"/>
      <c r="G62" s="166"/>
      <c r="H62" s="166"/>
      <c r="I62" s="166"/>
      <c r="J62" s="160"/>
      <c r="K62" s="159"/>
      <c r="L62" s="159"/>
      <c r="M62" s="159"/>
      <c r="N62" s="160"/>
      <c r="O62" s="160"/>
      <c r="P62" s="160"/>
    </row>
    <row r="63" spans="1:16" hidden="1" x14ac:dyDescent="0.25">
      <c r="A63" s="160"/>
      <c r="B63" s="160"/>
      <c r="C63" s="160"/>
      <c r="D63" s="160"/>
      <c r="E63" s="161"/>
      <c r="F63" s="166"/>
      <c r="G63" s="166"/>
      <c r="H63" s="166"/>
      <c r="I63" s="166"/>
      <c r="J63" s="161"/>
      <c r="K63" s="161"/>
      <c r="L63" s="161"/>
      <c r="M63" s="161"/>
      <c r="N63" s="160"/>
      <c r="O63" s="160"/>
      <c r="P63" s="160"/>
    </row>
    <row r="64" spans="1:16" hidden="1" x14ac:dyDescent="0.25">
      <c r="A64" s="160"/>
      <c r="B64" s="160"/>
      <c r="C64" s="160"/>
      <c r="D64" s="160"/>
      <c r="E64" s="161"/>
      <c r="F64" s="166"/>
      <c r="G64" s="166"/>
      <c r="H64" s="166"/>
      <c r="I64" s="166"/>
      <c r="J64" s="161"/>
      <c r="K64" s="161"/>
      <c r="L64" s="161"/>
      <c r="M64" s="161"/>
      <c r="N64" s="160"/>
      <c r="O64" s="160"/>
      <c r="P64" s="160"/>
    </row>
    <row r="65" spans="1:16" hidden="1" x14ac:dyDescent="0.25">
      <c r="A65" s="160"/>
      <c r="B65" s="160"/>
      <c r="C65" s="160"/>
      <c r="D65" s="160"/>
      <c r="E65" s="161"/>
      <c r="F65" s="166"/>
      <c r="G65" s="166"/>
      <c r="H65" s="166"/>
      <c r="I65" s="166"/>
      <c r="J65" s="160"/>
      <c r="K65" s="160"/>
      <c r="L65" s="160"/>
      <c r="M65" s="160"/>
      <c r="N65" s="160"/>
      <c r="O65" s="160"/>
      <c r="P65" s="160"/>
    </row>
    <row r="66" spans="1:16" hidden="1" x14ac:dyDescent="0.25">
      <c r="A66" s="160"/>
      <c r="B66" s="160"/>
      <c r="C66" s="160"/>
      <c r="D66" s="160"/>
      <c r="E66" s="161"/>
      <c r="F66" s="166"/>
      <c r="G66" s="166"/>
      <c r="H66" s="166"/>
      <c r="I66" s="166"/>
      <c r="J66" s="160"/>
      <c r="K66" s="160"/>
      <c r="L66" s="160"/>
      <c r="M66" s="160"/>
      <c r="N66" s="160"/>
      <c r="O66" s="160"/>
      <c r="P66" s="159"/>
    </row>
    <row r="67" spans="1:16" hidden="1" x14ac:dyDescent="0.25">
      <c r="A67" s="160"/>
      <c r="B67" s="160"/>
      <c r="C67" s="160"/>
      <c r="D67" s="160"/>
      <c r="E67" s="161"/>
      <c r="F67" s="166"/>
      <c r="G67" s="166"/>
      <c r="H67" s="166"/>
      <c r="I67" s="166"/>
      <c r="J67" s="160"/>
      <c r="K67" s="160"/>
      <c r="L67" s="160"/>
      <c r="M67" s="160"/>
      <c r="N67" s="160"/>
      <c r="O67" s="160"/>
      <c r="P67" s="159"/>
    </row>
    <row r="68" spans="1:16" hidden="1" x14ac:dyDescent="0.25">
      <c r="A68" s="160"/>
      <c r="B68" s="160"/>
      <c r="C68" s="160"/>
      <c r="D68" s="160"/>
      <c r="E68" s="161"/>
      <c r="F68" s="166"/>
      <c r="G68" s="166"/>
      <c r="H68" s="166"/>
      <c r="I68" s="166"/>
      <c r="J68" s="160"/>
      <c r="K68" s="160"/>
      <c r="L68" s="160"/>
      <c r="M68" s="160"/>
      <c r="N68" s="160"/>
      <c r="O68" s="160"/>
      <c r="P68" s="160"/>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60"/>
      <c r="L78" s="160"/>
      <c r="M78" s="160"/>
      <c r="N78" s="160"/>
      <c r="O78" s="160"/>
      <c r="P78" s="160"/>
    </row>
    <row r="79" spans="1:16" hidden="1" x14ac:dyDescent="0.25">
      <c r="A79" s="160"/>
      <c r="B79" s="160"/>
      <c r="C79" s="160"/>
      <c r="D79" s="160"/>
      <c r="E79" s="161"/>
      <c r="F79" s="166"/>
      <c r="G79" s="166"/>
      <c r="H79" s="166"/>
      <c r="I79" s="166"/>
      <c r="J79" s="160"/>
      <c r="K79" s="159"/>
      <c r="L79" s="159"/>
      <c r="M79" s="159"/>
      <c r="N79" s="160"/>
      <c r="O79" s="160"/>
      <c r="P79" s="160"/>
    </row>
    <row r="80" spans="1:16" hidden="1" x14ac:dyDescent="0.25">
      <c r="A80" s="160"/>
      <c r="B80" s="160"/>
      <c r="C80" s="160"/>
      <c r="D80" s="160"/>
      <c r="E80" s="161"/>
      <c r="F80" s="166"/>
      <c r="G80" s="166"/>
      <c r="H80" s="166"/>
      <c r="I80" s="166"/>
      <c r="J80" s="160"/>
      <c r="K80" s="160"/>
      <c r="L80" s="160"/>
      <c r="M80" s="160"/>
      <c r="N80" s="160"/>
      <c r="O80" s="160"/>
      <c r="P80" s="160"/>
    </row>
    <row r="81" spans="1:16" hidden="1" x14ac:dyDescent="0.25">
      <c r="A81" s="160"/>
      <c r="B81" s="160"/>
      <c r="C81" s="160"/>
      <c r="D81" s="160"/>
      <c r="E81" s="161"/>
      <c r="F81" s="166"/>
      <c r="G81" s="166"/>
      <c r="H81" s="166"/>
      <c r="I81" s="166"/>
      <c r="J81" s="160"/>
      <c r="K81" s="84"/>
      <c r="L81" s="84"/>
      <c r="M81" s="84"/>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84"/>
      <c r="N83" s="160"/>
      <c r="O83" s="160"/>
      <c r="P83" s="160"/>
    </row>
    <row r="84" spans="1:16" hidden="1" x14ac:dyDescent="0.25">
      <c r="A84" s="160"/>
      <c r="B84" s="160"/>
      <c r="C84" s="160"/>
      <c r="D84" s="160"/>
      <c r="E84" s="161"/>
      <c r="F84" s="166"/>
      <c r="G84" s="166"/>
      <c r="H84" s="166"/>
      <c r="I84" s="166"/>
      <c r="J84" s="160"/>
      <c r="K84" s="84"/>
      <c r="L84" s="84"/>
      <c r="M84" s="96"/>
      <c r="N84" s="160"/>
      <c r="O84" s="160"/>
      <c r="P84" s="160"/>
    </row>
    <row r="85" spans="1:16" hidden="1" x14ac:dyDescent="0.25">
      <c r="A85" s="160"/>
      <c r="B85" s="160"/>
      <c r="C85" s="160"/>
      <c r="D85" s="160"/>
      <c r="E85" s="161"/>
      <c r="F85" s="166"/>
      <c r="G85" s="166"/>
      <c r="H85" s="166"/>
      <c r="I85" s="166"/>
      <c r="J85" s="160"/>
      <c r="K85" s="160"/>
      <c r="L85" s="160"/>
      <c r="M85" s="160"/>
      <c r="N85" s="97"/>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97"/>
      <c r="O87" s="160"/>
      <c r="P87" s="160"/>
    </row>
    <row r="88" spans="1:16" hidden="1" x14ac:dyDescent="0.25">
      <c r="A88" s="160"/>
      <c r="B88" s="160"/>
      <c r="C88" s="160"/>
      <c r="D88" s="160"/>
      <c r="E88" s="161"/>
      <c r="F88" s="166"/>
      <c r="G88" s="166"/>
      <c r="H88" s="166"/>
      <c r="I88" s="166"/>
      <c r="J88" s="160"/>
      <c r="K88" s="160"/>
      <c r="L88" s="160"/>
      <c r="M88" s="160"/>
      <c r="N88" s="160"/>
      <c r="O88" s="160"/>
      <c r="P88" s="160"/>
    </row>
    <row r="89" spans="1:16" hidden="1" x14ac:dyDescent="0.25">
      <c r="A89" s="160"/>
      <c r="B89" s="160"/>
      <c r="C89" s="160"/>
      <c r="D89" s="160"/>
      <c r="E89" s="98"/>
      <c r="F89" s="166"/>
      <c r="G89" s="166"/>
      <c r="H89" s="166"/>
      <c r="I89" s="166"/>
      <c r="J89" s="160"/>
      <c r="K89" s="84"/>
      <c r="L89" s="84"/>
      <c r="M89" s="84"/>
      <c r="N89" s="160"/>
      <c r="O89" s="160"/>
      <c r="P89" s="160"/>
    </row>
    <row r="90" spans="1:16" hidden="1" x14ac:dyDescent="0.25"/>
    <row r="91" spans="1:16" hidden="1" x14ac:dyDescent="0.25"/>
    <row r="92" spans="1:16" hidden="1" x14ac:dyDescent="0.25">
      <c r="A92" s="158" t="s">
        <v>7</v>
      </c>
      <c r="D92" s="158" t="s">
        <v>18</v>
      </c>
      <c r="E92" s="38" t="s">
        <v>19</v>
      </c>
    </row>
    <row r="93" spans="1:16" hidden="1" x14ac:dyDescent="0.25">
      <c r="A93" s="158" t="str">
        <f>IF(N22=0,"",N22)</f>
        <v/>
      </c>
      <c r="D93" s="158">
        <f t="shared" ref="D93:D107" ca="1" si="2">IF(A93="",0,VLOOKUP(A93,INDIRECT("'"&amp;$I$7&amp;"'!C500:M515"),11,0))</f>
        <v>0</v>
      </c>
      <c r="E93" s="38" t="str">
        <f>IF(O22="","",SUM(D93/O22)*#REF!)</f>
        <v/>
      </c>
    </row>
    <row r="94" spans="1:16" hidden="1" x14ac:dyDescent="0.25">
      <c r="A94" s="158" t="str">
        <f>IF(N24=0,"",N24)</f>
        <v/>
      </c>
      <c r="D94" s="158">
        <f t="shared" ca="1" si="2"/>
        <v>0</v>
      </c>
      <c r="E94" s="38" t="str">
        <f>IF(O24="","",SUM(D94/O24)*#REF!)</f>
        <v/>
      </c>
    </row>
    <row r="95" spans="1:16" hidden="1" x14ac:dyDescent="0.25">
      <c r="A95" s="158" t="str">
        <f>IF(N27=0,"",N27)</f>
        <v/>
      </c>
      <c r="D95" s="158">
        <f t="shared" ca="1" si="2"/>
        <v>0</v>
      </c>
      <c r="E95" s="38" t="str">
        <f>IF(O27="","",SUM(D95/O27)*#REF!)</f>
        <v/>
      </c>
    </row>
    <row r="96" spans="1:16" hidden="1" x14ac:dyDescent="0.25">
      <c r="A96" s="158" t="str">
        <f>IF(N28=0,"",N28)</f>
        <v/>
      </c>
      <c r="D96" s="158">
        <f t="shared" ca="1" si="2"/>
        <v>0</v>
      </c>
      <c r="E96" s="38" t="str">
        <f>IF(O28="","",SUM(D96/O28)*#REF!)</f>
        <v/>
      </c>
    </row>
    <row r="97" spans="1:5" hidden="1" x14ac:dyDescent="0.25">
      <c r="A97" s="158" t="str">
        <f>IF(N29=0,"",N29)</f>
        <v/>
      </c>
      <c r="D97" s="158">
        <f t="shared" ca="1" si="2"/>
        <v>0</v>
      </c>
      <c r="E97" s="38" t="str">
        <f>IF(O29="","",SUM(D97/O29)*#REF!)</f>
        <v/>
      </c>
    </row>
    <row r="98" spans="1:5" hidden="1" x14ac:dyDescent="0.25">
      <c r="A98" s="158" t="e">
        <f>IF(#REF!=0,"",#REF!)</f>
        <v>#REF!</v>
      </c>
      <c r="D98" s="158" t="e">
        <f t="shared" ca="1" si="2"/>
        <v>#REF!</v>
      </c>
      <c r="E98" s="38" t="e">
        <f>IF(#REF!="","",SUM(D98/#REF!)*#REF!)</f>
        <v>#REF!</v>
      </c>
    </row>
    <row r="99" spans="1:5" hidden="1" x14ac:dyDescent="0.25">
      <c r="A99" s="158" t="e">
        <f>IF(#REF!=0,"",#REF!)</f>
        <v>#REF!</v>
      </c>
      <c r="D99" s="158" t="e">
        <f t="shared" ca="1" si="2"/>
        <v>#REF!</v>
      </c>
      <c r="E99" s="38" t="e">
        <f>IF(#REF!="","",SUM(D99/#REF!)*#REF!)</f>
        <v>#REF!</v>
      </c>
    </row>
    <row r="100" spans="1:5" hidden="1" x14ac:dyDescent="0.25">
      <c r="A100" s="158" t="str">
        <f>IF(N33=0,"",N33)</f>
        <v/>
      </c>
      <c r="D100" s="158">
        <f t="shared" ca="1" si="2"/>
        <v>0</v>
      </c>
      <c r="E100" s="38" t="str">
        <f>IF(O33="","",SUM(D100/O33)*#REF!)</f>
        <v/>
      </c>
    </row>
    <row r="101" spans="1:5" hidden="1" x14ac:dyDescent="0.25">
      <c r="A101" s="158" t="str">
        <f>IF(N34=0,"",N34)</f>
        <v/>
      </c>
      <c r="D101" s="158">
        <f t="shared" ca="1" si="2"/>
        <v>0</v>
      </c>
      <c r="E101" s="38" t="str">
        <f>IF(O34="","",SUM(D101/O34)*#REF!)</f>
        <v/>
      </c>
    </row>
    <row r="102" spans="1:5" hidden="1" x14ac:dyDescent="0.25">
      <c r="A102" s="158" t="e">
        <f>IF(#REF!=0,"",#REF!)</f>
        <v>#REF!</v>
      </c>
      <c r="D102" s="158" t="e">
        <f t="shared" ca="1" si="2"/>
        <v>#REF!</v>
      </c>
      <c r="E102" s="38" t="e">
        <f>IF(#REF!="","",SUM(D102/#REF!)*#REF!)</f>
        <v>#REF!</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idden="1" x14ac:dyDescent="0.25">
      <c r="A107" s="158" t="e">
        <f>IF(#REF!=0,"",#REF!)</f>
        <v>#REF!</v>
      </c>
      <c r="D107" s="158" t="e">
        <f t="shared" ca="1" si="2"/>
        <v>#REF!</v>
      </c>
      <c r="E107" s="38" t="e">
        <f>IF(#REF!="","",SUM(D107/#REF!)*#REF!)</f>
        <v>#REF!</v>
      </c>
    </row>
    <row r="108" spans="1:5" ht="15.75" hidden="1" thickBot="1" x14ac:dyDescent="0.3">
      <c r="A108" s="99" t="s">
        <v>20</v>
      </c>
      <c r="B108" s="99"/>
      <c r="C108" s="99"/>
      <c r="D108" s="99" t="e">
        <f ca="1">SUM(D93:D107)</f>
        <v>#REF!</v>
      </c>
      <c r="E108" s="100" t="e">
        <f>SUM(E93:E107)</f>
        <v>#REF!</v>
      </c>
    </row>
    <row r="109" spans="1:5" ht="15.75" hidden="1" thickTop="1" x14ac:dyDescent="0.25"/>
    <row r="110" spans="1:5" hidden="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wuEF4Hr5cTtkKstkYq6wzWkNIScmONFhrnRUDGr/DhzkCdMYZCj98Izql5aSE7rnw56wNzw0Ju0yuhQ45QT00g==" saltValue="+eGuy5QF+OxT89lQVVAK9Q==" spinCount="100000" sheet="1" objects="1" scenarios="1"/>
  <mergeCells count="2">
    <mergeCell ref="B3:I3"/>
    <mergeCell ref="B44:I44"/>
  </mergeCells>
  <phoneticPr fontId="11" type="noConversion"/>
  <conditionalFormatting sqref="N16">
    <cfRule type="cellIs" dxfId="19"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32">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25,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St. Gerardus Majellaschool</v>
      </c>
      <c r="C5" s="117"/>
      <c r="D5" s="117"/>
      <c r="E5" s="118"/>
      <c r="F5" s="48"/>
      <c r="G5" s="48"/>
      <c r="H5" s="48"/>
      <c r="I5" s="123"/>
      <c r="J5" s="40"/>
      <c r="K5" s="40"/>
    </row>
    <row r="6" spans="1:15" x14ac:dyDescent="0.25">
      <c r="A6" s="159"/>
      <c r="B6" s="134" t="str">
        <f>VLOOKUP(I6,verzamelblad!A5:E54,4)</f>
        <v>Talmastraat 2</v>
      </c>
      <c r="C6" s="119"/>
      <c r="D6" s="119"/>
      <c r="E6" s="120"/>
      <c r="F6" s="53"/>
      <c r="G6" s="54" t="s">
        <v>5</v>
      </c>
      <c r="H6" s="101"/>
      <c r="I6" s="124">
        <v>25</v>
      </c>
      <c r="J6" s="40"/>
      <c r="K6" s="40"/>
      <c r="L6" s="40"/>
    </row>
    <row r="7" spans="1:15" x14ac:dyDescent="0.25">
      <c r="A7" s="159"/>
      <c r="B7" s="135" t="str">
        <f>VLOOKUP(I6,verzamelblad!A5:E54,5)</f>
        <v>Hoogezand</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verzamelblad!F29</f>
        <v>2876</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verzamelblad!H29</f>
        <v>0</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verzamelblad!I29</f>
        <v>0</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verzamelblad!J29</f>
        <v>0</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verzamelblad!K29</f>
        <v>65</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verzamelblad!L29</f>
        <v>0</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verzamelblad!N29</f>
        <v>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verzamelblad!O29</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verzamelblad!P29</f>
        <v>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verzamelblad!Q29</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verzamelblad!R29</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verzamelblad!S29</f>
        <v>0</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verzamelblad!T29</f>
        <v>0</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verzamelblad!U29</f>
        <v>0</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verzamelblad!V29</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verzamelblad!W29</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verzamelblad!X29</f>
        <v>0</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verzamelblad!Y29</f>
        <v>0</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verzamelblad!Z29</f>
        <v>1125</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verzamelblad!AA29</f>
        <v>313</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verzamelblad!AB29</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verzamelblad!AC29</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verzamelblad!AD29</f>
        <v>0</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verzamelblad!AE29</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verzamelblad!AF29</f>
        <v>0</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verzamelblad!AG29</f>
        <v>0</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verzamelblad!AH29</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verzamelblad!AI29</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verzamelblad!AJ29</f>
        <v>0</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verzamelblad!AK29</f>
        <v>19</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verzamelblad!AM29</f>
        <v>3</v>
      </c>
      <c r="H41" s="236">
        <f>'Tarieven onderhoud'!D34</f>
        <v>0</v>
      </c>
      <c r="I41" s="348">
        <f t="shared" si="0"/>
        <v>0</v>
      </c>
      <c r="J41" s="161"/>
      <c r="K41" s="161"/>
      <c r="L41" s="161"/>
      <c r="M41" s="160"/>
      <c r="N41" s="160"/>
      <c r="O41" s="160"/>
    </row>
    <row r="42" spans="1:16" ht="15.75" thickBot="1" x14ac:dyDescent="0.3">
      <c r="A42" s="160"/>
      <c r="B42" s="153" t="s">
        <v>71</v>
      </c>
      <c r="C42" s="91"/>
      <c r="D42" s="92"/>
      <c r="E42" s="92"/>
      <c r="F42" s="93"/>
      <c r="G42" s="94"/>
      <c r="H42" s="94"/>
      <c r="I42" s="147">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1"/>
      <c r="K48" s="159"/>
      <c r="L48" s="159"/>
      <c r="M48" s="159"/>
      <c r="N48" s="160"/>
      <c r="O48" s="160"/>
      <c r="P48" s="160"/>
    </row>
    <row r="49" spans="1:16" x14ac:dyDescent="0.25">
      <c r="A49" s="160"/>
      <c r="B49" s="160"/>
      <c r="C49" s="160"/>
      <c r="D49" s="160"/>
      <c r="E49" s="95"/>
      <c r="F49" s="166"/>
      <c r="G49" s="88"/>
      <c r="H49" s="88"/>
      <c r="I49" s="88"/>
      <c r="J49" s="161"/>
      <c r="K49" s="159"/>
      <c r="L49" s="159"/>
      <c r="M49" s="159"/>
      <c r="N49" s="160"/>
      <c r="O49" s="160"/>
      <c r="P49" s="160"/>
    </row>
    <row r="50" spans="1:16" x14ac:dyDescent="0.25">
      <c r="A50" s="160"/>
      <c r="B50" s="160"/>
      <c r="C50" s="160"/>
      <c r="D50" s="160"/>
      <c r="E50" s="161"/>
      <c r="F50" s="166"/>
      <c r="G50" s="166"/>
      <c r="H50" s="166"/>
      <c r="I50" s="166"/>
      <c r="J50" s="160"/>
      <c r="K50" s="159"/>
      <c r="L50" s="159"/>
      <c r="M50" s="159"/>
      <c r="N50" s="160"/>
      <c r="O50" s="160"/>
      <c r="P50" s="160"/>
    </row>
    <row r="51" spans="1:16" x14ac:dyDescent="0.25">
      <c r="A51" s="160"/>
      <c r="B51" s="160"/>
      <c r="C51" s="160"/>
      <c r="D51" s="160"/>
      <c r="E51" s="161"/>
      <c r="F51" s="166"/>
      <c r="G51" s="166"/>
      <c r="H51" s="166"/>
      <c r="I51" s="166"/>
      <c r="J51" s="160"/>
      <c r="K51" s="160"/>
      <c r="L51" s="160"/>
      <c r="M51" s="160"/>
      <c r="N51" s="160"/>
      <c r="O51" s="160"/>
      <c r="P51" s="160"/>
    </row>
    <row r="52" spans="1:16" x14ac:dyDescent="0.25">
      <c r="A52" s="160"/>
      <c r="B52" s="160"/>
      <c r="C52" s="160"/>
      <c r="D52" s="160"/>
      <c r="E52" s="161"/>
      <c r="F52" s="166"/>
      <c r="G52" s="166"/>
      <c r="H52" s="166"/>
      <c r="I52" s="166"/>
      <c r="J52" s="161"/>
      <c r="K52" s="161"/>
      <c r="L52" s="161"/>
      <c r="M52" s="161"/>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95"/>
      <c r="F61" s="166"/>
      <c r="G61" s="88"/>
      <c r="H61" s="88"/>
      <c r="I61" s="88"/>
      <c r="J61" s="161"/>
      <c r="K61" s="159"/>
      <c r="L61" s="159"/>
      <c r="M61" s="159"/>
      <c r="N61" s="160"/>
      <c r="O61" s="160"/>
      <c r="P61" s="160"/>
    </row>
    <row r="62" spans="1:16" hidden="1" x14ac:dyDescent="0.25">
      <c r="A62" s="160"/>
      <c r="B62" s="160"/>
      <c r="C62" s="160"/>
      <c r="D62" s="160"/>
      <c r="E62" s="95"/>
      <c r="F62" s="166"/>
      <c r="G62" s="88"/>
      <c r="H62" s="88"/>
      <c r="I62" s="88"/>
      <c r="J62" s="161"/>
      <c r="K62" s="159"/>
      <c r="L62" s="159"/>
      <c r="M62" s="159"/>
      <c r="N62" s="160"/>
      <c r="O62" s="160"/>
      <c r="P62" s="160"/>
    </row>
    <row r="63" spans="1:16" hidden="1" x14ac:dyDescent="0.25">
      <c r="A63" s="160"/>
      <c r="B63" s="160"/>
      <c r="C63" s="160"/>
      <c r="D63" s="160"/>
      <c r="E63" s="161"/>
      <c r="F63" s="166"/>
      <c r="G63" s="166"/>
      <c r="H63" s="166"/>
      <c r="I63" s="166"/>
      <c r="J63" s="160"/>
      <c r="K63" s="159"/>
      <c r="L63" s="159"/>
      <c r="M63" s="159"/>
      <c r="N63" s="160"/>
      <c r="O63" s="160"/>
      <c r="P63" s="160"/>
    </row>
    <row r="64" spans="1:16" hidden="1" x14ac:dyDescent="0.25">
      <c r="A64" s="160"/>
      <c r="B64" s="160"/>
      <c r="C64" s="160"/>
      <c r="D64" s="160"/>
      <c r="E64" s="161"/>
      <c r="F64" s="166"/>
      <c r="G64" s="166"/>
      <c r="H64" s="166"/>
      <c r="I64" s="166"/>
      <c r="J64" s="161"/>
      <c r="K64" s="161"/>
      <c r="L64" s="161"/>
      <c r="M64" s="161"/>
      <c r="N64" s="160"/>
      <c r="O64" s="160"/>
      <c r="P64" s="160"/>
    </row>
    <row r="65" spans="1:16" hidden="1" x14ac:dyDescent="0.25">
      <c r="A65" s="160"/>
      <c r="B65" s="160"/>
      <c r="C65" s="160"/>
      <c r="D65" s="160"/>
      <c r="E65" s="161"/>
      <c r="F65" s="166"/>
      <c r="G65" s="166"/>
      <c r="H65" s="166"/>
      <c r="I65" s="166"/>
      <c r="J65" s="161"/>
      <c r="K65" s="161"/>
      <c r="L65" s="161"/>
      <c r="M65" s="161"/>
      <c r="N65" s="160"/>
      <c r="O65" s="160"/>
      <c r="P65" s="160"/>
    </row>
    <row r="66" spans="1:16" hidden="1" x14ac:dyDescent="0.25">
      <c r="A66" s="160"/>
      <c r="B66" s="160"/>
      <c r="C66" s="160"/>
      <c r="D66" s="160"/>
      <c r="E66" s="161"/>
      <c r="F66" s="166"/>
      <c r="G66" s="166"/>
      <c r="H66" s="166"/>
      <c r="I66" s="166"/>
      <c r="J66" s="160"/>
      <c r="K66" s="160"/>
      <c r="L66" s="160"/>
      <c r="M66" s="160"/>
      <c r="N66" s="160"/>
      <c r="O66" s="160"/>
      <c r="P66" s="160"/>
    </row>
    <row r="67" spans="1:16" hidden="1" x14ac:dyDescent="0.25">
      <c r="A67" s="160"/>
      <c r="B67" s="160"/>
      <c r="C67" s="160"/>
      <c r="D67" s="160"/>
      <c r="E67" s="161"/>
      <c r="F67" s="166"/>
      <c r="G67" s="166"/>
      <c r="H67" s="166"/>
      <c r="I67" s="166"/>
      <c r="J67" s="160"/>
      <c r="K67" s="160"/>
      <c r="L67" s="160"/>
      <c r="M67" s="160"/>
      <c r="N67" s="160"/>
      <c r="O67" s="160"/>
      <c r="P67" s="159"/>
    </row>
    <row r="68" spans="1:16" hidden="1" x14ac:dyDescent="0.25">
      <c r="A68" s="160"/>
      <c r="B68" s="160"/>
      <c r="C68" s="160"/>
      <c r="D68" s="160"/>
      <c r="E68" s="161"/>
      <c r="F68" s="166"/>
      <c r="G68" s="166"/>
      <c r="H68" s="166"/>
      <c r="I68" s="166"/>
      <c r="J68" s="160"/>
      <c r="K68" s="160"/>
      <c r="L68" s="160"/>
      <c r="M68" s="160"/>
      <c r="N68" s="160"/>
      <c r="O68" s="160"/>
      <c r="P68" s="159"/>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60"/>
      <c r="L78" s="160"/>
      <c r="M78" s="160"/>
      <c r="N78" s="160"/>
      <c r="O78" s="160"/>
      <c r="P78" s="160"/>
    </row>
    <row r="79" spans="1:16" hidden="1" x14ac:dyDescent="0.25">
      <c r="A79" s="160"/>
      <c r="B79" s="160"/>
      <c r="C79" s="160"/>
      <c r="D79" s="160"/>
      <c r="E79" s="161"/>
      <c r="F79" s="166"/>
      <c r="G79" s="166"/>
      <c r="H79" s="166"/>
      <c r="I79" s="166"/>
      <c r="J79" s="160"/>
      <c r="K79" s="160"/>
      <c r="L79" s="160"/>
      <c r="M79" s="160"/>
      <c r="N79" s="160"/>
      <c r="O79" s="160"/>
      <c r="P79" s="160"/>
    </row>
    <row r="80" spans="1:16" hidden="1" x14ac:dyDescent="0.25">
      <c r="A80" s="160"/>
      <c r="B80" s="160"/>
      <c r="C80" s="160"/>
      <c r="D80" s="160"/>
      <c r="E80" s="161"/>
      <c r="F80" s="166"/>
      <c r="G80" s="166"/>
      <c r="H80" s="166"/>
      <c r="I80" s="166"/>
      <c r="J80" s="160"/>
      <c r="K80" s="159"/>
      <c r="L80" s="159"/>
      <c r="M80" s="159"/>
      <c r="N80" s="160"/>
      <c r="O80" s="160"/>
      <c r="P80" s="160"/>
    </row>
    <row r="81" spans="1:16" hidden="1" x14ac:dyDescent="0.25">
      <c r="A81" s="160"/>
      <c r="B81" s="160"/>
      <c r="C81" s="160"/>
      <c r="D81" s="160"/>
      <c r="E81" s="161"/>
      <c r="F81" s="166"/>
      <c r="G81" s="166"/>
      <c r="H81" s="166"/>
      <c r="I81" s="166"/>
      <c r="J81" s="160"/>
      <c r="K81" s="160"/>
      <c r="L81" s="160"/>
      <c r="M81" s="160"/>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84"/>
      <c r="N83" s="160"/>
      <c r="O83" s="160"/>
      <c r="P83" s="160"/>
    </row>
    <row r="84" spans="1:16" hidden="1" x14ac:dyDescent="0.25">
      <c r="A84" s="160"/>
      <c r="B84" s="160"/>
      <c r="C84" s="160"/>
      <c r="D84" s="160"/>
      <c r="E84" s="161"/>
      <c r="F84" s="166"/>
      <c r="G84" s="166"/>
      <c r="H84" s="166"/>
      <c r="I84" s="166"/>
      <c r="J84" s="160"/>
      <c r="K84" s="84"/>
      <c r="L84" s="84"/>
      <c r="M84" s="84"/>
      <c r="N84" s="160"/>
      <c r="O84" s="160"/>
      <c r="P84" s="160"/>
    </row>
    <row r="85" spans="1:16" hidden="1" x14ac:dyDescent="0.25">
      <c r="A85" s="160"/>
      <c r="B85" s="160"/>
      <c r="C85" s="160"/>
      <c r="D85" s="160"/>
      <c r="E85" s="161"/>
      <c r="F85" s="166"/>
      <c r="G85" s="166"/>
      <c r="H85" s="166"/>
      <c r="I85" s="166"/>
      <c r="J85" s="160"/>
      <c r="K85" s="84"/>
      <c r="L85" s="84"/>
      <c r="M85" s="96"/>
      <c r="N85" s="160"/>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97"/>
      <c r="O87" s="160"/>
      <c r="P87" s="160"/>
    </row>
    <row r="88" spans="1:16" hidden="1" x14ac:dyDescent="0.25">
      <c r="A88" s="160"/>
      <c r="B88" s="160"/>
      <c r="C88" s="160"/>
      <c r="D88" s="160"/>
      <c r="E88" s="161"/>
      <c r="F88" s="166"/>
      <c r="G88" s="166"/>
      <c r="H88" s="166"/>
      <c r="I88" s="166"/>
      <c r="J88" s="160"/>
      <c r="K88" s="160"/>
      <c r="L88" s="160"/>
      <c r="M88" s="160"/>
      <c r="N88" s="97"/>
      <c r="O88" s="160"/>
      <c r="P88" s="160"/>
    </row>
    <row r="89" spans="1:16" hidden="1" x14ac:dyDescent="0.25">
      <c r="A89" s="160"/>
      <c r="B89" s="160"/>
      <c r="C89" s="160"/>
      <c r="D89" s="160"/>
      <c r="E89" s="161"/>
      <c r="F89" s="166"/>
      <c r="G89" s="166"/>
      <c r="H89" s="166"/>
      <c r="I89" s="166"/>
      <c r="J89" s="160"/>
      <c r="K89" s="160"/>
      <c r="L89" s="160"/>
      <c r="M89" s="160"/>
      <c r="N89" s="160"/>
      <c r="O89" s="160"/>
      <c r="P89" s="160"/>
    </row>
    <row r="90" spans="1:16" hidden="1" x14ac:dyDescent="0.25">
      <c r="A90" s="160"/>
      <c r="B90" s="160"/>
      <c r="C90" s="160"/>
      <c r="D90" s="160"/>
      <c r="E90" s="98"/>
      <c r="F90" s="166"/>
      <c r="G90" s="166"/>
      <c r="H90" s="166"/>
      <c r="I90" s="166"/>
      <c r="J90" s="160"/>
      <c r="K90" s="84"/>
      <c r="L90" s="84"/>
      <c r="M90" s="84"/>
      <c r="N90" s="160"/>
      <c r="O90" s="160"/>
      <c r="P90" s="160"/>
    </row>
    <row r="91" spans="1:16" hidden="1" x14ac:dyDescent="0.25"/>
    <row r="92" spans="1:16" hidden="1" x14ac:dyDescent="0.25"/>
    <row r="93" spans="1:16" hidden="1" x14ac:dyDescent="0.25">
      <c r="A93" s="158" t="s">
        <v>7</v>
      </c>
      <c r="D93" s="158" t="s">
        <v>18</v>
      </c>
      <c r="E93" s="38" t="s">
        <v>19</v>
      </c>
    </row>
    <row r="94" spans="1:16" hidden="1" x14ac:dyDescent="0.25">
      <c r="A94" s="158" t="str">
        <f>IF(N22=0,"",N22)</f>
        <v/>
      </c>
      <c r="D94" s="158">
        <f t="shared" ref="D94:D108" ca="1" si="2">IF(A94="",0,VLOOKUP(A94,INDIRECT("'"&amp;$I$7&amp;"'!C500:M515"),11,0))</f>
        <v>0</v>
      </c>
      <c r="E94" s="38" t="str">
        <f>IF(O22="","",SUM(D94/O22)*#REF!)</f>
        <v/>
      </c>
    </row>
    <row r="95" spans="1:16" hidden="1" x14ac:dyDescent="0.25">
      <c r="A95" s="158" t="str">
        <f>IF(N24=0,"",N24)</f>
        <v/>
      </c>
      <c r="D95" s="158">
        <f t="shared" ca="1" si="2"/>
        <v>0</v>
      </c>
      <c r="E95" s="38" t="str">
        <f>IF(O24="","",SUM(D95/O24)*#REF!)</f>
        <v/>
      </c>
    </row>
    <row r="96" spans="1:16" hidden="1" x14ac:dyDescent="0.25">
      <c r="A96" s="158" t="str">
        <f>IF(N27=0,"",N27)</f>
        <v/>
      </c>
      <c r="D96" s="158">
        <f t="shared" ca="1" si="2"/>
        <v>0</v>
      </c>
      <c r="E96" s="38" t="str">
        <f>IF(O27="","",SUM(D96/O27)*#REF!)</f>
        <v/>
      </c>
    </row>
    <row r="97" spans="1:5" hidden="1" x14ac:dyDescent="0.25">
      <c r="A97" s="158" t="str">
        <f>IF(N28=0,"",N28)</f>
        <v/>
      </c>
      <c r="D97" s="158">
        <f t="shared" ca="1" si="2"/>
        <v>0</v>
      </c>
      <c r="E97" s="38" t="str">
        <f>IF(O28="","",SUM(D97/O28)*#REF!)</f>
        <v/>
      </c>
    </row>
    <row r="98" spans="1:5" hidden="1" x14ac:dyDescent="0.25">
      <c r="A98" s="158" t="str">
        <f>IF(N29=0,"",N29)</f>
        <v/>
      </c>
      <c r="D98" s="158">
        <f t="shared" ca="1" si="2"/>
        <v>0</v>
      </c>
      <c r="E98" s="38" t="str">
        <f>IF(O29="","",SUM(D98/O29)*#REF!)</f>
        <v/>
      </c>
    </row>
    <row r="99" spans="1:5" hidden="1" x14ac:dyDescent="0.25">
      <c r="A99" s="158" t="str">
        <f>IF(N33=0,"",N33)</f>
        <v/>
      </c>
      <c r="D99" s="158">
        <f t="shared" ca="1" si="2"/>
        <v>0</v>
      </c>
      <c r="E99" s="38" t="str">
        <f>IF(O33="","",SUM(D99/O33)*#REF!)</f>
        <v/>
      </c>
    </row>
    <row r="100" spans="1:5" hidden="1" x14ac:dyDescent="0.25">
      <c r="A100" s="158" t="e">
        <f>IF(#REF!=0,"",#REF!)</f>
        <v>#REF!</v>
      </c>
      <c r="D100" s="158" t="e">
        <f t="shared" ca="1" si="2"/>
        <v>#REF!</v>
      </c>
      <c r="E100" s="38" t="e">
        <f>IF(#REF!="","",SUM(D100/#REF!)*#REF!)</f>
        <v>#REF!</v>
      </c>
    </row>
    <row r="101" spans="1:5" hidden="1" x14ac:dyDescent="0.25">
      <c r="A101" s="158" t="str">
        <f>IF(N34=0,"",N34)</f>
        <v/>
      </c>
      <c r="D101" s="158">
        <f t="shared" ca="1" si="2"/>
        <v>0</v>
      </c>
      <c r="E101" s="38" t="str">
        <f>IF(O34="","",SUM(D101/O34)*#REF!)</f>
        <v/>
      </c>
    </row>
    <row r="102" spans="1:5" hidden="1" x14ac:dyDescent="0.25">
      <c r="A102" s="158" t="str">
        <f>IF(N35=0,"",N35)</f>
        <v/>
      </c>
      <c r="D102" s="158">
        <f t="shared" ca="1" si="2"/>
        <v>0</v>
      </c>
      <c r="E102" s="38" t="str">
        <f>IF(O35="","",SUM(D102/O35)*#REF!)</f>
        <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idden="1" x14ac:dyDescent="0.25">
      <c r="A107" s="158" t="e">
        <f>IF(#REF!=0,"",#REF!)</f>
        <v>#REF!</v>
      </c>
      <c r="D107" s="158" t="e">
        <f t="shared" ca="1" si="2"/>
        <v>#REF!</v>
      </c>
      <c r="E107" s="38" t="e">
        <f>IF(#REF!="","",SUM(D107/#REF!)*#REF!)</f>
        <v>#REF!</v>
      </c>
    </row>
    <row r="108" spans="1:5" hidden="1" x14ac:dyDescent="0.25">
      <c r="A108" s="158" t="e">
        <f>IF(#REF!=0,"",#REF!)</f>
        <v>#REF!</v>
      </c>
      <c r="D108" s="158" t="e">
        <f t="shared" ca="1" si="2"/>
        <v>#REF!</v>
      </c>
      <c r="E108" s="38" t="e">
        <f>IF(#REF!="","",SUM(D108/#REF!)*#REF!)</f>
        <v>#REF!</v>
      </c>
    </row>
    <row r="109" spans="1:5" ht="15.75" hidden="1" thickBot="1" x14ac:dyDescent="0.3">
      <c r="A109" s="99" t="s">
        <v>20</v>
      </c>
      <c r="B109" s="99"/>
      <c r="C109" s="99"/>
      <c r="D109" s="99" t="e">
        <f ca="1">SUM(D94:D108)</f>
        <v>#REF!</v>
      </c>
      <c r="E109" s="100" t="e">
        <f>SUM(E94:E108)</f>
        <v>#REF!</v>
      </c>
    </row>
    <row r="110" spans="1:5" ht="15.75" hidden="1" thickTop="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p+39tRFVf1Bg5/XpJrifL7cZD+XdHAWxdEc4QWHf/dImZgCgeHh5nxN8bMqDgX8wg7UT1L4uU7lSP1vX5ohYhg==" saltValue="E2h3wWqWqMLMrrim/AkgWg==" spinCount="100000" sheet="1" objects="1" scenarios="1"/>
  <mergeCells count="2">
    <mergeCell ref="B3:I3"/>
    <mergeCell ref="B44:I44"/>
  </mergeCells>
  <phoneticPr fontId="11" type="noConversion"/>
  <conditionalFormatting sqref="N16">
    <cfRule type="cellIs" dxfId="18"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33">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26,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St. Gerardusschool</v>
      </c>
      <c r="C5" s="117"/>
      <c r="D5" s="117"/>
      <c r="E5" s="118"/>
      <c r="F5" s="48"/>
      <c r="G5" s="48"/>
      <c r="H5" s="48"/>
      <c r="I5" s="123"/>
      <c r="J5" s="40"/>
      <c r="K5" s="40"/>
    </row>
    <row r="6" spans="1:15" x14ac:dyDescent="0.25">
      <c r="A6" s="159"/>
      <c r="B6" s="134" t="str">
        <f>VLOOKUP(I6,verzamelblad!A5:E54,4)</f>
        <v>Splitting 145</v>
      </c>
      <c r="C6" s="119"/>
      <c r="D6" s="119"/>
      <c r="E6" s="120"/>
      <c r="F6" s="53"/>
      <c r="G6" s="54" t="s">
        <v>5</v>
      </c>
      <c r="H6" s="101"/>
      <c r="I6" s="124">
        <v>26</v>
      </c>
      <c r="J6" s="40"/>
      <c r="K6" s="40"/>
      <c r="L6" s="40"/>
    </row>
    <row r="7" spans="1:15" x14ac:dyDescent="0.25">
      <c r="A7" s="159"/>
      <c r="B7" s="135" t="str">
        <f>VLOOKUP(I6,verzamelblad!A5:E54,5)</f>
        <v>Emmen</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verzamelblad!F30</f>
        <v>0</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verzamelblad!H30</f>
        <v>0</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verzamelblad!I30</f>
        <v>20</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verzamelblad!J30</f>
        <v>0</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verzamelblad!K30</f>
        <v>0</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verzamelblad!L30</f>
        <v>46</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verzamelblad!N30</f>
        <v>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verzamelblad!O30</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verzamelblad!P30</f>
        <v>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verzamelblad!Q30</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verzamelblad!R30</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verzamelblad!S30</f>
        <v>63</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verzamelblad!T30</f>
        <v>0</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verzamelblad!U30</f>
        <v>0</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verzamelblad!V30</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verzamelblad!W30</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verzamelblad!X30</f>
        <v>690</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verzamelblad!Y30</f>
        <v>42</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verzamelblad!Z30</f>
        <v>0</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verzamelblad!AA30</f>
        <v>0</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verzamelblad!AB30</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verzamelblad!AC30</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verzamelblad!AD30</f>
        <v>0</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verzamelblad!AE30</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verzamelblad!AF30</f>
        <v>1</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verzamelblad!AG30</f>
        <v>0</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verzamelblad!AH30</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verzamelblad!AI30</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verzamelblad!AJ30</f>
        <v>207</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verzamelblad!AK30</f>
        <v>32.5</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verzamelblad!AM30</f>
        <v>6</v>
      </c>
      <c r="H41" s="236">
        <f>'Tarieven onderhoud'!D34</f>
        <v>0</v>
      </c>
      <c r="I41" s="348">
        <f t="shared" si="0"/>
        <v>0</v>
      </c>
      <c r="J41" s="161"/>
      <c r="K41" s="161"/>
      <c r="L41" s="161"/>
      <c r="M41" s="160"/>
      <c r="N41" s="160"/>
      <c r="O41" s="160"/>
    </row>
    <row r="42" spans="1:16" ht="15.75" thickBot="1" x14ac:dyDescent="0.3">
      <c r="A42" s="160"/>
      <c r="B42" s="153" t="s">
        <v>71</v>
      </c>
      <c r="C42" s="91"/>
      <c r="D42" s="92"/>
      <c r="E42" s="92"/>
      <c r="F42" s="93"/>
      <c r="G42" s="94"/>
      <c r="H42" s="94"/>
      <c r="I42" s="147">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1"/>
      <c r="K48" s="159"/>
      <c r="L48" s="159"/>
      <c r="M48" s="159"/>
      <c r="N48" s="160"/>
      <c r="O48" s="160"/>
      <c r="P48" s="160"/>
    </row>
    <row r="49" spans="1:16" x14ac:dyDescent="0.25">
      <c r="A49" s="160"/>
      <c r="B49" s="160"/>
      <c r="C49" s="160"/>
      <c r="D49" s="160"/>
      <c r="E49" s="95"/>
      <c r="F49" s="166"/>
      <c r="G49" s="88"/>
      <c r="H49" s="88"/>
      <c r="I49" s="88"/>
      <c r="J49" s="161"/>
      <c r="K49" s="159"/>
      <c r="L49" s="159"/>
      <c r="M49" s="159"/>
      <c r="N49" s="160"/>
      <c r="O49" s="160"/>
      <c r="P49" s="160"/>
    </row>
    <row r="50" spans="1:16" x14ac:dyDescent="0.25">
      <c r="A50" s="160"/>
      <c r="B50" s="160"/>
      <c r="C50" s="160"/>
      <c r="D50" s="160"/>
      <c r="E50" s="161"/>
      <c r="F50" s="166"/>
      <c r="G50" s="166"/>
      <c r="H50" s="166"/>
      <c r="I50" s="166"/>
      <c r="J50" s="160"/>
      <c r="K50" s="159"/>
      <c r="L50" s="159"/>
      <c r="M50" s="159"/>
      <c r="N50" s="160"/>
      <c r="O50" s="160"/>
      <c r="P50" s="160"/>
    </row>
    <row r="51" spans="1:16" x14ac:dyDescent="0.25">
      <c r="A51" s="160"/>
      <c r="B51" s="160"/>
      <c r="C51" s="160"/>
      <c r="D51" s="160"/>
      <c r="E51" s="161"/>
      <c r="F51" s="166"/>
      <c r="G51" s="166"/>
      <c r="H51" s="166"/>
      <c r="I51" s="166"/>
      <c r="J51" s="160"/>
      <c r="K51" s="160"/>
      <c r="L51" s="160"/>
      <c r="M51" s="160"/>
      <c r="N51" s="160"/>
      <c r="O51" s="160"/>
      <c r="P51" s="160"/>
    </row>
    <row r="52" spans="1:16" x14ac:dyDescent="0.25">
      <c r="A52" s="160"/>
      <c r="B52" s="160"/>
      <c r="C52" s="160"/>
      <c r="D52" s="160"/>
      <c r="E52" s="161"/>
      <c r="F52" s="166"/>
      <c r="G52" s="166"/>
      <c r="H52" s="166"/>
      <c r="I52" s="166"/>
      <c r="J52" s="161"/>
      <c r="K52" s="161"/>
      <c r="L52" s="161"/>
      <c r="M52" s="161"/>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95"/>
      <c r="F61" s="166"/>
      <c r="G61" s="88"/>
      <c r="H61" s="88"/>
      <c r="I61" s="88"/>
      <c r="J61" s="161"/>
      <c r="K61" s="159"/>
      <c r="L61" s="159"/>
      <c r="M61" s="159"/>
      <c r="N61" s="160"/>
      <c r="O61" s="160"/>
      <c r="P61" s="160"/>
    </row>
    <row r="62" spans="1:16" hidden="1" x14ac:dyDescent="0.25">
      <c r="A62" s="160"/>
      <c r="B62" s="160"/>
      <c r="C62" s="160"/>
      <c r="D62" s="160"/>
      <c r="E62" s="95"/>
      <c r="F62" s="166"/>
      <c r="G62" s="88"/>
      <c r="H62" s="88"/>
      <c r="I62" s="88"/>
      <c r="J62" s="161"/>
      <c r="K62" s="159"/>
      <c r="L62" s="159"/>
      <c r="M62" s="159"/>
      <c r="N62" s="160"/>
      <c r="O62" s="160"/>
      <c r="P62" s="160"/>
    </row>
    <row r="63" spans="1:16" hidden="1" x14ac:dyDescent="0.25">
      <c r="A63" s="160"/>
      <c r="B63" s="160"/>
      <c r="C63" s="160"/>
      <c r="D63" s="160"/>
      <c r="E63" s="161"/>
      <c r="F63" s="166"/>
      <c r="G63" s="166"/>
      <c r="H63" s="166"/>
      <c r="I63" s="166"/>
      <c r="J63" s="160"/>
      <c r="K63" s="159"/>
      <c r="L63" s="159"/>
      <c r="M63" s="159"/>
      <c r="N63" s="160"/>
      <c r="O63" s="160"/>
      <c r="P63" s="160"/>
    </row>
    <row r="64" spans="1:16" hidden="1" x14ac:dyDescent="0.25">
      <c r="A64" s="160"/>
      <c r="B64" s="160"/>
      <c r="C64" s="160"/>
      <c r="D64" s="160"/>
      <c r="E64" s="161"/>
      <c r="F64" s="166"/>
      <c r="G64" s="166"/>
      <c r="H64" s="166"/>
      <c r="I64" s="166"/>
      <c r="J64" s="161"/>
      <c r="K64" s="161"/>
      <c r="L64" s="161"/>
      <c r="M64" s="161"/>
      <c r="N64" s="160"/>
      <c r="O64" s="160"/>
      <c r="P64" s="160"/>
    </row>
    <row r="65" spans="1:16" hidden="1" x14ac:dyDescent="0.25">
      <c r="A65" s="160"/>
      <c r="B65" s="160"/>
      <c r="C65" s="160"/>
      <c r="D65" s="160"/>
      <c r="E65" s="161"/>
      <c r="F65" s="166"/>
      <c r="G65" s="166"/>
      <c r="H65" s="166"/>
      <c r="I65" s="166"/>
      <c r="J65" s="161"/>
      <c r="K65" s="161"/>
      <c r="L65" s="161"/>
      <c r="M65" s="161"/>
      <c r="N65" s="160"/>
      <c r="O65" s="160"/>
      <c r="P65" s="160"/>
    </row>
    <row r="66" spans="1:16" hidden="1" x14ac:dyDescent="0.25">
      <c r="A66" s="160"/>
      <c r="B66" s="160"/>
      <c r="C66" s="160"/>
      <c r="D66" s="160"/>
      <c r="E66" s="161"/>
      <c r="F66" s="166"/>
      <c r="G66" s="166"/>
      <c r="H66" s="166"/>
      <c r="I66" s="166"/>
      <c r="J66" s="160"/>
      <c r="K66" s="160"/>
      <c r="L66" s="160"/>
      <c r="M66" s="160"/>
      <c r="N66" s="160"/>
      <c r="O66" s="160"/>
      <c r="P66" s="160"/>
    </row>
    <row r="67" spans="1:16" hidden="1" x14ac:dyDescent="0.25">
      <c r="A67" s="160"/>
      <c r="B67" s="160"/>
      <c r="C67" s="160"/>
      <c r="D67" s="160"/>
      <c r="E67" s="161"/>
      <c r="F67" s="166"/>
      <c r="G67" s="166"/>
      <c r="H67" s="166"/>
      <c r="I67" s="166"/>
      <c r="J67" s="160"/>
      <c r="K67" s="160"/>
      <c r="L67" s="160"/>
      <c r="M67" s="160"/>
      <c r="N67" s="160"/>
      <c r="O67" s="160"/>
      <c r="P67" s="159"/>
    </row>
    <row r="68" spans="1:16" hidden="1" x14ac:dyDescent="0.25">
      <c r="A68" s="160"/>
      <c r="B68" s="160"/>
      <c r="C68" s="160"/>
      <c r="D68" s="160"/>
      <c r="E68" s="161"/>
      <c r="F68" s="166"/>
      <c r="G68" s="166"/>
      <c r="H68" s="166"/>
      <c r="I68" s="166"/>
      <c r="J68" s="160"/>
      <c r="K68" s="160"/>
      <c r="L68" s="160"/>
      <c r="M68" s="160"/>
      <c r="N68" s="160"/>
      <c r="O68" s="160"/>
      <c r="P68" s="159"/>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60"/>
      <c r="L78" s="160"/>
      <c r="M78" s="160"/>
      <c r="N78" s="160"/>
      <c r="O78" s="160"/>
      <c r="P78" s="160"/>
    </row>
    <row r="79" spans="1:16" hidden="1" x14ac:dyDescent="0.25">
      <c r="A79" s="160"/>
      <c r="B79" s="160"/>
      <c r="C79" s="160"/>
      <c r="D79" s="160"/>
      <c r="E79" s="161"/>
      <c r="F79" s="166"/>
      <c r="G79" s="166"/>
      <c r="H79" s="166"/>
      <c r="I79" s="166"/>
      <c r="J79" s="160"/>
      <c r="K79" s="160"/>
      <c r="L79" s="160"/>
      <c r="M79" s="160"/>
      <c r="N79" s="160"/>
      <c r="O79" s="160"/>
      <c r="P79" s="160"/>
    </row>
    <row r="80" spans="1:16" hidden="1" x14ac:dyDescent="0.25">
      <c r="A80" s="160"/>
      <c r="B80" s="160"/>
      <c r="C80" s="160"/>
      <c r="D80" s="160"/>
      <c r="E80" s="161"/>
      <c r="F80" s="166"/>
      <c r="G80" s="166"/>
      <c r="H80" s="166"/>
      <c r="I80" s="166"/>
      <c r="J80" s="160"/>
      <c r="K80" s="159"/>
      <c r="L80" s="159"/>
      <c r="M80" s="159"/>
      <c r="N80" s="160"/>
      <c r="O80" s="160"/>
      <c r="P80" s="160"/>
    </row>
    <row r="81" spans="1:16" hidden="1" x14ac:dyDescent="0.25">
      <c r="A81" s="160"/>
      <c r="B81" s="160"/>
      <c r="C81" s="160"/>
      <c r="D81" s="160"/>
      <c r="E81" s="161"/>
      <c r="F81" s="166"/>
      <c r="G81" s="166"/>
      <c r="H81" s="166"/>
      <c r="I81" s="166"/>
      <c r="J81" s="160"/>
      <c r="K81" s="160"/>
      <c r="L81" s="160"/>
      <c r="M81" s="160"/>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84"/>
      <c r="N83" s="160"/>
      <c r="O83" s="160"/>
      <c r="P83" s="160"/>
    </row>
    <row r="84" spans="1:16" hidden="1" x14ac:dyDescent="0.25">
      <c r="A84" s="160"/>
      <c r="B84" s="160"/>
      <c r="C84" s="160"/>
      <c r="D84" s="160"/>
      <c r="E84" s="161"/>
      <c r="F84" s="166"/>
      <c r="G84" s="166"/>
      <c r="H84" s="166"/>
      <c r="I84" s="166"/>
      <c r="J84" s="160"/>
      <c r="K84" s="84"/>
      <c r="L84" s="84"/>
      <c r="M84" s="84"/>
      <c r="N84" s="160"/>
      <c r="O84" s="160"/>
      <c r="P84" s="160"/>
    </row>
    <row r="85" spans="1:16" hidden="1" x14ac:dyDescent="0.25">
      <c r="A85" s="160"/>
      <c r="B85" s="160"/>
      <c r="C85" s="160"/>
      <c r="D85" s="160"/>
      <c r="E85" s="161"/>
      <c r="F85" s="166"/>
      <c r="G85" s="166"/>
      <c r="H85" s="166"/>
      <c r="I85" s="166"/>
      <c r="J85" s="160"/>
      <c r="K85" s="84"/>
      <c r="L85" s="84"/>
      <c r="M85" s="96"/>
      <c r="N85" s="160"/>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97"/>
      <c r="O87" s="160"/>
      <c r="P87" s="160"/>
    </row>
    <row r="88" spans="1:16" hidden="1" x14ac:dyDescent="0.25">
      <c r="A88" s="160"/>
      <c r="B88" s="160"/>
      <c r="C88" s="160"/>
      <c r="D88" s="160"/>
      <c r="E88" s="161"/>
      <c r="F88" s="166"/>
      <c r="G88" s="166"/>
      <c r="H88" s="166"/>
      <c r="I88" s="166"/>
      <c r="J88" s="160"/>
      <c r="K88" s="160"/>
      <c r="L88" s="160"/>
      <c r="M88" s="160"/>
      <c r="N88" s="97"/>
      <c r="O88" s="160"/>
      <c r="P88" s="160"/>
    </row>
    <row r="89" spans="1:16" hidden="1" x14ac:dyDescent="0.25">
      <c r="A89" s="160"/>
      <c r="B89" s="160"/>
      <c r="C89" s="160"/>
      <c r="D89" s="160"/>
      <c r="E89" s="161"/>
      <c r="F89" s="166"/>
      <c r="G89" s="166"/>
      <c r="H89" s="166"/>
      <c r="I89" s="166"/>
      <c r="J89" s="160"/>
      <c r="K89" s="160"/>
      <c r="L89" s="160"/>
      <c r="M89" s="160"/>
      <c r="N89" s="160"/>
      <c r="O89" s="160"/>
      <c r="P89" s="160"/>
    </row>
    <row r="90" spans="1:16" hidden="1" x14ac:dyDescent="0.25">
      <c r="A90" s="160"/>
      <c r="B90" s="160"/>
      <c r="C90" s="160"/>
      <c r="D90" s="160"/>
      <c r="E90" s="98"/>
      <c r="F90" s="166"/>
      <c r="G90" s="166"/>
      <c r="H90" s="166"/>
      <c r="I90" s="166"/>
      <c r="J90" s="160"/>
      <c r="K90" s="84"/>
      <c r="L90" s="84"/>
      <c r="M90" s="84"/>
      <c r="N90" s="160"/>
      <c r="O90" s="160"/>
      <c r="P90" s="160"/>
    </row>
    <row r="91" spans="1:16" hidden="1" x14ac:dyDescent="0.25"/>
    <row r="92" spans="1:16" hidden="1" x14ac:dyDescent="0.25"/>
    <row r="93" spans="1:16" hidden="1" x14ac:dyDescent="0.25">
      <c r="A93" s="158" t="s">
        <v>7</v>
      </c>
      <c r="D93" s="158" t="s">
        <v>18</v>
      </c>
      <c r="E93" s="38" t="s">
        <v>19</v>
      </c>
    </row>
    <row r="94" spans="1:16" hidden="1" x14ac:dyDescent="0.25">
      <c r="A94" s="158" t="str">
        <f>IF(N22=0,"",N22)</f>
        <v/>
      </c>
      <c r="D94" s="158">
        <f t="shared" ref="D94:D108" ca="1" si="2">IF(A94="",0,VLOOKUP(A94,INDIRECT("'"&amp;$I$7&amp;"'!C500:M515"),11,0))</f>
        <v>0</v>
      </c>
      <c r="E94" s="38" t="str">
        <f>IF(O22="","",SUM(D94/O22)*#REF!)</f>
        <v/>
      </c>
    </row>
    <row r="95" spans="1:16" hidden="1" x14ac:dyDescent="0.25">
      <c r="A95" s="158" t="str">
        <f>IF(N24=0,"",N24)</f>
        <v/>
      </c>
      <c r="D95" s="158">
        <f t="shared" ca="1" si="2"/>
        <v>0</v>
      </c>
      <c r="E95" s="38" t="str">
        <f>IF(O24="","",SUM(D95/O24)*#REF!)</f>
        <v/>
      </c>
    </row>
    <row r="96" spans="1:16" hidden="1" x14ac:dyDescent="0.25">
      <c r="A96" s="158" t="str">
        <f>IF(N27=0,"",N27)</f>
        <v/>
      </c>
      <c r="D96" s="158">
        <f t="shared" ca="1" si="2"/>
        <v>0</v>
      </c>
      <c r="E96" s="38" t="str">
        <f>IF(O27="","",SUM(D96/O27)*#REF!)</f>
        <v/>
      </c>
    </row>
    <row r="97" spans="1:5" hidden="1" x14ac:dyDescent="0.25">
      <c r="A97" s="158" t="str">
        <f>IF(N28=0,"",N28)</f>
        <v/>
      </c>
      <c r="D97" s="158">
        <f t="shared" ca="1" si="2"/>
        <v>0</v>
      </c>
      <c r="E97" s="38" t="str">
        <f>IF(O28="","",SUM(D97/O28)*#REF!)</f>
        <v/>
      </c>
    </row>
    <row r="98" spans="1:5" hidden="1" x14ac:dyDescent="0.25">
      <c r="A98" s="158" t="str">
        <f>IF(N29=0,"",N29)</f>
        <v/>
      </c>
      <c r="D98" s="158">
        <f t="shared" ca="1" si="2"/>
        <v>0</v>
      </c>
      <c r="E98" s="38" t="str">
        <f>IF(O29="","",SUM(D98/O29)*#REF!)</f>
        <v/>
      </c>
    </row>
    <row r="99" spans="1:5" hidden="1" x14ac:dyDescent="0.25">
      <c r="A99" s="158" t="str">
        <f t="shared" ref="A99" si="3">IF(N33=0,"",N33)</f>
        <v/>
      </c>
      <c r="D99" s="158">
        <f t="shared" ca="1" si="2"/>
        <v>0</v>
      </c>
      <c r="E99" s="38" t="str">
        <f>IF(O33="","",SUM(D99/O33)*#REF!)</f>
        <v/>
      </c>
    </row>
    <row r="100" spans="1:5" hidden="1" x14ac:dyDescent="0.25">
      <c r="A100" s="158" t="e">
        <f>IF(#REF!=0,"",#REF!)</f>
        <v>#REF!</v>
      </c>
      <c r="D100" s="158" t="e">
        <f t="shared" ca="1" si="2"/>
        <v>#REF!</v>
      </c>
      <c r="E100" s="38" t="e">
        <f>IF(#REF!="","",SUM(D100/#REF!)*#REF!)</f>
        <v>#REF!</v>
      </c>
    </row>
    <row r="101" spans="1:5" hidden="1" x14ac:dyDescent="0.25">
      <c r="A101" s="158" t="str">
        <f>IF(N34=0,"",N34)</f>
        <v/>
      </c>
      <c r="D101" s="158">
        <f t="shared" ca="1" si="2"/>
        <v>0</v>
      </c>
      <c r="E101" s="38" t="str">
        <f>IF(O34="","",SUM(D101/O34)*#REF!)</f>
        <v/>
      </c>
    </row>
    <row r="102" spans="1:5" hidden="1" x14ac:dyDescent="0.25">
      <c r="A102" s="158" t="str">
        <f>IF(N35=0,"",N35)</f>
        <v/>
      </c>
      <c r="D102" s="158">
        <f t="shared" ca="1" si="2"/>
        <v>0</v>
      </c>
      <c r="E102" s="38" t="str">
        <f>IF(O35="","",SUM(D102/O35)*#REF!)</f>
        <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idden="1" x14ac:dyDescent="0.25">
      <c r="A107" s="158" t="e">
        <f>IF(#REF!=0,"",#REF!)</f>
        <v>#REF!</v>
      </c>
      <c r="D107" s="158" t="e">
        <f t="shared" ca="1" si="2"/>
        <v>#REF!</v>
      </c>
      <c r="E107" s="38" t="e">
        <f>IF(#REF!="","",SUM(D107/#REF!)*#REF!)</f>
        <v>#REF!</v>
      </c>
    </row>
    <row r="108" spans="1:5" hidden="1" x14ac:dyDescent="0.25">
      <c r="A108" s="158" t="e">
        <f>IF(#REF!=0,"",#REF!)</f>
        <v>#REF!</v>
      </c>
      <c r="D108" s="158" t="e">
        <f t="shared" ca="1" si="2"/>
        <v>#REF!</v>
      </c>
      <c r="E108" s="38" t="e">
        <f>IF(#REF!="","",SUM(D108/#REF!)*#REF!)</f>
        <v>#REF!</v>
      </c>
    </row>
    <row r="109" spans="1:5" ht="15.75" hidden="1" thickBot="1" x14ac:dyDescent="0.3">
      <c r="A109" s="99" t="s">
        <v>20</v>
      </c>
      <c r="B109" s="99"/>
      <c r="C109" s="99"/>
      <c r="D109" s="99" t="e">
        <f ca="1">SUM(D94:D108)</f>
        <v>#REF!</v>
      </c>
      <c r="E109" s="100" t="e">
        <f>SUM(E94:E108)</f>
        <v>#REF!</v>
      </c>
    </row>
    <row r="110" spans="1:5" ht="15.75" hidden="1" thickTop="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AmZQmQR7r7Ql1UNsrq3MEe0uDIMCVwPFQcBAQOEYvP7DrAtQfV+LQu6DN1UtmfRJpW4iiNjRHlUdvtWud7ORxw==" saltValue="awCkqk1pred4WzQgqcz1UQ==" spinCount="100000" sheet="1" objects="1" scenarios="1"/>
  <mergeCells count="2">
    <mergeCell ref="B3:I3"/>
    <mergeCell ref="B44:I44"/>
  </mergeCells>
  <phoneticPr fontId="11" type="noConversion"/>
  <conditionalFormatting sqref="N16">
    <cfRule type="cellIs" dxfId="17"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34">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27,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St. Henricusschool</v>
      </c>
      <c r="C5" s="117"/>
      <c r="D5" s="117"/>
      <c r="E5" s="118"/>
      <c r="F5" s="48"/>
      <c r="G5" s="48"/>
      <c r="H5" s="48"/>
      <c r="I5" s="123"/>
      <c r="J5" s="40"/>
      <c r="K5" s="40"/>
    </row>
    <row r="6" spans="1:15" x14ac:dyDescent="0.25">
      <c r="A6" s="159"/>
      <c r="B6" s="134" t="str">
        <f>VLOOKUP(I6,verzamelblad!A5:E54,4)</f>
        <v>Jonkheer M.W.C. de Jonestraat 26</v>
      </c>
      <c r="C6" s="119"/>
      <c r="D6" s="119"/>
      <c r="E6" s="120"/>
      <c r="F6" s="53"/>
      <c r="G6" s="54" t="s">
        <v>5</v>
      </c>
      <c r="H6" s="101"/>
      <c r="I6" s="124">
        <v>27</v>
      </c>
      <c r="J6" s="40"/>
      <c r="K6" s="40"/>
      <c r="L6" s="40"/>
    </row>
    <row r="7" spans="1:15" x14ac:dyDescent="0.25">
      <c r="A7" s="159"/>
      <c r="B7" s="135" t="str">
        <f>VLOOKUP(I6,verzamelblad!A5:E54,5)</f>
        <v>Klazienaveen</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verzamelblad!F31</f>
        <v>4994</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verzamelblad!H31</f>
        <v>14</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verzamelblad!I31</f>
        <v>26</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verzamelblad!J31</f>
        <v>0</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verzamelblad!K31</f>
        <v>30</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verzamelblad!L31</f>
        <v>412</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verzamelblad!N31</f>
        <v>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verzamelblad!O31</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verzamelblad!P31</f>
        <v>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verzamelblad!Q31</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verzamelblad!R31</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verzamelblad!S31</f>
        <v>3942</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verzamelblad!T31</f>
        <v>0</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verzamelblad!U31</f>
        <v>0</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verzamelblad!V31</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verzamelblad!W31</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verzamelblad!X31</f>
        <v>410</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verzamelblad!Y31</f>
        <v>0</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verzamelblad!Z31</f>
        <v>2497</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verzamelblad!AA31</f>
        <v>0</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verzamelblad!AB31</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verzamelblad!AC31</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verzamelblad!AD31</f>
        <v>0</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verzamelblad!AE31</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verzamelblad!AF31</f>
        <v>0</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verzamelblad!AG31</f>
        <v>0</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verzamelblad!AH31</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verzamelblad!AI31</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verzamelblad!AJ31</f>
        <v>123</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verzamelblad!AK31</f>
        <v>0</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verzamelblad!AM31</f>
        <v>5</v>
      </c>
      <c r="H41" s="236">
        <f>'Tarieven onderhoud'!D34</f>
        <v>0</v>
      </c>
      <c r="I41" s="348">
        <f t="shared" si="0"/>
        <v>0</v>
      </c>
      <c r="J41" s="161"/>
      <c r="K41" s="161"/>
      <c r="L41" s="161"/>
      <c r="M41" s="160"/>
      <c r="N41" s="160"/>
      <c r="O41" s="160"/>
    </row>
    <row r="42" spans="1:16" ht="15.75" thickBot="1" x14ac:dyDescent="0.3">
      <c r="A42" s="160"/>
      <c r="B42" s="153" t="s">
        <v>71</v>
      </c>
      <c r="C42" s="91"/>
      <c r="D42" s="92"/>
      <c r="E42" s="92"/>
      <c r="F42" s="93"/>
      <c r="G42" s="94"/>
      <c r="H42" s="94"/>
      <c r="I42" s="147">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1"/>
      <c r="K48" s="159"/>
      <c r="L48" s="159"/>
      <c r="M48" s="159"/>
      <c r="N48" s="160"/>
      <c r="O48" s="160"/>
      <c r="P48" s="160"/>
    </row>
    <row r="49" spans="1:16" x14ac:dyDescent="0.25">
      <c r="A49" s="160"/>
      <c r="B49" s="160"/>
      <c r="C49" s="160"/>
      <c r="D49" s="160"/>
      <c r="E49" s="95"/>
      <c r="F49" s="166"/>
      <c r="G49" s="88"/>
      <c r="H49" s="88"/>
      <c r="I49" s="88"/>
      <c r="J49" s="161"/>
      <c r="K49" s="159"/>
      <c r="L49" s="159"/>
      <c r="M49" s="159"/>
      <c r="N49" s="160"/>
      <c r="O49" s="160"/>
      <c r="P49" s="160"/>
    </row>
    <row r="50" spans="1:16" x14ac:dyDescent="0.25">
      <c r="A50" s="160"/>
      <c r="B50" s="160"/>
      <c r="C50" s="160"/>
      <c r="D50" s="160"/>
      <c r="E50" s="161"/>
      <c r="F50" s="166"/>
      <c r="G50" s="166"/>
      <c r="H50" s="166"/>
      <c r="I50" s="166"/>
      <c r="J50" s="160"/>
      <c r="K50" s="159"/>
      <c r="L50" s="159"/>
      <c r="M50" s="159"/>
      <c r="N50" s="160"/>
      <c r="O50" s="160"/>
      <c r="P50" s="160"/>
    </row>
    <row r="51" spans="1:16" x14ac:dyDescent="0.25">
      <c r="A51" s="160"/>
      <c r="B51" s="160"/>
      <c r="C51" s="160"/>
      <c r="D51" s="160"/>
      <c r="E51" s="161"/>
      <c r="F51" s="166"/>
      <c r="G51" s="166"/>
      <c r="H51" s="166"/>
      <c r="I51" s="166"/>
      <c r="J51" s="160"/>
      <c r="K51" s="160"/>
      <c r="L51" s="160"/>
      <c r="M51" s="160"/>
      <c r="N51" s="160"/>
      <c r="O51" s="160"/>
      <c r="P51" s="160"/>
    </row>
    <row r="52" spans="1:16" x14ac:dyDescent="0.25">
      <c r="A52" s="160"/>
      <c r="B52" s="160"/>
      <c r="C52" s="160"/>
      <c r="D52" s="160"/>
      <c r="E52" s="161"/>
      <c r="F52" s="166"/>
      <c r="G52" s="166"/>
      <c r="H52" s="166"/>
      <c r="I52" s="166"/>
      <c r="J52" s="161"/>
      <c r="K52" s="161"/>
      <c r="L52" s="161"/>
      <c r="M52" s="161"/>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95"/>
      <c r="F61" s="166"/>
      <c r="G61" s="88"/>
      <c r="H61" s="88"/>
      <c r="I61" s="88"/>
      <c r="J61" s="161"/>
      <c r="K61" s="159"/>
      <c r="L61" s="159"/>
      <c r="M61" s="159"/>
      <c r="N61" s="160"/>
      <c r="O61" s="160"/>
      <c r="P61" s="160"/>
    </row>
    <row r="62" spans="1:16" hidden="1" x14ac:dyDescent="0.25">
      <c r="A62" s="160"/>
      <c r="B62" s="160"/>
      <c r="C62" s="160"/>
      <c r="D62" s="160"/>
      <c r="E62" s="95"/>
      <c r="F62" s="166"/>
      <c r="G62" s="88"/>
      <c r="H62" s="88"/>
      <c r="I62" s="88"/>
      <c r="J62" s="161"/>
      <c r="K62" s="159"/>
      <c r="L62" s="159"/>
      <c r="M62" s="159"/>
      <c r="N62" s="160"/>
      <c r="O62" s="160"/>
      <c r="P62" s="160"/>
    </row>
    <row r="63" spans="1:16" hidden="1" x14ac:dyDescent="0.25">
      <c r="A63" s="160"/>
      <c r="B63" s="160"/>
      <c r="C63" s="160"/>
      <c r="D63" s="160"/>
      <c r="E63" s="161"/>
      <c r="F63" s="166"/>
      <c r="G63" s="166"/>
      <c r="H63" s="166"/>
      <c r="I63" s="166"/>
      <c r="J63" s="160"/>
      <c r="K63" s="159"/>
      <c r="L63" s="159"/>
      <c r="M63" s="159"/>
      <c r="N63" s="160"/>
      <c r="O63" s="160"/>
      <c r="P63" s="160"/>
    </row>
    <row r="64" spans="1:16" hidden="1" x14ac:dyDescent="0.25">
      <c r="A64" s="160"/>
      <c r="B64" s="160"/>
      <c r="C64" s="160"/>
      <c r="D64" s="160"/>
      <c r="E64" s="161"/>
      <c r="F64" s="166"/>
      <c r="G64" s="166"/>
      <c r="H64" s="166"/>
      <c r="I64" s="166"/>
      <c r="J64" s="161"/>
      <c r="K64" s="161"/>
      <c r="L64" s="161"/>
      <c r="M64" s="161"/>
      <c r="N64" s="160"/>
      <c r="O64" s="160"/>
      <c r="P64" s="160"/>
    </row>
    <row r="65" spans="1:16" hidden="1" x14ac:dyDescent="0.25">
      <c r="A65" s="160"/>
      <c r="B65" s="160"/>
      <c r="C65" s="160"/>
      <c r="D65" s="160"/>
      <c r="E65" s="161"/>
      <c r="F65" s="166"/>
      <c r="G65" s="166"/>
      <c r="H65" s="166"/>
      <c r="I65" s="166"/>
      <c r="J65" s="161"/>
      <c r="K65" s="161"/>
      <c r="L65" s="161"/>
      <c r="M65" s="161"/>
      <c r="N65" s="160"/>
      <c r="O65" s="160"/>
      <c r="P65" s="160"/>
    </row>
    <row r="66" spans="1:16" hidden="1" x14ac:dyDescent="0.25">
      <c r="A66" s="160"/>
      <c r="B66" s="160"/>
      <c r="C66" s="160"/>
      <c r="D66" s="160"/>
      <c r="E66" s="161"/>
      <c r="F66" s="166"/>
      <c r="G66" s="166"/>
      <c r="H66" s="166"/>
      <c r="I66" s="166"/>
      <c r="J66" s="160"/>
      <c r="K66" s="160"/>
      <c r="L66" s="160"/>
      <c r="M66" s="160"/>
      <c r="N66" s="160"/>
      <c r="O66" s="160"/>
      <c r="P66" s="160"/>
    </row>
    <row r="67" spans="1:16" hidden="1" x14ac:dyDescent="0.25">
      <c r="A67" s="160"/>
      <c r="B67" s="160"/>
      <c r="C67" s="160"/>
      <c r="D67" s="160"/>
      <c r="E67" s="161"/>
      <c r="F67" s="166"/>
      <c r="G67" s="166"/>
      <c r="H67" s="166"/>
      <c r="I67" s="166"/>
      <c r="J67" s="160"/>
      <c r="K67" s="160"/>
      <c r="L67" s="160"/>
      <c r="M67" s="160"/>
      <c r="N67" s="160"/>
      <c r="O67" s="160"/>
      <c r="P67" s="159"/>
    </row>
    <row r="68" spans="1:16" hidden="1" x14ac:dyDescent="0.25">
      <c r="A68" s="160"/>
      <c r="B68" s="160"/>
      <c r="C68" s="160"/>
      <c r="D68" s="160"/>
      <c r="E68" s="161"/>
      <c r="F68" s="166"/>
      <c r="G68" s="166"/>
      <c r="H68" s="166"/>
      <c r="I68" s="166"/>
      <c r="J68" s="160"/>
      <c r="K68" s="160"/>
      <c r="L68" s="160"/>
      <c r="M68" s="160"/>
      <c r="N68" s="160"/>
      <c r="O68" s="160"/>
      <c r="P68" s="159"/>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60"/>
      <c r="L78" s="160"/>
      <c r="M78" s="160"/>
      <c r="N78" s="160"/>
      <c r="O78" s="160"/>
      <c r="P78" s="160"/>
    </row>
    <row r="79" spans="1:16" hidden="1" x14ac:dyDescent="0.25">
      <c r="A79" s="160"/>
      <c r="B79" s="160"/>
      <c r="C79" s="160"/>
      <c r="D79" s="160"/>
      <c r="E79" s="161"/>
      <c r="F79" s="166"/>
      <c r="G79" s="166"/>
      <c r="H79" s="166"/>
      <c r="I79" s="166"/>
      <c r="J79" s="160"/>
      <c r="K79" s="160"/>
      <c r="L79" s="160"/>
      <c r="M79" s="160"/>
      <c r="N79" s="160"/>
      <c r="O79" s="160"/>
      <c r="P79" s="160"/>
    </row>
    <row r="80" spans="1:16" hidden="1" x14ac:dyDescent="0.25">
      <c r="A80" s="160"/>
      <c r="B80" s="160"/>
      <c r="C80" s="160"/>
      <c r="D80" s="160"/>
      <c r="E80" s="161"/>
      <c r="F80" s="166"/>
      <c r="G80" s="166"/>
      <c r="H80" s="166"/>
      <c r="I80" s="166"/>
      <c r="J80" s="160"/>
      <c r="K80" s="159"/>
      <c r="L80" s="159"/>
      <c r="M80" s="159"/>
      <c r="N80" s="160"/>
      <c r="O80" s="160"/>
      <c r="P80" s="160"/>
    </row>
    <row r="81" spans="1:16" hidden="1" x14ac:dyDescent="0.25">
      <c r="A81" s="160"/>
      <c r="B81" s="160"/>
      <c r="C81" s="160"/>
      <c r="D81" s="160"/>
      <c r="E81" s="161"/>
      <c r="F81" s="166"/>
      <c r="G81" s="166"/>
      <c r="H81" s="166"/>
      <c r="I81" s="166"/>
      <c r="J81" s="160"/>
      <c r="K81" s="160"/>
      <c r="L81" s="160"/>
      <c r="M81" s="160"/>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84"/>
      <c r="N83" s="160"/>
      <c r="O83" s="160"/>
      <c r="P83" s="160"/>
    </row>
    <row r="84" spans="1:16" hidden="1" x14ac:dyDescent="0.25">
      <c r="A84" s="160"/>
      <c r="B84" s="160"/>
      <c r="C84" s="160"/>
      <c r="D84" s="160"/>
      <c r="E84" s="161"/>
      <c r="F84" s="166"/>
      <c r="G84" s="166"/>
      <c r="H84" s="166"/>
      <c r="I84" s="166"/>
      <c r="J84" s="160"/>
      <c r="K84" s="84"/>
      <c r="L84" s="84"/>
      <c r="M84" s="84"/>
      <c r="N84" s="160"/>
      <c r="O84" s="160"/>
      <c r="P84" s="160"/>
    </row>
    <row r="85" spans="1:16" hidden="1" x14ac:dyDescent="0.25">
      <c r="A85" s="160"/>
      <c r="B85" s="160"/>
      <c r="C85" s="160"/>
      <c r="D85" s="160"/>
      <c r="E85" s="161"/>
      <c r="F85" s="166"/>
      <c r="G85" s="166"/>
      <c r="H85" s="166"/>
      <c r="I85" s="166"/>
      <c r="J85" s="160"/>
      <c r="K85" s="84"/>
      <c r="L85" s="84"/>
      <c r="M85" s="96"/>
      <c r="N85" s="160"/>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97"/>
      <c r="O87" s="160"/>
      <c r="P87" s="160"/>
    </row>
    <row r="88" spans="1:16" hidden="1" x14ac:dyDescent="0.25">
      <c r="A88" s="160"/>
      <c r="B88" s="160"/>
      <c r="C88" s="160"/>
      <c r="D88" s="160"/>
      <c r="E88" s="161"/>
      <c r="F88" s="166"/>
      <c r="G88" s="166"/>
      <c r="H88" s="166"/>
      <c r="I88" s="166"/>
      <c r="J88" s="160"/>
      <c r="K88" s="160"/>
      <c r="L88" s="160"/>
      <c r="M88" s="160"/>
      <c r="N88" s="97"/>
      <c r="O88" s="160"/>
      <c r="P88" s="160"/>
    </row>
    <row r="89" spans="1:16" hidden="1" x14ac:dyDescent="0.25">
      <c r="A89" s="160"/>
      <c r="B89" s="160"/>
      <c r="C89" s="160"/>
      <c r="D89" s="160"/>
      <c r="E89" s="161"/>
      <c r="F89" s="166"/>
      <c r="G89" s="166"/>
      <c r="H89" s="166"/>
      <c r="I89" s="166"/>
      <c r="J89" s="160"/>
      <c r="K89" s="160"/>
      <c r="L89" s="160"/>
      <c r="M89" s="160"/>
      <c r="N89" s="160"/>
      <c r="O89" s="160"/>
      <c r="P89" s="160"/>
    </row>
    <row r="90" spans="1:16" hidden="1" x14ac:dyDescent="0.25">
      <c r="A90" s="160"/>
      <c r="B90" s="160"/>
      <c r="C90" s="160"/>
      <c r="D90" s="160"/>
      <c r="E90" s="98"/>
      <c r="F90" s="166"/>
      <c r="G90" s="166"/>
      <c r="H90" s="166"/>
      <c r="I90" s="166"/>
      <c r="J90" s="160"/>
      <c r="K90" s="84"/>
      <c r="L90" s="84"/>
      <c r="M90" s="84"/>
      <c r="N90" s="160"/>
      <c r="O90" s="160"/>
      <c r="P90" s="160"/>
    </row>
    <row r="91" spans="1:16" hidden="1" x14ac:dyDescent="0.25"/>
    <row r="92" spans="1:16" hidden="1" x14ac:dyDescent="0.25"/>
    <row r="93" spans="1:16" hidden="1" x14ac:dyDescent="0.25">
      <c r="A93" s="158" t="s">
        <v>7</v>
      </c>
      <c r="D93" s="158" t="s">
        <v>18</v>
      </c>
      <c r="E93" s="38" t="s">
        <v>19</v>
      </c>
    </row>
    <row r="94" spans="1:16" hidden="1" x14ac:dyDescent="0.25">
      <c r="A94" s="158" t="str">
        <f>IF(N22=0,"",N22)</f>
        <v/>
      </c>
      <c r="D94" s="158">
        <f t="shared" ref="D94:D108" ca="1" si="2">IF(A94="",0,VLOOKUP(A94,INDIRECT("'"&amp;$I$7&amp;"'!C500:M515"),11,0))</f>
        <v>0</v>
      </c>
      <c r="E94" s="38" t="str">
        <f>IF(O22="","",SUM(D94/O22)*#REF!)</f>
        <v/>
      </c>
    </row>
    <row r="95" spans="1:16" hidden="1" x14ac:dyDescent="0.25">
      <c r="A95" s="158" t="str">
        <f>IF(N24=0,"",N24)</f>
        <v/>
      </c>
      <c r="D95" s="158">
        <f t="shared" ca="1" si="2"/>
        <v>0</v>
      </c>
      <c r="E95" s="38" t="str">
        <f>IF(O24="","",SUM(D95/O24)*#REF!)</f>
        <v/>
      </c>
    </row>
    <row r="96" spans="1:16" hidden="1" x14ac:dyDescent="0.25">
      <c r="A96" s="158" t="str">
        <f>IF(N27=0,"",N27)</f>
        <v/>
      </c>
      <c r="D96" s="158">
        <f t="shared" ca="1" si="2"/>
        <v>0</v>
      </c>
      <c r="E96" s="38" t="str">
        <f>IF(O27="","",SUM(D96/O27)*#REF!)</f>
        <v/>
      </c>
    </row>
    <row r="97" spans="1:5" hidden="1" x14ac:dyDescent="0.25">
      <c r="A97" s="158" t="str">
        <f>IF(N28=0,"",N28)</f>
        <v/>
      </c>
      <c r="D97" s="158">
        <f t="shared" ca="1" si="2"/>
        <v>0</v>
      </c>
      <c r="E97" s="38" t="str">
        <f>IF(O28="","",SUM(D97/O28)*#REF!)</f>
        <v/>
      </c>
    </row>
    <row r="98" spans="1:5" hidden="1" x14ac:dyDescent="0.25">
      <c r="A98" s="158" t="str">
        <f>IF(N29=0,"",N29)</f>
        <v/>
      </c>
      <c r="D98" s="158">
        <f t="shared" ca="1" si="2"/>
        <v>0</v>
      </c>
      <c r="E98" s="38" t="str">
        <f>IF(O29="","",SUM(D98/O29)*#REF!)</f>
        <v/>
      </c>
    </row>
    <row r="99" spans="1:5" hidden="1" x14ac:dyDescent="0.25">
      <c r="A99" s="158" t="str">
        <f t="shared" ref="A99" si="3">IF(N33=0,"",N33)</f>
        <v/>
      </c>
      <c r="D99" s="158">
        <f t="shared" ca="1" si="2"/>
        <v>0</v>
      </c>
      <c r="E99" s="38" t="str">
        <f>IF(O33="","",SUM(D99/O33)*#REF!)</f>
        <v/>
      </c>
    </row>
    <row r="100" spans="1:5" hidden="1" x14ac:dyDescent="0.25">
      <c r="A100" s="158" t="e">
        <f>IF(#REF!=0,"",#REF!)</f>
        <v>#REF!</v>
      </c>
      <c r="D100" s="158" t="e">
        <f t="shared" ca="1" si="2"/>
        <v>#REF!</v>
      </c>
      <c r="E100" s="38" t="e">
        <f>IF(#REF!="","",SUM(D100/#REF!)*#REF!)</f>
        <v>#REF!</v>
      </c>
    </row>
    <row r="101" spans="1:5" hidden="1" x14ac:dyDescent="0.25">
      <c r="A101" s="158" t="str">
        <f>IF(N34=0,"",N34)</f>
        <v/>
      </c>
      <c r="D101" s="158">
        <f t="shared" ca="1" si="2"/>
        <v>0</v>
      </c>
      <c r="E101" s="38" t="str">
        <f>IF(O34="","",SUM(D101/O34)*#REF!)</f>
        <v/>
      </c>
    </row>
    <row r="102" spans="1:5" hidden="1" x14ac:dyDescent="0.25">
      <c r="A102" s="158" t="str">
        <f>IF(N35=0,"",N35)</f>
        <v/>
      </c>
      <c r="D102" s="158">
        <f t="shared" ca="1" si="2"/>
        <v>0</v>
      </c>
      <c r="E102" s="38" t="str">
        <f>IF(O35="","",SUM(D102/O35)*#REF!)</f>
        <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idden="1" x14ac:dyDescent="0.25">
      <c r="A107" s="158" t="e">
        <f>IF(#REF!=0,"",#REF!)</f>
        <v>#REF!</v>
      </c>
      <c r="D107" s="158" t="e">
        <f t="shared" ca="1" si="2"/>
        <v>#REF!</v>
      </c>
      <c r="E107" s="38" t="e">
        <f>IF(#REF!="","",SUM(D107/#REF!)*#REF!)</f>
        <v>#REF!</v>
      </c>
    </row>
    <row r="108" spans="1:5" hidden="1" x14ac:dyDescent="0.25">
      <c r="A108" s="158" t="e">
        <f>IF(#REF!=0,"",#REF!)</f>
        <v>#REF!</v>
      </c>
      <c r="D108" s="158" t="e">
        <f t="shared" ca="1" si="2"/>
        <v>#REF!</v>
      </c>
      <c r="E108" s="38" t="e">
        <f>IF(#REF!="","",SUM(D108/#REF!)*#REF!)</f>
        <v>#REF!</v>
      </c>
    </row>
    <row r="109" spans="1:5" ht="15.75" hidden="1" thickBot="1" x14ac:dyDescent="0.3">
      <c r="A109" s="99" t="s">
        <v>20</v>
      </c>
      <c r="B109" s="99"/>
      <c r="C109" s="99"/>
      <c r="D109" s="99" t="e">
        <f ca="1">SUM(D94:D108)</f>
        <v>#REF!</v>
      </c>
      <c r="E109" s="100" t="e">
        <f>SUM(E94:E108)</f>
        <v>#REF!</v>
      </c>
    </row>
    <row r="110" spans="1:5" ht="15.75" hidden="1" thickTop="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QmirTQrKq3YhPfH2vx1zxDXraoVda+IMaPHCJKn4HRWgnmwxT/LoiLZZrhWeAhTYGAW9nKcXZHrvyaMMqrI/VQ==" saltValue="KE/5c6l9aj0ttDeK1N+Dzg==" spinCount="100000" sheet="1" objects="1" scenarios="1"/>
  <mergeCells count="2">
    <mergeCell ref="B3:I3"/>
    <mergeCell ref="B44:I44"/>
  </mergeCells>
  <phoneticPr fontId="11" type="noConversion"/>
  <conditionalFormatting sqref="N16">
    <cfRule type="cellIs" dxfId="16"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Blad35">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28,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St. Josephschool</v>
      </c>
      <c r="C5" s="117"/>
      <c r="D5" s="117"/>
      <c r="E5" s="118"/>
      <c r="F5" s="48"/>
      <c r="G5" s="48"/>
      <c r="H5" s="48"/>
      <c r="I5" s="123"/>
      <c r="J5" s="40"/>
      <c r="K5" s="40"/>
    </row>
    <row r="6" spans="1:15" x14ac:dyDescent="0.25">
      <c r="A6" s="159"/>
      <c r="B6" s="134" t="str">
        <f>VLOOKUP(I6,verzamelblad!A5:E54,4)</f>
        <v>Kerklaan 26</v>
      </c>
      <c r="C6" s="119"/>
      <c r="D6" s="119"/>
      <c r="E6" s="120"/>
      <c r="F6" s="53"/>
      <c r="G6" s="54" t="s">
        <v>5</v>
      </c>
      <c r="H6" s="101"/>
      <c r="I6" s="124">
        <v>28</v>
      </c>
      <c r="J6" s="40"/>
      <c r="K6" s="40"/>
      <c r="L6" s="40"/>
    </row>
    <row r="7" spans="1:15" x14ac:dyDescent="0.25">
      <c r="A7" s="159"/>
      <c r="B7" s="135" t="str">
        <f>VLOOKUP(I6,verzamelblad!A5:E54,5)</f>
        <v>Zandberg</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verzamelblad!F32</f>
        <v>310</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verzamelblad!H32</f>
        <v>0</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verzamelblad!I32</f>
        <v>0</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verzamelblad!J32</f>
        <v>0</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verzamelblad!K32</f>
        <v>64</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verzamelblad!L32</f>
        <v>86</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verzamelblad!N32</f>
        <v>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verzamelblad!O32</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verzamelblad!P32</f>
        <v>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verzamelblad!Q32</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verzamelblad!R32</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verzamelblad!S32</f>
        <v>0</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verzamelblad!T32</f>
        <v>0</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verzamelblad!U32</f>
        <v>289</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verzamelblad!V32</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verzamelblad!W32</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verzamelblad!X32</f>
        <v>0</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verzamelblad!Y32</f>
        <v>0</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verzamelblad!Z32</f>
        <v>15</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verzamelblad!AA32</f>
        <v>140</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verzamelblad!AB32</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verzamelblad!AC32</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verzamelblad!AD32</f>
        <v>0</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verzamelblad!AE32</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verzamelblad!AF32</f>
        <v>1</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verzamelblad!AG32</f>
        <v>86.7</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verzamelblad!AH32</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verzamelblad!AI32</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verzamelblad!AJ32</f>
        <v>0</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verzamelblad!AK32</f>
        <v>25</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verzamelblad!AM32</f>
        <v>0</v>
      </c>
      <c r="H41" s="236">
        <f>'Tarieven onderhoud'!D34</f>
        <v>0</v>
      </c>
      <c r="I41" s="348">
        <f t="shared" si="0"/>
        <v>0</v>
      </c>
      <c r="J41" s="159"/>
      <c r="K41" s="159"/>
      <c r="L41" s="159"/>
      <c r="M41" s="160"/>
      <c r="N41" s="160"/>
      <c r="O41" s="160"/>
    </row>
    <row r="42" spans="1:16" ht="15.75" thickBot="1" x14ac:dyDescent="0.3">
      <c r="A42" s="160"/>
      <c r="B42" s="153" t="s">
        <v>71</v>
      </c>
      <c r="C42" s="91"/>
      <c r="D42" s="92"/>
      <c r="E42" s="92"/>
      <c r="F42" s="93"/>
      <c r="G42" s="94"/>
      <c r="H42" s="94"/>
      <c r="I42" s="147">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1"/>
      <c r="K48" s="159"/>
      <c r="L48" s="159"/>
      <c r="M48" s="159"/>
      <c r="N48" s="160"/>
      <c r="O48" s="160"/>
      <c r="P48" s="160"/>
    </row>
    <row r="49" spans="1:16" x14ac:dyDescent="0.25">
      <c r="A49" s="160"/>
      <c r="B49" s="160"/>
      <c r="C49" s="160"/>
      <c r="D49" s="160"/>
      <c r="E49" s="161"/>
      <c r="F49" s="166"/>
      <c r="G49" s="166"/>
      <c r="H49" s="166"/>
      <c r="I49" s="166"/>
      <c r="J49" s="160"/>
      <c r="K49" s="159"/>
      <c r="L49" s="159"/>
      <c r="M49" s="159"/>
      <c r="N49" s="160"/>
      <c r="O49" s="160"/>
      <c r="P49" s="160"/>
    </row>
    <row r="50" spans="1:16" x14ac:dyDescent="0.25">
      <c r="A50" s="160"/>
      <c r="B50" s="160"/>
      <c r="C50" s="160"/>
      <c r="D50" s="160"/>
      <c r="E50" s="161"/>
      <c r="F50" s="166"/>
      <c r="G50" s="166"/>
      <c r="H50" s="166"/>
      <c r="I50" s="166"/>
      <c r="J50" s="160"/>
      <c r="K50" s="160"/>
      <c r="L50" s="160"/>
      <c r="M50" s="160"/>
      <c r="N50" s="160"/>
      <c r="O50" s="160"/>
      <c r="P50" s="160"/>
    </row>
    <row r="51" spans="1:16" x14ac:dyDescent="0.25">
      <c r="A51" s="160"/>
      <c r="B51" s="160"/>
      <c r="C51" s="160"/>
      <c r="D51" s="160"/>
      <c r="E51" s="161"/>
      <c r="F51" s="166"/>
      <c r="G51" s="166"/>
      <c r="H51" s="166"/>
      <c r="I51" s="166"/>
      <c r="J51" s="161"/>
      <c r="K51" s="161"/>
      <c r="L51" s="161"/>
      <c r="M51" s="161"/>
      <c r="N51" s="160"/>
      <c r="O51" s="160"/>
      <c r="P51" s="160"/>
    </row>
    <row r="52" spans="1:16" x14ac:dyDescent="0.25">
      <c r="A52" s="160"/>
      <c r="B52" s="160"/>
      <c r="C52" s="160"/>
      <c r="D52" s="160"/>
      <c r="E52" s="95"/>
      <c r="F52" s="166"/>
      <c r="G52" s="88"/>
      <c r="H52" s="88"/>
      <c r="I52" s="88"/>
      <c r="J52" s="161"/>
      <c r="K52" s="159"/>
      <c r="L52" s="159"/>
      <c r="M52" s="159"/>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95"/>
      <c r="F61" s="166"/>
      <c r="G61" s="88"/>
      <c r="H61" s="88"/>
      <c r="I61" s="88"/>
      <c r="J61" s="161"/>
      <c r="K61" s="159"/>
      <c r="L61" s="159"/>
      <c r="M61" s="159"/>
      <c r="N61" s="160"/>
      <c r="O61" s="160"/>
      <c r="P61" s="160"/>
    </row>
    <row r="62" spans="1:16" hidden="1" x14ac:dyDescent="0.25">
      <c r="A62" s="160"/>
      <c r="B62" s="160"/>
      <c r="C62" s="160"/>
      <c r="D62" s="160"/>
      <c r="E62" s="161"/>
      <c r="F62" s="166"/>
      <c r="G62" s="166"/>
      <c r="H62" s="166"/>
      <c r="I62" s="166"/>
      <c r="J62" s="160"/>
      <c r="K62" s="159"/>
      <c r="L62" s="159"/>
      <c r="M62" s="159"/>
      <c r="N62" s="160"/>
      <c r="O62" s="160"/>
      <c r="P62" s="160"/>
    </row>
    <row r="63" spans="1:16" hidden="1" x14ac:dyDescent="0.25">
      <c r="A63" s="160"/>
      <c r="B63" s="160"/>
      <c r="C63" s="160"/>
      <c r="D63" s="160"/>
      <c r="E63" s="161"/>
      <c r="F63" s="166"/>
      <c r="G63" s="166"/>
      <c r="H63" s="166"/>
      <c r="I63" s="166"/>
      <c r="J63" s="161"/>
      <c r="K63" s="161"/>
      <c r="L63" s="161"/>
      <c r="M63" s="161"/>
      <c r="N63" s="160"/>
      <c r="O63" s="160"/>
      <c r="P63" s="160"/>
    </row>
    <row r="64" spans="1:16" hidden="1" x14ac:dyDescent="0.25">
      <c r="A64" s="160"/>
      <c r="B64" s="160"/>
      <c r="C64" s="160"/>
      <c r="D64" s="160"/>
      <c r="E64" s="161"/>
      <c r="F64" s="166"/>
      <c r="G64" s="166"/>
      <c r="H64" s="166"/>
      <c r="I64" s="166"/>
      <c r="J64" s="161"/>
      <c r="K64" s="161"/>
      <c r="L64" s="161"/>
      <c r="M64" s="161"/>
      <c r="N64" s="160"/>
      <c r="O64" s="160"/>
      <c r="P64" s="160"/>
    </row>
    <row r="65" spans="1:16" hidden="1" x14ac:dyDescent="0.25">
      <c r="A65" s="160"/>
      <c r="B65" s="160"/>
      <c r="C65" s="160"/>
      <c r="D65" s="160"/>
      <c r="E65" s="161"/>
      <c r="F65" s="166"/>
      <c r="G65" s="166"/>
      <c r="H65" s="166"/>
      <c r="I65" s="166"/>
      <c r="J65" s="160"/>
      <c r="K65" s="160"/>
      <c r="L65" s="160"/>
      <c r="M65" s="160"/>
      <c r="N65" s="160"/>
      <c r="O65" s="160"/>
      <c r="P65" s="160"/>
    </row>
    <row r="66" spans="1:16" hidden="1" x14ac:dyDescent="0.25">
      <c r="A66" s="160"/>
      <c r="B66" s="160"/>
      <c r="C66" s="160"/>
      <c r="D66" s="160"/>
      <c r="E66" s="161"/>
      <c r="F66" s="166"/>
      <c r="G66" s="166"/>
      <c r="H66" s="166"/>
      <c r="I66" s="166"/>
      <c r="J66" s="160"/>
      <c r="K66" s="160"/>
      <c r="L66" s="160"/>
      <c r="M66" s="160"/>
      <c r="N66" s="160"/>
      <c r="O66" s="160"/>
      <c r="P66" s="159"/>
    </row>
    <row r="67" spans="1:16" hidden="1" x14ac:dyDescent="0.25">
      <c r="A67" s="160"/>
      <c r="B67" s="160"/>
      <c r="C67" s="160"/>
      <c r="D67" s="160"/>
      <c r="E67" s="161"/>
      <c r="F67" s="166"/>
      <c r="G67" s="166"/>
      <c r="H67" s="166"/>
      <c r="I67" s="166"/>
      <c r="J67" s="160"/>
      <c r="K67" s="160"/>
      <c r="L67" s="160"/>
      <c r="M67" s="160"/>
      <c r="N67" s="160"/>
      <c r="O67" s="160"/>
      <c r="P67" s="159"/>
    </row>
    <row r="68" spans="1:16" hidden="1" x14ac:dyDescent="0.25">
      <c r="A68" s="160"/>
      <c r="B68" s="160"/>
      <c r="C68" s="160"/>
      <c r="D68" s="160"/>
      <c r="E68" s="161"/>
      <c r="F68" s="166"/>
      <c r="G68" s="166"/>
      <c r="H68" s="166"/>
      <c r="I68" s="166"/>
      <c r="J68" s="160"/>
      <c r="K68" s="160"/>
      <c r="L68" s="160"/>
      <c r="M68" s="160"/>
      <c r="N68" s="160"/>
      <c r="O68" s="160"/>
      <c r="P68" s="160"/>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60"/>
      <c r="L78" s="160"/>
      <c r="M78" s="160"/>
      <c r="N78" s="160"/>
      <c r="O78" s="160"/>
      <c r="P78" s="160"/>
    </row>
    <row r="79" spans="1:16" hidden="1" x14ac:dyDescent="0.25">
      <c r="A79" s="160"/>
      <c r="B79" s="160"/>
      <c r="C79" s="160"/>
      <c r="D79" s="160"/>
      <c r="E79" s="161"/>
      <c r="F79" s="166"/>
      <c r="G79" s="166"/>
      <c r="H79" s="166"/>
      <c r="I79" s="166"/>
      <c r="J79" s="160"/>
      <c r="K79" s="159"/>
      <c r="L79" s="159"/>
      <c r="M79" s="159"/>
      <c r="N79" s="160"/>
      <c r="O79" s="160"/>
      <c r="P79" s="160"/>
    </row>
    <row r="80" spans="1:16" hidden="1" x14ac:dyDescent="0.25">
      <c r="A80" s="160"/>
      <c r="B80" s="160"/>
      <c r="C80" s="160"/>
      <c r="D80" s="160"/>
      <c r="E80" s="161"/>
      <c r="F80" s="166"/>
      <c r="G80" s="166"/>
      <c r="H80" s="166"/>
      <c r="I80" s="166"/>
      <c r="J80" s="160"/>
      <c r="K80" s="160"/>
      <c r="L80" s="160"/>
      <c r="M80" s="160"/>
      <c r="N80" s="160"/>
      <c r="O80" s="160"/>
      <c r="P80" s="160"/>
    </row>
    <row r="81" spans="1:16" hidden="1" x14ac:dyDescent="0.25">
      <c r="A81" s="160"/>
      <c r="B81" s="160"/>
      <c r="C81" s="160"/>
      <c r="D81" s="160"/>
      <c r="E81" s="161"/>
      <c r="F81" s="166"/>
      <c r="G81" s="166"/>
      <c r="H81" s="166"/>
      <c r="I81" s="166"/>
      <c r="J81" s="160"/>
      <c r="K81" s="84"/>
      <c r="L81" s="84"/>
      <c r="M81" s="84"/>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84"/>
      <c r="N83" s="160"/>
      <c r="O83" s="160"/>
      <c r="P83" s="160"/>
    </row>
    <row r="84" spans="1:16" hidden="1" x14ac:dyDescent="0.25">
      <c r="A84" s="160"/>
      <c r="B84" s="160"/>
      <c r="C84" s="160"/>
      <c r="D84" s="160"/>
      <c r="E84" s="161"/>
      <c r="F84" s="166"/>
      <c r="G84" s="166"/>
      <c r="H84" s="166"/>
      <c r="I84" s="166"/>
      <c r="J84" s="160"/>
      <c r="K84" s="84"/>
      <c r="L84" s="84"/>
      <c r="M84" s="96"/>
      <c r="N84" s="160"/>
      <c r="O84" s="160"/>
      <c r="P84" s="160"/>
    </row>
    <row r="85" spans="1:16" hidden="1" x14ac:dyDescent="0.25">
      <c r="A85" s="160"/>
      <c r="B85" s="160"/>
      <c r="C85" s="160"/>
      <c r="D85" s="160"/>
      <c r="E85" s="161"/>
      <c r="F85" s="166"/>
      <c r="G85" s="166"/>
      <c r="H85" s="166"/>
      <c r="I85" s="166"/>
      <c r="J85" s="160"/>
      <c r="K85" s="160"/>
      <c r="L85" s="160"/>
      <c r="M85" s="160"/>
      <c r="N85" s="97"/>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97"/>
      <c r="O87" s="160"/>
      <c r="P87" s="160"/>
    </row>
    <row r="88" spans="1:16" hidden="1" x14ac:dyDescent="0.25">
      <c r="A88" s="160"/>
      <c r="B88" s="160"/>
      <c r="C88" s="160"/>
      <c r="D88" s="160"/>
      <c r="E88" s="161"/>
      <c r="F88" s="166"/>
      <c r="G88" s="166"/>
      <c r="H88" s="166"/>
      <c r="I88" s="166"/>
      <c r="J88" s="160"/>
      <c r="K88" s="160"/>
      <c r="L88" s="160"/>
      <c r="M88" s="160"/>
      <c r="N88" s="160"/>
      <c r="O88" s="160"/>
      <c r="P88" s="160"/>
    </row>
    <row r="89" spans="1:16" hidden="1" x14ac:dyDescent="0.25">
      <c r="A89" s="160"/>
      <c r="B89" s="160"/>
      <c r="C89" s="160"/>
      <c r="D89" s="160"/>
      <c r="E89" s="98"/>
      <c r="F89" s="166"/>
      <c r="G89" s="166"/>
      <c r="H89" s="166"/>
      <c r="I89" s="166"/>
      <c r="J89" s="160"/>
      <c r="K89" s="84"/>
      <c r="L89" s="84"/>
      <c r="M89" s="84"/>
      <c r="N89" s="160"/>
      <c r="O89" s="160"/>
      <c r="P89" s="160"/>
    </row>
    <row r="90" spans="1:16" hidden="1" x14ac:dyDescent="0.25"/>
    <row r="91" spans="1:16" hidden="1" x14ac:dyDescent="0.25"/>
    <row r="92" spans="1:16" hidden="1" x14ac:dyDescent="0.25">
      <c r="A92" s="158" t="s">
        <v>7</v>
      </c>
      <c r="D92" s="158" t="s">
        <v>18</v>
      </c>
      <c r="E92" s="38" t="s">
        <v>19</v>
      </c>
    </row>
    <row r="93" spans="1:16" hidden="1" x14ac:dyDescent="0.25">
      <c r="A93" s="158" t="str">
        <f>IF(N22=0,"",N22)</f>
        <v/>
      </c>
      <c r="D93" s="158">
        <f t="shared" ref="D93:D107" ca="1" si="2">IF(A93="",0,VLOOKUP(A93,INDIRECT("'"&amp;$I$7&amp;"'!C500:M515"),11,0))</f>
        <v>0</v>
      </c>
      <c r="E93" s="38" t="str">
        <f>IF(O22="","",SUM(D93/O22)*#REF!)</f>
        <v/>
      </c>
    </row>
    <row r="94" spans="1:16" hidden="1" x14ac:dyDescent="0.25">
      <c r="A94" s="158" t="str">
        <f>IF(N24=0,"",N24)</f>
        <v/>
      </c>
      <c r="D94" s="158">
        <f t="shared" ca="1" si="2"/>
        <v>0</v>
      </c>
      <c r="E94" s="38" t="str">
        <f>IF(O24="","",SUM(D94/O24)*#REF!)</f>
        <v/>
      </c>
    </row>
    <row r="95" spans="1:16" hidden="1" x14ac:dyDescent="0.25">
      <c r="A95" s="158" t="str">
        <f>IF(N27=0,"",N27)</f>
        <v/>
      </c>
      <c r="D95" s="158">
        <f t="shared" ca="1" si="2"/>
        <v>0</v>
      </c>
      <c r="E95" s="38" t="str">
        <f>IF(O27="","",SUM(D95/O27)*#REF!)</f>
        <v/>
      </c>
    </row>
    <row r="96" spans="1:16" hidden="1" x14ac:dyDescent="0.25">
      <c r="A96" s="158" t="str">
        <f>IF(N28=0,"",N28)</f>
        <v/>
      </c>
      <c r="D96" s="158">
        <f t="shared" ca="1" si="2"/>
        <v>0</v>
      </c>
      <c r="E96" s="38" t="str">
        <f>IF(O28="","",SUM(D96/O28)*#REF!)</f>
        <v/>
      </c>
    </row>
    <row r="97" spans="1:5" hidden="1" x14ac:dyDescent="0.25">
      <c r="A97" s="158" t="str">
        <f>IF(N29=0,"",N29)</f>
        <v/>
      </c>
      <c r="D97" s="158">
        <f t="shared" ca="1" si="2"/>
        <v>0</v>
      </c>
      <c r="E97" s="38" t="str">
        <f>IF(O29="","",SUM(D97/O29)*#REF!)</f>
        <v/>
      </c>
    </row>
    <row r="98" spans="1:5" hidden="1" x14ac:dyDescent="0.25">
      <c r="A98" s="158" t="e">
        <f>IF(#REF!=0,"",#REF!)</f>
        <v>#REF!</v>
      </c>
      <c r="D98" s="158" t="e">
        <f t="shared" ca="1" si="2"/>
        <v>#REF!</v>
      </c>
      <c r="E98" s="38" t="e">
        <f>IF(#REF!="","",SUM(D98/#REF!)*#REF!)</f>
        <v>#REF!</v>
      </c>
    </row>
    <row r="99" spans="1:5" hidden="1" x14ac:dyDescent="0.25">
      <c r="A99" s="158" t="e">
        <f>IF(#REF!=0,"",#REF!)</f>
        <v>#REF!</v>
      </c>
      <c r="D99" s="158" t="e">
        <f t="shared" ca="1" si="2"/>
        <v>#REF!</v>
      </c>
      <c r="E99" s="38" t="e">
        <f>IF(#REF!="","",SUM(D99/#REF!)*#REF!)</f>
        <v>#REF!</v>
      </c>
    </row>
    <row r="100" spans="1:5" hidden="1" x14ac:dyDescent="0.25">
      <c r="A100" s="158" t="str">
        <f>IF(N33=0,"",N33)</f>
        <v/>
      </c>
      <c r="D100" s="158">
        <f t="shared" ca="1" si="2"/>
        <v>0</v>
      </c>
      <c r="E100" s="38" t="str">
        <f>IF(O33="","",SUM(D100/O33)*#REF!)</f>
        <v/>
      </c>
    </row>
    <row r="101" spans="1:5" hidden="1" x14ac:dyDescent="0.25">
      <c r="A101" s="158" t="str">
        <f>IF(N34=0,"",N34)</f>
        <v/>
      </c>
      <c r="D101" s="158">
        <f t="shared" ca="1" si="2"/>
        <v>0</v>
      </c>
      <c r="E101" s="38" t="str">
        <f>IF(O34="","",SUM(D101/O34)*#REF!)</f>
        <v/>
      </c>
    </row>
    <row r="102" spans="1:5" hidden="1" x14ac:dyDescent="0.25">
      <c r="A102" s="158" t="e">
        <f>IF(#REF!=0,"",#REF!)</f>
        <v>#REF!</v>
      </c>
      <c r="D102" s="158" t="e">
        <f t="shared" ca="1" si="2"/>
        <v>#REF!</v>
      </c>
      <c r="E102" s="38" t="e">
        <f>IF(#REF!="","",SUM(D102/#REF!)*#REF!)</f>
        <v>#REF!</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idden="1" x14ac:dyDescent="0.25">
      <c r="A107" s="158" t="e">
        <f>IF(#REF!=0,"",#REF!)</f>
        <v>#REF!</v>
      </c>
      <c r="D107" s="158" t="e">
        <f t="shared" ca="1" si="2"/>
        <v>#REF!</v>
      </c>
      <c r="E107" s="38" t="e">
        <f>IF(#REF!="","",SUM(D107/#REF!)*#REF!)</f>
        <v>#REF!</v>
      </c>
    </row>
    <row r="108" spans="1:5" ht="15.75" hidden="1" thickBot="1" x14ac:dyDescent="0.3">
      <c r="A108" s="99" t="s">
        <v>20</v>
      </c>
      <c r="B108" s="99"/>
      <c r="C108" s="99"/>
      <c r="D108" s="99" t="e">
        <f ca="1">SUM(D93:D107)</f>
        <v>#REF!</v>
      </c>
      <c r="E108" s="100" t="e">
        <f>SUM(E93:E107)</f>
        <v>#REF!</v>
      </c>
    </row>
    <row r="109" spans="1:5" ht="15.75" hidden="1" thickTop="1" x14ac:dyDescent="0.25"/>
    <row r="110" spans="1:5" hidden="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ynizJSE6PgD5EzSRjBnX7P3w2kshJK4tw3ips3vktbpwGsqympSbFFBNHakBo51M2AEW/4R1pT27XQwMZ9z3qw==" saltValue="5jL2Pn/3QIRhxzbx9xyNOw==" spinCount="100000" sheet="1" objects="1" scenarios="1"/>
  <mergeCells count="2">
    <mergeCell ref="B3:I3"/>
    <mergeCell ref="B44:I44"/>
  </mergeCells>
  <phoneticPr fontId="11" type="noConversion"/>
  <conditionalFormatting sqref="N16">
    <cfRule type="cellIs" dxfId="15"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Blad36">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29,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St. Theresiaschool</v>
      </c>
      <c r="C5" s="117"/>
      <c r="D5" s="117"/>
      <c r="E5" s="118"/>
      <c r="F5" s="48"/>
      <c r="G5" s="48"/>
      <c r="H5" s="48"/>
      <c r="I5" s="123"/>
      <c r="J5" s="40"/>
      <c r="K5" s="40"/>
    </row>
    <row r="6" spans="1:15" x14ac:dyDescent="0.25">
      <c r="A6" s="159"/>
      <c r="B6" s="134" t="str">
        <f>VLOOKUP(I6,verzamelblad!A5:E54,4)</f>
        <v>Postweg 131</v>
      </c>
      <c r="C6" s="119"/>
      <c r="D6" s="119"/>
      <c r="E6" s="120"/>
      <c r="F6" s="53"/>
      <c r="G6" s="54" t="s">
        <v>5</v>
      </c>
      <c r="H6" s="101"/>
      <c r="I6" s="124">
        <v>29</v>
      </c>
      <c r="J6" s="40"/>
      <c r="K6" s="40"/>
      <c r="L6" s="40"/>
    </row>
    <row r="7" spans="1:15" x14ac:dyDescent="0.25">
      <c r="A7" s="159"/>
      <c r="B7" s="135" t="str">
        <f>VLOOKUP(I6,verzamelblad!A5:E54,5)</f>
        <v>Barger-Compascuum</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1</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verzamelblad!F33</f>
        <v>2330</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verzamelblad!H33</f>
        <v>0</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verzamelblad!I33</f>
        <v>0</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verzamelblad!J33</f>
        <v>4</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verzamelblad!K33</f>
        <v>15</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verzamelblad!L33</f>
        <v>140</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verzamelblad!N33</f>
        <v>1</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verzamelblad!O33</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verzamelblad!P33</f>
        <v>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verzamelblad!Q33</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verzamelblad!R33</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verzamelblad!S33</f>
        <v>442</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verzamelblad!T33</f>
        <v>0</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verzamelblad!U33</f>
        <v>0</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verzamelblad!V33</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verzamelblad!W33</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verzamelblad!X33</f>
        <v>354</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verzamelblad!Y33</f>
        <v>0</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verzamelblad!Z33</f>
        <v>1165</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verzamelblad!AA33</f>
        <v>0</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verzamelblad!AB33</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verzamelblad!AC33</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verzamelblad!AD33</f>
        <v>0</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verzamelblad!AE33</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verzamelblad!AF33</f>
        <v>1</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verzamelblad!AG33</f>
        <v>0</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verzamelblad!AH33</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verzamelblad!AI33</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verzamelblad!AJ33</f>
        <v>106.2</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verzamelblad!AK33</f>
        <v>8</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verzamelblad!AM33</f>
        <v>0</v>
      </c>
      <c r="H41" s="236">
        <f>'Tarieven onderhoud'!D34</f>
        <v>0</v>
      </c>
      <c r="I41" s="348">
        <f t="shared" si="0"/>
        <v>0</v>
      </c>
      <c r="J41" s="159"/>
      <c r="K41" s="159"/>
      <c r="L41" s="159"/>
      <c r="M41" s="160"/>
      <c r="N41" s="160"/>
      <c r="O41" s="160"/>
    </row>
    <row r="42" spans="1:16" ht="15.75" thickBot="1" x14ac:dyDescent="0.3">
      <c r="A42" s="160"/>
      <c r="B42" s="153" t="s">
        <v>71</v>
      </c>
      <c r="C42" s="91"/>
      <c r="D42" s="92"/>
      <c r="E42" s="92"/>
      <c r="F42" s="93"/>
      <c r="G42" s="94"/>
      <c r="H42" s="94"/>
      <c r="I42" s="147">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0"/>
      <c r="K48" s="159"/>
      <c r="L48" s="159"/>
      <c r="M48" s="159"/>
      <c r="N48" s="160"/>
      <c r="O48" s="160"/>
      <c r="P48" s="160"/>
    </row>
    <row r="49" spans="1:16" x14ac:dyDescent="0.25">
      <c r="A49" s="160"/>
      <c r="B49" s="160"/>
      <c r="C49" s="160"/>
      <c r="D49" s="160"/>
      <c r="E49" s="161"/>
      <c r="F49" s="166"/>
      <c r="G49" s="166"/>
      <c r="H49" s="166"/>
      <c r="I49" s="166"/>
      <c r="J49" s="160"/>
      <c r="K49" s="160"/>
      <c r="L49" s="160"/>
      <c r="M49" s="160"/>
      <c r="N49" s="160"/>
      <c r="O49" s="160"/>
      <c r="P49" s="160"/>
    </row>
    <row r="50" spans="1:16" x14ac:dyDescent="0.25">
      <c r="A50" s="160"/>
      <c r="B50" s="160"/>
      <c r="C50" s="160"/>
      <c r="D50" s="160"/>
      <c r="E50" s="161"/>
      <c r="F50" s="166"/>
      <c r="G50" s="166"/>
      <c r="H50" s="166"/>
      <c r="I50" s="166"/>
      <c r="J50" s="161"/>
      <c r="K50" s="161"/>
      <c r="L50" s="161"/>
      <c r="M50" s="161"/>
      <c r="N50" s="160"/>
      <c r="O50" s="160"/>
      <c r="P50" s="160"/>
    </row>
    <row r="51" spans="1:16" x14ac:dyDescent="0.25">
      <c r="A51" s="160"/>
      <c r="B51" s="160"/>
      <c r="C51" s="160"/>
      <c r="D51" s="160"/>
      <c r="E51" s="95"/>
      <c r="F51" s="166"/>
      <c r="G51" s="88"/>
      <c r="H51" s="88"/>
      <c r="I51" s="88"/>
      <c r="J51" s="161"/>
      <c r="K51" s="159"/>
      <c r="L51" s="159"/>
      <c r="M51" s="159"/>
      <c r="N51" s="160"/>
      <c r="O51" s="160"/>
      <c r="P51" s="160"/>
    </row>
    <row r="52" spans="1:16" x14ac:dyDescent="0.25">
      <c r="A52" s="160"/>
      <c r="B52" s="160"/>
      <c r="C52" s="160"/>
      <c r="D52" s="160"/>
      <c r="E52" s="95"/>
      <c r="F52" s="166"/>
      <c r="G52" s="88"/>
      <c r="H52" s="88"/>
      <c r="I52" s="88"/>
      <c r="J52" s="161"/>
      <c r="K52" s="159"/>
      <c r="L52" s="159"/>
      <c r="M52" s="159"/>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161"/>
      <c r="F61" s="166"/>
      <c r="G61" s="166"/>
      <c r="H61" s="166"/>
      <c r="I61" s="166"/>
      <c r="J61" s="160"/>
      <c r="K61" s="159"/>
      <c r="L61" s="159"/>
      <c r="M61" s="159"/>
      <c r="N61" s="160"/>
      <c r="O61" s="160"/>
      <c r="P61" s="160"/>
    </row>
    <row r="62" spans="1:16" hidden="1" x14ac:dyDescent="0.25">
      <c r="A62" s="160"/>
      <c r="B62" s="160"/>
      <c r="C62" s="160"/>
      <c r="D62" s="160"/>
      <c r="E62" s="161"/>
      <c r="F62" s="166"/>
      <c r="G62" s="166"/>
      <c r="H62" s="166"/>
      <c r="I62" s="166"/>
      <c r="J62" s="161"/>
      <c r="K62" s="161"/>
      <c r="L62" s="161"/>
      <c r="M62" s="161"/>
      <c r="N62" s="160"/>
      <c r="O62" s="160"/>
      <c r="P62" s="160"/>
    </row>
    <row r="63" spans="1:16" hidden="1" x14ac:dyDescent="0.25">
      <c r="A63" s="160"/>
      <c r="B63" s="160"/>
      <c r="C63" s="160"/>
      <c r="D63" s="160"/>
      <c r="E63" s="161"/>
      <c r="F63" s="166"/>
      <c r="G63" s="166"/>
      <c r="H63" s="166"/>
      <c r="I63" s="166"/>
      <c r="J63" s="161"/>
      <c r="K63" s="161"/>
      <c r="L63" s="161"/>
      <c r="M63" s="161"/>
      <c r="N63" s="160"/>
      <c r="O63" s="160"/>
      <c r="P63" s="160"/>
    </row>
    <row r="64" spans="1:16" hidden="1" x14ac:dyDescent="0.25">
      <c r="A64" s="160"/>
      <c r="B64" s="160"/>
      <c r="C64" s="160"/>
      <c r="D64" s="160"/>
      <c r="E64" s="161"/>
      <c r="F64" s="166"/>
      <c r="G64" s="166"/>
      <c r="H64" s="166"/>
      <c r="I64" s="166"/>
      <c r="J64" s="160"/>
      <c r="K64" s="160"/>
      <c r="L64" s="160"/>
      <c r="M64" s="160"/>
      <c r="N64" s="160"/>
      <c r="O64" s="160"/>
      <c r="P64" s="160"/>
    </row>
    <row r="65" spans="1:16" hidden="1" x14ac:dyDescent="0.25">
      <c r="A65" s="160"/>
      <c r="B65" s="160"/>
      <c r="C65" s="160"/>
      <c r="D65" s="160"/>
      <c r="E65" s="161"/>
      <c r="F65" s="166"/>
      <c r="G65" s="166"/>
      <c r="H65" s="166"/>
      <c r="I65" s="166"/>
      <c r="J65" s="160"/>
      <c r="K65" s="160"/>
      <c r="L65" s="160"/>
      <c r="M65" s="160"/>
      <c r="N65" s="160"/>
      <c r="O65" s="160"/>
      <c r="P65" s="159"/>
    </row>
    <row r="66" spans="1:16" hidden="1" x14ac:dyDescent="0.25">
      <c r="A66" s="160"/>
      <c r="B66" s="160"/>
      <c r="C66" s="160"/>
      <c r="D66" s="160"/>
      <c r="E66" s="161"/>
      <c r="F66" s="166"/>
      <c r="G66" s="166"/>
      <c r="H66" s="166"/>
      <c r="I66" s="166"/>
      <c r="J66" s="160"/>
      <c r="K66" s="160"/>
      <c r="L66" s="160"/>
      <c r="M66" s="160"/>
      <c r="N66" s="160"/>
      <c r="O66" s="160"/>
      <c r="P66" s="159"/>
    </row>
    <row r="67" spans="1:16" hidden="1" x14ac:dyDescent="0.25">
      <c r="A67" s="160"/>
      <c r="B67" s="160"/>
      <c r="C67" s="160"/>
      <c r="D67" s="160"/>
      <c r="E67" s="161"/>
      <c r="F67" s="166"/>
      <c r="G67" s="166"/>
      <c r="H67" s="166"/>
      <c r="I67" s="166"/>
      <c r="J67" s="160"/>
      <c r="K67" s="160"/>
      <c r="L67" s="160"/>
      <c r="M67" s="160"/>
      <c r="N67" s="160"/>
      <c r="O67" s="160"/>
      <c r="P67" s="160"/>
    </row>
    <row r="68" spans="1:16" hidden="1" x14ac:dyDescent="0.25">
      <c r="A68" s="160"/>
      <c r="B68" s="160"/>
      <c r="C68" s="160"/>
      <c r="D68" s="160"/>
      <c r="E68" s="161"/>
      <c r="F68" s="166"/>
      <c r="G68" s="166"/>
      <c r="H68" s="166"/>
      <c r="I68" s="166"/>
      <c r="J68" s="160"/>
      <c r="K68" s="160"/>
      <c r="L68" s="160"/>
      <c r="M68" s="160"/>
      <c r="N68" s="160"/>
      <c r="O68" s="160"/>
      <c r="P68" s="160"/>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59"/>
      <c r="L78" s="159"/>
      <c r="M78" s="159"/>
      <c r="N78" s="160"/>
      <c r="O78" s="160"/>
      <c r="P78" s="160"/>
    </row>
    <row r="79" spans="1:16" hidden="1" x14ac:dyDescent="0.25">
      <c r="A79" s="160"/>
      <c r="B79" s="160"/>
      <c r="C79" s="160"/>
      <c r="D79" s="160"/>
      <c r="E79" s="161"/>
      <c r="F79" s="166"/>
      <c r="G79" s="166"/>
      <c r="H79" s="166"/>
      <c r="I79" s="166"/>
      <c r="J79" s="160"/>
      <c r="K79" s="160"/>
      <c r="L79" s="160"/>
      <c r="M79" s="160"/>
      <c r="N79" s="160"/>
      <c r="O79" s="160"/>
      <c r="P79" s="160"/>
    </row>
    <row r="80" spans="1:16" hidden="1" x14ac:dyDescent="0.25">
      <c r="A80" s="160"/>
      <c r="B80" s="160"/>
      <c r="C80" s="160"/>
      <c r="D80" s="160"/>
      <c r="E80" s="161"/>
      <c r="F80" s="166"/>
      <c r="G80" s="166"/>
      <c r="H80" s="166"/>
      <c r="I80" s="166"/>
      <c r="J80" s="160"/>
      <c r="K80" s="84"/>
      <c r="L80" s="84"/>
      <c r="M80" s="84"/>
      <c r="N80" s="160"/>
      <c r="O80" s="160"/>
      <c r="P80" s="160"/>
    </row>
    <row r="81" spans="1:16" hidden="1" x14ac:dyDescent="0.25">
      <c r="A81" s="160"/>
      <c r="B81" s="160"/>
      <c r="C81" s="160"/>
      <c r="D81" s="160"/>
      <c r="E81" s="161"/>
      <c r="F81" s="166"/>
      <c r="G81" s="166"/>
      <c r="H81" s="166"/>
      <c r="I81" s="166"/>
      <c r="J81" s="160"/>
      <c r="K81" s="84"/>
      <c r="L81" s="84"/>
      <c r="M81" s="84"/>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96"/>
      <c r="N83" s="160"/>
      <c r="O83" s="160"/>
      <c r="P83" s="160"/>
    </row>
    <row r="84" spans="1:16" hidden="1" x14ac:dyDescent="0.25">
      <c r="A84" s="160"/>
      <c r="B84" s="160"/>
      <c r="C84" s="160"/>
      <c r="D84" s="160"/>
      <c r="E84" s="161"/>
      <c r="F84" s="166"/>
      <c r="G84" s="166"/>
      <c r="H84" s="166"/>
      <c r="I84" s="166"/>
      <c r="J84" s="160"/>
      <c r="K84" s="160"/>
      <c r="L84" s="160"/>
      <c r="M84" s="160"/>
      <c r="N84" s="97"/>
      <c r="O84" s="160"/>
      <c r="P84" s="160"/>
    </row>
    <row r="85" spans="1:16" hidden="1" x14ac:dyDescent="0.25">
      <c r="A85" s="160"/>
      <c r="B85" s="160"/>
      <c r="C85" s="160"/>
      <c r="D85" s="160"/>
      <c r="E85" s="161"/>
      <c r="F85" s="166"/>
      <c r="G85" s="166"/>
      <c r="H85" s="166"/>
      <c r="I85" s="166"/>
      <c r="J85" s="160"/>
      <c r="K85" s="160"/>
      <c r="L85" s="160"/>
      <c r="M85" s="160"/>
      <c r="N85" s="97"/>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160"/>
      <c r="O87" s="160"/>
      <c r="P87" s="160"/>
    </row>
    <row r="88" spans="1:16" hidden="1" x14ac:dyDescent="0.25">
      <c r="A88" s="160"/>
      <c r="B88" s="160"/>
      <c r="C88" s="160"/>
      <c r="D88" s="160"/>
      <c r="E88" s="98"/>
      <c r="F88" s="166"/>
      <c r="G88" s="166"/>
      <c r="H88" s="166"/>
      <c r="I88" s="166"/>
      <c r="J88" s="160"/>
      <c r="K88" s="84"/>
      <c r="L88" s="84"/>
      <c r="M88" s="84"/>
      <c r="N88" s="160"/>
      <c r="O88" s="160"/>
      <c r="P88" s="160"/>
    </row>
    <row r="89" spans="1:16" hidden="1" x14ac:dyDescent="0.25"/>
    <row r="90" spans="1:16" hidden="1" x14ac:dyDescent="0.25"/>
    <row r="91" spans="1:16" hidden="1" x14ac:dyDescent="0.25">
      <c r="A91" s="158" t="s">
        <v>7</v>
      </c>
      <c r="D91" s="158" t="s">
        <v>18</v>
      </c>
      <c r="E91" s="38" t="s">
        <v>19</v>
      </c>
    </row>
    <row r="92" spans="1:16" hidden="1" x14ac:dyDescent="0.25">
      <c r="A92" s="158" t="str">
        <f>IF(N22=0,"",N22)</f>
        <v/>
      </c>
      <c r="D92" s="158">
        <f t="shared" ref="D92:D106" ca="1" si="2">IF(A92="",0,VLOOKUP(A92,INDIRECT("'"&amp;$I$7&amp;"'!C500:M515"),11,0))</f>
        <v>0</v>
      </c>
      <c r="E92" s="38" t="str">
        <f>IF(O22="","",SUM(D92/O22)*#REF!)</f>
        <v/>
      </c>
    </row>
    <row r="93" spans="1:16" hidden="1" x14ac:dyDescent="0.25">
      <c r="A93" s="158" t="str">
        <f>IF(N24=0,"",N24)</f>
        <v/>
      </c>
      <c r="D93" s="158">
        <f t="shared" ca="1" si="2"/>
        <v>0</v>
      </c>
      <c r="E93" s="38" t="str">
        <f>IF(O24="","",SUM(D93/O24)*#REF!)</f>
        <v/>
      </c>
    </row>
    <row r="94" spans="1:16" hidden="1" x14ac:dyDescent="0.25">
      <c r="A94" s="158" t="str">
        <f>IF(N27=0,"",N27)</f>
        <v/>
      </c>
      <c r="D94" s="158">
        <f t="shared" ca="1" si="2"/>
        <v>0</v>
      </c>
      <c r="E94" s="38" t="str">
        <f>IF(O27="","",SUM(D94/O27)*#REF!)</f>
        <v/>
      </c>
    </row>
    <row r="95" spans="1:16" hidden="1" x14ac:dyDescent="0.25">
      <c r="A95" s="158" t="str">
        <f>IF(N28=0,"",N28)</f>
        <v/>
      </c>
      <c r="D95" s="158">
        <f t="shared" ca="1" si="2"/>
        <v>0</v>
      </c>
      <c r="E95" s="38" t="str">
        <f>IF(O28="","",SUM(D95/O28)*#REF!)</f>
        <v/>
      </c>
    </row>
    <row r="96" spans="1:16" hidden="1" x14ac:dyDescent="0.25">
      <c r="A96" s="158" t="str">
        <f>IF(N29=0,"",N29)</f>
        <v/>
      </c>
      <c r="D96" s="158">
        <f t="shared" ca="1" si="2"/>
        <v>0</v>
      </c>
      <c r="E96" s="38" t="str">
        <f>IF(O29="","",SUM(D96/O29)*#REF!)</f>
        <v/>
      </c>
    </row>
    <row r="97" spans="1:5" hidden="1" x14ac:dyDescent="0.25">
      <c r="A97" s="158" t="e">
        <f>IF(#REF!=0,"",#REF!)</f>
        <v>#REF!</v>
      </c>
      <c r="D97" s="158" t="e">
        <f t="shared" ca="1" si="2"/>
        <v>#REF!</v>
      </c>
      <c r="E97" s="38" t="e">
        <f>IF(#REF!="","",SUM(D97/#REF!)*#REF!)</f>
        <v>#REF!</v>
      </c>
    </row>
    <row r="98" spans="1:5" hidden="1" x14ac:dyDescent="0.25">
      <c r="A98" s="158" t="e">
        <f>IF(#REF!=0,"",#REF!)</f>
        <v>#REF!</v>
      </c>
      <c r="D98" s="158" t="e">
        <f t="shared" ca="1" si="2"/>
        <v>#REF!</v>
      </c>
      <c r="E98" s="38" t="e">
        <f>IF(#REF!="","",SUM(D98/#REF!)*#REF!)</f>
        <v>#REF!</v>
      </c>
    </row>
    <row r="99" spans="1:5" hidden="1" x14ac:dyDescent="0.25">
      <c r="A99" s="158" t="str">
        <f>IF(N33=0,"",N33)</f>
        <v/>
      </c>
      <c r="D99" s="158">
        <f t="shared" ca="1" si="2"/>
        <v>0</v>
      </c>
      <c r="E99" s="38" t="str">
        <f>IF(O33="","",SUM(D99/O33)*#REF!)</f>
        <v/>
      </c>
    </row>
    <row r="100" spans="1:5" hidden="1" x14ac:dyDescent="0.25">
      <c r="A100" s="158" t="str">
        <f>IF(N34=0,"",N34)</f>
        <v/>
      </c>
      <c r="D100" s="158">
        <f t="shared" ca="1" si="2"/>
        <v>0</v>
      </c>
      <c r="E100" s="38" t="str">
        <f>IF(O34="","",SUM(D100/O34)*#REF!)</f>
        <v/>
      </c>
    </row>
    <row r="101" spans="1:5" hidden="1" x14ac:dyDescent="0.25">
      <c r="A101" s="158" t="e">
        <f>IF(#REF!=0,"",#REF!)</f>
        <v>#REF!</v>
      </c>
      <c r="D101" s="158" t="e">
        <f t="shared" ca="1" si="2"/>
        <v>#REF!</v>
      </c>
      <c r="E101" s="38" t="e">
        <f>IF(#REF!="","",SUM(D101/#REF!)*#REF!)</f>
        <v>#REF!</v>
      </c>
    </row>
    <row r="102" spans="1:5" hidden="1" x14ac:dyDescent="0.25">
      <c r="A102" s="158" t="e">
        <f>IF(#REF!=0,"",#REF!)</f>
        <v>#REF!</v>
      </c>
      <c r="D102" s="158" t="e">
        <f t="shared" ca="1" si="2"/>
        <v>#REF!</v>
      </c>
      <c r="E102" s="38" t="e">
        <f>IF(#REF!="","",SUM(D102/#REF!)*#REF!)</f>
        <v>#REF!</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t="15.75" hidden="1" thickBot="1" x14ac:dyDescent="0.3">
      <c r="A107" s="99" t="s">
        <v>20</v>
      </c>
      <c r="B107" s="99"/>
      <c r="C107" s="99"/>
      <c r="D107" s="99" t="e">
        <f ca="1">SUM(D92:D106)</f>
        <v>#REF!</v>
      </c>
      <c r="E107" s="100" t="e">
        <f>SUM(E92:E106)</f>
        <v>#REF!</v>
      </c>
    </row>
    <row r="108" spans="1:5" ht="15.75" hidden="1" thickTop="1" x14ac:dyDescent="0.25"/>
    <row r="109" spans="1:5" hidden="1" x14ac:dyDescent="0.25"/>
    <row r="110" spans="1:5" hidden="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yznzAcQwjDic8noFe4TwKRozYMbbx+cHLcBIrUJ4KWMwfdnqUACrdnvYq8RRYY5yE2Wi5qGAtAtiF7y1PAMtuQ==" saltValue="8O23/N5A1J5eEpMMR4nKyw==" spinCount="100000" sheet="1" objects="1" scenarios="1"/>
  <mergeCells count="2">
    <mergeCell ref="B3:I3"/>
    <mergeCell ref="B44:I44"/>
  </mergeCells>
  <phoneticPr fontId="11" type="noConversion"/>
  <conditionalFormatting sqref="N16">
    <cfRule type="cellIs" dxfId="14"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Blad37">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30,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St. Vitusschool</v>
      </c>
      <c r="C5" s="117"/>
      <c r="D5" s="117"/>
      <c r="E5" s="118"/>
      <c r="F5" s="48"/>
      <c r="G5" s="48"/>
      <c r="H5" s="48"/>
      <c r="I5" s="123"/>
      <c r="J5" s="40"/>
      <c r="K5" s="40"/>
    </row>
    <row r="6" spans="1:15" x14ac:dyDescent="0.25">
      <c r="A6" s="159"/>
      <c r="B6" s="134" t="str">
        <f>VLOOKUP(I6,verzamelblad!A5:E54,4)</f>
        <v>Dwingelooweg 19</v>
      </c>
      <c r="C6" s="119"/>
      <c r="D6" s="119"/>
      <c r="E6" s="120"/>
      <c r="F6" s="53"/>
      <c r="G6" s="54" t="s">
        <v>5</v>
      </c>
      <c r="H6" s="101"/>
      <c r="I6" s="124">
        <v>30</v>
      </c>
      <c r="J6" s="40"/>
      <c r="K6" s="40"/>
      <c r="L6" s="40"/>
    </row>
    <row r="7" spans="1:15" x14ac:dyDescent="0.25">
      <c r="A7" s="159"/>
      <c r="B7" s="135" t="str">
        <f>VLOOKUP(I6,verzamelblad!A5:E54,5)</f>
        <v>Winschoten</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verzamelblad!F34</f>
        <v>4734</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verzamelblad!H34</f>
        <v>0</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verzamelblad!I34</f>
        <v>32</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verzamelblad!J34</f>
        <v>0</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verzamelblad!K34</f>
        <v>112</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verzamelblad!L34</f>
        <v>28</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verzamelblad!N34</f>
        <v>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verzamelblad!O34</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verzamelblad!P34</f>
        <v>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verzamelblad!Q34</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verzamelblad!R34</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verzamelblad!S34</f>
        <v>702</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verzamelblad!T34</f>
        <v>0</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verzamelblad!U34</f>
        <v>0</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verzamelblad!V34</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verzamelblad!W34</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verzamelblad!X34</f>
        <v>109</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verzamelblad!Y34</f>
        <v>0</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verzamelblad!Z34</f>
        <v>2367</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verzamelblad!AA34</f>
        <v>0</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verzamelblad!AB34</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verzamelblad!AC34</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verzamelblad!AD34</f>
        <v>0</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verzamelblad!AE34</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verzamelblad!AF34</f>
        <v>2</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verzamelblad!AG34</f>
        <v>0</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verzamelblad!AH34</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verzamelblad!AI34</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verzamelblad!AJ34</f>
        <v>32.699999999999996</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verzamelblad!AK34</f>
        <v>179.5</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verzamelblad!AM34</f>
        <v>7</v>
      </c>
      <c r="H41" s="236">
        <f>'Tarieven onderhoud'!D34</f>
        <v>0</v>
      </c>
      <c r="I41" s="348">
        <f t="shared" si="0"/>
        <v>0</v>
      </c>
      <c r="J41" s="159"/>
      <c r="K41" s="159"/>
      <c r="L41" s="159"/>
      <c r="M41" s="160"/>
      <c r="N41" s="160"/>
      <c r="O41" s="160"/>
    </row>
    <row r="42" spans="1:16" ht="15.75" thickBot="1" x14ac:dyDescent="0.3">
      <c r="A42" s="160"/>
      <c r="B42" s="152" t="s">
        <v>71</v>
      </c>
      <c r="C42" s="91"/>
      <c r="D42" s="92"/>
      <c r="E42" s="92"/>
      <c r="F42" s="93"/>
      <c r="G42" s="94"/>
      <c r="H42" s="94"/>
      <c r="I42" s="146">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1"/>
      <c r="K48" s="159"/>
      <c r="L48" s="159"/>
      <c r="M48" s="159"/>
      <c r="N48" s="160"/>
      <c r="O48" s="160"/>
      <c r="P48" s="160"/>
    </row>
    <row r="49" spans="1:16" x14ac:dyDescent="0.25">
      <c r="A49" s="160"/>
      <c r="B49" s="160"/>
      <c r="C49" s="160"/>
      <c r="D49" s="160"/>
      <c r="E49" s="161"/>
      <c r="F49" s="166"/>
      <c r="G49" s="166"/>
      <c r="H49" s="166"/>
      <c r="I49" s="166"/>
      <c r="J49" s="160"/>
      <c r="K49" s="159"/>
      <c r="L49" s="159"/>
      <c r="M49" s="159"/>
      <c r="N49" s="160"/>
      <c r="O49" s="160"/>
      <c r="P49" s="160"/>
    </row>
    <row r="50" spans="1:16" x14ac:dyDescent="0.25">
      <c r="A50" s="160"/>
      <c r="B50" s="160"/>
      <c r="C50" s="160"/>
      <c r="D50" s="160"/>
      <c r="E50" s="161"/>
      <c r="F50" s="166"/>
      <c r="G50" s="166"/>
      <c r="H50" s="166"/>
      <c r="I50" s="166"/>
      <c r="J50" s="160"/>
      <c r="K50" s="160"/>
      <c r="L50" s="160"/>
      <c r="M50" s="160"/>
      <c r="N50" s="160"/>
      <c r="O50" s="160"/>
      <c r="P50" s="160"/>
    </row>
    <row r="51" spans="1:16" x14ac:dyDescent="0.25">
      <c r="A51" s="160"/>
      <c r="B51" s="160"/>
      <c r="C51" s="160"/>
      <c r="D51" s="160"/>
      <c r="E51" s="161"/>
      <c r="F51" s="166"/>
      <c r="G51" s="166"/>
      <c r="H51" s="166"/>
      <c r="I51" s="166"/>
      <c r="J51" s="161"/>
      <c r="K51" s="161"/>
      <c r="L51" s="161"/>
      <c r="M51" s="161"/>
      <c r="N51" s="160"/>
      <c r="O51" s="160"/>
      <c r="P51" s="160"/>
    </row>
    <row r="52" spans="1:16" x14ac:dyDescent="0.25">
      <c r="A52" s="160"/>
      <c r="B52" s="160"/>
      <c r="C52" s="160"/>
      <c r="D52" s="160"/>
      <c r="E52" s="95"/>
      <c r="F52" s="166"/>
      <c r="G52" s="88"/>
      <c r="H52" s="88"/>
      <c r="I52" s="88"/>
      <c r="J52" s="161"/>
      <c r="K52" s="159"/>
      <c r="L52" s="159"/>
      <c r="M52" s="159"/>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95"/>
      <c r="F61" s="166"/>
      <c r="G61" s="88"/>
      <c r="H61" s="88"/>
      <c r="I61" s="88"/>
      <c r="J61" s="161"/>
      <c r="K61" s="159"/>
      <c r="L61" s="159"/>
      <c r="M61" s="159"/>
      <c r="N61" s="160"/>
      <c r="O61" s="160"/>
      <c r="P61" s="160"/>
    </row>
    <row r="62" spans="1:16" hidden="1" x14ac:dyDescent="0.25">
      <c r="A62" s="160"/>
      <c r="B62" s="160"/>
      <c r="C62" s="160"/>
      <c r="D62" s="160"/>
      <c r="E62" s="161"/>
      <c r="F62" s="166"/>
      <c r="G62" s="166"/>
      <c r="H62" s="166"/>
      <c r="I62" s="166"/>
      <c r="J62" s="160"/>
      <c r="K62" s="159"/>
      <c r="L62" s="159"/>
      <c r="M62" s="159"/>
      <c r="N62" s="160"/>
      <c r="O62" s="160"/>
      <c r="P62" s="160"/>
    </row>
    <row r="63" spans="1:16" hidden="1" x14ac:dyDescent="0.25">
      <c r="A63" s="160"/>
      <c r="B63" s="160"/>
      <c r="C63" s="160"/>
      <c r="D63" s="160"/>
      <c r="E63" s="161"/>
      <c r="F63" s="166"/>
      <c r="G63" s="166"/>
      <c r="H63" s="166"/>
      <c r="I63" s="166"/>
      <c r="J63" s="161"/>
      <c r="K63" s="161"/>
      <c r="L63" s="161"/>
      <c r="M63" s="161"/>
      <c r="N63" s="160"/>
      <c r="O63" s="160"/>
      <c r="P63" s="160"/>
    </row>
    <row r="64" spans="1:16" hidden="1" x14ac:dyDescent="0.25">
      <c r="A64" s="160"/>
      <c r="B64" s="160"/>
      <c r="C64" s="160"/>
      <c r="D64" s="160"/>
      <c r="E64" s="161"/>
      <c r="F64" s="166"/>
      <c r="G64" s="166"/>
      <c r="H64" s="166"/>
      <c r="I64" s="166"/>
      <c r="J64" s="161"/>
      <c r="K64" s="161"/>
      <c r="L64" s="161"/>
      <c r="M64" s="161"/>
      <c r="N64" s="160"/>
      <c r="O64" s="160"/>
      <c r="P64" s="160"/>
    </row>
    <row r="65" spans="1:16" hidden="1" x14ac:dyDescent="0.25">
      <c r="A65" s="160"/>
      <c r="B65" s="160"/>
      <c r="C65" s="160"/>
      <c r="D65" s="160"/>
      <c r="E65" s="161"/>
      <c r="F65" s="166"/>
      <c r="G65" s="166"/>
      <c r="H65" s="166"/>
      <c r="I65" s="166"/>
      <c r="J65" s="160"/>
      <c r="K65" s="160"/>
      <c r="L65" s="160"/>
      <c r="M65" s="160"/>
      <c r="N65" s="160"/>
      <c r="O65" s="160"/>
      <c r="P65" s="160"/>
    </row>
    <row r="66" spans="1:16" hidden="1" x14ac:dyDescent="0.25">
      <c r="A66" s="160"/>
      <c r="B66" s="160"/>
      <c r="C66" s="160"/>
      <c r="D66" s="160"/>
      <c r="E66" s="161"/>
      <c r="F66" s="166"/>
      <c r="G66" s="166"/>
      <c r="H66" s="166"/>
      <c r="I66" s="166"/>
      <c r="J66" s="160"/>
      <c r="K66" s="160"/>
      <c r="L66" s="160"/>
      <c r="M66" s="160"/>
      <c r="N66" s="160"/>
      <c r="O66" s="160"/>
      <c r="P66" s="159"/>
    </row>
    <row r="67" spans="1:16" hidden="1" x14ac:dyDescent="0.25">
      <c r="A67" s="160"/>
      <c r="B67" s="160"/>
      <c r="C67" s="160"/>
      <c r="D67" s="160"/>
      <c r="E67" s="161"/>
      <c r="F67" s="166"/>
      <c r="G67" s="166"/>
      <c r="H67" s="166"/>
      <c r="I67" s="166"/>
      <c r="J67" s="160"/>
      <c r="K67" s="160"/>
      <c r="L67" s="160"/>
      <c r="M67" s="160"/>
      <c r="N67" s="160"/>
      <c r="O67" s="160"/>
      <c r="P67" s="159"/>
    </row>
    <row r="68" spans="1:16" hidden="1" x14ac:dyDescent="0.25">
      <c r="A68" s="160"/>
      <c r="B68" s="160"/>
      <c r="C68" s="160"/>
      <c r="D68" s="160"/>
      <c r="E68" s="161"/>
      <c r="F68" s="166"/>
      <c r="G68" s="166"/>
      <c r="H68" s="166"/>
      <c r="I68" s="166"/>
      <c r="J68" s="160"/>
      <c r="K68" s="160"/>
      <c r="L68" s="160"/>
      <c r="M68" s="160"/>
      <c r="N68" s="160"/>
      <c r="O68" s="160"/>
      <c r="P68" s="160"/>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60"/>
      <c r="L78" s="160"/>
      <c r="M78" s="160"/>
      <c r="N78" s="160"/>
      <c r="O78" s="160"/>
      <c r="P78" s="160"/>
    </row>
    <row r="79" spans="1:16" hidden="1" x14ac:dyDescent="0.25">
      <c r="A79" s="160"/>
      <c r="B79" s="160"/>
      <c r="C79" s="160"/>
      <c r="D79" s="160"/>
      <c r="E79" s="161"/>
      <c r="F79" s="166"/>
      <c r="G79" s="166"/>
      <c r="H79" s="166"/>
      <c r="I79" s="166"/>
      <c r="J79" s="160"/>
      <c r="K79" s="159"/>
      <c r="L79" s="159"/>
      <c r="M79" s="159"/>
      <c r="N79" s="160"/>
      <c r="O79" s="160"/>
      <c r="P79" s="160"/>
    </row>
    <row r="80" spans="1:16" hidden="1" x14ac:dyDescent="0.25">
      <c r="A80" s="160"/>
      <c r="B80" s="160"/>
      <c r="C80" s="160"/>
      <c r="D80" s="160"/>
      <c r="E80" s="161"/>
      <c r="F80" s="166"/>
      <c r="G80" s="166"/>
      <c r="H80" s="166"/>
      <c r="I80" s="166"/>
      <c r="J80" s="160"/>
      <c r="K80" s="160"/>
      <c r="L80" s="160"/>
      <c r="M80" s="160"/>
      <c r="N80" s="160"/>
      <c r="O80" s="160"/>
      <c r="P80" s="160"/>
    </row>
    <row r="81" spans="1:16" hidden="1" x14ac:dyDescent="0.25">
      <c r="A81" s="160"/>
      <c r="B81" s="160"/>
      <c r="C81" s="160"/>
      <c r="D81" s="160"/>
      <c r="E81" s="161"/>
      <c r="F81" s="166"/>
      <c r="G81" s="166"/>
      <c r="H81" s="166"/>
      <c r="I81" s="166"/>
      <c r="J81" s="160"/>
      <c r="K81" s="84"/>
      <c r="L81" s="84"/>
      <c r="M81" s="84"/>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84"/>
      <c r="N83" s="160"/>
      <c r="O83" s="160"/>
      <c r="P83" s="160"/>
    </row>
    <row r="84" spans="1:16" hidden="1" x14ac:dyDescent="0.25">
      <c r="A84" s="160"/>
      <c r="B84" s="160"/>
      <c r="C84" s="160"/>
      <c r="D84" s="160"/>
      <c r="E84" s="161"/>
      <c r="F84" s="166"/>
      <c r="G84" s="166"/>
      <c r="H84" s="166"/>
      <c r="I84" s="166"/>
      <c r="J84" s="160"/>
      <c r="K84" s="84"/>
      <c r="L84" s="84"/>
      <c r="M84" s="96"/>
      <c r="N84" s="160"/>
      <c r="O84" s="160"/>
      <c r="P84" s="160"/>
    </row>
    <row r="85" spans="1:16" hidden="1" x14ac:dyDescent="0.25">
      <c r="A85" s="160"/>
      <c r="B85" s="160"/>
      <c r="C85" s="160"/>
      <c r="D85" s="160"/>
      <c r="E85" s="161"/>
      <c r="F85" s="166"/>
      <c r="G85" s="166"/>
      <c r="H85" s="166"/>
      <c r="I85" s="166"/>
      <c r="J85" s="160"/>
      <c r="K85" s="160"/>
      <c r="L85" s="160"/>
      <c r="M85" s="160"/>
      <c r="N85" s="97"/>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97"/>
      <c r="O87" s="160"/>
      <c r="P87" s="160"/>
    </row>
    <row r="88" spans="1:16" hidden="1" x14ac:dyDescent="0.25">
      <c r="A88" s="160"/>
      <c r="B88" s="160"/>
      <c r="C88" s="160"/>
      <c r="D88" s="160"/>
      <c r="E88" s="161"/>
      <c r="F88" s="166"/>
      <c r="G88" s="166"/>
      <c r="H88" s="166"/>
      <c r="I88" s="166"/>
      <c r="J88" s="160"/>
      <c r="K88" s="160"/>
      <c r="L88" s="160"/>
      <c r="M88" s="160"/>
      <c r="N88" s="160"/>
      <c r="O88" s="160"/>
      <c r="P88" s="160"/>
    </row>
    <row r="89" spans="1:16" hidden="1" x14ac:dyDescent="0.25">
      <c r="A89" s="160"/>
      <c r="B89" s="160"/>
      <c r="C89" s="160"/>
      <c r="D89" s="160"/>
      <c r="E89" s="98"/>
      <c r="F89" s="166"/>
      <c r="G89" s="166"/>
      <c r="H89" s="166"/>
      <c r="I89" s="166"/>
      <c r="J89" s="160"/>
      <c r="K89" s="84"/>
      <c r="L89" s="84"/>
      <c r="M89" s="84"/>
      <c r="N89" s="160"/>
      <c r="O89" s="160"/>
      <c r="P89" s="160"/>
    </row>
    <row r="90" spans="1:16" hidden="1" x14ac:dyDescent="0.25"/>
    <row r="91" spans="1:16" hidden="1" x14ac:dyDescent="0.25"/>
    <row r="92" spans="1:16" hidden="1" x14ac:dyDescent="0.25">
      <c r="A92" s="158" t="s">
        <v>7</v>
      </c>
      <c r="D92" s="158" t="s">
        <v>18</v>
      </c>
      <c r="E92" s="38" t="s">
        <v>19</v>
      </c>
    </row>
    <row r="93" spans="1:16" hidden="1" x14ac:dyDescent="0.25">
      <c r="A93" s="158" t="str">
        <f>IF(N22=0,"",N22)</f>
        <v/>
      </c>
      <c r="D93" s="158">
        <f t="shared" ref="D93:D107" ca="1" si="2">IF(A93="",0,VLOOKUP(A93,INDIRECT("'"&amp;$I$7&amp;"'!C500:M515"),11,0))</f>
        <v>0</v>
      </c>
      <c r="E93" s="38" t="str">
        <f>IF(O22="","",SUM(D93/O22)*#REF!)</f>
        <v/>
      </c>
    </row>
    <row r="94" spans="1:16" hidden="1" x14ac:dyDescent="0.25">
      <c r="A94" s="158" t="str">
        <f>IF(N24=0,"",N24)</f>
        <v/>
      </c>
      <c r="D94" s="158">
        <f t="shared" ca="1" si="2"/>
        <v>0</v>
      </c>
      <c r="E94" s="38" t="str">
        <f>IF(O24="","",SUM(D94/O24)*#REF!)</f>
        <v/>
      </c>
    </row>
    <row r="95" spans="1:16" hidden="1" x14ac:dyDescent="0.25">
      <c r="A95" s="158" t="str">
        <f>IF(N27=0,"",N27)</f>
        <v/>
      </c>
      <c r="D95" s="158">
        <f t="shared" ca="1" si="2"/>
        <v>0</v>
      </c>
      <c r="E95" s="38" t="str">
        <f>IF(O27="","",SUM(D95/O27)*#REF!)</f>
        <v/>
      </c>
    </row>
    <row r="96" spans="1:16" hidden="1" x14ac:dyDescent="0.25">
      <c r="A96" s="158" t="str">
        <f>IF(N28=0,"",N28)</f>
        <v/>
      </c>
      <c r="D96" s="158">
        <f t="shared" ca="1" si="2"/>
        <v>0</v>
      </c>
      <c r="E96" s="38" t="str">
        <f>IF(O28="","",SUM(D96/O28)*#REF!)</f>
        <v/>
      </c>
    </row>
    <row r="97" spans="1:5" hidden="1" x14ac:dyDescent="0.25">
      <c r="A97" s="158" t="str">
        <f>IF(N29=0,"",N29)</f>
        <v/>
      </c>
      <c r="D97" s="158">
        <f t="shared" ca="1" si="2"/>
        <v>0</v>
      </c>
      <c r="E97" s="38" t="str">
        <f>IF(O29="","",SUM(D97/O29)*#REF!)</f>
        <v/>
      </c>
    </row>
    <row r="98" spans="1:5" hidden="1" x14ac:dyDescent="0.25">
      <c r="A98" s="158" t="str">
        <f t="shared" ref="A98" si="3">IF(N33=0,"",N33)</f>
        <v/>
      </c>
      <c r="D98" s="158">
        <f t="shared" ca="1" si="2"/>
        <v>0</v>
      </c>
      <c r="E98" s="38" t="str">
        <f>IF(O33="","",SUM(D98/O33)*#REF!)</f>
        <v/>
      </c>
    </row>
    <row r="99" spans="1:5" hidden="1" x14ac:dyDescent="0.25">
      <c r="A99" s="158" t="e">
        <f>IF(#REF!=0,"",#REF!)</f>
        <v>#REF!</v>
      </c>
      <c r="D99" s="158" t="e">
        <f t="shared" ca="1" si="2"/>
        <v>#REF!</v>
      </c>
      <c r="E99" s="38" t="e">
        <f>IF(#REF!="","",SUM(D99/#REF!)*#REF!)</f>
        <v>#REF!</v>
      </c>
    </row>
    <row r="100" spans="1:5" hidden="1" x14ac:dyDescent="0.25">
      <c r="A100" s="158" t="str">
        <f>IF(N34=0,"",N34)</f>
        <v/>
      </c>
      <c r="D100" s="158">
        <f t="shared" ca="1" si="2"/>
        <v>0</v>
      </c>
      <c r="E100" s="38" t="str">
        <f>IF(O34="","",SUM(D100/O34)*#REF!)</f>
        <v/>
      </c>
    </row>
    <row r="101" spans="1:5" hidden="1" x14ac:dyDescent="0.25">
      <c r="A101" s="158" t="str">
        <f>IF(N35=0,"",N35)</f>
        <v/>
      </c>
      <c r="D101" s="158">
        <f t="shared" ca="1" si="2"/>
        <v>0</v>
      </c>
      <c r="E101" s="38" t="str">
        <f>IF(O35="","",SUM(D101/O35)*#REF!)</f>
        <v/>
      </c>
    </row>
    <row r="102" spans="1:5" hidden="1" x14ac:dyDescent="0.25">
      <c r="A102" s="158" t="e">
        <f>IF(#REF!=0,"",#REF!)</f>
        <v>#REF!</v>
      </c>
      <c r="D102" s="158" t="e">
        <f t="shared" ca="1" si="2"/>
        <v>#REF!</v>
      </c>
      <c r="E102" s="38" t="e">
        <f>IF(#REF!="","",SUM(D102/#REF!)*#REF!)</f>
        <v>#REF!</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idden="1" x14ac:dyDescent="0.25">
      <c r="A107" s="158" t="e">
        <f>IF(#REF!=0,"",#REF!)</f>
        <v>#REF!</v>
      </c>
      <c r="D107" s="158" t="e">
        <f t="shared" ca="1" si="2"/>
        <v>#REF!</v>
      </c>
      <c r="E107" s="38" t="e">
        <f>IF(#REF!="","",SUM(D107/#REF!)*#REF!)</f>
        <v>#REF!</v>
      </c>
    </row>
    <row r="108" spans="1:5" ht="15.75" hidden="1" thickBot="1" x14ac:dyDescent="0.3">
      <c r="A108" s="99" t="s">
        <v>20</v>
      </c>
      <c r="B108" s="99"/>
      <c r="C108" s="99"/>
      <c r="D108" s="99" t="e">
        <f ca="1">SUM(D93:D107)</f>
        <v>#REF!</v>
      </c>
      <c r="E108" s="100" t="e">
        <f>SUM(E93:E107)</f>
        <v>#REF!</v>
      </c>
    </row>
    <row r="109" spans="1:5" ht="15.75" hidden="1" thickTop="1" x14ac:dyDescent="0.25"/>
    <row r="110" spans="1:5" hidden="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3VRcUdRXKnU8JOIIariFyBZKlREP1ekpxgbYjPSC74ciFtsxX27sudLMzvsYVarHnfgj53pmLo6ZuRjm3GEX5w==" saltValue="j/HpcDPUgkoNaXgUN5Ex/g==" spinCount="100000" sheet="1" objects="1" scenarios="1"/>
  <mergeCells count="2">
    <mergeCell ref="B3:I3"/>
    <mergeCell ref="B44:I44"/>
  </mergeCells>
  <phoneticPr fontId="11" type="noConversion"/>
  <conditionalFormatting sqref="N16">
    <cfRule type="cellIs" dxfId="13"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38">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31,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St. Walfridusschool</v>
      </c>
      <c r="C5" s="117"/>
      <c r="D5" s="117"/>
      <c r="E5" s="118"/>
      <c r="F5" s="48"/>
      <c r="G5" s="48"/>
      <c r="H5" s="48"/>
      <c r="I5" s="123"/>
      <c r="J5" s="40"/>
      <c r="K5" s="40"/>
    </row>
    <row r="6" spans="1:15" x14ac:dyDescent="0.25">
      <c r="A6" s="159"/>
      <c r="B6" s="134" t="str">
        <f>VLOOKUP(I6,verzamelblad!A5:E54,4)</f>
        <v>Bazuinslaan 2</v>
      </c>
      <c r="C6" s="119"/>
      <c r="D6" s="119"/>
      <c r="E6" s="120"/>
      <c r="F6" s="53"/>
      <c r="G6" s="54" t="s">
        <v>5</v>
      </c>
      <c r="H6" s="101"/>
      <c r="I6" s="124">
        <v>31</v>
      </c>
      <c r="J6" s="40"/>
      <c r="K6" s="40"/>
      <c r="L6" s="40"/>
    </row>
    <row r="7" spans="1:15" x14ac:dyDescent="0.25">
      <c r="A7" s="159"/>
      <c r="B7" s="135" t="str">
        <f>VLOOKUP(I6,verzamelblad!A5:E54,5)</f>
        <v>Bedum</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verzamelblad!F35</f>
        <v>816</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verzamelblad!H35</f>
        <v>0</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verzamelblad!I35</f>
        <v>0</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verzamelblad!J35</f>
        <v>5</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verzamelblad!K35</f>
        <v>0</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verzamelblad!L35</f>
        <v>0</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verzamelblad!N35</f>
        <v>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verzamelblad!O35</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verzamelblad!P35</f>
        <v>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verzamelblad!Q35</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verzamelblad!R35</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verzamelblad!S35</f>
        <v>160</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verzamelblad!T35</f>
        <v>0</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verzamelblad!U35</f>
        <v>0</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verzamelblad!V35</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verzamelblad!W35</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verzamelblad!X35</f>
        <v>60</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verzamelblad!Y35</f>
        <v>0</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verzamelblad!Z35</f>
        <v>358</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verzamelblad!AA35</f>
        <v>0</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verzamelblad!AB35</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verzamelblad!AC35</f>
        <v>25</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verzamelblad!AD35</f>
        <v>25</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verzamelblad!AE35</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verzamelblad!AF35</f>
        <v>1</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verzamelblad!AG35</f>
        <v>0</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verzamelblad!AH35</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verzamelblad!AI35</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verzamelblad!AJ35</f>
        <v>18</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verzamelblad!AK35</f>
        <v>5</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verzamelblad!AM35</f>
        <v>0</v>
      </c>
      <c r="H41" s="236">
        <f>'Tarieven onderhoud'!D34</f>
        <v>0</v>
      </c>
      <c r="I41" s="348">
        <f t="shared" si="0"/>
        <v>0</v>
      </c>
      <c r="J41" s="161"/>
      <c r="K41" s="161"/>
      <c r="L41" s="161"/>
      <c r="M41" s="160"/>
      <c r="N41" s="160"/>
      <c r="O41" s="160"/>
    </row>
    <row r="42" spans="1:16" ht="15.75" thickBot="1" x14ac:dyDescent="0.3">
      <c r="A42" s="160"/>
      <c r="B42" s="153" t="s">
        <v>71</v>
      </c>
      <c r="C42" s="91"/>
      <c r="D42" s="92"/>
      <c r="E42" s="92"/>
      <c r="F42" s="93"/>
      <c r="G42" s="94"/>
      <c r="H42" s="94"/>
      <c r="I42" s="147">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1"/>
      <c r="K48" s="159"/>
      <c r="L48" s="159"/>
      <c r="M48" s="159"/>
      <c r="N48" s="160"/>
      <c r="O48" s="160"/>
      <c r="P48" s="160"/>
    </row>
    <row r="49" spans="1:16" x14ac:dyDescent="0.25">
      <c r="A49" s="160"/>
      <c r="B49" s="160"/>
      <c r="C49" s="160"/>
      <c r="D49" s="160"/>
      <c r="E49" s="95"/>
      <c r="F49" s="166"/>
      <c r="G49" s="88"/>
      <c r="H49" s="88"/>
      <c r="I49" s="88"/>
      <c r="J49" s="161"/>
      <c r="K49" s="159"/>
      <c r="L49" s="159"/>
      <c r="M49" s="159"/>
      <c r="N49" s="160"/>
      <c r="O49" s="160"/>
      <c r="P49" s="160"/>
    </row>
    <row r="50" spans="1:16" x14ac:dyDescent="0.25">
      <c r="A50" s="160"/>
      <c r="B50" s="160"/>
      <c r="C50" s="160"/>
      <c r="D50" s="160"/>
      <c r="E50" s="161"/>
      <c r="F50" s="166"/>
      <c r="G50" s="166"/>
      <c r="H50" s="166"/>
      <c r="I50" s="166"/>
      <c r="J50" s="160"/>
      <c r="K50" s="159"/>
      <c r="L50" s="159"/>
      <c r="M50" s="159"/>
      <c r="N50" s="160"/>
      <c r="O50" s="160"/>
      <c r="P50" s="160"/>
    </row>
    <row r="51" spans="1:16" x14ac:dyDescent="0.25">
      <c r="A51" s="160"/>
      <c r="B51" s="160"/>
      <c r="C51" s="160"/>
      <c r="D51" s="160"/>
      <c r="E51" s="161"/>
      <c r="F51" s="166"/>
      <c r="G51" s="166"/>
      <c r="H51" s="166"/>
      <c r="I51" s="166"/>
      <c r="J51" s="160"/>
      <c r="K51" s="160"/>
      <c r="L51" s="160"/>
      <c r="M51" s="160"/>
      <c r="N51" s="160"/>
      <c r="O51" s="160"/>
      <c r="P51" s="160"/>
    </row>
    <row r="52" spans="1:16" x14ac:dyDescent="0.25">
      <c r="A52" s="160"/>
      <c r="B52" s="160"/>
      <c r="C52" s="160"/>
      <c r="D52" s="160"/>
      <c r="E52" s="161"/>
      <c r="F52" s="166"/>
      <c r="G52" s="166"/>
      <c r="H52" s="166"/>
      <c r="I52" s="166"/>
      <c r="J52" s="161"/>
      <c r="K52" s="161"/>
      <c r="L52" s="161"/>
      <c r="M52" s="161"/>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95"/>
      <c r="F61" s="166"/>
      <c r="G61" s="88"/>
      <c r="H61" s="88"/>
      <c r="I61" s="88"/>
      <c r="J61" s="161"/>
      <c r="K61" s="159"/>
      <c r="L61" s="159"/>
      <c r="M61" s="159"/>
      <c r="N61" s="160"/>
      <c r="O61" s="160"/>
      <c r="P61" s="160"/>
    </row>
    <row r="62" spans="1:16" hidden="1" x14ac:dyDescent="0.25">
      <c r="A62" s="160"/>
      <c r="B62" s="160"/>
      <c r="C62" s="160"/>
      <c r="D62" s="160"/>
      <c r="E62" s="95"/>
      <c r="F62" s="166"/>
      <c r="G62" s="88"/>
      <c r="H62" s="88"/>
      <c r="I62" s="88"/>
      <c r="J62" s="161"/>
      <c r="K62" s="159"/>
      <c r="L62" s="159"/>
      <c r="M62" s="159"/>
      <c r="N62" s="160"/>
      <c r="O62" s="160"/>
      <c r="P62" s="160"/>
    </row>
    <row r="63" spans="1:16" hidden="1" x14ac:dyDescent="0.25">
      <c r="A63" s="160"/>
      <c r="B63" s="160"/>
      <c r="C63" s="160"/>
      <c r="D63" s="160"/>
      <c r="E63" s="161"/>
      <c r="F63" s="166"/>
      <c r="G63" s="166"/>
      <c r="H63" s="166"/>
      <c r="I63" s="166"/>
      <c r="J63" s="160"/>
      <c r="K63" s="159"/>
      <c r="L63" s="159"/>
      <c r="M63" s="159"/>
      <c r="N63" s="160"/>
      <c r="O63" s="160"/>
      <c r="P63" s="160"/>
    </row>
    <row r="64" spans="1:16" hidden="1" x14ac:dyDescent="0.25">
      <c r="A64" s="160"/>
      <c r="B64" s="160"/>
      <c r="C64" s="160"/>
      <c r="D64" s="160"/>
      <c r="E64" s="161"/>
      <c r="F64" s="166"/>
      <c r="G64" s="166"/>
      <c r="H64" s="166"/>
      <c r="I64" s="166"/>
      <c r="J64" s="161"/>
      <c r="K64" s="161"/>
      <c r="L64" s="161"/>
      <c r="M64" s="161"/>
      <c r="N64" s="160"/>
      <c r="O64" s="160"/>
      <c r="P64" s="160"/>
    </row>
    <row r="65" spans="1:16" hidden="1" x14ac:dyDescent="0.25">
      <c r="A65" s="160"/>
      <c r="B65" s="160"/>
      <c r="C65" s="160"/>
      <c r="D65" s="160"/>
      <c r="E65" s="161"/>
      <c r="F65" s="166"/>
      <c r="G65" s="166"/>
      <c r="H65" s="166"/>
      <c r="I65" s="166"/>
      <c r="J65" s="161"/>
      <c r="K65" s="161"/>
      <c r="L65" s="161"/>
      <c r="M65" s="161"/>
      <c r="N65" s="160"/>
      <c r="O65" s="160"/>
      <c r="P65" s="160"/>
    </row>
    <row r="66" spans="1:16" hidden="1" x14ac:dyDescent="0.25">
      <c r="A66" s="160"/>
      <c r="B66" s="160"/>
      <c r="C66" s="160"/>
      <c r="D66" s="160"/>
      <c r="E66" s="161"/>
      <c r="F66" s="166"/>
      <c r="G66" s="166"/>
      <c r="H66" s="166"/>
      <c r="I66" s="166"/>
      <c r="J66" s="160"/>
      <c r="K66" s="160"/>
      <c r="L66" s="160"/>
      <c r="M66" s="160"/>
      <c r="N66" s="160"/>
      <c r="O66" s="160"/>
      <c r="P66" s="160"/>
    </row>
    <row r="67" spans="1:16" hidden="1" x14ac:dyDescent="0.25">
      <c r="A67" s="160"/>
      <c r="B67" s="160"/>
      <c r="C67" s="160"/>
      <c r="D67" s="160"/>
      <c r="E67" s="161"/>
      <c r="F67" s="166"/>
      <c r="G67" s="166"/>
      <c r="H67" s="166"/>
      <c r="I67" s="166"/>
      <c r="J67" s="160"/>
      <c r="K67" s="160"/>
      <c r="L67" s="160"/>
      <c r="M67" s="160"/>
      <c r="N67" s="160"/>
      <c r="O67" s="160"/>
      <c r="P67" s="159"/>
    </row>
    <row r="68" spans="1:16" hidden="1" x14ac:dyDescent="0.25">
      <c r="A68" s="160"/>
      <c r="B68" s="160"/>
      <c r="C68" s="160"/>
      <c r="D68" s="160"/>
      <c r="E68" s="161"/>
      <c r="F68" s="166"/>
      <c r="G68" s="166"/>
      <c r="H68" s="166"/>
      <c r="I68" s="166"/>
      <c r="J68" s="160"/>
      <c r="K68" s="160"/>
      <c r="L68" s="160"/>
      <c r="M68" s="160"/>
      <c r="N68" s="160"/>
      <c r="O68" s="160"/>
      <c r="P68" s="159"/>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60"/>
      <c r="L78" s="160"/>
      <c r="M78" s="160"/>
      <c r="N78" s="160"/>
      <c r="O78" s="160"/>
      <c r="P78" s="160"/>
    </row>
    <row r="79" spans="1:16" hidden="1" x14ac:dyDescent="0.25">
      <c r="A79" s="160"/>
      <c r="B79" s="160"/>
      <c r="C79" s="160"/>
      <c r="D79" s="160"/>
      <c r="E79" s="161"/>
      <c r="F79" s="166"/>
      <c r="G79" s="166"/>
      <c r="H79" s="166"/>
      <c r="I79" s="166"/>
      <c r="J79" s="160"/>
      <c r="K79" s="160"/>
      <c r="L79" s="160"/>
      <c r="M79" s="160"/>
      <c r="N79" s="160"/>
      <c r="O79" s="160"/>
      <c r="P79" s="160"/>
    </row>
    <row r="80" spans="1:16" hidden="1" x14ac:dyDescent="0.25">
      <c r="A80" s="160"/>
      <c r="B80" s="160"/>
      <c r="C80" s="160"/>
      <c r="D80" s="160"/>
      <c r="E80" s="161"/>
      <c r="F80" s="166"/>
      <c r="G80" s="166"/>
      <c r="H80" s="166"/>
      <c r="I80" s="166"/>
      <c r="J80" s="160"/>
      <c r="K80" s="159"/>
      <c r="L80" s="159"/>
      <c r="M80" s="159"/>
      <c r="N80" s="160"/>
      <c r="O80" s="160"/>
      <c r="P80" s="160"/>
    </row>
    <row r="81" spans="1:16" hidden="1" x14ac:dyDescent="0.25">
      <c r="A81" s="160"/>
      <c r="B81" s="160"/>
      <c r="C81" s="160"/>
      <c r="D81" s="160"/>
      <c r="E81" s="161"/>
      <c r="F81" s="166"/>
      <c r="G81" s="166"/>
      <c r="H81" s="166"/>
      <c r="I81" s="166"/>
      <c r="J81" s="160"/>
      <c r="K81" s="160"/>
      <c r="L81" s="160"/>
      <c r="M81" s="160"/>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84"/>
      <c r="N83" s="160"/>
      <c r="O83" s="160"/>
      <c r="P83" s="160"/>
    </row>
    <row r="84" spans="1:16" hidden="1" x14ac:dyDescent="0.25">
      <c r="A84" s="160"/>
      <c r="B84" s="160"/>
      <c r="C84" s="160"/>
      <c r="D84" s="160"/>
      <c r="E84" s="161"/>
      <c r="F84" s="166"/>
      <c r="G84" s="166"/>
      <c r="H84" s="166"/>
      <c r="I84" s="166"/>
      <c r="J84" s="160"/>
      <c r="K84" s="84"/>
      <c r="L84" s="84"/>
      <c r="M84" s="84"/>
      <c r="N84" s="160"/>
      <c r="O84" s="160"/>
      <c r="P84" s="160"/>
    </row>
    <row r="85" spans="1:16" hidden="1" x14ac:dyDescent="0.25">
      <c r="A85" s="160"/>
      <c r="B85" s="160"/>
      <c r="C85" s="160"/>
      <c r="D85" s="160"/>
      <c r="E85" s="161"/>
      <c r="F85" s="166"/>
      <c r="G85" s="166"/>
      <c r="H85" s="166"/>
      <c r="I85" s="166"/>
      <c r="J85" s="160"/>
      <c r="K85" s="84"/>
      <c r="L85" s="84"/>
      <c r="M85" s="96"/>
      <c r="N85" s="160"/>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97"/>
      <c r="O87" s="160"/>
      <c r="P87" s="160"/>
    </row>
    <row r="88" spans="1:16" hidden="1" x14ac:dyDescent="0.25">
      <c r="A88" s="160"/>
      <c r="B88" s="160"/>
      <c r="C88" s="160"/>
      <c r="D88" s="160"/>
      <c r="E88" s="161"/>
      <c r="F88" s="166"/>
      <c r="G88" s="166"/>
      <c r="H88" s="166"/>
      <c r="I88" s="166"/>
      <c r="J88" s="160"/>
      <c r="K88" s="160"/>
      <c r="L88" s="160"/>
      <c r="M88" s="160"/>
      <c r="N88" s="97"/>
      <c r="O88" s="160"/>
      <c r="P88" s="160"/>
    </row>
    <row r="89" spans="1:16" hidden="1" x14ac:dyDescent="0.25">
      <c r="A89" s="160"/>
      <c r="B89" s="160"/>
      <c r="C89" s="160"/>
      <c r="D89" s="160"/>
      <c r="E89" s="161"/>
      <c r="F89" s="166"/>
      <c r="G89" s="166"/>
      <c r="H89" s="166"/>
      <c r="I89" s="166"/>
      <c r="J89" s="160"/>
      <c r="K89" s="160"/>
      <c r="L89" s="160"/>
      <c r="M89" s="160"/>
      <c r="N89" s="160"/>
      <c r="O89" s="160"/>
      <c r="P89" s="160"/>
    </row>
    <row r="90" spans="1:16" hidden="1" x14ac:dyDescent="0.25">
      <c r="A90" s="160"/>
      <c r="B90" s="160"/>
      <c r="C90" s="160"/>
      <c r="D90" s="160"/>
      <c r="E90" s="98"/>
      <c r="F90" s="166"/>
      <c r="G90" s="166"/>
      <c r="H90" s="166"/>
      <c r="I90" s="166"/>
      <c r="J90" s="160"/>
      <c r="K90" s="84"/>
      <c r="L90" s="84"/>
      <c r="M90" s="84"/>
      <c r="N90" s="160"/>
      <c r="O90" s="160"/>
      <c r="P90" s="160"/>
    </row>
    <row r="91" spans="1:16" hidden="1" x14ac:dyDescent="0.25"/>
    <row r="92" spans="1:16" hidden="1" x14ac:dyDescent="0.25"/>
    <row r="93" spans="1:16" hidden="1" x14ac:dyDescent="0.25">
      <c r="A93" s="158" t="s">
        <v>7</v>
      </c>
      <c r="D93" s="158" t="s">
        <v>18</v>
      </c>
      <c r="E93" s="38" t="s">
        <v>19</v>
      </c>
    </row>
    <row r="94" spans="1:16" hidden="1" x14ac:dyDescent="0.25">
      <c r="A94" s="158" t="str">
        <f>IF(N22=0,"",N22)</f>
        <v/>
      </c>
      <c r="D94" s="158">
        <f t="shared" ref="D94:D108" ca="1" si="2">IF(A94="",0,VLOOKUP(A94,INDIRECT("'"&amp;$I$7&amp;"'!C500:M515"),11,0))</f>
        <v>0</v>
      </c>
      <c r="E94" s="38" t="str">
        <f>IF(O22="","",SUM(D94/O22)*#REF!)</f>
        <v/>
      </c>
    </row>
    <row r="95" spans="1:16" hidden="1" x14ac:dyDescent="0.25">
      <c r="A95" s="158" t="str">
        <f>IF(N24=0,"",N24)</f>
        <v/>
      </c>
      <c r="D95" s="158">
        <f t="shared" ca="1" si="2"/>
        <v>0</v>
      </c>
      <c r="E95" s="38" t="str">
        <f>IF(O24="","",SUM(D95/O24)*#REF!)</f>
        <v/>
      </c>
    </row>
    <row r="96" spans="1:16" hidden="1" x14ac:dyDescent="0.25">
      <c r="A96" s="158" t="str">
        <f>IF(N27=0,"",N27)</f>
        <v/>
      </c>
      <c r="D96" s="158">
        <f t="shared" ca="1" si="2"/>
        <v>0</v>
      </c>
      <c r="E96" s="38" t="str">
        <f>IF(O27="","",SUM(D96/O27)*#REF!)</f>
        <v/>
      </c>
    </row>
    <row r="97" spans="1:5" hidden="1" x14ac:dyDescent="0.25">
      <c r="A97" s="158" t="str">
        <f>IF(N28=0,"",N28)</f>
        <v/>
      </c>
      <c r="D97" s="158">
        <f t="shared" ca="1" si="2"/>
        <v>0</v>
      </c>
      <c r="E97" s="38" t="str">
        <f>IF(O28="","",SUM(D97/O28)*#REF!)</f>
        <v/>
      </c>
    </row>
    <row r="98" spans="1:5" hidden="1" x14ac:dyDescent="0.25">
      <c r="A98" s="158" t="str">
        <f>IF(N29=0,"",N29)</f>
        <v/>
      </c>
      <c r="D98" s="158">
        <f t="shared" ca="1" si="2"/>
        <v>0</v>
      </c>
      <c r="E98" s="38" t="str">
        <f>IF(O29="","",SUM(D98/O29)*#REF!)</f>
        <v/>
      </c>
    </row>
    <row r="99" spans="1:5" hidden="1" x14ac:dyDescent="0.25">
      <c r="A99" s="158" t="str">
        <f>IF(N33=0,"",N33)</f>
        <v/>
      </c>
      <c r="D99" s="158">
        <f t="shared" ca="1" si="2"/>
        <v>0</v>
      </c>
      <c r="E99" s="38" t="str">
        <f>IF(O33="","",SUM(D99/O33)*#REF!)</f>
        <v/>
      </c>
    </row>
    <row r="100" spans="1:5" hidden="1" x14ac:dyDescent="0.25">
      <c r="A100" s="158" t="e">
        <f>IF(#REF!=0,"",#REF!)</f>
        <v>#REF!</v>
      </c>
      <c r="D100" s="158" t="e">
        <f t="shared" ca="1" si="2"/>
        <v>#REF!</v>
      </c>
      <c r="E100" s="38" t="e">
        <f>IF(#REF!="","",SUM(D100/#REF!)*#REF!)</f>
        <v>#REF!</v>
      </c>
    </row>
    <row r="101" spans="1:5" hidden="1" x14ac:dyDescent="0.25">
      <c r="A101" s="158" t="str">
        <f>IF(N34=0,"",N34)</f>
        <v/>
      </c>
      <c r="D101" s="158">
        <f t="shared" ca="1" si="2"/>
        <v>0</v>
      </c>
      <c r="E101" s="38" t="str">
        <f>IF(O34="","",SUM(D101/O34)*#REF!)</f>
        <v/>
      </c>
    </row>
    <row r="102" spans="1:5" hidden="1" x14ac:dyDescent="0.25">
      <c r="A102" s="158" t="str">
        <f>IF(N35=0,"",N35)</f>
        <v/>
      </c>
      <c r="D102" s="158">
        <f t="shared" ca="1" si="2"/>
        <v>0</v>
      </c>
      <c r="E102" s="38" t="str">
        <f>IF(O35="","",SUM(D102/O35)*#REF!)</f>
        <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idden="1" x14ac:dyDescent="0.25">
      <c r="A107" s="158" t="e">
        <f>IF(#REF!=0,"",#REF!)</f>
        <v>#REF!</v>
      </c>
      <c r="D107" s="158" t="e">
        <f t="shared" ca="1" si="2"/>
        <v>#REF!</v>
      </c>
      <c r="E107" s="38" t="e">
        <f>IF(#REF!="","",SUM(D107/#REF!)*#REF!)</f>
        <v>#REF!</v>
      </c>
    </row>
    <row r="108" spans="1:5" hidden="1" x14ac:dyDescent="0.25">
      <c r="A108" s="158" t="e">
        <f>IF(#REF!=0,"",#REF!)</f>
        <v>#REF!</v>
      </c>
      <c r="D108" s="158" t="e">
        <f t="shared" ca="1" si="2"/>
        <v>#REF!</v>
      </c>
      <c r="E108" s="38" t="e">
        <f>IF(#REF!="","",SUM(D108/#REF!)*#REF!)</f>
        <v>#REF!</v>
      </c>
    </row>
    <row r="109" spans="1:5" ht="15.75" hidden="1" thickBot="1" x14ac:dyDescent="0.3">
      <c r="A109" s="99" t="s">
        <v>20</v>
      </c>
      <c r="B109" s="99"/>
      <c r="C109" s="99"/>
      <c r="D109" s="99" t="e">
        <f ca="1">SUM(D94:D108)</f>
        <v>#REF!</v>
      </c>
      <c r="E109" s="100" t="e">
        <f>SUM(E94:E108)</f>
        <v>#REF!</v>
      </c>
    </row>
    <row r="110" spans="1:5" ht="15.75" hidden="1" thickTop="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7+ymQ4TnHkl5Bp7Mld10umGX0h2TTEoJtQv0QbVxcmH5oM3Hl13yGi/tXQUod1vMa9auGIR0bwqoZKycGgHVaQ==" saltValue="4LmAZ4kYg5rgjK6odbIpzQ==" spinCount="100000" sheet="1" objects="1" scenarios="1"/>
  <mergeCells count="2">
    <mergeCell ref="B3:I3"/>
    <mergeCell ref="B44:I44"/>
  </mergeCells>
  <phoneticPr fontId="11" type="noConversion"/>
  <conditionalFormatting sqref="N16">
    <cfRule type="cellIs" dxfId="12"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39">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32,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t Sterrenpad (OPTIONEEL)</v>
      </c>
      <c r="C5" s="117"/>
      <c r="D5" s="117"/>
      <c r="E5" s="118"/>
      <c r="F5" s="48"/>
      <c r="G5" s="48"/>
      <c r="H5" s="48"/>
      <c r="I5" s="123"/>
      <c r="J5" s="40"/>
      <c r="K5" s="40"/>
    </row>
    <row r="6" spans="1:15" x14ac:dyDescent="0.25">
      <c r="A6" s="159"/>
      <c r="B6" s="134" t="str">
        <f>VLOOKUP(I6,verzamelblad!A5:E54,4)</f>
        <v>Nieuweweg 57b</v>
      </c>
      <c r="C6" s="119"/>
      <c r="D6" s="119"/>
      <c r="E6" s="120"/>
      <c r="F6" s="53"/>
      <c r="G6" s="54" t="s">
        <v>5</v>
      </c>
      <c r="H6" s="101"/>
      <c r="I6" s="124">
        <v>32</v>
      </c>
      <c r="J6" s="40"/>
      <c r="K6" s="40"/>
      <c r="L6" s="40"/>
    </row>
    <row r="7" spans="1:15" x14ac:dyDescent="0.25">
      <c r="A7" s="159"/>
      <c r="B7" s="135" t="str">
        <f>VLOOKUP(I6,verzamelblad!A5:E54,5)</f>
        <v>Nuis</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verzamelblad!F36</f>
        <v>0</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verzamelblad!H36</f>
        <v>0</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verzamelblad!I36</f>
        <v>0</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verzamelblad!J36</f>
        <v>0</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verzamelblad!K36</f>
        <v>0</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verzamelblad!L36</f>
        <v>0</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verzamelblad!N36</f>
        <v>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verzamelblad!O36</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verzamelblad!P36</f>
        <v>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verzamelblad!Q36</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verzamelblad!R36</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verzamelblad!S36</f>
        <v>0</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verzamelblad!T36</f>
        <v>0</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verzamelblad!U36</f>
        <v>0</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verzamelblad!V36</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verzamelblad!W36</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verzamelblad!X36</f>
        <v>0</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verzamelblad!Y36</f>
        <v>0</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verzamelblad!Z36</f>
        <v>0</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verzamelblad!AA36</f>
        <v>0</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verzamelblad!AB36</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verzamelblad!AC36</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verzamelblad!AD36</f>
        <v>0</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verzamelblad!AE36</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verzamelblad!AF36</f>
        <v>0</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verzamelblad!AG36</f>
        <v>0</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verzamelblad!AH36</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verzamelblad!AI36</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verzamelblad!AJ36</f>
        <v>0</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verzamelblad!AK36</f>
        <v>0</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verzamelblad!AM36</f>
        <v>0</v>
      </c>
      <c r="H41" s="236">
        <f>'Tarieven onderhoud'!D34</f>
        <v>0</v>
      </c>
      <c r="I41" s="348">
        <f t="shared" si="0"/>
        <v>0</v>
      </c>
      <c r="J41" s="161"/>
      <c r="K41" s="161"/>
      <c r="L41" s="161"/>
      <c r="M41" s="160"/>
      <c r="N41" s="160"/>
      <c r="O41" s="160"/>
    </row>
    <row r="42" spans="1:16" ht="15.75" thickBot="1" x14ac:dyDescent="0.3">
      <c r="A42" s="160"/>
      <c r="B42" s="153" t="s">
        <v>71</v>
      </c>
      <c r="C42" s="91"/>
      <c r="D42" s="92"/>
      <c r="E42" s="92"/>
      <c r="F42" s="93"/>
      <c r="G42" s="94"/>
      <c r="H42" s="94"/>
      <c r="I42" s="147">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1"/>
      <c r="K48" s="159"/>
      <c r="L48" s="159"/>
      <c r="M48" s="159"/>
      <c r="N48" s="160"/>
      <c r="O48" s="160"/>
      <c r="P48" s="160"/>
    </row>
    <row r="49" spans="1:16" x14ac:dyDescent="0.25">
      <c r="A49" s="160"/>
      <c r="B49" s="160"/>
      <c r="C49" s="160"/>
      <c r="D49" s="160"/>
      <c r="E49" s="95"/>
      <c r="F49" s="166"/>
      <c r="G49" s="88"/>
      <c r="H49" s="88"/>
      <c r="I49" s="88"/>
      <c r="J49" s="161"/>
      <c r="K49" s="159"/>
      <c r="L49" s="159"/>
      <c r="M49" s="159"/>
      <c r="N49" s="160"/>
      <c r="O49" s="160"/>
      <c r="P49" s="160"/>
    </row>
    <row r="50" spans="1:16" x14ac:dyDescent="0.25">
      <c r="A50" s="160"/>
      <c r="B50" s="160"/>
      <c r="C50" s="160"/>
      <c r="D50" s="160"/>
      <c r="E50" s="161"/>
      <c r="F50" s="166"/>
      <c r="G50" s="166"/>
      <c r="H50" s="166"/>
      <c r="I50" s="166"/>
      <c r="J50" s="160"/>
      <c r="K50" s="159"/>
      <c r="L50" s="159"/>
      <c r="M50" s="159"/>
      <c r="N50" s="160"/>
      <c r="O50" s="160"/>
      <c r="P50" s="160"/>
    </row>
    <row r="51" spans="1:16" x14ac:dyDescent="0.25">
      <c r="A51" s="160"/>
      <c r="B51" s="160"/>
      <c r="C51" s="160"/>
      <c r="D51" s="160"/>
      <c r="E51" s="161"/>
      <c r="F51" s="166"/>
      <c r="G51" s="166"/>
      <c r="H51" s="166"/>
      <c r="I51" s="166"/>
      <c r="J51" s="160"/>
      <c r="K51" s="160"/>
      <c r="L51" s="160"/>
      <c r="M51" s="160"/>
      <c r="N51" s="160"/>
      <c r="O51" s="160"/>
      <c r="P51" s="160"/>
    </row>
    <row r="52" spans="1:16" x14ac:dyDescent="0.25">
      <c r="A52" s="160"/>
      <c r="B52" s="160"/>
      <c r="C52" s="160"/>
      <c r="D52" s="160"/>
      <c r="E52" s="161"/>
      <c r="F52" s="166"/>
      <c r="G52" s="166"/>
      <c r="H52" s="166"/>
      <c r="I52" s="166"/>
      <c r="J52" s="161"/>
      <c r="K52" s="161"/>
      <c r="L52" s="161"/>
      <c r="M52" s="161"/>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95"/>
      <c r="F61" s="166"/>
      <c r="G61" s="88"/>
      <c r="H61" s="88"/>
      <c r="I61" s="88"/>
      <c r="J61" s="161"/>
      <c r="K61" s="159"/>
      <c r="L61" s="159"/>
      <c r="M61" s="159"/>
      <c r="N61" s="160"/>
      <c r="O61" s="160"/>
      <c r="P61" s="160"/>
    </row>
    <row r="62" spans="1:16" hidden="1" x14ac:dyDescent="0.25">
      <c r="A62" s="160"/>
      <c r="B62" s="160"/>
      <c r="C62" s="160"/>
      <c r="D62" s="160"/>
      <c r="E62" s="95"/>
      <c r="F62" s="166"/>
      <c r="G62" s="88"/>
      <c r="H62" s="88"/>
      <c r="I62" s="88"/>
      <c r="J62" s="161"/>
      <c r="K62" s="159"/>
      <c r="L62" s="159"/>
      <c r="M62" s="159"/>
      <c r="N62" s="160"/>
      <c r="O62" s="160"/>
      <c r="P62" s="160"/>
    </row>
    <row r="63" spans="1:16" hidden="1" x14ac:dyDescent="0.25">
      <c r="A63" s="160"/>
      <c r="B63" s="160"/>
      <c r="C63" s="160"/>
      <c r="D63" s="160"/>
      <c r="E63" s="161"/>
      <c r="F63" s="166"/>
      <c r="G63" s="166"/>
      <c r="H63" s="166"/>
      <c r="I63" s="166"/>
      <c r="J63" s="160"/>
      <c r="K63" s="159"/>
      <c r="L63" s="159"/>
      <c r="M63" s="159"/>
      <c r="N63" s="160"/>
      <c r="O63" s="160"/>
      <c r="P63" s="160"/>
    </row>
    <row r="64" spans="1:16" hidden="1" x14ac:dyDescent="0.25">
      <c r="A64" s="160"/>
      <c r="B64" s="160"/>
      <c r="C64" s="160"/>
      <c r="D64" s="160"/>
      <c r="E64" s="161"/>
      <c r="F64" s="166"/>
      <c r="G64" s="166"/>
      <c r="H64" s="166"/>
      <c r="I64" s="166"/>
      <c r="J64" s="161"/>
      <c r="K64" s="161"/>
      <c r="L64" s="161"/>
      <c r="M64" s="161"/>
      <c r="N64" s="160"/>
      <c r="O64" s="160"/>
      <c r="P64" s="160"/>
    </row>
    <row r="65" spans="1:16" hidden="1" x14ac:dyDescent="0.25">
      <c r="A65" s="160"/>
      <c r="B65" s="160"/>
      <c r="C65" s="160"/>
      <c r="D65" s="160"/>
      <c r="E65" s="161"/>
      <c r="F65" s="166"/>
      <c r="G65" s="166"/>
      <c r="H65" s="166"/>
      <c r="I65" s="166"/>
      <c r="J65" s="161"/>
      <c r="K65" s="161"/>
      <c r="L65" s="161"/>
      <c r="M65" s="161"/>
      <c r="N65" s="160"/>
      <c r="O65" s="160"/>
      <c r="P65" s="160"/>
    </row>
    <row r="66" spans="1:16" hidden="1" x14ac:dyDescent="0.25">
      <c r="A66" s="160"/>
      <c r="B66" s="160"/>
      <c r="C66" s="160"/>
      <c r="D66" s="160"/>
      <c r="E66" s="161"/>
      <c r="F66" s="166"/>
      <c r="G66" s="166"/>
      <c r="H66" s="166"/>
      <c r="I66" s="166"/>
      <c r="J66" s="160"/>
      <c r="K66" s="160"/>
      <c r="L66" s="160"/>
      <c r="M66" s="160"/>
      <c r="N66" s="160"/>
      <c r="O66" s="160"/>
      <c r="P66" s="160"/>
    </row>
    <row r="67" spans="1:16" hidden="1" x14ac:dyDescent="0.25">
      <c r="A67" s="160"/>
      <c r="B67" s="160"/>
      <c r="C67" s="160"/>
      <c r="D67" s="160"/>
      <c r="E67" s="161"/>
      <c r="F67" s="166"/>
      <c r="G67" s="166"/>
      <c r="H67" s="166"/>
      <c r="I67" s="166"/>
      <c r="J67" s="160"/>
      <c r="K67" s="160"/>
      <c r="L67" s="160"/>
      <c r="M67" s="160"/>
      <c r="N67" s="160"/>
      <c r="O67" s="160"/>
      <c r="P67" s="159"/>
    </row>
    <row r="68" spans="1:16" hidden="1" x14ac:dyDescent="0.25">
      <c r="A68" s="160"/>
      <c r="B68" s="160"/>
      <c r="C68" s="160"/>
      <c r="D68" s="160"/>
      <c r="E68" s="161"/>
      <c r="F68" s="166"/>
      <c r="G68" s="166"/>
      <c r="H68" s="166"/>
      <c r="I68" s="166"/>
      <c r="J68" s="160"/>
      <c r="K68" s="160"/>
      <c r="L68" s="160"/>
      <c r="M68" s="160"/>
      <c r="N68" s="160"/>
      <c r="O68" s="160"/>
      <c r="P68" s="159"/>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60"/>
      <c r="L78" s="160"/>
      <c r="M78" s="160"/>
      <c r="N78" s="160"/>
      <c r="O78" s="160"/>
      <c r="P78" s="160"/>
    </row>
    <row r="79" spans="1:16" hidden="1" x14ac:dyDescent="0.25">
      <c r="A79" s="160"/>
      <c r="B79" s="160"/>
      <c r="C79" s="160"/>
      <c r="D79" s="160"/>
      <c r="E79" s="161"/>
      <c r="F79" s="166"/>
      <c r="G79" s="166"/>
      <c r="H79" s="166"/>
      <c r="I79" s="166"/>
      <c r="J79" s="160"/>
      <c r="K79" s="160"/>
      <c r="L79" s="160"/>
      <c r="M79" s="160"/>
      <c r="N79" s="160"/>
      <c r="O79" s="160"/>
      <c r="P79" s="160"/>
    </row>
    <row r="80" spans="1:16" hidden="1" x14ac:dyDescent="0.25">
      <c r="A80" s="160"/>
      <c r="B80" s="160"/>
      <c r="C80" s="160"/>
      <c r="D80" s="160"/>
      <c r="E80" s="161"/>
      <c r="F80" s="166"/>
      <c r="G80" s="166"/>
      <c r="H80" s="166"/>
      <c r="I80" s="166"/>
      <c r="J80" s="160"/>
      <c r="K80" s="159"/>
      <c r="L80" s="159"/>
      <c r="M80" s="159"/>
      <c r="N80" s="160"/>
      <c r="O80" s="160"/>
      <c r="P80" s="160"/>
    </row>
    <row r="81" spans="1:16" hidden="1" x14ac:dyDescent="0.25">
      <c r="A81" s="160"/>
      <c r="B81" s="160"/>
      <c r="C81" s="160"/>
      <c r="D81" s="160"/>
      <c r="E81" s="161"/>
      <c r="F81" s="166"/>
      <c r="G81" s="166"/>
      <c r="H81" s="166"/>
      <c r="I81" s="166"/>
      <c r="J81" s="160"/>
      <c r="K81" s="160"/>
      <c r="L81" s="160"/>
      <c r="M81" s="160"/>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84"/>
      <c r="N83" s="160"/>
      <c r="O83" s="160"/>
      <c r="P83" s="160"/>
    </row>
    <row r="84" spans="1:16" hidden="1" x14ac:dyDescent="0.25">
      <c r="A84" s="160"/>
      <c r="B84" s="160"/>
      <c r="C84" s="160"/>
      <c r="D84" s="160"/>
      <c r="E84" s="161"/>
      <c r="F84" s="166"/>
      <c r="G84" s="166"/>
      <c r="H84" s="166"/>
      <c r="I84" s="166"/>
      <c r="J84" s="160"/>
      <c r="K84" s="84"/>
      <c r="L84" s="84"/>
      <c r="M84" s="84"/>
      <c r="N84" s="160"/>
      <c r="O84" s="160"/>
      <c r="P84" s="160"/>
    </row>
    <row r="85" spans="1:16" hidden="1" x14ac:dyDescent="0.25">
      <c r="A85" s="160"/>
      <c r="B85" s="160"/>
      <c r="C85" s="160"/>
      <c r="D85" s="160"/>
      <c r="E85" s="161"/>
      <c r="F85" s="166"/>
      <c r="G85" s="166"/>
      <c r="H85" s="166"/>
      <c r="I85" s="166"/>
      <c r="J85" s="160"/>
      <c r="K85" s="84"/>
      <c r="L85" s="84"/>
      <c r="M85" s="96"/>
      <c r="N85" s="160"/>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97"/>
      <c r="O87" s="160"/>
      <c r="P87" s="160"/>
    </row>
    <row r="88" spans="1:16" hidden="1" x14ac:dyDescent="0.25">
      <c r="A88" s="160"/>
      <c r="B88" s="160"/>
      <c r="C88" s="160"/>
      <c r="D88" s="160"/>
      <c r="E88" s="161"/>
      <c r="F88" s="166"/>
      <c r="G88" s="166"/>
      <c r="H88" s="166"/>
      <c r="I88" s="166"/>
      <c r="J88" s="160"/>
      <c r="K88" s="160"/>
      <c r="L88" s="160"/>
      <c r="M88" s="160"/>
      <c r="N88" s="97"/>
      <c r="O88" s="160"/>
      <c r="P88" s="160"/>
    </row>
    <row r="89" spans="1:16" hidden="1" x14ac:dyDescent="0.25">
      <c r="A89" s="160"/>
      <c r="B89" s="160"/>
      <c r="C89" s="160"/>
      <c r="D89" s="160"/>
      <c r="E89" s="161"/>
      <c r="F89" s="166"/>
      <c r="G89" s="166"/>
      <c r="H89" s="166"/>
      <c r="I89" s="166"/>
      <c r="J89" s="160"/>
      <c r="K89" s="160"/>
      <c r="L89" s="160"/>
      <c r="M89" s="160"/>
      <c r="N89" s="160"/>
      <c r="O89" s="160"/>
      <c r="P89" s="160"/>
    </row>
    <row r="90" spans="1:16" hidden="1" x14ac:dyDescent="0.25">
      <c r="A90" s="160"/>
      <c r="B90" s="160"/>
      <c r="C90" s="160"/>
      <c r="D90" s="160"/>
      <c r="E90" s="98"/>
      <c r="F90" s="166"/>
      <c r="G90" s="166"/>
      <c r="H90" s="166"/>
      <c r="I90" s="166"/>
      <c r="J90" s="160"/>
      <c r="K90" s="84"/>
      <c r="L90" s="84"/>
      <c r="M90" s="84"/>
      <c r="N90" s="160"/>
      <c r="O90" s="160"/>
      <c r="P90" s="160"/>
    </row>
    <row r="91" spans="1:16" hidden="1" x14ac:dyDescent="0.25"/>
    <row r="92" spans="1:16" hidden="1" x14ac:dyDescent="0.25"/>
    <row r="93" spans="1:16" hidden="1" x14ac:dyDescent="0.25">
      <c r="A93" s="158" t="s">
        <v>7</v>
      </c>
      <c r="D93" s="158" t="s">
        <v>18</v>
      </c>
      <c r="E93" s="38" t="s">
        <v>19</v>
      </c>
    </row>
    <row r="94" spans="1:16" hidden="1" x14ac:dyDescent="0.25">
      <c r="A94" s="158" t="str">
        <f>IF(N22=0,"",N22)</f>
        <v/>
      </c>
      <c r="D94" s="158">
        <f t="shared" ref="D94:D108" ca="1" si="2">IF(A94="",0,VLOOKUP(A94,INDIRECT("'"&amp;$I$7&amp;"'!C500:M515"),11,0))</f>
        <v>0</v>
      </c>
      <c r="E94" s="38" t="str">
        <f>IF(O22="","",SUM(D94/O22)*#REF!)</f>
        <v/>
      </c>
    </row>
    <row r="95" spans="1:16" hidden="1" x14ac:dyDescent="0.25">
      <c r="A95" s="158" t="str">
        <f>IF(N24=0,"",N24)</f>
        <v/>
      </c>
      <c r="D95" s="158">
        <f t="shared" ca="1" si="2"/>
        <v>0</v>
      </c>
      <c r="E95" s="38" t="str">
        <f>IF(O24="","",SUM(D95/O24)*#REF!)</f>
        <v/>
      </c>
    </row>
    <row r="96" spans="1:16" hidden="1" x14ac:dyDescent="0.25">
      <c r="A96" s="158" t="str">
        <f>IF(N27=0,"",N27)</f>
        <v/>
      </c>
      <c r="D96" s="158">
        <f t="shared" ca="1" si="2"/>
        <v>0</v>
      </c>
      <c r="E96" s="38" t="str">
        <f>IF(O27="","",SUM(D96/O27)*#REF!)</f>
        <v/>
      </c>
    </row>
    <row r="97" spans="1:5" hidden="1" x14ac:dyDescent="0.25">
      <c r="A97" s="158" t="str">
        <f>IF(N28=0,"",N28)</f>
        <v/>
      </c>
      <c r="D97" s="158">
        <f t="shared" ca="1" si="2"/>
        <v>0</v>
      </c>
      <c r="E97" s="38" t="str">
        <f>IF(O28="","",SUM(D97/O28)*#REF!)</f>
        <v/>
      </c>
    </row>
    <row r="98" spans="1:5" hidden="1" x14ac:dyDescent="0.25">
      <c r="A98" s="158" t="str">
        <f>IF(N29=0,"",N29)</f>
        <v/>
      </c>
      <c r="D98" s="158">
        <f t="shared" ca="1" si="2"/>
        <v>0</v>
      </c>
      <c r="E98" s="38" t="str">
        <f>IF(O29="","",SUM(D98/O29)*#REF!)</f>
        <v/>
      </c>
    </row>
    <row r="99" spans="1:5" hidden="1" x14ac:dyDescent="0.25">
      <c r="A99" s="158" t="str">
        <f t="shared" ref="A99" si="3">IF(N33=0,"",N33)</f>
        <v/>
      </c>
      <c r="D99" s="158">
        <f t="shared" ca="1" si="2"/>
        <v>0</v>
      </c>
      <c r="E99" s="38" t="str">
        <f>IF(O33="","",SUM(D99/O33)*#REF!)</f>
        <v/>
      </c>
    </row>
    <row r="100" spans="1:5" hidden="1" x14ac:dyDescent="0.25">
      <c r="A100" s="158" t="e">
        <f>IF(#REF!=0,"",#REF!)</f>
        <v>#REF!</v>
      </c>
      <c r="D100" s="158" t="e">
        <f t="shared" ca="1" si="2"/>
        <v>#REF!</v>
      </c>
      <c r="E100" s="38" t="e">
        <f>IF(#REF!="","",SUM(D100/#REF!)*#REF!)</f>
        <v>#REF!</v>
      </c>
    </row>
    <row r="101" spans="1:5" hidden="1" x14ac:dyDescent="0.25">
      <c r="A101" s="158" t="str">
        <f>IF(N34=0,"",N34)</f>
        <v/>
      </c>
      <c r="D101" s="158">
        <f t="shared" ca="1" si="2"/>
        <v>0</v>
      </c>
      <c r="E101" s="38" t="str">
        <f>IF(O34="","",SUM(D101/O34)*#REF!)</f>
        <v/>
      </c>
    </row>
    <row r="102" spans="1:5" hidden="1" x14ac:dyDescent="0.25">
      <c r="A102" s="158" t="str">
        <f>IF(N35=0,"",N35)</f>
        <v/>
      </c>
      <c r="D102" s="158">
        <f t="shared" ca="1" si="2"/>
        <v>0</v>
      </c>
      <c r="E102" s="38" t="str">
        <f>IF(O35="","",SUM(D102/O35)*#REF!)</f>
        <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idden="1" x14ac:dyDescent="0.25">
      <c r="A107" s="158" t="e">
        <f>IF(#REF!=0,"",#REF!)</f>
        <v>#REF!</v>
      </c>
      <c r="D107" s="158" t="e">
        <f t="shared" ca="1" si="2"/>
        <v>#REF!</v>
      </c>
      <c r="E107" s="38" t="e">
        <f>IF(#REF!="","",SUM(D107/#REF!)*#REF!)</f>
        <v>#REF!</v>
      </c>
    </row>
    <row r="108" spans="1:5" hidden="1" x14ac:dyDescent="0.25">
      <c r="A108" s="158" t="e">
        <f>IF(#REF!=0,"",#REF!)</f>
        <v>#REF!</v>
      </c>
      <c r="D108" s="158" t="e">
        <f t="shared" ca="1" si="2"/>
        <v>#REF!</v>
      </c>
      <c r="E108" s="38" t="e">
        <f>IF(#REF!="","",SUM(D108/#REF!)*#REF!)</f>
        <v>#REF!</v>
      </c>
    </row>
    <row r="109" spans="1:5" ht="15.75" hidden="1" thickBot="1" x14ac:dyDescent="0.3">
      <c r="A109" s="99" t="s">
        <v>20</v>
      </c>
      <c r="B109" s="99"/>
      <c r="C109" s="99"/>
      <c r="D109" s="99" t="e">
        <f ca="1">SUM(D94:D108)</f>
        <v>#REF!</v>
      </c>
      <c r="E109" s="100" t="e">
        <f>SUM(E94:E108)</f>
        <v>#REF!</v>
      </c>
    </row>
    <row r="110" spans="1:5" ht="15.75" hidden="1" thickTop="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27XR7CnzNYTpDb/esbdvU3KsAGdHmh2VH5Ot9NNZzHJU9aF3unOmoHC7iib81uzNmqe4opuNNLGWv4qQw7GwrQ==" saltValue="W3AFxNZo4EjxhfINDQi2qw==" spinCount="100000" sheet="1" objects="1" scenarios="1"/>
  <mergeCells count="2">
    <mergeCell ref="B3:I3"/>
    <mergeCell ref="B44:I44"/>
  </mergeCells>
  <phoneticPr fontId="11" type="noConversion"/>
  <conditionalFormatting sqref="N16">
    <cfRule type="cellIs" dxfId="11"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Blad40">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33,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SWBS Pork</v>
      </c>
      <c r="C5" s="117"/>
      <c r="D5" s="117"/>
      <c r="E5" s="118"/>
      <c r="F5" s="48"/>
      <c r="G5" s="48"/>
      <c r="H5" s="48"/>
      <c r="I5" s="123"/>
      <c r="J5" s="40"/>
      <c r="K5" s="40"/>
    </row>
    <row r="6" spans="1:15" x14ac:dyDescent="0.25">
      <c r="A6" s="159"/>
      <c r="B6" s="134" t="str">
        <f>VLOOKUP(I6,verzamelblad!A5:E54,4)</f>
        <v>Zanglijster 38</v>
      </c>
      <c r="C6" s="119"/>
      <c r="D6" s="119"/>
      <c r="E6" s="120"/>
      <c r="F6" s="53"/>
      <c r="G6" s="54" t="s">
        <v>5</v>
      </c>
      <c r="H6" s="101"/>
      <c r="I6" s="124">
        <v>33</v>
      </c>
      <c r="J6" s="40"/>
      <c r="K6" s="40"/>
      <c r="L6" s="40"/>
    </row>
    <row r="7" spans="1:15" x14ac:dyDescent="0.25">
      <c r="A7" s="159"/>
      <c r="B7" s="135" t="str">
        <f>VLOOKUP(I6,verzamelblad!A5:E54,5)</f>
        <v>Ter Apel</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13</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verzamelblad!F37</f>
        <v>1764</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verzamelblad!H37</f>
        <v>0</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verzamelblad!I37</f>
        <v>4</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verzamelblad!J37</f>
        <v>0</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verzamelblad!K37</f>
        <v>40</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verzamelblad!L37</f>
        <v>44</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verzamelblad!N37</f>
        <v>13</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verzamelblad!O37</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verzamelblad!P37</f>
        <v>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verzamelblad!Q37</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verzamelblad!R37</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verzamelblad!S37</f>
        <v>0</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verzamelblad!T37</f>
        <v>143</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verzamelblad!U37</f>
        <v>0</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verzamelblad!V37</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verzamelblad!W37</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verzamelblad!X37</f>
        <v>0</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verzamelblad!Y37</f>
        <v>0</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verzamelblad!Z37</f>
        <v>882</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verzamelblad!AA37</f>
        <v>0</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verzamelblad!AB37</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verzamelblad!AC37</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verzamelblad!AD37</f>
        <v>0</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verzamelblad!AE37</f>
        <v>9</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verzamelblad!AF37</f>
        <v>0</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verzamelblad!AG37</f>
        <v>0</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verzamelblad!AH37</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verzamelblad!AI37</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verzamelblad!AJ37</f>
        <v>0</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verzamelblad!AK37</f>
        <v>20.5</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verzamelblad!AM37</f>
        <v>0</v>
      </c>
      <c r="H41" s="236">
        <f>'Tarieven onderhoud'!D34</f>
        <v>0</v>
      </c>
      <c r="I41" s="348">
        <f t="shared" si="0"/>
        <v>0</v>
      </c>
      <c r="J41" s="161"/>
      <c r="K41" s="161"/>
      <c r="L41" s="161"/>
      <c r="M41" s="160"/>
      <c r="N41" s="160"/>
      <c r="O41" s="160"/>
    </row>
    <row r="42" spans="1:16" ht="15.75" thickBot="1" x14ac:dyDescent="0.3">
      <c r="A42" s="160"/>
      <c r="B42" s="153" t="s">
        <v>71</v>
      </c>
      <c r="C42" s="91"/>
      <c r="D42" s="92"/>
      <c r="E42" s="92"/>
      <c r="F42" s="93"/>
      <c r="G42" s="94"/>
      <c r="H42" s="94"/>
      <c r="I42" s="147">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1"/>
      <c r="K48" s="159"/>
      <c r="L48" s="159"/>
      <c r="M48" s="159"/>
      <c r="N48" s="160"/>
      <c r="O48" s="160"/>
      <c r="P48" s="160"/>
    </row>
    <row r="49" spans="1:16" x14ac:dyDescent="0.25">
      <c r="A49" s="160"/>
      <c r="B49" s="160"/>
      <c r="C49" s="160"/>
      <c r="D49" s="160"/>
      <c r="E49" s="95"/>
      <c r="F49" s="166"/>
      <c r="G49" s="88"/>
      <c r="H49" s="88"/>
      <c r="I49" s="88"/>
      <c r="J49" s="161"/>
      <c r="K49" s="159"/>
      <c r="L49" s="159"/>
      <c r="M49" s="159"/>
      <c r="N49" s="160"/>
      <c r="O49" s="160"/>
      <c r="P49" s="160"/>
    </row>
    <row r="50" spans="1:16" x14ac:dyDescent="0.25">
      <c r="A50" s="160"/>
      <c r="B50" s="160"/>
      <c r="C50" s="160"/>
      <c r="D50" s="160"/>
      <c r="E50" s="161"/>
      <c r="F50" s="166"/>
      <c r="G50" s="166"/>
      <c r="H50" s="166"/>
      <c r="I50" s="166"/>
      <c r="J50" s="160"/>
      <c r="K50" s="159"/>
      <c r="L50" s="159"/>
      <c r="M50" s="159"/>
      <c r="N50" s="160"/>
      <c r="O50" s="160"/>
      <c r="P50" s="160"/>
    </row>
    <row r="51" spans="1:16" x14ac:dyDescent="0.25">
      <c r="A51" s="160"/>
      <c r="B51" s="160"/>
      <c r="C51" s="160"/>
      <c r="D51" s="160"/>
      <c r="E51" s="161"/>
      <c r="F51" s="166"/>
      <c r="G51" s="166"/>
      <c r="H51" s="166"/>
      <c r="I51" s="166"/>
      <c r="J51" s="160"/>
      <c r="K51" s="160"/>
      <c r="L51" s="160"/>
      <c r="M51" s="160"/>
      <c r="N51" s="160"/>
      <c r="O51" s="160"/>
      <c r="P51" s="160"/>
    </row>
    <row r="52" spans="1:16" x14ac:dyDescent="0.25">
      <c r="A52" s="160"/>
      <c r="B52" s="160"/>
      <c r="C52" s="160"/>
      <c r="D52" s="160"/>
      <c r="E52" s="161"/>
      <c r="F52" s="166"/>
      <c r="G52" s="166"/>
      <c r="H52" s="166"/>
      <c r="I52" s="166"/>
      <c r="J52" s="161"/>
      <c r="K52" s="161"/>
      <c r="L52" s="161"/>
      <c r="M52" s="161"/>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95"/>
      <c r="F61" s="166"/>
      <c r="G61" s="88"/>
      <c r="H61" s="88"/>
      <c r="I61" s="88"/>
      <c r="J61" s="161"/>
      <c r="K61" s="159"/>
      <c r="L61" s="159"/>
      <c r="M61" s="159"/>
      <c r="N61" s="160"/>
      <c r="O61" s="160"/>
      <c r="P61" s="160"/>
    </row>
    <row r="62" spans="1:16" hidden="1" x14ac:dyDescent="0.25">
      <c r="A62" s="160"/>
      <c r="B62" s="160"/>
      <c r="C62" s="160"/>
      <c r="D62" s="160"/>
      <c r="E62" s="95"/>
      <c r="F62" s="166"/>
      <c r="G62" s="88"/>
      <c r="H62" s="88"/>
      <c r="I62" s="88"/>
      <c r="J62" s="161"/>
      <c r="K62" s="159"/>
      <c r="L62" s="159"/>
      <c r="M62" s="159"/>
      <c r="N62" s="160"/>
      <c r="O62" s="160"/>
      <c r="P62" s="160"/>
    </row>
    <row r="63" spans="1:16" hidden="1" x14ac:dyDescent="0.25">
      <c r="A63" s="160"/>
      <c r="B63" s="160"/>
      <c r="C63" s="160"/>
      <c r="D63" s="160"/>
      <c r="E63" s="161"/>
      <c r="F63" s="166"/>
      <c r="G63" s="166"/>
      <c r="H63" s="166"/>
      <c r="I63" s="166"/>
      <c r="J63" s="160"/>
      <c r="K63" s="159"/>
      <c r="L63" s="159"/>
      <c r="M63" s="159"/>
      <c r="N63" s="160"/>
      <c r="O63" s="160"/>
      <c r="P63" s="160"/>
    </row>
    <row r="64" spans="1:16" hidden="1" x14ac:dyDescent="0.25">
      <c r="A64" s="160"/>
      <c r="B64" s="160"/>
      <c r="C64" s="160"/>
      <c r="D64" s="160"/>
      <c r="E64" s="161"/>
      <c r="F64" s="166"/>
      <c r="G64" s="166"/>
      <c r="H64" s="166"/>
      <c r="I64" s="166"/>
      <c r="J64" s="161"/>
      <c r="K64" s="161"/>
      <c r="L64" s="161"/>
      <c r="M64" s="161"/>
      <c r="N64" s="160"/>
      <c r="O64" s="160"/>
      <c r="P64" s="160"/>
    </row>
    <row r="65" spans="1:16" hidden="1" x14ac:dyDescent="0.25">
      <c r="A65" s="160"/>
      <c r="B65" s="160"/>
      <c r="C65" s="160"/>
      <c r="D65" s="160"/>
      <c r="E65" s="161"/>
      <c r="F65" s="166"/>
      <c r="G65" s="166"/>
      <c r="H65" s="166"/>
      <c r="I65" s="166"/>
      <c r="J65" s="161"/>
      <c r="K65" s="161"/>
      <c r="L65" s="161"/>
      <c r="M65" s="161"/>
      <c r="N65" s="160"/>
      <c r="O65" s="160"/>
      <c r="P65" s="160"/>
    </row>
    <row r="66" spans="1:16" hidden="1" x14ac:dyDescent="0.25">
      <c r="A66" s="160"/>
      <c r="B66" s="160"/>
      <c r="C66" s="160"/>
      <c r="D66" s="160"/>
      <c r="E66" s="161"/>
      <c r="F66" s="166"/>
      <c r="G66" s="166"/>
      <c r="H66" s="166"/>
      <c r="I66" s="166"/>
      <c r="J66" s="160"/>
      <c r="K66" s="160"/>
      <c r="L66" s="160"/>
      <c r="M66" s="160"/>
      <c r="N66" s="160"/>
      <c r="O66" s="160"/>
      <c r="P66" s="160"/>
    </row>
    <row r="67" spans="1:16" hidden="1" x14ac:dyDescent="0.25">
      <c r="A67" s="160"/>
      <c r="B67" s="160"/>
      <c r="C67" s="160"/>
      <c r="D67" s="160"/>
      <c r="E67" s="161"/>
      <c r="F67" s="166"/>
      <c r="G67" s="166"/>
      <c r="H67" s="166"/>
      <c r="I67" s="166"/>
      <c r="J67" s="160"/>
      <c r="K67" s="160"/>
      <c r="L67" s="160"/>
      <c r="M67" s="160"/>
      <c r="N67" s="160"/>
      <c r="O67" s="160"/>
      <c r="P67" s="159"/>
    </row>
    <row r="68" spans="1:16" hidden="1" x14ac:dyDescent="0.25">
      <c r="A68" s="160"/>
      <c r="B68" s="160"/>
      <c r="C68" s="160"/>
      <c r="D68" s="160"/>
      <c r="E68" s="161"/>
      <c r="F68" s="166"/>
      <c r="G68" s="166"/>
      <c r="H68" s="166"/>
      <c r="I68" s="166"/>
      <c r="J68" s="160"/>
      <c r="K68" s="160"/>
      <c r="L68" s="160"/>
      <c r="M68" s="160"/>
      <c r="N68" s="160"/>
      <c r="O68" s="160"/>
      <c r="P68" s="159"/>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60"/>
      <c r="L78" s="160"/>
      <c r="M78" s="160"/>
      <c r="N78" s="160"/>
      <c r="O78" s="160"/>
      <c r="P78" s="160"/>
    </row>
    <row r="79" spans="1:16" hidden="1" x14ac:dyDescent="0.25">
      <c r="A79" s="160"/>
      <c r="B79" s="160"/>
      <c r="C79" s="160"/>
      <c r="D79" s="160"/>
      <c r="E79" s="161"/>
      <c r="F79" s="166"/>
      <c r="G79" s="166"/>
      <c r="H79" s="166"/>
      <c r="I79" s="166"/>
      <c r="J79" s="160"/>
      <c r="K79" s="160"/>
      <c r="L79" s="160"/>
      <c r="M79" s="160"/>
      <c r="N79" s="160"/>
      <c r="O79" s="160"/>
      <c r="P79" s="160"/>
    </row>
    <row r="80" spans="1:16" hidden="1" x14ac:dyDescent="0.25">
      <c r="A80" s="160"/>
      <c r="B80" s="160"/>
      <c r="C80" s="160"/>
      <c r="D80" s="160"/>
      <c r="E80" s="161"/>
      <c r="F80" s="166"/>
      <c r="G80" s="166"/>
      <c r="H80" s="166"/>
      <c r="I80" s="166"/>
      <c r="J80" s="160"/>
      <c r="K80" s="159"/>
      <c r="L80" s="159"/>
      <c r="M80" s="159"/>
      <c r="N80" s="160"/>
      <c r="O80" s="160"/>
      <c r="P80" s="160"/>
    </row>
    <row r="81" spans="1:16" hidden="1" x14ac:dyDescent="0.25">
      <c r="A81" s="160"/>
      <c r="B81" s="160"/>
      <c r="C81" s="160"/>
      <c r="D81" s="160"/>
      <c r="E81" s="161"/>
      <c r="F81" s="166"/>
      <c r="G81" s="166"/>
      <c r="H81" s="166"/>
      <c r="I81" s="166"/>
      <c r="J81" s="160"/>
      <c r="K81" s="160"/>
      <c r="L81" s="160"/>
      <c r="M81" s="160"/>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84"/>
      <c r="N83" s="160"/>
      <c r="O83" s="160"/>
      <c r="P83" s="160"/>
    </row>
    <row r="84" spans="1:16" hidden="1" x14ac:dyDescent="0.25">
      <c r="A84" s="160"/>
      <c r="B84" s="160"/>
      <c r="C84" s="160"/>
      <c r="D84" s="160"/>
      <c r="E84" s="161"/>
      <c r="F84" s="166"/>
      <c r="G84" s="166"/>
      <c r="H84" s="166"/>
      <c r="I84" s="166"/>
      <c r="J84" s="160"/>
      <c r="K84" s="84"/>
      <c r="L84" s="84"/>
      <c r="M84" s="84"/>
      <c r="N84" s="160"/>
      <c r="O84" s="160"/>
      <c r="P84" s="160"/>
    </row>
    <row r="85" spans="1:16" hidden="1" x14ac:dyDescent="0.25">
      <c r="A85" s="160"/>
      <c r="B85" s="160"/>
      <c r="C85" s="160"/>
      <c r="D85" s="160"/>
      <c r="E85" s="161"/>
      <c r="F85" s="166"/>
      <c r="G85" s="166"/>
      <c r="H85" s="166"/>
      <c r="I85" s="166"/>
      <c r="J85" s="160"/>
      <c r="K85" s="84"/>
      <c r="L85" s="84"/>
      <c r="M85" s="96"/>
      <c r="N85" s="160"/>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97"/>
      <c r="O87" s="160"/>
      <c r="P87" s="160"/>
    </row>
    <row r="88" spans="1:16" hidden="1" x14ac:dyDescent="0.25">
      <c r="A88" s="160"/>
      <c r="B88" s="160"/>
      <c r="C88" s="160"/>
      <c r="D88" s="160"/>
      <c r="E88" s="161"/>
      <c r="F88" s="166"/>
      <c r="G88" s="166"/>
      <c r="H88" s="166"/>
      <c r="I88" s="166"/>
      <c r="J88" s="160"/>
      <c r="K88" s="160"/>
      <c r="L88" s="160"/>
      <c r="M88" s="160"/>
      <c r="N88" s="97"/>
      <c r="O88" s="160"/>
      <c r="P88" s="160"/>
    </row>
    <row r="89" spans="1:16" hidden="1" x14ac:dyDescent="0.25">
      <c r="A89" s="160"/>
      <c r="B89" s="160"/>
      <c r="C89" s="160"/>
      <c r="D89" s="160"/>
      <c r="E89" s="161"/>
      <c r="F89" s="166"/>
      <c r="G89" s="166"/>
      <c r="H89" s="166"/>
      <c r="I89" s="166"/>
      <c r="J89" s="160"/>
      <c r="K89" s="160"/>
      <c r="L89" s="160"/>
      <c r="M89" s="160"/>
      <c r="N89" s="160"/>
      <c r="O89" s="160"/>
      <c r="P89" s="160"/>
    </row>
    <row r="90" spans="1:16" hidden="1" x14ac:dyDescent="0.25">
      <c r="A90" s="160"/>
      <c r="B90" s="160"/>
      <c r="C90" s="160"/>
      <c r="D90" s="160"/>
      <c r="E90" s="98"/>
      <c r="F90" s="166"/>
      <c r="G90" s="166"/>
      <c r="H90" s="166"/>
      <c r="I90" s="166"/>
      <c r="J90" s="160"/>
      <c r="K90" s="84"/>
      <c r="L90" s="84"/>
      <c r="M90" s="84"/>
      <c r="N90" s="160"/>
      <c r="O90" s="160"/>
      <c r="P90" s="160"/>
    </row>
    <row r="91" spans="1:16" hidden="1" x14ac:dyDescent="0.25"/>
    <row r="92" spans="1:16" hidden="1" x14ac:dyDescent="0.25"/>
    <row r="93" spans="1:16" hidden="1" x14ac:dyDescent="0.25">
      <c r="A93" s="158" t="s">
        <v>7</v>
      </c>
      <c r="D93" s="158" t="s">
        <v>18</v>
      </c>
      <c r="E93" s="38" t="s">
        <v>19</v>
      </c>
    </row>
    <row r="94" spans="1:16" hidden="1" x14ac:dyDescent="0.25">
      <c r="A94" s="158" t="str">
        <f>IF(N22=0,"",N22)</f>
        <v/>
      </c>
      <c r="D94" s="158">
        <f t="shared" ref="D94:D108" ca="1" si="2">IF(A94="",0,VLOOKUP(A94,INDIRECT("'"&amp;$I$7&amp;"'!C500:M515"),11,0))</f>
        <v>0</v>
      </c>
      <c r="E94" s="38" t="str">
        <f>IF(O22="","",SUM(D94/O22)*#REF!)</f>
        <v/>
      </c>
    </row>
    <row r="95" spans="1:16" hidden="1" x14ac:dyDescent="0.25">
      <c r="A95" s="158" t="str">
        <f>IF(N24=0,"",N24)</f>
        <v/>
      </c>
      <c r="D95" s="158">
        <f t="shared" ca="1" si="2"/>
        <v>0</v>
      </c>
      <c r="E95" s="38" t="str">
        <f>IF(O24="","",SUM(D95/O24)*#REF!)</f>
        <v/>
      </c>
    </row>
    <row r="96" spans="1:16" hidden="1" x14ac:dyDescent="0.25">
      <c r="A96" s="158" t="str">
        <f>IF(N27=0,"",N27)</f>
        <v/>
      </c>
      <c r="D96" s="158">
        <f t="shared" ca="1" si="2"/>
        <v>0</v>
      </c>
      <c r="E96" s="38" t="str">
        <f>IF(O27="","",SUM(D96/O27)*#REF!)</f>
        <v/>
      </c>
    </row>
    <row r="97" spans="1:5" hidden="1" x14ac:dyDescent="0.25">
      <c r="A97" s="158" t="str">
        <f>IF(N28=0,"",N28)</f>
        <v/>
      </c>
      <c r="D97" s="158">
        <f t="shared" ca="1" si="2"/>
        <v>0</v>
      </c>
      <c r="E97" s="38" t="str">
        <f>IF(O28="","",SUM(D97/O28)*#REF!)</f>
        <v/>
      </c>
    </row>
    <row r="98" spans="1:5" hidden="1" x14ac:dyDescent="0.25">
      <c r="A98" s="158" t="str">
        <f>IF(N29=0,"",N29)</f>
        <v/>
      </c>
      <c r="D98" s="158">
        <f t="shared" ca="1" si="2"/>
        <v>0</v>
      </c>
      <c r="E98" s="38" t="str">
        <f>IF(O29="","",SUM(D98/O29)*#REF!)</f>
        <v/>
      </c>
    </row>
    <row r="99" spans="1:5" hidden="1" x14ac:dyDescent="0.25">
      <c r="A99" s="158" t="str">
        <f t="shared" ref="A99" si="3">IF(N33=0,"",N33)</f>
        <v/>
      </c>
      <c r="D99" s="158">
        <f t="shared" ca="1" si="2"/>
        <v>0</v>
      </c>
      <c r="E99" s="38" t="str">
        <f>IF(O33="","",SUM(D99/O33)*#REF!)</f>
        <v/>
      </c>
    </row>
    <row r="100" spans="1:5" hidden="1" x14ac:dyDescent="0.25">
      <c r="A100" s="158" t="e">
        <f>IF(#REF!=0,"",#REF!)</f>
        <v>#REF!</v>
      </c>
      <c r="D100" s="158" t="e">
        <f t="shared" ca="1" si="2"/>
        <v>#REF!</v>
      </c>
      <c r="E100" s="38" t="e">
        <f>IF(#REF!="","",SUM(D100/#REF!)*#REF!)</f>
        <v>#REF!</v>
      </c>
    </row>
    <row r="101" spans="1:5" hidden="1" x14ac:dyDescent="0.25">
      <c r="A101" s="158" t="str">
        <f>IF(N34=0,"",N34)</f>
        <v/>
      </c>
      <c r="D101" s="158">
        <f t="shared" ca="1" si="2"/>
        <v>0</v>
      </c>
      <c r="E101" s="38" t="str">
        <f>IF(O34="","",SUM(D101/O34)*#REF!)</f>
        <v/>
      </c>
    </row>
    <row r="102" spans="1:5" hidden="1" x14ac:dyDescent="0.25">
      <c r="A102" s="158" t="str">
        <f>IF(N35=0,"",N35)</f>
        <v/>
      </c>
      <c r="D102" s="158">
        <f t="shared" ca="1" si="2"/>
        <v>0</v>
      </c>
      <c r="E102" s="38" t="str">
        <f>IF(O35="","",SUM(D102/O35)*#REF!)</f>
        <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idden="1" x14ac:dyDescent="0.25">
      <c r="A107" s="158" t="e">
        <f>IF(#REF!=0,"",#REF!)</f>
        <v>#REF!</v>
      </c>
      <c r="D107" s="158" t="e">
        <f t="shared" ca="1" si="2"/>
        <v>#REF!</v>
      </c>
      <c r="E107" s="38" t="e">
        <f>IF(#REF!="","",SUM(D107/#REF!)*#REF!)</f>
        <v>#REF!</v>
      </c>
    </row>
    <row r="108" spans="1:5" hidden="1" x14ac:dyDescent="0.25">
      <c r="A108" s="158" t="e">
        <f>IF(#REF!=0,"",#REF!)</f>
        <v>#REF!</v>
      </c>
      <c r="D108" s="158" t="e">
        <f t="shared" ca="1" si="2"/>
        <v>#REF!</v>
      </c>
      <c r="E108" s="38" t="e">
        <f>IF(#REF!="","",SUM(D108/#REF!)*#REF!)</f>
        <v>#REF!</v>
      </c>
    </row>
    <row r="109" spans="1:5" ht="15.75" hidden="1" thickBot="1" x14ac:dyDescent="0.3">
      <c r="A109" s="99" t="s">
        <v>20</v>
      </c>
      <c r="B109" s="99"/>
      <c r="C109" s="99"/>
      <c r="D109" s="99" t="e">
        <f ca="1">SUM(D94:D108)</f>
        <v>#REF!</v>
      </c>
      <c r="E109" s="100" t="e">
        <f>SUM(E94:E108)</f>
        <v>#REF!</v>
      </c>
    </row>
    <row r="110" spans="1:5" ht="15.75" hidden="1" thickTop="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hqpSsEIPDZ1d4utWfwnUuHe1B3eCQN8gndLkk+cysbjAFNDlzSd9gX3SZnkJvPfM0TiUeBJUTTReGjh2WSGZ9A==" saltValue="BPIgqcVzt1/1b+Cqcg9MZQ==" spinCount="100000" sheet="1" objects="1" scenarios="1"/>
  <mergeCells count="2">
    <mergeCell ref="B3:I3"/>
    <mergeCell ref="B44:I44"/>
  </mergeCells>
  <phoneticPr fontId="11" type="noConversion"/>
  <conditionalFormatting sqref="N16">
    <cfRule type="cellIs" dxfId="10"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915AE-CE38-4FC2-BB4F-62ADDA9DC7BE}">
  <sheetPr>
    <tabColor rgb="FFC2E76B"/>
  </sheetPr>
  <dimension ref="A1:K51"/>
  <sheetViews>
    <sheetView showGridLines="0" workbookViewId="0"/>
  </sheetViews>
  <sheetFormatPr defaultColWidth="0" defaultRowHeight="15" zeroHeight="1" x14ac:dyDescent="0.25"/>
  <cols>
    <col min="1" max="1" width="71" style="158" bestFit="1" customWidth="1"/>
    <col min="2" max="2" width="19.140625" style="158" customWidth="1"/>
    <col min="3" max="3" width="5.7109375" style="158" hidden="1" customWidth="1"/>
    <col min="4" max="5" width="0" style="158" hidden="1" customWidth="1"/>
    <col min="6" max="6" width="5.7109375" style="158" hidden="1" customWidth="1"/>
    <col min="7" max="7" width="0" style="158" hidden="1" customWidth="1"/>
    <col min="8" max="8" width="5.7109375" style="158" hidden="1" customWidth="1"/>
    <col min="9" max="11" width="0" style="158" hidden="1" customWidth="1"/>
    <col min="12" max="16384" width="9.140625" style="158" hidden="1"/>
  </cols>
  <sheetData>
    <row r="1" spans="1:2" x14ac:dyDescent="0.25"/>
    <row r="2" spans="1:2" ht="21" x14ac:dyDescent="0.35">
      <c r="A2" s="237" t="str">
        <f>CONCATENATE("Tariefblad Inventarisatie, onderdeel van ",bestekcontract," ",besteknr)</f>
        <v>Tariefblad Inventarisatie, onderdeel van bestek 2021-GRB2309</v>
      </c>
      <c r="B2" s="172"/>
    </row>
    <row r="3" spans="1:2" x14ac:dyDescent="0.25">
      <c r="A3" s="303"/>
      <c r="B3" s="304"/>
    </row>
    <row r="4" spans="1:2" x14ac:dyDescent="0.25">
      <c r="A4" s="126" t="s">
        <v>250</v>
      </c>
      <c r="B4" s="131" t="s">
        <v>253</v>
      </c>
    </row>
    <row r="5" spans="1:2" x14ac:dyDescent="0.25">
      <c r="A5" s="246"/>
      <c r="B5" s="235"/>
    </row>
    <row r="6" spans="1:2" ht="60" x14ac:dyDescent="0.25">
      <c r="A6" s="306" t="s">
        <v>251</v>
      </c>
      <c r="B6" s="305">
        <v>0</v>
      </c>
    </row>
    <row r="7" spans="1:2" x14ac:dyDescent="0.25">
      <c r="A7" s="248"/>
      <c r="B7" s="235"/>
    </row>
    <row r="8" spans="1:2" ht="24" customHeight="1" x14ac:dyDescent="0.25">
      <c r="A8" s="243" t="s">
        <v>71</v>
      </c>
      <c r="B8" s="250">
        <f>SUM(B5:B7)</f>
        <v>0</v>
      </c>
    </row>
    <row r="9" spans="1:2" x14ac:dyDescent="0.25"/>
    <row r="10" spans="1:2" x14ac:dyDescent="0.25"/>
    <row r="11" spans="1:2" x14ac:dyDescent="0.25"/>
    <row r="12" spans="1:2" x14ac:dyDescent="0.25"/>
    <row r="13" spans="1:2" x14ac:dyDescent="0.25"/>
    <row r="14" spans="1:2" x14ac:dyDescent="0.25"/>
    <row r="15" spans="1:2" x14ac:dyDescent="0.25"/>
    <row r="16" spans="1:2"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sheetProtection algorithmName="SHA-512" hashValue="UfIjLjGtmbLSoVfiwKnP7vHzpS32t2T+LNUzSV3Eq10eJqR4lIsRqQ1ehMg+lB2npdqxnDiBimyeJ1+/31s5ag==" saltValue="KugNKHEjTFOrhzIxdWIyvw==" spinCount="100000" sheet="1" objects="1" scenarios="1"/>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Blad44">
    <tabColor rgb="FFC2E76B"/>
  </sheetPr>
  <dimension ref="A1:Q129"/>
  <sheetViews>
    <sheetView showGridLines="0" showZeros="0" topLeftCell="A3" zoomScaleNormal="100" workbookViewId="0">
      <selection activeCell="G11" sqref="G11"/>
    </sheetView>
  </sheetViews>
  <sheetFormatPr defaultColWidth="0" defaultRowHeight="15" zeroHeight="1" x14ac:dyDescent="0.25"/>
  <cols>
    <col min="1" max="1" width="8.140625" style="36" customWidth="1"/>
    <col min="2" max="4" width="15.7109375" style="36" customWidth="1"/>
    <col min="5" max="5" width="15.7109375" style="38" customWidth="1"/>
    <col min="6" max="6" width="15.7109375" style="39" customWidth="1"/>
    <col min="7" max="9" width="16.85546875" style="39" customWidth="1"/>
    <col min="10" max="11" width="15.7109375" style="36" customWidth="1"/>
    <col min="12" max="15" width="15.7109375" style="36" hidden="1" customWidth="1"/>
    <col min="16" max="16" width="16.42578125" style="36" hidden="1" customWidth="1"/>
    <col min="17" max="17" width="2.140625" style="36" hidden="1" customWidth="1"/>
    <col min="18" max="16384" width="0" style="36" hidden="1"/>
  </cols>
  <sheetData>
    <row r="1" spans="1:15" hidden="1" x14ac:dyDescent="0.25">
      <c r="D1" s="37"/>
    </row>
    <row r="2" spans="1:15" hidden="1" x14ac:dyDescent="0.25">
      <c r="D2" s="37"/>
    </row>
    <row r="3" spans="1:15" ht="21.75" customHeight="1" x14ac:dyDescent="0.35">
      <c r="B3" s="350" t="str">
        <f>CONCATENATE("Uitvoeringsbepaling"," ",I6,", onderdeel van ",verzamelblad!A2," ",verzamelblad!A3)</f>
        <v>Uitvoeringsbepaling 34,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44"/>
      <c r="B5" s="132" t="str">
        <f>VLOOKUP(I6,verzamelblad!A5:E54,3)</f>
        <v>SWBS Pork</v>
      </c>
      <c r="C5" s="117"/>
      <c r="D5" s="117"/>
      <c r="E5" s="118"/>
      <c r="F5" s="48"/>
      <c r="G5" s="48"/>
      <c r="H5" s="48"/>
      <c r="I5" s="123"/>
      <c r="J5" s="40"/>
      <c r="K5" s="40"/>
    </row>
    <row r="6" spans="1:15" x14ac:dyDescent="0.25">
      <c r="A6" s="44"/>
      <c r="B6" s="134" t="str">
        <f>VLOOKUP(I6,verzamelblad!A5:E54,4)</f>
        <v>Zanglijster 38</v>
      </c>
      <c r="C6" s="119"/>
      <c r="D6" s="119"/>
      <c r="E6" s="120"/>
      <c r="F6" s="53"/>
      <c r="G6" s="54" t="s">
        <v>5</v>
      </c>
      <c r="H6" s="101"/>
      <c r="I6" s="124">
        <v>34</v>
      </c>
      <c r="J6" s="40"/>
      <c r="K6" s="40"/>
      <c r="L6" s="40"/>
    </row>
    <row r="7" spans="1:15" x14ac:dyDescent="0.25">
      <c r="A7" s="44"/>
      <c r="B7" s="135" t="str">
        <f>VLOOKUP(I6,verzamelblad!A5:E54,5)</f>
        <v>Ter Apel</v>
      </c>
      <c r="C7" s="121"/>
      <c r="D7" s="121"/>
      <c r="E7" s="122"/>
      <c r="F7" s="59"/>
      <c r="G7" s="60" t="s">
        <v>6</v>
      </c>
      <c r="H7" s="60"/>
      <c r="I7" s="125" t="str">
        <f>CONCATENATE(I6,"a")</f>
        <v>34a</v>
      </c>
      <c r="J7" s="40"/>
      <c r="K7" s="40"/>
      <c r="L7" s="40"/>
    </row>
    <row r="8" spans="1:15" x14ac:dyDescent="0.25">
      <c r="A8" s="62"/>
      <c r="B8" s="62"/>
      <c r="C8" s="62"/>
      <c r="D8" s="62"/>
      <c r="E8" s="63"/>
      <c r="F8" s="64"/>
      <c r="G8" s="64"/>
      <c r="H8" s="64"/>
      <c r="I8" s="64"/>
      <c r="J8" s="65"/>
      <c r="K8" s="40"/>
      <c r="L8" s="40"/>
      <c r="M8" s="40"/>
    </row>
    <row r="9" spans="1:15" x14ac:dyDescent="0.25">
      <c r="A9" s="62"/>
      <c r="B9" s="62"/>
      <c r="C9" s="62"/>
      <c r="D9" s="62"/>
      <c r="E9" s="66" t="e">
        <f>VLOOKUP($I$6,verzamelblad!$A$5:$EX$51,14,0)</f>
        <v>#N/A</v>
      </c>
      <c r="G9" s="64"/>
      <c r="H9" s="64"/>
      <c r="I9" s="64"/>
      <c r="J9" s="40"/>
      <c r="K9" s="40"/>
      <c r="L9" s="40"/>
      <c r="M9" s="40"/>
    </row>
    <row r="10" spans="1:15" x14ac:dyDescent="0.25">
      <c r="A10" s="62"/>
      <c r="B10" s="126" t="s">
        <v>44</v>
      </c>
      <c r="C10" s="127"/>
      <c r="D10" s="128"/>
      <c r="E10" s="128"/>
      <c r="F10" s="129" t="s">
        <v>189</v>
      </c>
      <c r="G10" s="129" t="s">
        <v>4</v>
      </c>
      <c r="H10" s="130" t="s">
        <v>190</v>
      </c>
      <c r="I10" s="131" t="s">
        <v>191</v>
      </c>
      <c r="J10" s="63"/>
      <c r="K10" s="63"/>
      <c r="L10" s="72"/>
      <c r="M10" s="38"/>
    </row>
    <row r="11" spans="1:15" x14ac:dyDescent="0.25">
      <c r="A11" s="62"/>
      <c r="B11" s="73" t="s">
        <v>202</v>
      </c>
      <c r="C11" s="74"/>
      <c r="D11" s="74"/>
      <c r="E11" s="75"/>
      <c r="F11" s="156" t="s">
        <v>203</v>
      </c>
      <c r="G11" s="77"/>
      <c r="H11" s="149"/>
      <c r="I11" s="145">
        <f>SUM(G11*H11)</f>
        <v>0</v>
      </c>
      <c r="J11" s="63"/>
      <c r="K11" s="63"/>
      <c r="L11" s="72"/>
      <c r="M11" s="38"/>
    </row>
    <row r="12" spans="1:15" ht="18.75" customHeight="1" x14ac:dyDescent="0.25">
      <c r="B12" s="73" t="s">
        <v>196</v>
      </c>
      <c r="C12" s="74"/>
      <c r="D12" s="74"/>
      <c r="E12" s="75"/>
      <c r="F12" s="76" t="s">
        <v>192</v>
      </c>
      <c r="G12" s="77"/>
      <c r="H12" s="149"/>
      <c r="I12" s="145">
        <f>SUM(G12*H12)</f>
        <v>0</v>
      </c>
      <c r="J12" s="38"/>
      <c r="K12" s="79"/>
      <c r="L12" s="79"/>
      <c r="M12" s="38"/>
      <c r="N12" s="38"/>
    </row>
    <row r="13" spans="1:15" x14ac:dyDescent="0.25">
      <c r="A13" s="62"/>
      <c r="B13" s="80" t="s">
        <v>197</v>
      </c>
      <c r="C13" s="81"/>
      <c r="D13" s="81"/>
      <c r="E13" s="82"/>
      <c r="F13" s="83" t="s">
        <v>192</v>
      </c>
      <c r="G13" s="77"/>
      <c r="H13" s="149"/>
      <c r="I13" s="145">
        <f>SUM(G13*H13)</f>
        <v>0</v>
      </c>
      <c r="J13" s="84"/>
      <c r="K13" s="84"/>
      <c r="L13" s="84"/>
      <c r="M13" s="85"/>
      <c r="N13" s="86"/>
      <c r="O13" s="62"/>
    </row>
    <row r="14" spans="1:15" x14ac:dyDescent="0.25">
      <c r="A14" s="62"/>
      <c r="B14" s="80" t="s">
        <v>198</v>
      </c>
      <c r="C14" s="81"/>
      <c r="D14" s="81"/>
      <c r="E14" s="82"/>
      <c r="F14" s="83" t="s">
        <v>192</v>
      </c>
      <c r="G14" s="77"/>
      <c r="H14" s="149"/>
      <c r="I14" s="145">
        <f t="shared" ref="I14:I30" si="0">SUM(G14*H14)</f>
        <v>0</v>
      </c>
      <c r="J14" s="84"/>
      <c r="K14" s="84"/>
      <c r="L14" s="84"/>
      <c r="M14" s="85"/>
      <c r="N14" s="86"/>
      <c r="O14" s="62"/>
    </row>
    <row r="15" spans="1:15" x14ac:dyDescent="0.25">
      <c r="A15" s="62"/>
      <c r="B15" s="80" t="s">
        <v>60</v>
      </c>
      <c r="C15" s="81"/>
      <c r="D15" s="81"/>
      <c r="E15" s="82"/>
      <c r="F15" s="83" t="s">
        <v>193</v>
      </c>
      <c r="G15" s="77"/>
      <c r="H15" s="149"/>
      <c r="I15" s="145">
        <f t="shared" si="0"/>
        <v>0</v>
      </c>
      <c r="J15" s="84"/>
      <c r="K15" s="84"/>
      <c r="L15" s="84"/>
      <c r="M15" s="85"/>
      <c r="N15" s="86"/>
      <c r="O15" s="62"/>
    </row>
    <row r="16" spans="1:15" x14ac:dyDescent="0.25">
      <c r="A16" s="62"/>
      <c r="B16" s="80" t="s">
        <v>61</v>
      </c>
      <c r="C16" s="81"/>
      <c r="D16" s="81"/>
      <c r="E16" s="82"/>
      <c r="F16" s="83" t="s">
        <v>194</v>
      </c>
      <c r="G16" s="77"/>
      <c r="H16" s="149"/>
      <c r="I16" s="145">
        <f t="shared" si="0"/>
        <v>0</v>
      </c>
      <c r="J16" s="84"/>
      <c r="K16" s="84"/>
      <c r="L16" s="84"/>
      <c r="M16" s="85"/>
      <c r="N16" s="63"/>
      <c r="O16" s="62"/>
    </row>
    <row r="17" spans="1:15" x14ac:dyDescent="0.25">
      <c r="A17" s="62"/>
      <c r="B17" s="80" t="s">
        <v>199</v>
      </c>
      <c r="C17" s="81"/>
      <c r="D17" s="81"/>
      <c r="E17" s="82"/>
      <c r="F17" s="76" t="s">
        <v>193</v>
      </c>
      <c r="G17" s="77"/>
      <c r="H17" s="149"/>
      <c r="I17" s="145">
        <f t="shared" si="0"/>
        <v>0</v>
      </c>
      <c r="J17" s="62"/>
      <c r="K17" s="62"/>
      <c r="L17" s="62"/>
      <c r="M17" s="62"/>
      <c r="N17" s="62"/>
      <c r="O17" s="62"/>
    </row>
    <row r="18" spans="1:15" x14ac:dyDescent="0.25">
      <c r="A18" s="62"/>
      <c r="B18" s="80" t="s">
        <v>74</v>
      </c>
      <c r="C18" s="81"/>
      <c r="D18" s="81"/>
      <c r="E18" s="82"/>
      <c r="F18" s="156" t="s">
        <v>193</v>
      </c>
      <c r="G18" s="77"/>
      <c r="H18" s="149"/>
      <c r="I18" s="145">
        <f t="shared" si="0"/>
        <v>0</v>
      </c>
      <c r="J18" s="62"/>
      <c r="K18" s="62"/>
      <c r="L18" s="62"/>
      <c r="M18" s="62"/>
      <c r="N18" s="62"/>
      <c r="O18" s="62"/>
    </row>
    <row r="19" spans="1:15" x14ac:dyDescent="0.25">
      <c r="A19" s="62"/>
      <c r="B19" s="80" t="s">
        <v>62</v>
      </c>
      <c r="C19" s="81"/>
      <c r="D19" s="81"/>
      <c r="E19" s="82"/>
      <c r="F19" s="83" t="s">
        <v>193</v>
      </c>
      <c r="G19" s="77"/>
      <c r="H19" s="149"/>
      <c r="I19" s="145">
        <f t="shared" si="0"/>
        <v>0</v>
      </c>
      <c r="J19" s="62"/>
      <c r="K19" s="62"/>
      <c r="L19" s="62"/>
      <c r="M19" s="62"/>
      <c r="N19" s="62"/>
      <c r="O19" s="62"/>
    </row>
    <row r="20" spans="1:15" ht="15.75" customHeight="1" x14ac:dyDescent="0.25">
      <c r="A20" s="62"/>
      <c r="B20" s="80" t="s">
        <v>63</v>
      </c>
      <c r="C20" s="81"/>
      <c r="D20" s="81"/>
      <c r="E20" s="82"/>
      <c r="F20" s="76" t="s">
        <v>193</v>
      </c>
      <c r="G20" s="77"/>
      <c r="H20" s="149"/>
      <c r="I20" s="145">
        <f t="shared" si="0"/>
        <v>0</v>
      </c>
      <c r="J20" s="62"/>
      <c r="K20" s="62"/>
      <c r="L20" s="62"/>
      <c r="M20" s="62"/>
      <c r="N20" s="62"/>
      <c r="O20" s="62"/>
    </row>
    <row r="21" spans="1:15" ht="15.75" customHeight="1" x14ac:dyDescent="0.25">
      <c r="A21" s="62"/>
      <c r="B21" s="80" t="s">
        <v>64</v>
      </c>
      <c r="C21" s="81"/>
      <c r="D21" s="81"/>
      <c r="E21" s="82"/>
      <c r="F21" s="76" t="s">
        <v>193</v>
      </c>
      <c r="G21" s="77"/>
      <c r="H21" s="149"/>
      <c r="I21" s="145">
        <f t="shared" si="0"/>
        <v>0</v>
      </c>
      <c r="J21" s="62"/>
      <c r="K21" s="62"/>
      <c r="L21" s="62"/>
      <c r="M21" s="62"/>
      <c r="N21" s="62"/>
      <c r="O21" s="62"/>
    </row>
    <row r="22" spans="1:15" x14ac:dyDescent="0.25">
      <c r="A22" s="62"/>
      <c r="B22" s="80" t="s">
        <v>65</v>
      </c>
      <c r="C22" s="81"/>
      <c r="D22" s="87"/>
      <c r="E22" s="82"/>
      <c r="F22" s="76" t="s">
        <v>193</v>
      </c>
      <c r="G22" s="77"/>
      <c r="H22" s="149"/>
      <c r="I22" s="145">
        <f t="shared" si="0"/>
        <v>0</v>
      </c>
      <c r="J22" s="88"/>
      <c r="K22" s="88"/>
      <c r="L22" s="88"/>
      <c r="M22" s="62"/>
      <c r="N22" s="63"/>
      <c r="O22" s="89"/>
    </row>
    <row r="23" spans="1:15" x14ac:dyDescent="0.25">
      <c r="A23" s="62"/>
      <c r="B23" s="80" t="s">
        <v>66</v>
      </c>
      <c r="C23" s="81"/>
      <c r="D23" s="81"/>
      <c r="E23" s="82"/>
      <c r="F23" s="76" t="s">
        <v>193</v>
      </c>
      <c r="G23" s="77"/>
      <c r="H23" s="149"/>
      <c r="I23" s="145">
        <f t="shared" si="0"/>
        <v>0</v>
      </c>
      <c r="J23" s="62"/>
      <c r="K23" s="62"/>
      <c r="L23" s="62"/>
      <c r="M23" s="62"/>
      <c r="N23" s="63"/>
      <c r="O23" s="89"/>
    </row>
    <row r="24" spans="1:15" x14ac:dyDescent="0.25">
      <c r="A24" s="62"/>
      <c r="B24" s="80" t="s">
        <v>200</v>
      </c>
      <c r="C24" s="81"/>
      <c r="D24" s="82"/>
      <c r="E24" s="82"/>
      <c r="F24" s="39" t="s">
        <v>193</v>
      </c>
      <c r="G24" s="77"/>
      <c r="H24" s="149"/>
      <c r="I24" s="145">
        <f t="shared" si="0"/>
        <v>0</v>
      </c>
      <c r="J24" s="63"/>
      <c r="K24" s="63"/>
      <c r="L24" s="63"/>
      <c r="M24" s="62"/>
      <c r="N24" s="63"/>
      <c r="O24" s="89"/>
    </row>
    <row r="25" spans="1:15" x14ac:dyDescent="0.25">
      <c r="A25" s="62"/>
      <c r="B25" s="73" t="s">
        <v>67</v>
      </c>
      <c r="C25" s="81"/>
      <c r="D25" s="82"/>
      <c r="E25" s="82"/>
      <c r="F25" s="76" t="s">
        <v>193</v>
      </c>
      <c r="G25" s="77"/>
      <c r="H25" s="149"/>
      <c r="I25" s="145">
        <f t="shared" si="0"/>
        <v>0</v>
      </c>
      <c r="J25" s="44"/>
      <c r="K25" s="44"/>
      <c r="L25" s="44"/>
      <c r="M25" s="62"/>
      <c r="N25" s="63"/>
      <c r="O25" s="89"/>
    </row>
    <row r="26" spans="1:15" x14ac:dyDescent="0.25">
      <c r="A26" s="62"/>
      <c r="B26" s="73" t="s">
        <v>68</v>
      </c>
      <c r="C26" s="81"/>
      <c r="D26" s="82"/>
      <c r="E26" s="82"/>
      <c r="F26" s="76" t="s">
        <v>193</v>
      </c>
      <c r="G26" s="77"/>
      <c r="H26" s="149"/>
      <c r="I26" s="145">
        <f t="shared" si="0"/>
        <v>0</v>
      </c>
      <c r="J26" s="44"/>
      <c r="K26" s="44"/>
      <c r="L26" s="44"/>
      <c r="M26" s="62"/>
      <c r="N26" s="63"/>
      <c r="O26" s="89"/>
    </row>
    <row r="27" spans="1:15" x14ac:dyDescent="0.25">
      <c r="A27" s="62"/>
      <c r="B27" s="73" t="s">
        <v>69</v>
      </c>
      <c r="C27" s="81"/>
      <c r="D27" s="82"/>
      <c r="E27" s="82"/>
      <c r="F27" s="76" t="s">
        <v>193</v>
      </c>
      <c r="G27" s="77"/>
      <c r="H27" s="149"/>
      <c r="I27" s="145">
        <f t="shared" si="0"/>
        <v>0</v>
      </c>
      <c r="J27" s="44"/>
      <c r="K27" s="44"/>
      <c r="L27" s="44"/>
      <c r="M27" s="62"/>
      <c r="N27" s="63"/>
      <c r="O27" s="89"/>
    </row>
    <row r="28" spans="1:15" x14ac:dyDescent="0.25">
      <c r="A28" s="62"/>
      <c r="B28" s="73" t="s">
        <v>70</v>
      </c>
      <c r="C28" s="81"/>
      <c r="D28" s="82"/>
      <c r="E28" s="82"/>
      <c r="F28" s="76" t="s">
        <v>192</v>
      </c>
      <c r="G28" s="77"/>
      <c r="H28" s="149"/>
      <c r="I28" s="145">
        <f t="shared" si="0"/>
        <v>0</v>
      </c>
      <c r="J28" s="44"/>
      <c r="K28" s="44"/>
      <c r="L28" s="44"/>
      <c r="M28" s="62"/>
      <c r="N28" s="63"/>
      <c r="O28" s="89"/>
    </row>
    <row r="29" spans="1:15" x14ac:dyDescent="0.25">
      <c r="A29" s="62"/>
      <c r="B29" s="73" t="s">
        <v>45</v>
      </c>
      <c r="C29" s="81"/>
      <c r="D29" s="82"/>
      <c r="E29" s="82"/>
      <c r="F29" s="76" t="s">
        <v>192</v>
      </c>
      <c r="G29" s="77"/>
      <c r="H29" s="149"/>
      <c r="I29" s="145">
        <f t="shared" si="0"/>
        <v>0</v>
      </c>
      <c r="J29" s="44"/>
      <c r="K29" s="44"/>
      <c r="L29" s="44"/>
      <c r="M29" s="62"/>
      <c r="N29" s="63"/>
      <c r="O29" s="89"/>
    </row>
    <row r="30" spans="1:15" x14ac:dyDescent="0.25">
      <c r="A30" s="62"/>
      <c r="B30" s="73" t="s">
        <v>73</v>
      </c>
      <c r="C30" s="81"/>
      <c r="D30" s="82"/>
      <c r="E30" s="82"/>
      <c r="F30" s="155" t="s">
        <v>195</v>
      </c>
      <c r="G30" s="77"/>
      <c r="H30" s="150"/>
      <c r="I30" s="145">
        <f t="shared" si="0"/>
        <v>0</v>
      </c>
      <c r="J30" s="44"/>
      <c r="K30" s="44"/>
      <c r="L30" s="44"/>
      <c r="M30" s="62"/>
      <c r="N30" s="63"/>
      <c r="O30" s="89"/>
    </row>
    <row r="31" spans="1:15" x14ac:dyDescent="0.25">
      <c r="A31" s="62"/>
      <c r="B31" s="73" t="s">
        <v>84</v>
      </c>
      <c r="C31" s="76"/>
      <c r="D31" s="76"/>
      <c r="E31" s="76"/>
      <c r="F31" s="76" t="s">
        <v>192</v>
      </c>
      <c r="G31" s="77"/>
      <c r="H31" s="151"/>
      <c r="I31" s="145">
        <f>SUM(G31*H31)</f>
        <v>0</v>
      </c>
      <c r="J31" s="63"/>
      <c r="K31" s="63"/>
      <c r="L31" s="63"/>
      <c r="M31" s="62"/>
      <c r="N31" s="62"/>
      <c r="O31" s="62"/>
    </row>
    <row r="32" spans="1:15" ht="15.75" thickBot="1" x14ac:dyDescent="0.3">
      <c r="A32" s="62"/>
      <c r="B32" s="153" t="s">
        <v>71</v>
      </c>
      <c r="C32" s="91"/>
      <c r="D32" s="92"/>
      <c r="E32" s="92"/>
      <c r="F32" s="93"/>
      <c r="G32" s="94"/>
      <c r="H32" s="94"/>
      <c r="I32" s="147">
        <f>SUM(I11:I31)</f>
        <v>0</v>
      </c>
      <c r="J32" s="44"/>
      <c r="K32" s="44"/>
      <c r="L32" s="44"/>
      <c r="M32" s="62"/>
      <c r="N32" s="62"/>
      <c r="O32" s="62"/>
    </row>
    <row r="33" spans="1:16" ht="15.75" thickTop="1" x14ac:dyDescent="0.25">
      <c r="A33" s="62"/>
      <c r="B33" s="62"/>
      <c r="C33" s="62"/>
      <c r="D33" s="62"/>
      <c r="E33" s="95"/>
      <c r="F33" s="89"/>
      <c r="G33" s="88"/>
      <c r="H33" s="88"/>
      <c r="I33" s="88"/>
      <c r="J33" s="63"/>
      <c r="K33" s="44"/>
      <c r="L33" s="44"/>
      <c r="M33" s="44"/>
      <c r="N33" s="62"/>
      <c r="O33" s="62"/>
      <c r="P33" s="62"/>
    </row>
    <row r="34" spans="1:16" x14ac:dyDescent="0.25">
      <c r="A34" s="62"/>
      <c r="B34" s="62"/>
      <c r="C34" s="62"/>
      <c r="D34" s="62"/>
      <c r="E34" s="95"/>
      <c r="F34" s="89"/>
      <c r="G34" s="88"/>
      <c r="H34" s="88"/>
      <c r="I34" s="88"/>
      <c r="J34" s="63"/>
      <c r="K34" s="44"/>
      <c r="L34" s="44"/>
      <c r="M34" s="44"/>
      <c r="N34" s="62"/>
      <c r="O34" s="62"/>
      <c r="P34" s="62"/>
    </row>
    <row r="35" spans="1:16" x14ac:dyDescent="0.25">
      <c r="A35" s="62"/>
      <c r="B35" s="62"/>
      <c r="C35" s="62"/>
      <c r="D35" s="62"/>
      <c r="E35" s="95"/>
      <c r="F35" s="89"/>
      <c r="G35" s="88"/>
      <c r="H35" s="88"/>
      <c r="I35" s="88"/>
      <c r="J35" s="63"/>
      <c r="K35" s="44"/>
      <c r="L35" s="44"/>
      <c r="M35" s="44"/>
      <c r="N35" s="62"/>
      <c r="O35" s="62"/>
      <c r="P35" s="62"/>
    </row>
    <row r="36" spans="1:16" x14ac:dyDescent="0.25">
      <c r="A36" s="62"/>
      <c r="B36" s="62"/>
      <c r="C36" s="62"/>
      <c r="D36" s="62"/>
      <c r="E36" s="95"/>
      <c r="F36" s="89"/>
      <c r="G36" s="88"/>
      <c r="H36" s="88"/>
      <c r="I36" s="88"/>
      <c r="J36" s="63"/>
      <c r="K36" s="44"/>
      <c r="L36" s="44"/>
      <c r="M36" s="44"/>
      <c r="N36" s="62"/>
      <c r="O36" s="62"/>
      <c r="P36" s="62"/>
    </row>
    <row r="37" spans="1:16" x14ac:dyDescent="0.25">
      <c r="A37" s="62"/>
      <c r="B37" s="62"/>
      <c r="C37" s="62"/>
      <c r="D37" s="62"/>
      <c r="E37" s="95"/>
      <c r="F37" s="89"/>
      <c r="G37" s="88"/>
      <c r="H37" s="88"/>
      <c r="I37" s="88"/>
      <c r="J37" s="63"/>
      <c r="K37" s="44"/>
      <c r="L37" s="44"/>
      <c r="M37" s="44"/>
      <c r="N37" s="62"/>
      <c r="O37" s="62"/>
      <c r="P37" s="62"/>
    </row>
    <row r="38" spans="1:16" x14ac:dyDescent="0.25">
      <c r="A38" s="62"/>
      <c r="B38" s="62"/>
      <c r="C38" s="62"/>
      <c r="D38" s="62"/>
      <c r="E38" s="95"/>
      <c r="F38" s="89"/>
      <c r="G38" s="88"/>
      <c r="H38" s="88"/>
      <c r="I38" s="88"/>
      <c r="J38" s="63"/>
      <c r="K38" s="44"/>
      <c r="L38" s="44"/>
      <c r="M38" s="44"/>
      <c r="N38" s="62"/>
      <c r="O38" s="62"/>
      <c r="P38" s="62"/>
    </row>
    <row r="39" spans="1:16" x14ac:dyDescent="0.25">
      <c r="A39" s="62"/>
      <c r="B39" s="62"/>
      <c r="C39" s="62"/>
      <c r="D39" s="62"/>
      <c r="E39" s="95"/>
      <c r="F39" s="89"/>
      <c r="G39" s="88"/>
      <c r="H39" s="88"/>
      <c r="I39" s="88"/>
      <c r="J39" s="63"/>
      <c r="K39" s="44"/>
      <c r="L39" s="44"/>
      <c r="M39" s="44"/>
      <c r="N39" s="62"/>
      <c r="O39" s="62"/>
      <c r="P39" s="62"/>
    </row>
    <row r="40" spans="1:16" x14ac:dyDescent="0.25">
      <c r="A40" s="62"/>
      <c r="B40" s="62"/>
      <c r="C40" s="62"/>
      <c r="D40" s="62"/>
      <c r="E40" s="63"/>
      <c r="F40" s="89"/>
      <c r="G40" s="89"/>
      <c r="H40" s="89"/>
      <c r="I40" s="89"/>
      <c r="J40" s="62"/>
      <c r="K40" s="44"/>
      <c r="L40" s="44"/>
      <c r="M40" s="44"/>
      <c r="N40" s="62"/>
      <c r="O40" s="62"/>
      <c r="P40" s="62"/>
    </row>
    <row r="41" spans="1:16" x14ac:dyDescent="0.25">
      <c r="A41" s="62"/>
      <c r="B41" s="62"/>
      <c r="C41" s="62"/>
      <c r="D41" s="62"/>
      <c r="E41" s="63"/>
      <c r="F41" s="89"/>
      <c r="G41" s="89"/>
      <c r="H41" s="89"/>
      <c r="I41" s="89"/>
      <c r="J41" s="62"/>
      <c r="K41" s="62"/>
      <c r="L41" s="62"/>
      <c r="M41" s="62"/>
      <c r="N41" s="62"/>
      <c r="O41" s="62"/>
      <c r="P41" s="62"/>
    </row>
    <row r="42" spans="1:16" x14ac:dyDescent="0.25">
      <c r="A42" s="62"/>
      <c r="B42" s="62"/>
      <c r="C42" s="62"/>
      <c r="D42" s="62"/>
      <c r="E42" s="63"/>
      <c r="F42" s="89"/>
      <c r="G42" s="89"/>
      <c r="H42" s="89"/>
      <c r="I42" s="89"/>
      <c r="J42" s="63"/>
      <c r="K42" s="63"/>
      <c r="L42" s="63"/>
      <c r="M42" s="63"/>
      <c r="N42" s="62"/>
      <c r="O42" s="62"/>
      <c r="P42" s="62"/>
    </row>
    <row r="43" spans="1:16" x14ac:dyDescent="0.25">
      <c r="A43" s="62"/>
      <c r="B43" s="62"/>
      <c r="C43" s="62"/>
      <c r="D43" s="62"/>
      <c r="E43" s="95"/>
      <c r="F43" s="89"/>
      <c r="G43" s="88"/>
      <c r="H43" s="88"/>
      <c r="I43" s="88"/>
      <c r="J43" s="63"/>
      <c r="K43" s="44"/>
      <c r="L43" s="44"/>
      <c r="M43" s="44"/>
      <c r="N43" s="62"/>
      <c r="O43" s="62"/>
      <c r="P43" s="62"/>
    </row>
    <row r="44" spans="1:16" x14ac:dyDescent="0.25">
      <c r="A44" s="62"/>
      <c r="B44" s="62"/>
      <c r="C44" s="62"/>
      <c r="D44" s="62"/>
      <c r="E44" s="95"/>
      <c r="F44" s="89"/>
      <c r="G44" s="88"/>
      <c r="H44" s="88"/>
      <c r="I44" s="88"/>
      <c r="J44" s="63"/>
      <c r="K44" s="44"/>
      <c r="L44" s="44"/>
      <c r="M44" s="44"/>
      <c r="N44" s="62"/>
      <c r="O44" s="62"/>
      <c r="P44" s="62"/>
    </row>
    <row r="45" spans="1:16" x14ac:dyDescent="0.25">
      <c r="A45" s="62"/>
      <c r="B45" s="62"/>
      <c r="C45" s="62"/>
      <c r="D45" s="62"/>
      <c r="E45" s="95"/>
      <c r="F45" s="89"/>
      <c r="G45" s="88"/>
      <c r="H45" s="88"/>
      <c r="I45" s="88"/>
      <c r="J45" s="63"/>
      <c r="K45" s="44"/>
      <c r="L45" s="44"/>
      <c r="M45" s="44"/>
      <c r="N45" s="62"/>
      <c r="O45" s="62"/>
      <c r="P45" s="62"/>
    </row>
    <row r="46" spans="1:16" x14ac:dyDescent="0.25">
      <c r="A46" s="62"/>
      <c r="B46" s="62"/>
      <c r="C46" s="62"/>
      <c r="D46" s="62"/>
      <c r="E46" s="95"/>
      <c r="F46" s="89"/>
      <c r="G46" s="88"/>
      <c r="H46" s="88"/>
      <c r="I46" s="88"/>
      <c r="J46" s="63"/>
      <c r="K46" s="44"/>
      <c r="L46" s="44"/>
      <c r="M46" s="44"/>
      <c r="N46" s="62"/>
      <c r="O46" s="62"/>
      <c r="P46" s="62"/>
    </row>
    <row r="47" spans="1:16" x14ac:dyDescent="0.25">
      <c r="A47" s="62"/>
      <c r="B47" s="62"/>
      <c r="C47" s="62"/>
      <c r="D47" s="62"/>
      <c r="E47" s="95"/>
      <c r="F47" s="89"/>
      <c r="G47" s="88"/>
      <c r="H47" s="88"/>
      <c r="I47" s="88"/>
      <c r="J47" s="63"/>
      <c r="K47" s="44"/>
      <c r="L47" s="44"/>
      <c r="M47" s="44"/>
      <c r="N47" s="62"/>
      <c r="O47" s="62"/>
      <c r="P47" s="62"/>
    </row>
    <row r="48" spans="1:16" x14ac:dyDescent="0.25">
      <c r="A48" s="62"/>
      <c r="B48" s="62"/>
      <c r="C48" s="62"/>
      <c r="D48" s="62"/>
      <c r="E48" s="95"/>
      <c r="F48" s="89"/>
      <c r="G48" s="88"/>
      <c r="H48" s="88"/>
      <c r="I48" s="88"/>
      <c r="J48" s="63"/>
      <c r="K48" s="44"/>
      <c r="L48" s="44"/>
      <c r="M48" s="44"/>
      <c r="N48" s="62"/>
      <c r="O48" s="62"/>
      <c r="P48" s="62"/>
    </row>
    <row r="49" spans="1:16" x14ac:dyDescent="0.25">
      <c r="A49" s="62"/>
      <c r="B49" s="62"/>
      <c r="C49" s="62"/>
      <c r="D49" s="62"/>
      <c r="E49" s="95"/>
      <c r="F49" s="89"/>
      <c r="G49" s="88"/>
      <c r="H49" s="88"/>
      <c r="I49" s="88"/>
      <c r="J49" s="63"/>
      <c r="K49" s="44"/>
      <c r="L49" s="44"/>
      <c r="M49" s="44"/>
      <c r="N49" s="62"/>
      <c r="O49" s="62"/>
      <c r="P49" s="62"/>
    </row>
    <row r="50" spans="1:16" x14ac:dyDescent="0.25">
      <c r="A50" s="62"/>
      <c r="B50" s="62"/>
      <c r="C50" s="62"/>
      <c r="D50" s="62"/>
      <c r="E50" s="95"/>
      <c r="F50" s="89"/>
      <c r="G50" s="88"/>
      <c r="H50" s="88"/>
      <c r="I50" s="88"/>
      <c r="J50" s="63"/>
      <c r="K50" s="44"/>
      <c r="L50" s="44"/>
      <c r="M50" s="44"/>
      <c r="N50" s="62"/>
      <c r="O50" s="62"/>
      <c r="P50" s="62"/>
    </row>
    <row r="51" spans="1:16" x14ac:dyDescent="0.25">
      <c r="A51" s="62"/>
      <c r="B51" s="62"/>
      <c r="C51" s="62"/>
      <c r="D51" s="62"/>
      <c r="E51" s="95"/>
      <c r="F51" s="89"/>
      <c r="G51" s="88"/>
      <c r="H51" s="88"/>
      <c r="I51" s="88"/>
      <c r="J51" s="63"/>
      <c r="K51" s="44"/>
      <c r="L51" s="44"/>
      <c r="M51" s="44"/>
      <c r="N51" s="62"/>
      <c r="O51" s="62"/>
      <c r="P51" s="62"/>
    </row>
    <row r="52" spans="1:16" x14ac:dyDescent="0.25">
      <c r="A52" s="62"/>
      <c r="B52" s="62"/>
      <c r="C52" s="62"/>
      <c r="D52" s="62"/>
      <c r="E52" s="95"/>
      <c r="F52" s="89"/>
      <c r="G52" s="88"/>
      <c r="H52" s="88"/>
      <c r="I52" s="88"/>
      <c r="J52" s="63"/>
      <c r="K52" s="44"/>
      <c r="L52" s="44"/>
      <c r="M52" s="44"/>
      <c r="N52" s="62"/>
      <c r="O52" s="62"/>
      <c r="P52" s="62"/>
    </row>
    <row r="53" spans="1:16" x14ac:dyDescent="0.25">
      <c r="A53" s="62"/>
      <c r="B53" s="62"/>
      <c r="C53" s="62"/>
      <c r="D53" s="62"/>
      <c r="E53" s="63"/>
      <c r="F53" s="89"/>
      <c r="G53" s="89"/>
      <c r="H53" s="89"/>
      <c r="I53" s="89"/>
      <c r="J53" s="62"/>
      <c r="K53" s="44"/>
      <c r="L53" s="44"/>
      <c r="M53" s="44"/>
      <c r="N53" s="62"/>
      <c r="O53" s="62"/>
      <c r="P53" s="62"/>
    </row>
    <row r="54" spans="1:16" x14ac:dyDescent="0.25">
      <c r="A54" s="62"/>
      <c r="B54" s="62"/>
      <c r="C54" s="62"/>
      <c r="D54" s="62"/>
      <c r="E54" s="63"/>
      <c r="F54" s="89"/>
      <c r="G54" s="89"/>
      <c r="H54" s="89"/>
      <c r="I54" s="89"/>
      <c r="J54" s="63"/>
      <c r="K54" s="63"/>
      <c r="L54" s="63"/>
      <c r="M54" s="63"/>
      <c r="N54" s="62"/>
      <c r="O54" s="62"/>
      <c r="P54" s="62"/>
    </row>
    <row r="55" spans="1:16" x14ac:dyDescent="0.25">
      <c r="A55" s="62"/>
      <c r="B55" s="62"/>
      <c r="C55" s="62"/>
      <c r="D55" s="62"/>
      <c r="E55" s="63"/>
      <c r="F55" s="89"/>
      <c r="G55" s="89"/>
      <c r="H55" s="89"/>
      <c r="I55" s="89"/>
      <c r="J55" s="63"/>
      <c r="K55" s="63"/>
      <c r="L55" s="63"/>
      <c r="M55" s="63"/>
      <c r="N55" s="62"/>
      <c r="O55" s="62"/>
      <c r="P55" s="62"/>
    </row>
    <row r="56" spans="1:16" x14ac:dyDescent="0.25">
      <c r="A56" s="62"/>
      <c r="B56" s="62"/>
      <c r="C56" s="62"/>
      <c r="D56" s="62"/>
      <c r="E56" s="63"/>
      <c r="F56" s="89"/>
      <c r="G56" s="89"/>
      <c r="H56" s="89"/>
      <c r="I56" s="89"/>
      <c r="J56" s="62"/>
      <c r="K56" s="62"/>
      <c r="L56" s="62"/>
      <c r="M56" s="62"/>
      <c r="N56" s="62"/>
      <c r="O56" s="62"/>
      <c r="P56" s="62"/>
    </row>
    <row r="57" spans="1:16" x14ac:dyDescent="0.25">
      <c r="A57" s="62"/>
      <c r="B57" s="62"/>
      <c r="C57" s="62"/>
      <c r="D57" s="62"/>
      <c r="E57" s="63"/>
      <c r="F57" s="89"/>
      <c r="G57" s="89"/>
      <c r="H57" s="89"/>
      <c r="I57" s="89"/>
      <c r="J57" s="62"/>
      <c r="K57" s="62"/>
      <c r="L57" s="62"/>
      <c r="M57" s="62"/>
      <c r="N57" s="62"/>
      <c r="O57" s="62"/>
      <c r="P57" s="44"/>
    </row>
    <row r="58" spans="1:16" x14ac:dyDescent="0.25">
      <c r="A58" s="62"/>
      <c r="B58" s="62"/>
      <c r="C58" s="62"/>
      <c r="D58" s="62"/>
      <c r="E58" s="63"/>
      <c r="F58" s="89"/>
      <c r="G58" s="89"/>
      <c r="H58" s="89"/>
      <c r="I58" s="89"/>
      <c r="J58" s="62"/>
      <c r="K58" s="62"/>
      <c r="L58" s="62"/>
      <c r="M58" s="62"/>
      <c r="N58" s="62"/>
      <c r="O58" s="62"/>
      <c r="P58" s="44"/>
    </row>
    <row r="59" spans="1:16" x14ac:dyDescent="0.25">
      <c r="A59" s="62"/>
      <c r="B59" s="62"/>
      <c r="C59" s="62"/>
      <c r="D59" s="62"/>
      <c r="E59" s="63"/>
      <c r="F59" s="89"/>
      <c r="G59" s="89"/>
      <c r="H59" s="89"/>
      <c r="I59" s="89"/>
      <c r="J59" s="62"/>
      <c r="K59" s="62"/>
      <c r="L59" s="62"/>
      <c r="M59" s="62"/>
      <c r="N59" s="62"/>
      <c r="O59" s="62"/>
      <c r="P59" s="62"/>
    </row>
    <row r="60" spans="1:16" x14ac:dyDescent="0.25">
      <c r="A60" s="62"/>
      <c r="B60" s="62"/>
      <c r="C60" s="62"/>
      <c r="D60" s="62"/>
      <c r="E60" s="63"/>
      <c r="F60" s="89"/>
      <c r="G60" s="89"/>
      <c r="H60" s="89"/>
      <c r="I60" s="89"/>
      <c r="J60" s="62"/>
      <c r="K60" s="62"/>
      <c r="L60" s="62"/>
      <c r="M60" s="62"/>
      <c r="N60" s="62"/>
      <c r="O60" s="62"/>
      <c r="P60" s="62"/>
    </row>
    <row r="61" spans="1:16" x14ac:dyDescent="0.25">
      <c r="A61" s="62"/>
      <c r="B61" s="62"/>
      <c r="C61" s="62"/>
      <c r="D61" s="62"/>
      <c r="E61" s="63"/>
      <c r="F61" s="89"/>
      <c r="G61" s="89"/>
      <c r="H61" s="89"/>
      <c r="I61" s="89"/>
      <c r="J61" s="62"/>
      <c r="K61" s="62"/>
      <c r="L61" s="62"/>
      <c r="M61" s="62"/>
      <c r="N61" s="62"/>
      <c r="O61" s="62"/>
      <c r="P61" s="62"/>
    </row>
    <row r="62" spans="1:16" x14ac:dyDescent="0.25">
      <c r="A62" s="62"/>
      <c r="B62" s="62"/>
      <c r="C62" s="62"/>
      <c r="D62" s="62"/>
      <c r="E62" s="63"/>
      <c r="F62" s="89"/>
      <c r="G62" s="89"/>
      <c r="H62" s="89"/>
      <c r="I62" s="89"/>
      <c r="J62" s="62"/>
      <c r="K62" s="62"/>
      <c r="L62" s="62"/>
      <c r="M62" s="62"/>
      <c r="N62" s="62"/>
      <c r="O62" s="62"/>
      <c r="P62" s="62"/>
    </row>
    <row r="63" spans="1:16" x14ac:dyDescent="0.25">
      <c r="A63" s="62"/>
      <c r="B63" s="62"/>
      <c r="C63" s="62"/>
      <c r="D63" s="62"/>
      <c r="E63" s="63"/>
      <c r="F63" s="89"/>
      <c r="G63" s="89"/>
      <c r="H63" s="89"/>
      <c r="I63" s="89"/>
      <c r="J63" s="62"/>
      <c r="K63" s="62"/>
      <c r="L63" s="62"/>
      <c r="M63" s="62"/>
      <c r="N63" s="62"/>
      <c r="O63" s="62"/>
      <c r="P63" s="62"/>
    </row>
    <row r="64" spans="1:16" x14ac:dyDescent="0.25">
      <c r="A64" s="62"/>
      <c r="B64" s="62"/>
      <c r="C64" s="62"/>
      <c r="D64" s="62"/>
      <c r="E64" s="63"/>
      <c r="F64" s="89"/>
      <c r="G64" s="89"/>
      <c r="H64" s="89"/>
      <c r="I64" s="89"/>
      <c r="J64" s="62"/>
      <c r="K64" s="62"/>
      <c r="L64" s="62"/>
      <c r="M64" s="62"/>
      <c r="N64" s="62"/>
      <c r="O64" s="62"/>
      <c r="P64" s="62"/>
    </row>
    <row r="65" spans="1:16" x14ac:dyDescent="0.25">
      <c r="A65" s="62"/>
      <c r="B65" s="62"/>
      <c r="C65" s="62"/>
      <c r="D65" s="62"/>
      <c r="E65" s="63"/>
      <c r="F65" s="89"/>
      <c r="G65" s="89"/>
      <c r="H65" s="89"/>
      <c r="I65" s="89"/>
      <c r="J65" s="62"/>
      <c r="K65" s="62"/>
      <c r="L65" s="62"/>
      <c r="M65" s="62"/>
      <c r="N65" s="62"/>
      <c r="O65" s="62"/>
      <c r="P65" s="62"/>
    </row>
    <row r="66" spans="1:16" x14ac:dyDescent="0.25">
      <c r="A66" s="62"/>
      <c r="B66" s="62"/>
      <c r="C66" s="62"/>
      <c r="D66" s="62"/>
      <c r="E66" s="63"/>
      <c r="F66" s="89"/>
      <c r="G66" s="89"/>
      <c r="H66" s="89"/>
      <c r="I66" s="89"/>
      <c r="J66" s="62"/>
      <c r="K66" s="62"/>
      <c r="L66" s="62"/>
      <c r="M66" s="62"/>
      <c r="N66" s="62"/>
      <c r="O66" s="62"/>
      <c r="P66" s="62"/>
    </row>
    <row r="67" spans="1:16" x14ac:dyDescent="0.25">
      <c r="A67" s="62"/>
      <c r="B67" s="62"/>
      <c r="C67" s="62"/>
      <c r="D67" s="62"/>
      <c r="E67" s="63"/>
      <c r="F67" s="89"/>
      <c r="G67" s="89"/>
      <c r="H67" s="89"/>
      <c r="I67" s="89"/>
      <c r="J67" s="62"/>
      <c r="K67" s="62"/>
      <c r="L67" s="62"/>
      <c r="M67" s="62"/>
      <c r="N67" s="62"/>
      <c r="O67" s="62"/>
      <c r="P67" s="62"/>
    </row>
    <row r="68" spans="1:16" x14ac:dyDescent="0.25">
      <c r="A68" s="62"/>
      <c r="B68" s="62"/>
      <c r="C68" s="62"/>
      <c r="D68" s="62"/>
      <c r="E68" s="63"/>
      <c r="F68" s="89"/>
      <c r="G68" s="89"/>
      <c r="H68" s="89"/>
      <c r="I68" s="89"/>
      <c r="J68" s="62"/>
      <c r="K68" s="62"/>
      <c r="L68" s="62"/>
      <c r="M68" s="62"/>
      <c r="N68" s="62"/>
      <c r="O68" s="62"/>
      <c r="P68" s="62"/>
    </row>
    <row r="69" spans="1:16" x14ac:dyDescent="0.25">
      <c r="A69" s="62"/>
      <c r="B69" s="62"/>
      <c r="C69" s="62"/>
      <c r="D69" s="62"/>
      <c r="E69" s="63"/>
      <c r="F69" s="89"/>
      <c r="G69" s="89"/>
      <c r="H69" s="89"/>
      <c r="I69" s="89"/>
      <c r="J69" s="62"/>
      <c r="K69" s="62"/>
      <c r="L69" s="62"/>
      <c r="M69" s="62"/>
      <c r="N69" s="62"/>
      <c r="O69" s="62"/>
      <c r="P69" s="62"/>
    </row>
    <row r="70" spans="1:16" x14ac:dyDescent="0.25">
      <c r="A70" s="62"/>
      <c r="B70" s="62"/>
      <c r="C70" s="62"/>
      <c r="D70" s="62"/>
      <c r="E70" s="63"/>
      <c r="F70" s="89"/>
      <c r="G70" s="89"/>
      <c r="H70" s="89"/>
      <c r="I70" s="89"/>
      <c r="J70" s="62"/>
      <c r="K70" s="44"/>
      <c r="L70" s="44"/>
      <c r="M70" s="44"/>
      <c r="N70" s="62"/>
      <c r="O70" s="62"/>
      <c r="P70" s="62"/>
    </row>
    <row r="71" spans="1:16" x14ac:dyDescent="0.25">
      <c r="A71" s="62"/>
      <c r="B71" s="62"/>
      <c r="C71" s="62"/>
      <c r="D71" s="62"/>
      <c r="E71" s="63"/>
      <c r="F71" s="89"/>
      <c r="G71" s="89"/>
      <c r="H71" s="89"/>
      <c r="I71" s="89"/>
      <c r="J71" s="62"/>
      <c r="K71" s="62"/>
      <c r="L71" s="62"/>
      <c r="M71" s="62"/>
      <c r="N71" s="62"/>
      <c r="O71" s="62"/>
      <c r="P71" s="62"/>
    </row>
    <row r="72" spans="1:16" x14ac:dyDescent="0.25">
      <c r="A72" s="62"/>
      <c r="B72" s="62"/>
      <c r="C72" s="62"/>
      <c r="D72" s="62"/>
      <c r="E72" s="63"/>
      <c r="F72" s="89"/>
      <c r="G72" s="89"/>
      <c r="H72" s="89"/>
      <c r="I72" s="89"/>
      <c r="J72" s="62"/>
      <c r="K72" s="84"/>
      <c r="L72" s="84"/>
      <c r="M72" s="84"/>
      <c r="N72" s="62"/>
      <c r="O72" s="62"/>
      <c r="P72" s="62"/>
    </row>
    <row r="73" spans="1:16" x14ac:dyDescent="0.25">
      <c r="A73" s="62"/>
      <c r="B73" s="62"/>
      <c r="C73" s="62"/>
      <c r="D73" s="62"/>
      <c r="E73" s="63"/>
      <c r="F73" s="89"/>
      <c r="G73" s="89"/>
      <c r="H73" s="89"/>
      <c r="I73" s="89"/>
      <c r="J73" s="62"/>
      <c r="K73" s="84"/>
      <c r="L73" s="84"/>
      <c r="M73" s="84"/>
      <c r="N73" s="62"/>
      <c r="O73" s="62"/>
      <c r="P73" s="62"/>
    </row>
    <row r="74" spans="1:16" x14ac:dyDescent="0.25">
      <c r="A74" s="62"/>
      <c r="B74" s="62"/>
      <c r="C74" s="62"/>
      <c r="D74" s="62"/>
      <c r="E74" s="63"/>
      <c r="F74" s="89"/>
      <c r="G74" s="89"/>
      <c r="H74" s="89"/>
      <c r="I74" s="89"/>
      <c r="J74" s="62"/>
      <c r="K74" s="84"/>
      <c r="L74" s="84"/>
      <c r="M74" s="84"/>
      <c r="N74" s="62"/>
      <c r="O74" s="62"/>
      <c r="P74" s="62"/>
    </row>
    <row r="75" spans="1:16" x14ac:dyDescent="0.25">
      <c r="A75" s="62"/>
      <c r="B75" s="62"/>
      <c r="C75" s="62"/>
      <c r="D75" s="62"/>
      <c r="E75" s="63"/>
      <c r="F75" s="89"/>
      <c r="G75" s="89"/>
      <c r="H75" s="89"/>
      <c r="I75" s="89"/>
      <c r="J75" s="62"/>
      <c r="K75" s="84"/>
      <c r="L75" s="84"/>
      <c r="M75" s="96"/>
      <c r="N75" s="62"/>
      <c r="O75" s="62"/>
      <c r="P75" s="62"/>
    </row>
    <row r="76" spans="1:16" x14ac:dyDescent="0.25">
      <c r="A76" s="62"/>
      <c r="B76" s="62"/>
      <c r="C76" s="62"/>
      <c r="D76" s="62"/>
      <c r="E76" s="63"/>
      <c r="F76" s="89"/>
      <c r="G76" s="89"/>
      <c r="H76" s="89"/>
      <c r="I76" s="89"/>
      <c r="J76" s="62"/>
      <c r="K76" s="62"/>
      <c r="L76" s="62"/>
      <c r="M76" s="62"/>
      <c r="N76" s="97"/>
      <c r="O76" s="62"/>
      <c r="P76" s="62"/>
    </row>
    <row r="77" spans="1:16" x14ac:dyDescent="0.25">
      <c r="A77" s="62"/>
      <c r="B77" s="62"/>
      <c r="C77" s="62"/>
      <c r="D77" s="62"/>
      <c r="E77" s="63"/>
      <c r="F77" s="89"/>
      <c r="G77" s="89"/>
      <c r="H77" s="89"/>
      <c r="I77" s="89"/>
      <c r="J77" s="62"/>
      <c r="K77" s="62"/>
      <c r="L77" s="62"/>
      <c r="M77" s="62"/>
      <c r="N77" s="97"/>
      <c r="O77" s="62"/>
      <c r="P77" s="62"/>
    </row>
    <row r="78" spans="1:16" x14ac:dyDescent="0.25">
      <c r="A78" s="62"/>
      <c r="B78" s="62"/>
      <c r="C78" s="62"/>
      <c r="D78" s="62"/>
      <c r="E78" s="63"/>
      <c r="F78" s="89"/>
      <c r="G78" s="89"/>
      <c r="H78" s="89"/>
      <c r="I78" s="89"/>
      <c r="J78" s="62"/>
      <c r="K78" s="62"/>
      <c r="L78" s="62"/>
      <c r="M78" s="62"/>
      <c r="N78" s="97"/>
      <c r="O78" s="62"/>
      <c r="P78" s="62"/>
    </row>
    <row r="79" spans="1:16" x14ac:dyDescent="0.25">
      <c r="A79" s="62"/>
      <c r="B79" s="62"/>
      <c r="C79" s="62"/>
      <c r="D79" s="62"/>
      <c r="E79" s="63"/>
      <c r="F79" s="89"/>
      <c r="G79" s="89"/>
      <c r="H79" s="89"/>
      <c r="I79" s="89"/>
      <c r="J79" s="62"/>
      <c r="K79" s="62"/>
      <c r="L79" s="62"/>
      <c r="M79" s="62"/>
      <c r="N79" s="62"/>
      <c r="O79" s="62"/>
      <c r="P79" s="62"/>
    </row>
    <row r="80" spans="1:16" x14ac:dyDescent="0.25">
      <c r="A80" s="62"/>
      <c r="B80" s="62"/>
      <c r="C80" s="62"/>
      <c r="D80" s="62"/>
      <c r="E80" s="98"/>
      <c r="F80" s="89"/>
      <c r="G80" s="89"/>
      <c r="H80" s="89"/>
      <c r="I80" s="89"/>
      <c r="J80" s="62"/>
      <c r="K80" s="84"/>
      <c r="L80" s="84"/>
      <c r="M80" s="84"/>
      <c r="N80" s="62"/>
      <c r="O80" s="62"/>
      <c r="P80" s="62"/>
    </row>
    <row r="81" spans="1:5" x14ac:dyDescent="0.25"/>
    <row r="82" spans="1:5" x14ac:dyDescent="0.25"/>
    <row r="83" spans="1:5" x14ac:dyDescent="0.25">
      <c r="A83" s="36" t="s">
        <v>7</v>
      </c>
      <c r="D83" s="36" t="s">
        <v>18</v>
      </c>
      <c r="E83" s="38" t="s">
        <v>19</v>
      </c>
    </row>
    <row r="84" spans="1:5" x14ac:dyDescent="0.25">
      <c r="A84" s="36" t="str">
        <f t="shared" ref="A84:A89" si="1">IF(N22=0,"",N22)</f>
        <v/>
      </c>
      <c r="D84" s="36">
        <f t="shared" ref="D84:D98" ca="1" si="2">IF(A84="",0,VLOOKUP(A84,INDIRECT("'"&amp;$I$7&amp;"'!C500:M515"),11,0))</f>
        <v>0</v>
      </c>
      <c r="E84" s="38" t="str">
        <f>IF(O22="","",SUM(D84/O22)*#REF!)</f>
        <v/>
      </c>
    </row>
    <row r="85" spans="1:5" x14ac:dyDescent="0.25">
      <c r="A85" s="36" t="str">
        <f t="shared" si="1"/>
        <v/>
      </c>
      <c r="D85" s="36">
        <f t="shared" ca="1" si="2"/>
        <v>0</v>
      </c>
      <c r="E85" s="38" t="str">
        <f>IF(O23="","",SUM(D85/O23)*#REF!)</f>
        <v/>
      </c>
    </row>
    <row r="86" spans="1:5" x14ac:dyDescent="0.25">
      <c r="A86" s="36" t="str">
        <f t="shared" si="1"/>
        <v/>
      </c>
      <c r="D86" s="36">
        <f t="shared" ca="1" si="2"/>
        <v>0</v>
      </c>
      <c r="E86" s="38" t="str">
        <f>IF(O24="","",SUM(D86/O24)*#REF!)</f>
        <v/>
      </c>
    </row>
    <row r="87" spans="1:5" x14ac:dyDescent="0.25">
      <c r="A87" s="36" t="str">
        <f t="shared" si="1"/>
        <v/>
      </c>
      <c r="D87" s="36">
        <f t="shared" ca="1" si="2"/>
        <v>0</v>
      </c>
      <c r="E87" s="38" t="str">
        <f>IF(O25="","",SUM(D87/O25)*#REF!)</f>
        <v/>
      </c>
    </row>
    <row r="88" spans="1:5" x14ac:dyDescent="0.25">
      <c r="A88" s="36" t="str">
        <f t="shared" si="1"/>
        <v/>
      </c>
      <c r="D88" s="36">
        <f t="shared" ca="1" si="2"/>
        <v>0</v>
      </c>
      <c r="E88" s="38" t="str">
        <f>IF(O26="","",SUM(D88/O26)*#REF!)</f>
        <v/>
      </c>
    </row>
    <row r="89" spans="1:5" x14ac:dyDescent="0.25">
      <c r="A89" s="36" t="str">
        <f t="shared" si="1"/>
        <v/>
      </c>
      <c r="D89" s="36">
        <f t="shared" ca="1" si="2"/>
        <v>0</v>
      </c>
      <c r="E89" s="38" t="str">
        <f>IF(O27="","",SUM(D89/O27)*#REF!)</f>
        <v/>
      </c>
    </row>
    <row r="90" spans="1:5" x14ac:dyDescent="0.25">
      <c r="A90" s="36" t="e">
        <f>IF(#REF!=0,"",#REF!)</f>
        <v>#REF!</v>
      </c>
      <c r="D90" s="36" t="e">
        <f t="shared" ca="1" si="2"/>
        <v>#REF!</v>
      </c>
      <c r="E90" s="38" t="e">
        <f>IF(#REF!="","",SUM(D90/#REF!)*#REF!)</f>
        <v>#REF!</v>
      </c>
    </row>
    <row r="91" spans="1:5" x14ac:dyDescent="0.25">
      <c r="A91" s="36" t="str">
        <f>IF(N28=0,"",N28)</f>
        <v/>
      </c>
      <c r="D91" s="36">
        <f t="shared" ca="1" si="2"/>
        <v>0</v>
      </c>
      <c r="E91" s="38" t="str">
        <f>IF(O28="","",SUM(D91/O28)*#REF!)</f>
        <v/>
      </c>
    </row>
    <row r="92" spans="1:5" x14ac:dyDescent="0.25">
      <c r="A92" s="36" t="str">
        <f>IF(N29=0,"",N29)</f>
        <v/>
      </c>
      <c r="D92" s="36">
        <f t="shared" ca="1" si="2"/>
        <v>0</v>
      </c>
      <c r="E92" s="38" t="str">
        <f>IF(O29="","",SUM(D92/O29)*#REF!)</f>
        <v/>
      </c>
    </row>
    <row r="93" spans="1:5" x14ac:dyDescent="0.25">
      <c r="A93" s="36" t="e">
        <f>IF(#REF!=0,"",#REF!)</f>
        <v>#REF!</v>
      </c>
      <c r="D93" s="36" t="e">
        <f t="shared" ca="1" si="2"/>
        <v>#REF!</v>
      </c>
      <c r="E93" s="38" t="e">
        <f>IF(#REF!="","",SUM(D93/#REF!)*#REF!)</f>
        <v>#REF!</v>
      </c>
    </row>
    <row r="94" spans="1:5" x14ac:dyDescent="0.25">
      <c r="A94" s="36" t="e">
        <f>IF(#REF!=0,"",#REF!)</f>
        <v>#REF!</v>
      </c>
      <c r="D94" s="36" t="e">
        <f t="shared" ca="1" si="2"/>
        <v>#REF!</v>
      </c>
      <c r="E94" s="38" t="e">
        <f>IF(#REF!="","",SUM(D94/#REF!)*#REF!)</f>
        <v>#REF!</v>
      </c>
    </row>
    <row r="95" spans="1:5" x14ac:dyDescent="0.25">
      <c r="A95" s="36" t="e">
        <f>IF(#REF!=0,"",#REF!)</f>
        <v>#REF!</v>
      </c>
      <c r="D95" s="36" t="e">
        <f t="shared" ca="1" si="2"/>
        <v>#REF!</v>
      </c>
      <c r="E95" s="38" t="e">
        <f>IF(#REF!="","",SUM(D95/#REF!)*#REF!)</f>
        <v>#REF!</v>
      </c>
    </row>
    <row r="96" spans="1:5" x14ac:dyDescent="0.25">
      <c r="A96" s="36" t="e">
        <f>IF(#REF!=0,"",#REF!)</f>
        <v>#REF!</v>
      </c>
      <c r="D96" s="36" t="e">
        <f t="shared" ca="1" si="2"/>
        <v>#REF!</v>
      </c>
      <c r="E96" s="38" t="e">
        <f>IF(#REF!="","",SUM(D96/#REF!)*#REF!)</f>
        <v>#REF!</v>
      </c>
    </row>
    <row r="97" spans="1:5" x14ac:dyDescent="0.25">
      <c r="A97" s="36" t="e">
        <f>IF(#REF!=0,"",#REF!)</f>
        <v>#REF!</v>
      </c>
      <c r="D97" s="36" t="e">
        <f t="shared" ca="1" si="2"/>
        <v>#REF!</v>
      </c>
      <c r="E97" s="38" t="e">
        <f>IF(#REF!="","",SUM(D97/#REF!)*#REF!)</f>
        <v>#REF!</v>
      </c>
    </row>
    <row r="98" spans="1:5" x14ac:dyDescent="0.25">
      <c r="A98" s="36" t="e">
        <f>IF(#REF!=0,"",#REF!)</f>
        <v>#REF!</v>
      </c>
      <c r="D98" s="36" t="e">
        <f t="shared" ca="1" si="2"/>
        <v>#REF!</v>
      </c>
      <c r="E98" s="38" t="e">
        <f>IF(#REF!="","",SUM(D98/#REF!)*#REF!)</f>
        <v>#REF!</v>
      </c>
    </row>
    <row r="99" spans="1:5" ht="15.75" thickBot="1" x14ac:dyDescent="0.3">
      <c r="A99" s="99" t="s">
        <v>20</v>
      </c>
      <c r="B99" s="99"/>
      <c r="C99" s="99"/>
      <c r="D99" s="99" t="e">
        <f ca="1">SUM(D84:D98)</f>
        <v>#REF!</v>
      </c>
      <c r="E99" s="100" t="e">
        <f>SUM(E84:E98)</f>
        <v>#REF!</v>
      </c>
    </row>
    <row r="100" spans="1:5" ht="15.75" thickTop="1" x14ac:dyDescent="0.25"/>
    <row r="101" spans="1:5" x14ac:dyDescent="0.25"/>
    <row r="102" spans="1:5" x14ac:dyDescent="0.25"/>
    <row r="103" spans="1:5" x14ac:dyDescent="0.25"/>
    <row r="104" spans="1:5" x14ac:dyDescent="0.25"/>
    <row r="105" spans="1:5" x14ac:dyDescent="0.25"/>
    <row r="106" spans="1:5" x14ac:dyDescent="0.25"/>
    <row r="107" spans="1:5" x14ac:dyDescent="0.25"/>
    <row r="108" spans="1:5" x14ac:dyDescent="0.25"/>
    <row r="109" spans="1:5" x14ac:dyDescent="0.25"/>
    <row r="110" spans="1:5" x14ac:dyDescent="0.25"/>
    <row r="111" spans="1:5" x14ac:dyDescent="0.25"/>
    <row r="112" spans="1:5" x14ac:dyDescent="0.25"/>
    <row r="113" x14ac:dyDescent="0.25"/>
    <row r="114" x14ac:dyDescent="0.25"/>
    <row r="115" x14ac:dyDescent="0.25"/>
    <row r="116" x14ac:dyDescent="0.25"/>
    <row r="117" x14ac:dyDescent="0.25"/>
    <row r="118" x14ac:dyDescent="0.25"/>
    <row r="119" x14ac:dyDescent="0.25"/>
    <row r="120" x14ac:dyDescent="0.25"/>
    <row r="129" x14ac:dyDescent="0.25"/>
  </sheetData>
  <sheetProtection algorithmName="SHA-512" hashValue="V7vSsdu3qLj2dyQuKd8MXHqFEs/fEbRzYY3RgopOl3BROUMVufaWcA0QIHZW3RZp+boJ7pzcYPdRU28sSOHVSQ==" saltValue="nv+Vs0rdWX985fUErN+D2Q==" spinCount="100000" sheet="1" objects="1" scenarios="1"/>
  <mergeCells count="1">
    <mergeCell ref="B3:I3"/>
  </mergeCells>
  <conditionalFormatting sqref="N16">
    <cfRule type="cellIs" dxfId="9"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C2E76B"/>
  </sheetPr>
  <dimension ref="A1:Q129"/>
  <sheetViews>
    <sheetView showGridLines="0" showZeros="0" topLeftCell="A3" zoomScaleNormal="100" workbookViewId="0">
      <selection activeCell="G11" sqref="G11"/>
    </sheetView>
  </sheetViews>
  <sheetFormatPr defaultColWidth="0" defaultRowHeight="15" zeroHeight="1" x14ac:dyDescent="0.25"/>
  <cols>
    <col min="1" max="1" width="8.140625" style="36" customWidth="1"/>
    <col min="2" max="4" width="15.7109375" style="36" customWidth="1"/>
    <col min="5" max="5" width="15.7109375" style="38" customWidth="1"/>
    <col min="6" max="6" width="15.7109375" style="39" customWidth="1"/>
    <col min="7" max="9" width="16.85546875" style="39" customWidth="1"/>
    <col min="10" max="11" width="15.7109375" style="36" customWidth="1"/>
    <col min="12" max="15" width="15.7109375" style="36" hidden="1" customWidth="1"/>
    <col min="16" max="16" width="16.42578125" style="36" hidden="1" customWidth="1"/>
    <col min="17" max="17" width="2.140625" style="36" hidden="1" customWidth="1"/>
    <col min="18" max="16384" width="0" style="36" hidden="1"/>
  </cols>
  <sheetData>
    <row r="1" spans="1:15" hidden="1" x14ac:dyDescent="0.25">
      <c r="D1" s="37"/>
    </row>
    <row r="2" spans="1:15" hidden="1" x14ac:dyDescent="0.25">
      <c r="D2" s="37"/>
    </row>
    <row r="3" spans="1:15" ht="21.75" customHeight="1" x14ac:dyDescent="0.35">
      <c r="B3" s="350" t="str">
        <f>CONCATENATE("Uitvoeringsbepaling"," ",I6,", onderdeel van ",verzamelblad!A2," ",verzamelblad!A3)</f>
        <v>Uitvoeringsbepaling 35,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44"/>
      <c r="B5" s="132" t="str">
        <f>VLOOKUP(I6,verzamelblad!A5:E54,3)</f>
        <v>SWBS Pork</v>
      </c>
      <c r="C5" s="117"/>
      <c r="D5" s="117"/>
      <c r="E5" s="118"/>
      <c r="F5" s="48"/>
      <c r="G5" s="48"/>
      <c r="H5" s="48"/>
      <c r="I5" s="123"/>
      <c r="J5" s="40"/>
      <c r="K5" s="40"/>
    </row>
    <row r="6" spans="1:15" x14ac:dyDescent="0.25">
      <c r="A6" s="44"/>
      <c r="B6" s="134" t="str">
        <f>VLOOKUP(I6,verzamelblad!A5:E54,4)</f>
        <v>Zanglijster 38</v>
      </c>
      <c r="C6" s="119"/>
      <c r="D6" s="119"/>
      <c r="E6" s="120"/>
      <c r="F6" s="53"/>
      <c r="G6" s="54" t="s">
        <v>5</v>
      </c>
      <c r="H6" s="101"/>
      <c r="I6" s="124">
        <v>35</v>
      </c>
      <c r="J6" s="40"/>
      <c r="K6" s="40"/>
      <c r="L6" s="40"/>
    </row>
    <row r="7" spans="1:15" x14ac:dyDescent="0.25">
      <c r="A7" s="44"/>
      <c r="B7" s="135" t="str">
        <f>VLOOKUP(I6,verzamelblad!A5:E54,5)</f>
        <v>Ter Apel</v>
      </c>
      <c r="C7" s="121"/>
      <c r="D7" s="121"/>
      <c r="E7" s="122"/>
      <c r="F7" s="59"/>
      <c r="G7" s="60" t="s">
        <v>6</v>
      </c>
      <c r="H7" s="60"/>
      <c r="I7" s="125" t="str">
        <f>CONCATENATE(I6,"a")</f>
        <v>35a</v>
      </c>
      <c r="J7" s="40"/>
      <c r="K7" s="40"/>
      <c r="L7" s="40"/>
    </row>
    <row r="8" spans="1:15" x14ac:dyDescent="0.25">
      <c r="A8" s="62"/>
      <c r="B8" s="62"/>
      <c r="C8" s="62"/>
      <c r="D8" s="62"/>
      <c r="E8" s="63"/>
      <c r="F8" s="64"/>
      <c r="G8" s="64"/>
      <c r="H8" s="64"/>
      <c r="I8" s="64"/>
      <c r="J8" s="65"/>
      <c r="K8" s="40"/>
      <c r="L8" s="40"/>
      <c r="M8" s="40"/>
    </row>
    <row r="9" spans="1:15" x14ac:dyDescent="0.25">
      <c r="A9" s="62"/>
      <c r="B9" s="62"/>
      <c r="C9" s="62"/>
      <c r="D9" s="62"/>
      <c r="E9" s="66" t="e">
        <f>VLOOKUP($I$6,verzamelblad!$A$5:$EX$51,14,0)</f>
        <v>#N/A</v>
      </c>
      <c r="G9" s="64"/>
      <c r="H9" s="64"/>
      <c r="I9" s="64"/>
      <c r="J9" s="40"/>
      <c r="K9" s="40"/>
      <c r="L9" s="40"/>
      <c r="M9" s="40"/>
    </row>
    <row r="10" spans="1:15" x14ac:dyDescent="0.25">
      <c r="A10" s="62"/>
      <c r="B10" s="126" t="s">
        <v>44</v>
      </c>
      <c r="C10" s="127"/>
      <c r="D10" s="128"/>
      <c r="E10" s="128"/>
      <c r="F10" s="129" t="s">
        <v>189</v>
      </c>
      <c r="G10" s="129" t="s">
        <v>4</v>
      </c>
      <c r="H10" s="130" t="s">
        <v>190</v>
      </c>
      <c r="I10" s="131" t="s">
        <v>191</v>
      </c>
      <c r="J10" s="63"/>
      <c r="K10" s="63"/>
      <c r="L10" s="72"/>
      <c r="M10" s="38"/>
    </row>
    <row r="11" spans="1:15" x14ac:dyDescent="0.25">
      <c r="A11" s="62"/>
      <c r="B11" s="73" t="s">
        <v>202</v>
      </c>
      <c r="C11" s="74"/>
      <c r="D11" s="74"/>
      <c r="E11" s="75"/>
      <c r="F11" s="156" t="s">
        <v>203</v>
      </c>
      <c r="G11" s="77"/>
      <c r="H11" s="149"/>
      <c r="I11" s="145">
        <f>SUM(G11*H11)</f>
        <v>0</v>
      </c>
      <c r="J11" s="63"/>
      <c r="K11" s="63"/>
      <c r="L11" s="72"/>
      <c r="M11" s="38"/>
    </row>
    <row r="12" spans="1:15" ht="18.75" customHeight="1" x14ac:dyDescent="0.25">
      <c r="B12" s="73" t="s">
        <v>196</v>
      </c>
      <c r="C12" s="74"/>
      <c r="D12" s="74"/>
      <c r="E12" s="75"/>
      <c r="F12" s="76" t="s">
        <v>192</v>
      </c>
      <c r="G12" s="77"/>
      <c r="H12" s="149"/>
      <c r="I12" s="145">
        <f>SUM(G12*H12)</f>
        <v>0</v>
      </c>
      <c r="J12" s="38"/>
      <c r="K12" s="79"/>
      <c r="L12" s="79"/>
      <c r="M12" s="38"/>
      <c r="N12" s="38"/>
    </row>
    <row r="13" spans="1:15" x14ac:dyDescent="0.25">
      <c r="A13" s="62"/>
      <c r="B13" s="80" t="s">
        <v>197</v>
      </c>
      <c r="C13" s="81"/>
      <c r="D13" s="81"/>
      <c r="E13" s="82"/>
      <c r="F13" s="83" t="s">
        <v>192</v>
      </c>
      <c r="G13" s="77"/>
      <c r="H13" s="149"/>
      <c r="I13" s="145">
        <f>SUM(G13*H13)</f>
        <v>0</v>
      </c>
      <c r="J13" s="84"/>
      <c r="K13" s="84"/>
      <c r="L13" s="84"/>
      <c r="M13" s="85"/>
      <c r="N13" s="86"/>
      <c r="O13" s="62"/>
    </row>
    <row r="14" spans="1:15" x14ac:dyDescent="0.25">
      <c r="A14" s="62"/>
      <c r="B14" s="80" t="s">
        <v>198</v>
      </c>
      <c r="C14" s="81"/>
      <c r="D14" s="81"/>
      <c r="E14" s="82"/>
      <c r="F14" s="83" t="s">
        <v>192</v>
      </c>
      <c r="G14" s="77"/>
      <c r="H14" s="149"/>
      <c r="I14" s="145">
        <f t="shared" ref="I14:I30" si="0">SUM(G14*H14)</f>
        <v>0</v>
      </c>
      <c r="J14" s="84"/>
      <c r="K14" s="84"/>
      <c r="L14" s="84"/>
      <c r="M14" s="85"/>
      <c r="N14" s="86"/>
      <c r="O14" s="62"/>
    </row>
    <row r="15" spans="1:15" x14ac:dyDescent="0.25">
      <c r="A15" s="62"/>
      <c r="B15" s="80" t="s">
        <v>60</v>
      </c>
      <c r="C15" s="81"/>
      <c r="D15" s="81"/>
      <c r="E15" s="82"/>
      <c r="F15" s="83" t="s">
        <v>193</v>
      </c>
      <c r="G15" s="77"/>
      <c r="H15" s="149"/>
      <c r="I15" s="145">
        <f t="shared" si="0"/>
        <v>0</v>
      </c>
      <c r="J15" s="84"/>
      <c r="K15" s="84"/>
      <c r="L15" s="84"/>
      <c r="M15" s="85"/>
      <c r="N15" s="86"/>
      <c r="O15" s="62"/>
    </row>
    <row r="16" spans="1:15" x14ac:dyDescent="0.25">
      <c r="A16" s="62"/>
      <c r="B16" s="80" t="s">
        <v>61</v>
      </c>
      <c r="C16" s="81"/>
      <c r="D16" s="81"/>
      <c r="E16" s="82"/>
      <c r="F16" s="83" t="s">
        <v>194</v>
      </c>
      <c r="G16" s="77"/>
      <c r="H16" s="149"/>
      <c r="I16" s="145">
        <f t="shared" si="0"/>
        <v>0</v>
      </c>
      <c r="J16" s="84"/>
      <c r="K16" s="84"/>
      <c r="L16" s="84"/>
      <c r="M16" s="85"/>
      <c r="N16" s="63"/>
      <c r="O16" s="62"/>
    </row>
    <row r="17" spans="1:15" x14ac:dyDescent="0.25">
      <c r="A17" s="62"/>
      <c r="B17" s="80" t="s">
        <v>199</v>
      </c>
      <c r="C17" s="81"/>
      <c r="D17" s="81"/>
      <c r="E17" s="82"/>
      <c r="F17" s="76" t="s">
        <v>193</v>
      </c>
      <c r="G17" s="77"/>
      <c r="H17" s="149"/>
      <c r="I17" s="145">
        <f t="shared" si="0"/>
        <v>0</v>
      </c>
      <c r="J17" s="62"/>
      <c r="K17" s="62"/>
      <c r="L17" s="62"/>
      <c r="M17" s="62"/>
      <c r="N17" s="62"/>
      <c r="O17" s="62"/>
    </row>
    <row r="18" spans="1:15" x14ac:dyDescent="0.25">
      <c r="A18" s="62"/>
      <c r="B18" s="80" t="s">
        <v>74</v>
      </c>
      <c r="C18" s="81"/>
      <c r="D18" s="81"/>
      <c r="E18" s="82"/>
      <c r="F18" s="156" t="s">
        <v>193</v>
      </c>
      <c r="G18" s="77"/>
      <c r="H18" s="149"/>
      <c r="I18" s="145">
        <f t="shared" si="0"/>
        <v>0</v>
      </c>
      <c r="J18" s="62"/>
      <c r="K18" s="62"/>
      <c r="L18" s="62"/>
      <c r="M18" s="62"/>
      <c r="N18" s="62"/>
      <c r="O18" s="62"/>
    </row>
    <row r="19" spans="1:15" x14ac:dyDescent="0.25">
      <c r="A19" s="62"/>
      <c r="B19" s="80" t="s">
        <v>62</v>
      </c>
      <c r="C19" s="81"/>
      <c r="D19" s="81"/>
      <c r="E19" s="82"/>
      <c r="F19" s="83" t="s">
        <v>193</v>
      </c>
      <c r="G19" s="77"/>
      <c r="H19" s="149"/>
      <c r="I19" s="145">
        <f t="shared" si="0"/>
        <v>0</v>
      </c>
      <c r="J19" s="62"/>
      <c r="K19" s="62"/>
      <c r="L19" s="62"/>
      <c r="M19" s="62"/>
      <c r="N19" s="62"/>
      <c r="O19" s="62"/>
    </row>
    <row r="20" spans="1:15" ht="15.75" customHeight="1" x14ac:dyDescent="0.25">
      <c r="A20" s="62"/>
      <c r="B20" s="80" t="s">
        <v>63</v>
      </c>
      <c r="C20" s="81"/>
      <c r="D20" s="81"/>
      <c r="E20" s="82"/>
      <c r="F20" s="76" t="s">
        <v>193</v>
      </c>
      <c r="G20" s="77"/>
      <c r="H20" s="149"/>
      <c r="I20" s="145">
        <f t="shared" si="0"/>
        <v>0</v>
      </c>
      <c r="J20" s="62"/>
      <c r="K20" s="62"/>
      <c r="L20" s="62"/>
      <c r="M20" s="62"/>
      <c r="N20" s="62"/>
      <c r="O20" s="62"/>
    </row>
    <row r="21" spans="1:15" ht="15.75" customHeight="1" x14ac:dyDescent="0.25">
      <c r="A21" s="62"/>
      <c r="B21" s="80" t="s">
        <v>64</v>
      </c>
      <c r="C21" s="81"/>
      <c r="D21" s="81"/>
      <c r="E21" s="82"/>
      <c r="F21" s="76" t="s">
        <v>193</v>
      </c>
      <c r="G21" s="77"/>
      <c r="H21" s="149"/>
      <c r="I21" s="145">
        <f t="shared" si="0"/>
        <v>0</v>
      </c>
      <c r="J21" s="62"/>
      <c r="K21" s="62"/>
      <c r="L21" s="62"/>
      <c r="M21" s="62"/>
      <c r="N21" s="62"/>
      <c r="O21" s="62"/>
    </row>
    <row r="22" spans="1:15" x14ac:dyDescent="0.25">
      <c r="A22" s="62"/>
      <c r="B22" s="80" t="s">
        <v>65</v>
      </c>
      <c r="C22" s="81"/>
      <c r="D22" s="87"/>
      <c r="E22" s="82"/>
      <c r="F22" s="76" t="s">
        <v>193</v>
      </c>
      <c r="G22" s="77"/>
      <c r="H22" s="149"/>
      <c r="I22" s="145">
        <f t="shared" si="0"/>
        <v>0</v>
      </c>
      <c r="J22" s="88"/>
      <c r="K22" s="88"/>
      <c r="L22" s="88"/>
      <c r="M22" s="62"/>
      <c r="N22" s="63"/>
      <c r="O22" s="89"/>
    </row>
    <row r="23" spans="1:15" x14ac:dyDescent="0.25">
      <c r="A23" s="62"/>
      <c r="B23" s="80" t="s">
        <v>66</v>
      </c>
      <c r="C23" s="81"/>
      <c r="D23" s="81"/>
      <c r="E23" s="82"/>
      <c r="F23" s="76" t="s">
        <v>193</v>
      </c>
      <c r="G23" s="77"/>
      <c r="H23" s="149"/>
      <c r="I23" s="145">
        <f t="shared" si="0"/>
        <v>0</v>
      </c>
      <c r="J23" s="62"/>
      <c r="K23" s="62"/>
      <c r="L23" s="62"/>
      <c r="M23" s="62"/>
      <c r="N23" s="63"/>
      <c r="O23" s="89"/>
    </row>
    <row r="24" spans="1:15" x14ac:dyDescent="0.25">
      <c r="A24" s="62"/>
      <c r="B24" s="80" t="s">
        <v>200</v>
      </c>
      <c r="C24" s="81"/>
      <c r="D24" s="82"/>
      <c r="E24" s="82"/>
      <c r="F24" s="39" t="s">
        <v>193</v>
      </c>
      <c r="G24" s="77"/>
      <c r="H24" s="149"/>
      <c r="I24" s="145">
        <f t="shared" si="0"/>
        <v>0</v>
      </c>
      <c r="J24" s="63"/>
      <c r="K24" s="63"/>
      <c r="L24" s="63"/>
      <c r="M24" s="62"/>
      <c r="N24" s="63"/>
      <c r="O24" s="89"/>
    </row>
    <row r="25" spans="1:15" x14ac:dyDescent="0.25">
      <c r="A25" s="62"/>
      <c r="B25" s="73" t="s">
        <v>67</v>
      </c>
      <c r="C25" s="81"/>
      <c r="D25" s="82"/>
      <c r="E25" s="82"/>
      <c r="F25" s="76" t="s">
        <v>193</v>
      </c>
      <c r="G25" s="77"/>
      <c r="H25" s="149"/>
      <c r="I25" s="145">
        <f t="shared" si="0"/>
        <v>0</v>
      </c>
      <c r="J25" s="44"/>
      <c r="K25" s="44"/>
      <c r="L25" s="44"/>
      <c r="M25" s="62"/>
      <c r="N25" s="63"/>
      <c r="O25" s="89"/>
    </row>
    <row r="26" spans="1:15" x14ac:dyDescent="0.25">
      <c r="A26" s="62"/>
      <c r="B26" s="73" t="s">
        <v>68</v>
      </c>
      <c r="C26" s="81"/>
      <c r="D26" s="82"/>
      <c r="E26" s="82"/>
      <c r="F26" s="76" t="s">
        <v>193</v>
      </c>
      <c r="G26" s="77"/>
      <c r="H26" s="149"/>
      <c r="I26" s="145">
        <f t="shared" si="0"/>
        <v>0</v>
      </c>
      <c r="J26" s="44"/>
      <c r="K26" s="44"/>
      <c r="L26" s="44"/>
      <c r="M26" s="62"/>
      <c r="N26" s="63"/>
      <c r="O26" s="89"/>
    </row>
    <row r="27" spans="1:15" x14ac:dyDescent="0.25">
      <c r="A27" s="62"/>
      <c r="B27" s="73" t="s">
        <v>69</v>
      </c>
      <c r="C27" s="81"/>
      <c r="D27" s="82"/>
      <c r="E27" s="82"/>
      <c r="F27" s="76" t="s">
        <v>193</v>
      </c>
      <c r="G27" s="77"/>
      <c r="H27" s="149"/>
      <c r="I27" s="145">
        <f t="shared" si="0"/>
        <v>0</v>
      </c>
      <c r="J27" s="44"/>
      <c r="K27" s="44"/>
      <c r="L27" s="44"/>
      <c r="M27" s="62"/>
      <c r="N27" s="63"/>
      <c r="O27" s="89"/>
    </row>
    <row r="28" spans="1:15" x14ac:dyDescent="0.25">
      <c r="A28" s="62"/>
      <c r="B28" s="73" t="s">
        <v>70</v>
      </c>
      <c r="C28" s="81"/>
      <c r="D28" s="82"/>
      <c r="E28" s="82"/>
      <c r="F28" s="76" t="s">
        <v>192</v>
      </c>
      <c r="G28" s="77"/>
      <c r="H28" s="149"/>
      <c r="I28" s="145">
        <f t="shared" si="0"/>
        <v>0</v>
      </c>
      <c r="J28" s="44"/>
      <c r="K28" s="44"/>
      <c r="L28" s="44"/>
      <c r="M28" s="62"/>
      <c r="N28" s="63"/>
      <c r="O28" s="89"/>
    </row>
    <row r="29" spans="1:15" x14ac:dyDescent="0.25">
      <c r="A29" s="62"/>
      <c r="B29" s="73" t="s">
        <v>45</v>
      </c>
      <c r="C29" s="81"/>
      <c r="D29" s="82"/>
      <c r="E29" s="82"/>
      <c r="F29" s="76" t="s">
        <v>192</v>
      </c>
      <c r="G29" s="77"/>
      <c r="H29" s="149"/>
      <c r="I29" s="145">
        <f t="shared" si="0"/>
        <v>0</v>
      </c>
      <c r="J29" s="44"/>
      <c r="K29" s="44"/>
      <c r="L29" s="44"/>
      <c r="M29" s="62"/>
      <c r="N29" s="63"/>
      <c r="O29" s="89"/>
    </row>
    <row r="30" spans="1:15" x14ac:dyDescent="0.25">
      <c r="A30" s="62"/>
      <c r="B30" s="73" t="s">
        <v>73</v>
      </c>
      <c r="C30" s="81"/>
      <c r="D30" s="82"/>
      <c r="E30" s="82"/>
      <c r="F30" s="155" t="s">
        <v>195</v>
      </c>
      <c r="G30" s="77"/>
      <c r="H30" s="150"/>
      <c r="I30" s="145">
        <f t="shared" si="0"/>
        <v>0</v>
      </c>
      <c r="J30" s="44"/>
      <c r="K30" s="44"/>
      <c r="L30" s="44"/>
      <c r="M30" s="62"/>
      <c r="N30" s="63"/>
      <c r="O30" s="89"/>
    </row>
    <row r="31" spans="1:15" x14ac:dyDescent="0.25">
      <c r="A31" s="62"/>
      <c r="B31" s="73" t="s">
        <v>84</v>
      </c>
      <c r="C31" s="76"/>
      <c r="D31" s="76"/>
      <c r="E31" s="76"/>
      <c r="F31" s="76" t="s">
        <v>192</v>
      </c>
      <c r="G31" s="77"/>
      <c r="H31" s="151"/>
      <c r="I31" s="145">
        <f>SUM(G31*H31)</f>
        <v>0</v>
      </c>
      <c r="J31" s="63"/>
      <c r="K31" s="63"/>
      <c r="L31" s="63"/>
      <c r="M31" s="62"/>
      <c r="N31" s="62"/>
      <c r="O31" s="62"/>
    </row>
    <row r="32" spans="1:15" ht="15.75" thickBot="1" x14ac:dyDescent="0.3">
      <c r="A32" s="62"/>
      <c r="B32" s="153" t="s">
        <v>71</v>
      </c>
      <c r="C32" s="91"/>
      <c r="D32" s="92"/>
      <c r="E32" s="92"/>
      <c r="F32" s="93"/>
      <c r="G32" s="94"/>
      <c r="H32" s="94"/>
      <c r="I32" s="147">
        <f>SUM(I11:I31)</f>
        <v>0</v>
      </c>
      <c r="J32" s="44"/>
      <c r="K32" s="44"/>
      <c r="L32" s="44"/>
      <c r="M32" s="62"/>
      <c r="N32" s="62"/>
      <c r="O32" s="62"/>
    </row>
    <row r="33" spans="1:16" ht="15.75" thickTop="1" x14ac:dyDescent="0.25">
      <c r="A33" s="62"/>
      <c r="B33" s="62"/>
      <c r="C33" s="62"/>
      <c r="D33" s="62"/>
      <c r="E33" s="95"/>
      <c r="F33" s="89"/>
      <c r="G33" s="88"/>
      <c r="H33" s="88"/>
      <c r="I33" s="88"/>
      <c r="J33" s="63"/>
      <c r="K33" s="44"/>
      <c r="L33" s="44"/>
      <c r="M33" s="44"/>
      <c r="N33" s="62"/>
      <c r="O33" s="62"/>
      <c r="P33" s="62"/>
    </row>
    <row r="34" spans="1:16" x14ac:dyDescent="0.25">
      <c r="A34" s="62"/>
      <c r="B34" s="62"/>
      <c r="C34" s="62"/>
      <c r="D34" s="62"/>
      <c r="E34" s="95"/>
      <c r="F34" s="89"/>
      <c r="G34" s="88"/>
      <c r="H34" s="88"/>
      <c r="I34" s="88"/>
      <c r="J34" s="63"/>
      <c r="K34" s="44"/>
      <c r="L34" s="44"/>
      <c r="M34" s="44"/>
      <c r="N34" s="62"/>
      <c r="O34" s="62"/>
      <c r="P34" s="62"/>
    </row>
    <row r="35" spans="1:16" x14ac:dyDescent="0.25">
      <c r="A35" s="62"/>
      <c r="B35" s="62"/>
      <c r="C35" s="62"/>
      <c r="D35" s="62"/>
      <c r="E35" s="95"/>
      <c r="F35" s="89"/>
      <c r="G35" s="88"/>
      <c r="H35" s="88"/>
      <c r="I35" s="88"/>
      <c r="J35" s="63"/>
      <c r="K35" s="44"/>
      <c r="L35" s="44"/>
      <c r="M35" s="44"/>
      <c r="N35" s="62"/>
      <c r="O35" s="62"/>
      <c r="P35" s="62"/>
    </row>
    <row r="36" spans="1:16" x14ac:dyDescent="0.25">
      <c r="A36" s="62"/>
      <c r="B36" s="62"/>
      <c r="C36" s="62"/>
      <c r="D36" s="62"/>
      <c r="E36" s="95"/>
      <c r="F36" s="89"/>
      <c r="G36" s="88"/>
      <c r="H36" s="88"/>
      <c r="I36" s="88"/>
      <c r="J36" s="63"/>
      <c r="K36" s="44"/>
      <c r="L36" s="44"/>
      <c r="M36" s="44"/>
      <c r="N36" s="62"/>
      <c r="O36" s="62"/>
      <c r="P36" s="62"/>
    </row>
    <row r="37" spans="1:16" x14ac:dyDescent="0.25">
      <c r="A37" s="62"/>
      <c r="B37" s="62"/>
      <c r="C37" s="62"/>
      <c r="D37" s="62"/>
      <c r="E37" s="95"/>
      <c r="F37" s="89"/>
      <c r="G37" s="88"/>
      <c r="H37" s="88"/>
      <c r="I37" s="88"/>
      <c r="J37" s="63"/>
      <c r="K37" s="44"/>
      <c r="L37" s="44"/>
      <c r="M37" s="44"/>
      <c r="N37" s="62"/>
      <c r="O37" s="62"/>
      <c r="P37" s="62"/>
    </row>
    <row r="38" spans="1:16" x14ac:dyDescent="0.25">
      <c r="A38" s="62"/>
      <c r="B38" s="62"/>
      <c r="C38" s="62"/>
      <c r="D38" s="62"/>
      <c r="E38" s="95"/>
      <c r="F38" s="89"/>
      <c r="G38" s="88"/>
      <c r="H38" s="88"/>
      <c r="I38" s="88"/>
      <c r="J38" s="63"/>
      <c r="K38" s="44"/>
      <c r="L38" s="44"/>
      <c r="M38" s="44"/>
      <c r="N38" s="62"/>
      <c r="O38" s="62"/>
      <c r="P38" s="62"/>
    </row>
    <row r="39" spans="1:16" x14ac:dyDescent="0.25">
      <c r="A39" s="62"/>
      <c r="B39" s="62"/>
      <c r="C39" s="62"/>
      <c r="D39" s="62"/>
      <c r="E39" s="95"/>
      <c r="F39" s="89"/>
      <c r="G39" s="88"/>
      <c r="H39" s="88"/>
      <c r="I39" s="88"/>
      <c r="J39" s="63"/>
      <c r="K39" s="44"/>
      <c r="L39" s="44"/>
      <c r="M39" s="44"/>
      <c r="N39" s="62"/>
      <c r="O39" s="62"/>
      <c r="P39" s="62"/>
    </row>
    <row r="40" spans="1:16" x14ac:dyDescent="0.25">
      <c r="A40" s="62"/>
      <c r="B40" s="62"/>
      <c r="C40" s="62"/>
      <c r="D40" s="62"/>
      <c r="E40" s="63"/>
      <c r="F40" s="89"/>
      <c r="G40" s="89"/>
      <c r="H40" s="89"/>
      <c r="I40" s="89"/>
      <c r="J40" s="62"/>
      <c r="K40" s="44"/>
      <c r="L40" s="44"/>
      <c r="M40" s="44"/>
      <c r="N40" s="62"/>
      <c r="O40" s="62"/>
      <c r="P40" s="62"/>
    </row>
    <row r="41" spans="1:16" x14ac:dyDescent="0.25">
      <c r="A41" s="62"/>
      <c r="B41" s="62"/>
      <c r="C41" s="62"/>
      <c r="D41" s="62"/>
      <c r="E41" s="63"/>
      <c r="F41" s="89"/>
      <c r="G41" s="89"/>
      <c r="H41" s="89"/>
      <c r="I41" s="89"/>
      <c r="J41" s="62"/>
      <c r="K41" s="62"/>
      <c r="L41" s="62"/>
      <c r="M41" s="62"/>
      <c r="N41" s="62"/>
      <c r="O41" s="62"/>
      <c r="P41" s="62"/>
    </row>
    <row r="42" spans="1:16" x14ac:dyDescent="0.25">
      <c r="A42" s="62"/>
      <c r="B42" s="62"/>
      <c r="C42" s="62"/>
      <c r="D42" s="62"/>
      <c r="E42" s="63"/>
      <c r="F42" s="89"/>
      <c r="G42" s="89"/>
      <c r="H42" s="89"/>
      <c r="I42" s="89"/>
      <c r="J42" s="63"/>
      <c r="K42" s="63"/>
      <c r="L42" s="63"/>
      <c r="M42" s="63"/>
      <c r="N42" s="62"/>
      <c r="O42" s="62"/>
      <c r="P42" s="62"/>
    </row>
    <row r="43" spans="1:16" x14ac:dyDescent="0.25">
      <c r="A43" s="62"/>
      <c r="B43" s="62"/>
      <c r="C43" s="62"/>
      <c r="D43" s="62"/>
      <c r="E43" s="95"/>
      <c r="F43" s="89"/>
      <c r="G43" s="88"/>
      <c r="H43" s="88"/>
      <c r="I43" s="88"/>
      <c r="J43" s="63"/>
      <c r="K43" s="44"/>
      <c r="L43" s="44"/>
      <c r="M43" s="44"/>
      <c r="N43" s="62"/>
      <c r="O43" s="62"/>
      <c r="P43" s="62"/>
    </row>
    <row r="44" spans="1:16" x14ac:dyDescent="0.25">
      <c r="A44" s="62"/>
      <c r="B44" s="62"/>
      <c r="C44" s="62"/>
      <c r="D44" s="62"/>
      <c r="E44" s="95"/>
      <c r="F44" s="89"/>
      <c r="G44" s="88"/>
      <c r="H44" s="88"/>
      <c r="I44" s="88"/>
      <c r="J44" s="63"/>
      <c r="K44" s="44"/>
      <c r="L44" s="44"/>
      <c r="M44" s="44"/>
      <c r="N44" s="62"/>
      <c r="O44" s="62"/>
      <c r="P44" s="62"/>
    </row>
    <row r="45" spans="1:16" x14ac:dyDescent="0.25">
      <c r="A45" s="62"/>
      <c r="B45" s="62"/>
      <c r="C45" s="62"/>
      <c r="D45" s="62"/>
      <c r="E45" s="95"/>
      <c r="F45" s="89"/>
      <c r="G45" s="88"/>
      <c r="H45" s="88"/>
      <c r="I45" s="88"/>
      <c r="J45" s="63"/>
      <c r="K45" s="44"/>
      <c r="L45" s="44"/>
      <c r="M45" s="44"/>
      <c r="N45" s="62"/>
      <c r="O45" s="62"/>
      <c r="P45" s="62"/>
    </row>
    <row r="46" spans="1:16" x14ac:dyDescent="0.25">
      <c r="A46" s="62"/>
      <c r="B46" s="62"/>
      <c r="C46" s="62"/>
      <c r="D46" s="62"/>
      <c r="E46" s="95"/>
      <c r="F46" s="89"/>
      <c r="G46" s="88"/>
      <c r="H46" s="88"/>
      <c r="I46" s="88"/>
      <c r="J46" s="63"/>
      <c r="K46" s="44"/>
      <c r="L46" s="44"/>
      <c r="M46" s="44"/>
      <c r="N46" s="62"/>
      <c r="O46" s="62"/>
      <c r="P46" s="62"/>
    </row>
    <row r="47" spans="1:16" x14ac:dyDescent="0.25">
      <c r="A47" s="62"/>
      <c r="B47" s="62"/>
      <c r="C47" s="62"/>
      <c r="D47" s="62"/>
      <c r="E47" s="95"/>
      <c r="F47" s="89"/>
      <c r="G47" s="88"/>
      <c r="H47" s="88"/>
      <c r="I47" s="88"/>
      <c r="J47" s="63"/>
      <c r="K47" s="44"/>
      <c r="L47" s="44"/>
      <c r="M47" s="44"/>
      <c r="N47" s="62"/>
      <c r="O47" s="62"/>
      <c r="P47" s="62"/>
    </row>
    <row r="48" spans="1:16" x14ac:dyDescent="0.25">
      <c r="A48" s="62"/>
      <c r="B48" s="62"/>
      <c r="C48" s="62"/>
      <c r="D48" s="62"/>
      <c r="E48" s="95"/>
      <c r="F48" s="89"/>
      <c r="G48" s="88"/>
      <c r="H48" s="88"/>
      <c r="I48" s="88"/>
      <c r="J48" s="63"/>
      <c r="K48" s="44"/>
      <c r="L48" s="44"/>
      <c r="M48" s="44"/>
      <c r="N48" s="62"/>
      <c r="O48" s="62"/>
      <c r="P48" s="62"/>
    </row>
    <row r="49" spans="1:16" x14ac:dyDescent="0.25">
      <c r="A49" s="62"/>
      <c r="B49" s="62"/>
      <c r="C49" s="62"/>
      <c r="D49" s="62"/>
      <c r="E49" s="95"/>
      <c r="F49" s="89"/>
      <c r="G49" s="88"/>
      <c r="H49" s="88"/>
      <c r="I49" s="88"/>
      <c r="J49" s="63"/>
      <c r="K49" s="44"/>
      <c r="L49" s="44"/>
      <c r="M49" s="44"/>
      <c r="N49" s="62"/>
      <c r="O49" s="62"/>
      <c r="P49" s="62"/>
    </row>
    <row r="50" spans="1:16" x14ac:dyDescent="0.25">
      <c r="A50" s="62"/>
      <c r="B50" s="62"/>
      <c r="C50" s="62"/>
      <c r="D50" s="62"/>
      <c r="E50" s="95"/>
      <c r="F50" s="89"/>
      <c r="G50" s="88"/>
      <c r="H50" s="88"/>
      <c r="I50" s="88"/>
      <c r="J50" s="63"/>
      <c r="K50" s="44"/>
      <c r="L50" s="44"/>
      <c r="M50" s="44"/>
      <c r="N50" s="62"/>
      <c r="O50" s="62"/>
      <c r="P50" s="62"/>
    </row>
    <row r="51" spans="1:16" x14ac:dyDescent="0.25">
      <c r="A51" s="62"/>
      <c r="B51" s="62"/>
      <c r="C51" s="62"/>
      <c r="D51" s="62"/>
      <c r="E51" s="95"/>
      <c r="F51" s="89"/>
      <c r="G51" s="88"/>
      <c r="H51" s="88"/>
      <c r="I51" s="88"/>
      <c r="J51" s="63"/>
      <c r="K51" s="44"/>
      <c r="L51" s="44"/>
      <c r="M51" s="44"/>
      <c r="N51" s="62"/>
      <c r="O51" s="62"/>
      <c r="P51" s="62"/>
    </row>
    <row r="52" spans="1:16" x14ac:dyDescent="0.25">
      <c r="A52" s="62"/>
      <c r="B52" s="62"/>
      <c r="C52" s="62"/>
      <c r="D52" s="62"/>
      <c r="E52" s="95"/>
      <c r="F52" s="89"/>
      <c r="G52" s="88"/>
      <c r="H52" s="88"/>
      <c r="I52" s="88"/>
      <c r="J52" s="63"/>
      <c r="K52" s="44"/>
      <c r="L52" s="44"/>
      <c r="M52" s="44"/>
      <c r="N52" s="62"/>
      <c r="O52" s="62"/>
      <c r="P52" s="62"/>
    </row>
    <row r="53" spans="1:16" x14ac:dyDescent="0.25">
      <c r="A53" s="62"/>
      <c r="B53" s="62"/>
      <c r="C53" s="62"/>
      <c r="D53" s="62"/>
      <c r="E53" s="63"/>
      <c r="F53" s="89"/>
      <c r="G53" s="89"/>
      <c r="H53" s="89"/>
      <c r="I53" s="89"/>
      <c r="J53" s="62"/>
      <c r="K53" s="44"/>
      <c r="L53" s="44"/>
      <c r="M53" s="44"/>
      <c r="N53" s="62"/>
      <c r="O53" s="62"/>
      <c r="P53" s="62"/>
    </row>
    <row r="54" spans="1:16" x14ac:dyDescent="0.25">
      <c r="A54" s="62"/>
      <c r="B54" s="62"/>
      <c r="C54" s="62"/>
      <c r="D54" s="62"/>
      <c r="E54" s="63"/>
      <c r="F54" s="89"/>
      <c r="G54" s="89"/>
      <c r="H54" s="89"/>
      <c r="I54" s="89"/>
      <c r="J54" s="63"/>
      <c r="K54" s="63"/>
      <c r="L54" s="63"/>
      <c r="M54" s="63"/>
      <c r="N54" s="62"/>
      <c r="O54" s="62"/>
      <c r="P54" s="62"/>
    </row>
    <row r="55" spans="1:16" x14ac:dyDescent="0.25">
      <c r="A55" s="62"/>
      <c r="B55" s="62"/>
      <c r="C55" s="62"/>
      <c r="D55" s="62"/>
      <c r="E55" s="63"/>
      <c r="F55" s="89"/>
      <c r="G55" s="89"/>
      <c r="H55" s="89"/>
      <c r="I55" s="89"/>
      <c r="J55" s="63"/>
      <c r="K55" s="63"/>
      <c r="L55" s="63"/>
      <c r="M55" s="63"/>
      <c r="N55" s="62"/>
      <c r="O55" s="62"/>
      <c r="P55" s="62"/>
    </row>
    <row r="56" spans="1:16" x14ac:dyDescent="0.25">
      <c r="A56" s="62"/>
      <c r="B56" s="62"/>
      <c r="C56" s="62"/>
      <c r="D56" s="62"/>
      <c r="E56" s="63"/>
      <c r="F56" s="89"/>
      <c r="G56" s="89"/>
      <c r="H56" s="89"/>
      <c r="I56" s="89"/>
      <c r="J56" s="62"/>
      <c r="K56" s="62"/>
      <c r="L56" s="62"/>
      <c r="M56" s="62"/>
      <c r="N56" s="62"/>
      <c r="O56" s="62"/>
      <c r="P56" s="62"/>
    </row>
    <row r="57" spans="1:16" x14ac:dyDescent="0.25">
      <c r="A57" s="62"/>
      <c r="B57" s="62"/>
      <c r="C57" s="62"/>
      <c r="D57" s="62"/>
      <c r="E57" s="63"/>
      <c r="F57" s="89"/>
      <c r="G57" s="89"/>
      <c r="H57" s="89"/>
      <c r="I57" s="89"/>
      <c r="J57" s="62"/>
      <c r="K57" s="62"/>
      <c r="L57" s="62"/>
      <c r="M57" s="62"/>
      <c r="N57" s="62"/>
      <c r="O57" s="62"/>
      <c r="P57" s="44"/>
    </row>
    <row r="58" spans="1:16" x14ac:dyDescent="0.25">
      <c r="A58" s="62"/>
      <c r="B58" s="62"/>
      <c r="C58" s="62"/>
      <c r="D58" s="62"/>
      <c r="E58" s="63"/>
      <c r="F58" s="89"/>
      <c r="G58" s="89"/>
      <c r="H58" s="89"/>
      <c r="I58" s="89"/>
      <c r="J58" s="62"/>
      <c r="K58" s="62"/>
      <c r="L58" s="62"/>
      <c r="M58" s="62"/>
      <c r="N58" s="62"/>
      <c r="O58" s="62"/>
      <c r="P58" s="44"/>
    </row>
    <row r="59" spans="1:16" x14ac:dyDescent="0.25">
      <c r="A59" s="62"/>
      <c r="B59" s="62"/>
      <c r="C59" s="62"/>
      <c r="D59" s="62"/>
      <c r="E59" s="63"/>
      <c r="F59" s="89"/>
      <c r="G59" s="89"/>
      <c r="H59" s="89"/>
      <c r="I59" s="89"/>
      <c r="J59" s="62"/>
      <c r="K59" s="62"/>
      <c r="L59" s="62"/>
      <c r="M59" s="62"/>
      <c r="N59" s="62"/>
      <c r="O59" s="62"/>
      <c r="P59" s="62"/>
    </row>
    <row r="60" spans="1:16" x14ac:dyDescent="0.25">
      <c r="A60" s="62"/>
      <c r="B60" s="62"/>
      <c r="C60" s="62"/>
      <c r="D60" s="62"/>
      <c r="E60" s="63"/>
      <c r="F60" s="89"/>
      <c r="G60" s="89"/>
      <c r="H60" s="89"/>
      <c r="I60" s="89"/>
      <c r="J60" s="62"/>
      <c r="K60" s="62"/>
      <c r="L60" s="62"/>
      <c r="M60" s="62"/>
      <c r="N60" s="62"/>
      <c r="O60" s="62"/>
      <c r="P60" s="62"/>
    </row>
    <row r="61" spans="1:16" x14ac:dyDescent="0.25">
      <c r="A61" s="62"/>
      <c r="B61" s="62"/>
      <c r="C61" s="62"/>
      <c r="D61" s="62"/>
      <c r="E61" s="63"/>
      <c r="F61" s="89"/>
      <c r="G61" s="89"/>
      <c r="H61" s="89"/>
      <c r="I61" s="89"/>
      <c r="J61" s="62"/>
      <c r="K61" s="62"/>
      <c r="L61" s="62"/>
      <c r="M61" s="62"/>
      <c r="N61" s="62"/>
      <c r="O61" s="62"/>
      <c r="P61" s="62"/>
    </row>
    <row r="62" spans="1:16" x14ac:dyDescent="0.25">
      <c r="A62" s="62"/>
      <c r="B62" s="62"/>
      <c r="C62" s="62"/>
      <c r="D62" s="62"/>
      <c r="E62" s="63"/>
      <c r="F62" s="89"/>
      <c r="G62" s="89"/>
      <c r="H62" s="89"/>
      <c r="I62" s="89"/>
      <c r="J62" s="62"/>
      <c r="K62" s="62"/>
      <c r="L62" s="62"/>
      <c r="M62" s="62"/>
      <c r="N62" s="62"/>
      <c r="O62" s="62"/>
      <c r="P62" s="62"/>
    </row>
    <row r="63" spans="1:16" x14ac:dyDescent="0.25">
      <c r="A63" s="62"/>
      <c r="B63" s="62"/>
      <c r="C63" s="62"/>
      <c r="D63" s="62"/>
      <c r="E63" s="63"/>
      <c r="F63" s="89"/>
      <c r="G63" s="89"/>
      <c r="H63" s="89"/>
      <c r="I63" s="89"/>
      <c r="J63" s="62"/>
      <c r="K63" s="62"/>
      <c r="L63" s="62"/>
      <c r="M63" s="62"/>
      <c r="N63" s="62"/>
      <c r="O63" s="62"/>
      <c r="P63" s="62"/>
    </row>
    <row r="64" spans="1:16" x14ac:dyDescent="0.25">
      <c r="A64" s="62"/>
      <c r="B64" s="62"/>
      <c r="C64" s="62"/>
      <c r="D64" s="62"/>
      <c r="E64" s="63"/>
      <c r="F64" s="89"/>
      <c r="G64" s="89"/>
      <c r="H64" s="89"/>
      <c r="I64" s="89"/>
      <c r="J64" s="62"/>
      <c r="K64" s="62"/>
      <c r="L64" s="62"/>
      <c r="M64" s="62"/>
      <c r="N64" s="62"/>
      <c r="O64" s="62"/>
      <c r="P64" s="62"/>
    </row>
    <row r="65" spans="1:16" x14ac:dyDescent="0.25">
      <c r="A65" s="62"/>
      <c r="B65" s="62"/>
      <c r="C65" s="62"/>
      <c r="D65" s="62"/>
      <c r="E65" s="63"/>
      <c r="F65" s="89"/>
      <c r="G65" s="89"/>
      <c r="H65" s="89"/>
      <c r="I65" s="89"/>
      <c r="J65" s="62"/>
      <c r="K65" s="62"/>
      <c r="L65" s="62"/>
      <c r="M65" s="62"/>
      <c r="N65" s="62"/>
      <c r="O65" s="62"/>
      <c r="P65" s="62"/>
    </row>
    <row r="66" spans="1:16" x14ac:dyDescent="0.25">
      <c r="A66" s="62"/>
      <c r="B66" s="62"/>
      <c r="C66" s="62"/>
      <c r="D66" s="62"/>
      <c r="E66" s="63"/>
      <c r="F66" s="89"/>
      <c r="G66" s="89"/>
      <c r="H66" s="89"/>
      <c r="I66" s="89"/>
      <c r="J66" s="62"/>
      <c r="K66" s="62"/>
      <c r="L66" s="62"/>
      <c r="M66" s="62"/>
      <c r="N66" s="62"/>
      <c r="O66" s="62"/>
      <c r="P66" s="62"/>
    </row>
    <row r="67" spans="1:16" x14ac:dyDescent="0.25">
      <c r="A67" s="62"/>
      <c r="B67" s="62"/>
      <c r="C67" s="62"/>
      <c r="D67" s="62"/>
      <c r="E67" s="63"/>
      <c r="F67" s="89"/>
      <c r="G67" s="89"/>
      <c r="H67" s="89"/>
      <c r="I67" s="89"/>
      <c r="J67" s="62"/>
      <c r="K67" s="62"/>
      <c r="L67" s="62"/>
      <c r="M67" s="62"/>
      <c r="N67" s="62"/>
      <c r="O67" s="62"/>
      <c r="P67" s="62"/>
    </row>
    <row r="68" spans="1:16" x14ac:dyDescent="0.25">
      <c r="A68" s="62"/>
      <c r="B68" s="62"/>
      <c r="C68" s="62"/>
      <c r="D68" s="62"/>
      <c r="E68" s="63"/>
      <c r="F68" s="89"/>
      <c r="G68" s="89"/>
      <c r="H68" s="89"/>
      <c r="I68" s="89"/>
      <c r="J68" s="62"/>
      <c r="K68" s="62"/>
      <c r="L68" s="62"/>
      <c r="M68" s="62"/>
      <c r="N68" s="62"/>
      <c r="O68" s="62"/>
      <c r="P68" s="62"/>
    </row>
    <row r="69" spans="1:16" x14ac:dyDescent="0.25">
      <c r="A69" s="62"/>
      <c r="B69" s="62"/>
      <c r="C69" s="62"/>
      <c r="D69" s="62"/>
      <c r="E69" s="63"/>
      <c r="F69" s="89"/>
      <c r="G69" s="89"/>
      <c r="H69" s="89"/>
      <c r="I69" s="89"/>
      <c r="J69" s="62"/>
      <c r="K69" s="62"/>
      <c r="L69" s="62"/>
      <c r="M69" s="62"/>
      <c r="N69" s="62"/>
      <c r="O69" s="62"/>
      <c r="P69" s="62"/>
    </row>
    <row r="70" spans="1:16" x14ac:dyDescent="0.25">
      <c r="A70" s="62"/>
      <c r="B70" s="62"/>
      <c r="C70" s="62"/>
      <c r="D70" s="62"/>
      <c r="E70" s="63"/>
      <c r="F70" s="89"/>
      <c r="G70" s="89"/>
      <c r="H70" s="89"/>
      <c r="I70" s="89"/>
      <c r="J70" s="62"/>
      <c r="K70" s="44"/>
      <c r="L70" s="44"/>
      <c r="M70" s="44"/>
      <c r="N70" s="62"/>
      <c r="O70" s="62"/>
      <c r="P70" s="62"/>
    </row>
    <row r="71" spans="1:16" x14ac:dyDescent="0.25">
      <c r="A71" s="62"/>
      <c r="B71" s="62"/>
      <c r="C71" s="62"/>
      <c r="D71" s="62"/>
      <c r="E71" s="63"/>
      <c r="F71" s="89"/>
      <c r="G71" s="89"/>
      <c r="H71" s="89"/>
      <c r="I71" s="89"/>
      <c r="J71" s="62"/>
      <c r="K71" s="62"/>
      <c r="L71" s="62"/>
      <c r="M71" s="62"/>
      <c r="N71" s="62"/>
      <c r="O71" s="62"/>
      <c r="P71" s="62"/>
    </row>
    <row r="72" spans="1:16" x14ac:dyDescent="0.25">
      <c r="A72" s="62"/>
      <c r="B72" s="62"/>
      <c r="C72" s="62"/>
      <c r="D72" s="62"/>
      <c r="E72" s="63"/>
      <c r="F72" s="89"/>
      <c r="G72" s="89"/>
      <c r="H72" s="89"/>
      <c r="I72" s="89"/>
      <c r="J72" s="62"/>
      <c r="K72" s="84"/>
      <c r="L72" s="84"/>
      <c r="M72" s="84"/>
      <c r="N72" s="62"/>
      <c r="O72" s="62"/>
      <c r="P72" s="62"/>
    </row>
    <row r="73" spans="1:16" x14ac:dyDescent="0.25">
      <c r="A73" s="62"/>
      <c r="B73" s="62"/>
      <c r="C73" s="62"/>
      <c r="D73" s="62"/>
      <c r="E73" s="63"/>
      <c r="F73" s="89"/>
      <c r="G73" s="89"/>
      <c r="H73" s="89"/>
      <c r="I73" s="89"/>
      <c r="J73" s="62"/>
      <c r="K73" s="84"/>
      <c r="L73" s="84"/>
      <c r="M73" s="84"/>
      <c r="N73" s="62"/>
      <c r="O73" s="62"/>
      <c r="P73" s="62"/>
    </row>
    <row r="74" spans="1:16" x14ac:dyDescent="0.25">
      <c r="A74" s="62"/>
      <c r="B74" s="62"/>
      <c r="C74" s="62"/>
      <c r="D74" s="62"/>
      <c r="E74" s="63"/>
      <c r="F74" s="89"/>
      <c r="G74" s="89"/>
      <c r="H74" s="89"/>
      <c r="I74" s="89"/>
      <c r="J74" s="62"/>
      <c r="K74" s="84"/>
      <c r="L74" s="84"/>
      <c r="M74" s="84"/>
      <c r="N74" s="62"/>
      <c r="O74" s="62"/>
      <c r="P74" s="62"/>
    </row>
    <row r="75" spans="1:16" x14ac:dyDescent="0.25">
      <c r="A75" s="62"/>
      <c r="B75" s="62"/>
      <c r="C75" s="62"/>
      <c r="D75" s="62"/>
      <c r="E75" s="63"/>
      <c r="F75" s="89"/>
      <c r="G75" s="89"/>
      <c r="H75" s="89"/>
      <c r="I75" s="89"/>
      <c r="J75" s="62"/>
      <c r="K75" s="84"/>
      <c r="L75" s="84"/>
      <c r="M75" s="96"/>
      <c r="N75" s="62"/>
      <c r="O75" s="62"/>
      <c r="P75" s="62"/>
    </row>
    <row r="76" spans="1:16" x14ac:dyDescent="0.25">
      <c r="A76" s="62"/>
      <c r="B76" s="62"/>
      <c r="C76" s="62"/>
      <c r="D76" s="62"/>
      <c r="E76" s="63"/>
      <c r="F76" s="89"/>
      <c r="G76" s="89"/>
      <c r="H76" s="89"/>
      <c r="I76" s="89"/>
      <c r="J76" s="62"/>
      <c r="K76" s="62"/>
      <c r="L76" s="62"/>
      <c r="M76" s="62"/>
      <c r="N76" s="97"/>
      <c r="O76" s="62"/>
      <c r="P76" s="62"/>
    </row>
    <row r="77" spans="1:16" x14ac:dyDescent="0.25">
      <c r="A77" s="62"/>
      <c r="B77" s="62"/>
      <c r="C77" s="62"/>
      <c r="D77" s="62"/>
      <c r="E77" s="63"/>
      <c r="F77" s="89"/>
      <c r="G77" s="89"/>
      <c r="H77" s="89"/>
      <c r="I77" s="89"/>
      <c r="J77" s="62"/>
      <c r="K77" s="62"/>
      <c r="L77" s="62"/>
      <c r="M77" s="62"/>
      <c r="N77" s="97"/>
      <c r="O77" s="62"/>
      <c r="P77" s="62"/>
    </row>
    <row r="78" spans="1:16" x14ac:dyDescent="0.25">
      <c r="A78" s="62"/>
      <c r="B78" s="62"/>
      <c r="C78" s="62"/>
      <c r="D78" s="62"/>
      <c r="E78" s="63"/>
      <c r="F78" s="89"/>
      <c r="G78" s="89"/>
      <c r="H78" s="89"/>
      <c r="I78" s="89"/>
      <c r="J78" s="62"/>
      <c r="K78" s="62"/>
      <c r="L78" s="62"/>
      <c r="M78" s="62"/>
      <c r="N78" s="97"/>
      <c r="O78" s="62"/>
      <c r="P78" s="62"/>
    </row>
    <row r="79" spans="1:16" x14ac:dyDescent="0.25">
      <c r="A79" s="62"/>
      <c r="B79" s="62"/>
      <c r="C79" s="62"/>
      <c r="D79" s="62"/>
      <c r="E79" s="63"/>
      <c r="F79" s="89"/>
      <c r="G79" s="89"/>
      <c r="H79" s="89"/>
      <c r="I79" s="89"/>
      <c r="J79" s="62"/>
      <c r="K79" s="62"/>
      <c r="L79" s="62"/>
      <c r="M79" s="62"/>
      <c r="N79" s="62"/>
      <c r="O79" s="62"/>
      <c r="P79" s="62"/>
    </row>
    <row r="80" spans="1:16" x14ac:dyDescent="0.25">
      <c r="A80" s="62"/>
      <c r="B80" s="62"/>
      <c r="C80" s="62"/>
      <c r="D80" s="62"/>
      <c r="E80" s="98"/>
      <c r="F80" s="89"/>
      <c r="G80" s="89"/>
      <c r="H80" s="89"/>
      <c r="I80" s="89"/>
      <c r="J80" s="62"/>
      <c r="K80" s="84"/>
      <c r="L80" s="84"/>
      <c r="M80" s="84"/>
      <c r="N80" s="62"/>
      <c r="O80" s="62"/>
      <c r="P80" s="62"/>
    </row>
    <row r="81" spans="1:5" x14ac:dyDescent="0.25"/>
    <row r="82" spans="1:5" x14ac:dyDescent="0.25"/>
    <row r="83" spans="1:5" x14ac:dyDescent="0.25">
      <c r="A83" s="36" t="s">
        <v>7</v>
      </c>
      <c r="D83" s="36" t="s">
        <v>18</v>
      </c>
      <c r="E83" s="38" t="s">
        <v>19</v>
      </c>
    </row>
    <row r="84" spans="1:5" x14ac:dyDescent="0.25">
      <c r="A84" s="36" t="str">
        <f t="shared" ref="A84:A89" si="1">IF(N22=0,"",N22)</f>
        <v/>
      </c>
      <c r="D84" s="36">
        <f t="shared" ref="D84:D98" ca="1" si="2">IF(A84="",0,VLOOKUP(A84,INDIRECT("'"&amp;$I$7&amp;"'!C500:M515"),11,0))</f>
        <v>0</v>
      </c>
      <c r="E84" s="38" t="str">
        <f>IF(O22="","",SUM(D84/O22)*#REF!)</f>
        <v/>
      </c>
    </row>
    <row r="85" spans="1:5" x14ac:dyDescent="0.25">
      <c r="A85" s="36" t="str">
        <f t="shared" si="1"/>
        <v/>
      </c>
      <c r="D85" s="36">
        <f t="shared" ca="1" si="2"/>
        <v>0</v>
      </c>
      <c r="E85" s="38" t="str">
        <f>IF(O23="","",SUM(D85/O23)*#REF!)</f>
        <v/>
      </c>
    </row>
    <row r="86" spans="1:5" x14ac:dyDescent="0.25">
      <c r="A86" s="36" t="str">
        <f t="shared" si="1"/>
        <v/>
      </c>
      <c r="D86" s="36">
        <f t="shared" ca="1" si="2"/>
        <v>0</v>
      </c>
      <c r="E86" s="38" t="str">
        <f>IF(O24="","",SUM(D86/O24)*#REF!)</f>
        <v/>
      </c>
    </row>
    <row r="87" spans="1:5" x14ac:dyDescent="0.25">
      <c r="A87" s="36" t="str">
        <f t="shared" si="1"/>
        <v/>
      </c>
      <c r="D87" s="36">
        <f t="shared" ca="1" si="2"/>
        <v>0</v>
      </c>
      <c r="E87" s="38" t="str">
        <f>IF(O25="","",SUM(D87/O25)*#REF!)</f>
        <v/>
      </c>
    </row>
    <row r="88" spans="1:5" x14ac:dyDescent="0.25">
      <c r="A88" s="36" t="str">
        <f t="shared" si="1"/>
        <v/>
      </c>
      <c r="D88" s="36">
        <f t="shared" ca="1" si="2"/>
        <v>0</v>
      </c>
      <c r="E88" s="38" t="str">
        <f>IF(O26="","",SUM(D88/O26)*#REF!)</f>
        <v/>
      </c>
    </row>
    <row r="89" spans="1:5" x14ac:dyDescent="0.25">
      <c r="A89" s="36" t="str">
        <f t="shared" si="1"/>
        <v/>
      </c>
      <c r="D89" s="36">
        <f t="shared" ca="1" si="2"/>
        <v>0</v>
      </c>
      <c r="E89" s="38" t="str">
        <f>IF(O27="","",SUM(D89/O27)*#REF!)</f>
        <v/>
      </c>
    </row>
    <row r="90" spans="1:5" x14ac:dyDescent="0.25">
      <c r="A90" s="36" t="e">
        <f>IF(#REF!=0,"",#REF!)</f>
        <v>#REF!</v>
      </c>
      <c r="D90" s="36" t="e">
        <f t="shared" ca="1" si="2"/>
        <v>#REF!</v>
      </c>
      <c r="E90" s="38" t="e">
        <f>IF(#REF!="","",SUM(D90/#REF!)*#REF!)</f>
        <v>#REF!</v>
      </c>
    </row>
    <row r="91" spans="1:5" x14ac:dyDescent="0.25">
      <c r="A91" s="36" t="str">
        <f>IF(N28=0,"",N28)</f>
        <v/>
      </c>
      <c r="D91" s="36">
        <f t="shared" ca="1" si="2"/>
        <v>0</v>
      </c>
      <c r="E91" s="38" t="str">
        <f>IF(O28="","",SUM(D91/O28)*#REF!)</f>
        <v/>
      </c>
    </row>
    <row r="92" spans="1:5" s="39" customFormat="1" x14ac:dyDescent="0.25">
      <c r="A92" s="36" t="str">
        <f>IF(N29=0,"",N29)</f>
        <v/>
      </c>
      <c r="B92" s="36"/>
      <c r="C92" s="36"/>
      <c r="D92" s="36">
        <f t="shared" ca="1" si="2"/>
        <v>0</v>
      </c>
      <c r="E92" s="38" t="str">
        <f>IF(O29="","",SUM(D92/O29)*#REF!)</f>
        <v/>
      </c>
    </row>
    <row r="93" spans="1:5" s="39" customFormat="1" x14ac:dyDescent="0.25">
      <c r="A93" s="36" t="e">
        <f>IF(#REF!=0,"",#REF!)</f>
        <v>#REF!</v>
      </c>
      <c r="B93" s="36"/>
      <c r="C93" s="36"/>
      <c r="D93" s="36" t="e">
        <f t="shared" ca="1" si="2"/>
        <v>#REF!</v>
      </c>
      <c r="E93" s="38" t="e">
        <f>IF(#REF!="","",SUM(D93/#REF!)*#REF!)</f>
        <v>#REF!</v>
      </c>
    </row>
    <row r="94" spans="1:5" s="39" customFormat="1" x14ac:dyDescent="0.25">
      <c r="A94" s="36" t="e">
        <f>IF(#REF!=0,"",#REF!)</f>
        <v>#REF!</v>
      </c>
      <c r="B94" s="36"/>
      <c r="C94" s="36"/>
      <c r="D94" s="36" t="e">
        <f t="shared" ca="1" si="2"/>
        <v>#REF!</v>
      </c>
      <c r="E94" s="38" t="e">
        <f>IF(#REF!="","",SUM(D94/#REF!)*#REF!)</f>
        <v>#REF!</v>
      </c>
    </row>
    <row r="95" spans="1:5" s="39" customFormat="1" x14ac:dyDescent="0.25">
      <c r="A95" s="36" t="e">
        <f>IF(#REF!=0,"",#REF!)</f>
        <v>#REF!</v>
      </c>
      <c r="B95" s="36"/>
      <c r="C95" s="36"/>
      <c r="D95" s="36" t="e">
        <f t="shared" ca="1" si="2"/>
        <v>#REF!</v>
      </c>
      <c r="E95" s="38" t="e">
        <f>IF(#REF!="","",SUM(D95/#REF!)*#REF!)</f>
        <v>#REF!</v>
      </c>
    </row>
    <row r="96" spans="1:5" s="39" customFormat="1" x14ac:dyDescent="0.25">
      <c r="A96" s="36" t="e">
        <f>IF(#REF!=0,"",#REF!)</f>
        <v>#REF!</v>
      </c>
      <c r="B96" s="36"/>
      <c r="C96" s="36"/>
      <c r="D96" s="36" t="e">
        <f t="shared" ca="1" si="2"/>
        <v>#REF!</v>
      </c>
      <c r="E96" s="38" t="e">
        <f>IF(#REF!="","",SUM(D96/#REF!)*#REF!)</f>
        <v>#REF!</v>
      </c>
    </row>
    <row r="97" spans="1:5" s="39" customFormat="1" x14ac:dyDescent="0.25">
      <c r="A97" s="36" t="e">
        <f>IF(#REF!=0,"",#REF!)</f>
        <v>#REF!</v>
      </c>
      <c r="B97" s="36"/>
      <c r="C97" s="36"/>
      <c r="D97" s="36" t="e">
        <f t="shared" ca="1" si="2"/>
        <v>#REF!</v>
      </c>
      <c r="E97" s="38" t="e">
        <f>IF(#REF!="","",SUM(D97/#REF!)*#REF!)</f>
        <v>#REF!</v>
      </c>
    </row>
    <row r="98" spans="1:5" s="39" customFormat="1" x14ac:dyDescent="0.25">
      <c r="A98" s="36" t="e">
        <f>IF(#REF!=0,"",#REF!)</f>
        <v>#REF!</v>
      </c>
      <c r="B98" s="36"/>
      <c r="C98" s="36"/>
      <c r="D98" s="36" t="e">
        <f t="shared" ca="1" si="2"/>
        <v>#REF!</v>
      </c>
      <c r="E98" s="38" t="e">
        <f>IF(#REF!="","",SUM(D98/#REF!)*#REF!)</f>
        <v>#REF!</v>
      </c>
    </row>
    <row r="99" spans="1:5" s="39" customFormat="1" ht="15.75" thickBot="1" x14ac:dyDescent="0.3">
      <c r="A99" s="99" t="s">
        <v>20</v>
      </c>
      <c r="B99" s="99"/>
      <c r="C99" s="99"/>
      <c r="D99" s="99" t="e">
        <f ca="1">SUM(D84:D98)</f>
        <v>#REF!</v>
      </c>
      <c r="E99" s="100" t="e">
        <f>SUM(E84:E98)</f>
        <v>#REF!</v>
      </c>
    </row>
    <row r="100" spans="1:5" s="39" customFormat="1" ht="15.75" thickTop="1" x14ac:dyDescent="0.25">
      <c r="A100" s="36"/>
      <c r="B100" s="36"/>
      <c r="C100" s="36"/>
      <c r="D100" s="36"/>
      <c r="E100" s="38"/>
    </row>
    <row r="101" spans="1:5" s="39" customFormat="1" x14ac:dyDescent="0.25">
      <c r="A101" s="36"/>
      <c r="B101" s="36"/>
      <c r="C101" s="36"/>
      <c r="D101" s="36"/>
      <c r="E101" s="38"/>
    </row>
    <row r="102" spans="1:5" s="39" customFormat="1" x14ac:dyDescent="0.25">
      <c r="A102" s="36"/>
      <c r="B102" s="36"/>
      <c r="C102" s="36"/>
      <c r="D102" s="36"/>
      <c r="E102" s="38"/>
    </row>
    <row r="103" spans="1:5" s="39" customFormat="1" x14ac:dyDescent="0.25">
      <c r="A103" s="36"/>
      <c r="B103" s="36"/>
      <c r="C103" s="36"/>
      <c r="D103" s="36"/>
      <c r="E103" s="38"/>
    </row>
    <row r="104" spans="1:5" s="39" customFormat="1" x14ac:dyDescent="0.25">
      <c r="A104" s="36"/>
      <c r="B104" s="36"/>
      <c r="C104" s="36"/>
      <c r="D104" s="36"/>
      <c r="E104" s="38"/>
    </row>
    <row r="105" spans="1:5" s="39" customFormat="1" x14ac:dyDescent="0.25">
      <c r="A105" s="36"/>
      <c r="B105" s="36"/>
      <c r="C105" s="36"/>
      <c r="D105" s="36"/>
      <c r="E105" s="38"/>
    </row>
    <row r="106" spans="1:5" s="39" customFormat="1" x14ac:dyDescent="0.25">
      <c r="A106" s="36"/>
      <c r="B106" s="36"/>
      <c r="C106" s="36"/>
      <c r="D106" s="36"/>
      <c r="E106" s="38"/>
    </row>
    <row r="107" spans="1:5" s="39" customFormat="1" x14ac:dyDescent="0.25">
      <c r="A107" s="36"/>
      <c r="B107" s="36"/>
      <c r="C107" s="36"/>
      <c r="D107" s="36"/>
      <c r="E107" s="38"/>
    </row>
    <row r="108" spans="1:5" x14ac:dyDescent="0.25"/>
    <row r="109" spans="1:5" x14ac:dyDescent="0.25"/>
    <row r="110" spans="1:5" x14ac:dyDescent="0.25"/>
    <row r="111" spans="1:5" x14ac:dyDescent="0.25"/>
    <row r="112" spans="1:5" x14ac:dyDescent="0.25"/>
    <row r="113" x14ac:dyDescent="0.25"/>
    <row r="114" x14ac:dyDescent="0.25"/>
    <row r="115" x14ac:dyDescent="0.25"/>
    <row r="116" x14ac:dyDescent="0.25"/>
    <row r="117" x14ac:dyDescent="0.25"/>
    <row r="118" x14ac:dyDescent="0.25"/>
    <row r="119" x14ac:dyDescent="0.25"/>
    <row r="120" x14ac:dyDescent="0.25"/>
    <row r="129" x14ac:dyDescent="0.25"/>
  </sheetData>
  <sheetProtection algorithmName="SHA-512" hashValue="+hnA/wx/j6rwh+MA5nui1yrlFMMnjJ2CCpppeacHiH11UEnCmr/I+MO0nfML+Ou933V0QgQsJPVASXTHOv+hXg==" saltValue="nJnvBT4bqnEw2FClAZ2x2A==" spinCount="100000" sheet="1" objects="1" scenarios="1"/>
  <mergeCells count="1">
    <mergeCell ref="B3:I3"/>
  </mergeCells>
  <conditionalFormatting sqref="N16">
    <cfRule type="cellIs" dxfId="8"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07512"/>
  </sheetPr>
  <dimension ref="A1:Q134"/>
  <sheetViews>
    <sheetView showGridLines="0" showZeros="0" zoomScale="95" zoomScaleNormal="95" workbookViewId="0">
      <selection activeCell="B7" sqref="B7"/>
    </sheetView>
  </sheetViews>
  <sheetFormatPr defaultColWidth="0" defaultRowHeight="15" zeroHeight="1" x14ac:dyDescent="0.25"/>
  <cols>
    <col min="1" max="1" width="8.140625" style="36" customWidth="1"/>
    <col min="2" max="4" width="15.7109375" style="36" customWidth="1"/>
    <col min="5" max="5" width="15.7109375" style="38" customWidth="1"/>
    <col min="6" max="6" width="15.7109375" style="39" customWidth="1"/>
    <col min="7" max="9" width="16.85546875" style="39" customWidth="1"/>
    <col min="10" max="11" width="15.7109375" style="36" customWidth="1"/>
    <col min="12" max="15" width="15.7109375" style="36" hidden="1" customWidth="1"/>
    <col min="16" max="16" width="16.42578125" style="36" hidden="1" customWidth="1"/>
    <col min="17" max="17" width="2.140625" style="36" hidden="1" customWidth="1"/>
    <col min="18" max="16384" width="0" style="36" hidden="1"/>
  </cols>
  <sheetData>
    <row r="1" spans="1:16" x14ac:dyDescent="0.25">
      <c r="D1" s="37"/>
    </row>
    <row r="2" spans="1:16" x14ac:dyDescent="0.25">
      <c r="D2" s="37"/>
    </row>
    <row r="3" spans="1:16" ht="21.75" customHeight="1" x14ac:dyDescent="0.35">
      <c r="B3" s="356" t="str">
        <f>CONCATENATE("Uitvoeringsbepaling"," ",N6,", onderdeel van ",verzamelblad!A2," ",verzamelblad!A3)</f>
        <v>Uitvoeringsbepaling , onderdeel van bestek 2021-GRB2309</v>
      </c>
      <c r="C3" s="357"/>
      <c r="D3" s="357"/>
      <c r="E3" s="357"/>
      <c r="F3" s="357"/>
      <c r="G3" s="357"/>
      <c r="H3" s="357"/>
      <c r="I3" s="357"/>
      <c r="J3" s="358"/>
    </row>
    <row r="4" spans="1:16" x14ac:dyDescent="0.25">
      <c r="A4" s="40"/>
      <c r="B4" s="41"/>
      <c r="C4" s="41"/>
      <c r="D4" s="41"/>
      <c r="E4" s="42"/>
      <c r="F4" s="43"/>
      <c r="G4" s="43"/>
      <c r="H4" s="43"/>
      <c r="I4" s="43"/>
      <c r="J4" s="41"/>
      <c r="K4" s="40"/>
      <c r="L4" s="40"/>
      <c r="M4" s="40"/>
    </row>
    <row r="5" spans="1:16" ht="15" customHeight="1" x14ac:dyDescent="0.25">
      <c r="A5" s="44"/>
      <c r="B5" s="45"/>
      <c r="C5" s="46"/>
      <c r="D5" s="46"/>
      <c r="E5" s="47"/>
      <c r="F5" s="48"/>
      <c r="G5" s="48"/>
      <c r="H5" s="48"/>
      <c r="I5" s="48"/>
      <c r="J5" s="49"/>
      <c r="K5" s="40"/>
      <c r="L5" s="40"/>
      <c r="M5" s="40"/>
    </row>
    <row r="6" spans="1:16" x14ac:dyDescent="0.25">
      <c r="A6" s="44"/>
      <c r="B6" s="50"/>
      <c r="C6" s="51"/>
      <c r="D6" s="51"/>
      <c r="E6" s="52"/>
      <c r="F6" s="53"/>
      <c r="G6" s="54" t="s">
        <v>5</v>
      </c>
      <c r="H6" s="101"/>
      <c r="I6" s="101"/>
      <c r="J6" s="55">
        <v>39</v>
      </c>
      <c r="K6" s="40"/>
      <c r="L6" s="40"/>
      <c r="M6" s="40"/>
    </row>
    <row r="7" spans="1:16" x14ac:dyDescent="0.25">
      <c r="A7" s="44"/>
      <c r="B7" s="56"/>
      <c r="C7" s="57"/>
      <c r="D7" s="57"/>
      <c r="E7" s="58"/>
      <c r="F7" s="59"/>
      <c r="G7" s="60" t="s">
        <v>6</v>
      </c>
      <c r="H7" s="60"/>
      <c r="I7" s="60"/>
      <c r="J7" s="61" t="s">
        <v>79</v>
      </c>
      <c r="K7" s="40"/>
      <c r="L7" s="40"/>
      <c r="M7" s="40"/>
    </row>
    <row r="8" spans="1:16" x14ac:dyDescent="0.25">
      <c r="A8" s="62"/>
      <c r="B8" s="62"/>
      <c r="C8" s="62"/>
      <c r="D8" s="62"/>
      <c r="E8" s="63"/>
      <c r="F8" s="64"/>
      <c r="G8" s="64"/>
      <c r="H8" s="64"/>
      <c r="I8" s="64"/>
      <c r="J8" s="65"/>
      <c r="K8" s="40"/>
      <c r="L8" s="40"/>
      <c r="M8" s="40"/>
    </row>
    <row r="9" spans="1:16" x14ac:dyDescent="0.25">
      <c r="A9" s="62"/>
      <c r="B9" s="62"/>
      <c r="C9" s="62"/>
      <c r="D9" s="62"/>
      <c r="E9" s="66" t="e">
        <f>VLOOKUP($J$6,verzamelblad!$A$5:$EX$51,14,0)</f>
        <v>#N/A</v>
      </c>
      <c r="G9" s="64"/>
      <c r="H9" s="64"/>
      <c r="I9" s="64"/>
      <c r="J9" s="40"/>
      <c r="K9" s="40"/>
      <c r="L9" s="40"/>
      <c r="M9" s="40"/>
    </row>
    <row r="10" spans="1:16" x14ac:dyDescent="0.25">
      <c r="A10" s="62"/>
      <c r="B10" s="67" t="s">
        <v>44</v>
      </c>
      <c r="C10" s="68"/>
      <c r="D10" s="69"/>
      <c r="E10" s="69"/>
      <c r="F10" s="70" t="s">
        <v>75</v>
      </c>
      <c r="G10" s="70" t="s">
        <v>4</v>
      </c>
      <c r="H10" s="102" t="s">
        <v>76</v>
      </c>
      <c r="I10" s="102" t="s">
        <v>78</v>
      </c>
      <c r="J10" s="71" t="s">
        <v>77</v>
      </c>
      <c r="K10" s="63"/>
      <c r="L10" s="63"/>
      <c r="M10" s="72"/>
      <c r="N10" s="38"/>
    </row>
    <row r="11" spans="1:16" ht="18.75" customHeight="1" x14ac:dyDescent="0.25">
      <c r="B11" s="73" t="s">
        <v>46</v>
      </c>
      <c r="C11" s="74"/>
      <c r="D11" s="74"/>
      <c r="E11" s="75"/>
      <c r="F11" s="76"/>
      <c r="G11" s="77"/>
      <c r="H11" s="106"/>
      <c r="I11" s="106"/>
      <c r="J11" s="78">
        <f>SUM(G11*H11)</f>
        <v>0</v>
      </c>
      <c r="K11" s="38"/>
      <c r="L11" s="79"/>
      <c r="M11" s="79"/>
      <c r="N11" s="38"/>
      <c r="O11" s="38"/>
    </row>
    <row r="12" spans="1:16" x14ac:dyDescent="0.25">
      <c r="A12" s="62"/>
      <c r="B12" s="80" t="s">
        <v>47</v>
      </c>
      <c r="C12" s="81"/>
      <c r="D12" s="81"/>
      <c r="E12" s="82"/>
      <c r="F12" s="83"/>
      <c r="G12" s="77"/>
      <c r="H12" s="106"/>
      <c r="I12" s="106"/>
      <c r="J12" s="78">
        <f>SUM(G12*H12)</f>
        <v>0</v>
      </c>
      <c r="K12" s="84"/>
      <c r="L12" s="84"/>
      <c r="M12" s="84"/>
      <c r="N12" s="85"/>
      <c r="O12" s="86"/>
      <c r="P12" s="62"/>
    </row>
    <row r="13" spans="1:16" x14ac:dyDescent="0.25">
      <c r="A13" s="62"/>
      <c r="B13" s="80" t="s">
        <v>48</v>
      </c>
      <c r="C13" s="81"/>
      <c r="D13" s="81"/>
      <c r="E13" s="82"/>
      <c r="F13" s="83"/>
      <c r="G13" s="77"/>
      <c r="H13" s="106"/>
      <c r="I13" s="106"/>
      <c r="J13" s="78">
        <f t="shared" ref="J13:J38" si="0">SUM(G13*H13)</f>
        <v>0</v>
      </c>
      <c r="K13" s="84"/>
      <c r="L13" s="84"/>
      <c r="M13" s="84"/>
      <c r="N13" s="85"/>
      <c r="O13" s="86"/>
      <c r="P13" s="62"/>
    </row>
    <row r="14" spans="1:16" x14ac:dyDescent="0.25">
      <c r="A14" s="62"/>
      <c r="B14" s="80" t="s">
        <v>49</v>
      </c>
      <c r="C14" s="81"/>
      <c r="D14" s="81"/>
      <c r="E14" s="82"/>
      <c r="F14" s="83"/>
      <c r="G14" s="77"/>
      <c r="H14" s="106"/>
      <c r="I14" s="106"/>
      <c r="J14" s="78">
        <f t="shared" si="0"/>
        <v>0</v>
      </c>
      <c r="K14" s="84"/>
      <c r="L14" s="84"/>
      <c r="M14" s="84"/>
      <c r="N14" s="85"/>
      <c r="O14" s="86"/>
      <c r="P14" s="62"/>
    </row>
    <row r="15" spans="1:16" x14ac:dyDescent="0.25">
      <c r="A15" s="62"/>
      <c r="B15" s="80" t="s">
        <v>94</v>
      </c>
      <c r="C15" s="81"/>
      <c r="D15" s="81"/>
      <c r="E15" s="82"/>
      <c r="F15" s="83"/>
      <c r="G15" s="77"/>
      <c r="H15" s="106"/>
      <c r="I15" s="106"/>
      <c r="J15" s="78">
        <f t="shared" si="0"/>
        <v>0</v>
      </c>
      <c r="K15" s="84"/>
      <c r="L15" s="84"/>
      <c r="M15" s="84"/>
      <c r="N15" s="85"/>
      <c r="O15" s="63"/>
      <c r="P15" s="62"/>
    </row>
    <row r="16" spans="1:16" x14ac:dyDescent="0.25">
      <c r="A16" s="62"/>
      <c r="B16" s="80" t="s">
        <v>50</v>
      </c>
      <c r="C16" s="81"/>
      <c r="D16" s="81"/>
      <c r="E16" s="82"/>
      <c r="F16" s="76"/>
      <c r="G16" s="77"/>
      <c r="H16" s="106"/>
      <c r="I16" s="106"/>
      <c r="J16" s="78">
        <f t="shared" si="0"/>
        <v>0</v>
      </c>
      <c r="K16" s="62"/>
      <c r="L16" s="62"/>
      <c r="M16" s="62"/>
      <c r="N16" s="62"/>
      <c r="O16" s="62"/>
      <c r="P16" s="62"/>
    </row>
    <row r="17" spans="1:16" x14ac:dyDescent="0.25">
      <c r="A17" s="62"/>
      <c r="B17" s="80" t="s">
        <v>74</v>
      </c>
      <c r="C17" s="81"/>
      <c r="D17" s="81"/>
      <c r="E17" s="82"/>
      <c r="F17" s="76"/>
      <c r="G17" s="77"/>
      <c r="H17" s="106"/>
      <c r="I17" s="106"/>
      <c r="J17" s="78">
        <f t="shared" si="0"/>
        <v>0</v>
      </c>
      <c r="K17" s="62"/>
      <c r="L17" s="62"/>
      <c r="M17" s="62"/>
      <c r="N17" s="62"/>
      <c r="O17" s="62"/>
      <c r="P17" s="62"/>
    </row>
    <row r="18" spans="1:16" x14ac:dyDescent="0.25">
      <c r="A18" s="62"/>
      <c r="B18" s="80" t="s">
        <v>51</v>
      </c>
      <c r="C18" s="81"/>
      <c r="D18" s="81"/>
      <c r="E18" s="82"/>
      <c r="F18" s="83"/>
      <c r="G18" s="77"/>
      <c r="H18" s="106"/>
      <c r="I18" s="106"/>
      <c r="J18" s="78">
        <f t="shared" si="0"/>
        <v>0</v>
      </c>
      <c r="K18" s="62"/>
      <c r="L18" s="62"/>
      <c r="M18" s="62"/>
      <c r="N18" s="62"/>
      <c r="O18" s="62"/>
      <c r="P18" s="62"/>
    </row>
    <row r="19" spans="1:16" ht="15.75" customHeight="1" x14ac:dyDescent="0.25">
      <c r="A19" s="62"/>
      <c r="B19" s="80" t="s">
        <v>52</v>
      </c>
      <c r="C19" s="81"/>
      <c r="D19" s="81"/>
      <c r="E19" s="82"/>
      <c r="F19" s="76"/>
      <c r="G19" s="77"/>
      <c r="H19" s="106"/>
      <c r="I19" s="106"/>
      <c r="J19" s="78">
        <f t="shared" si="0"/>
        <v>0</v>
      </c>
      <c r="K19" s="62"/>
      <c r="L19" s="62"/>
      <c r="M19" s="62"/>
      <c r="N19" s="62"/>
      <c r="O19" s="62"/>
      <c r="P19" s="62"/>
    </row>
    <row r="20" spans="1:16" ht="15.75" customHeight="1" x14ac:dyDescent="0.25">
      <c r="A20" s="62"/>
      <c r="B20" s="80" t="s">
        <v>53</v>
      </c>
      <c r="C20" s="81"/>
      <c r="D20" s="81"/>
      <c r="E20" s="82"/>
      <c r="F20" s="76"/>
      <c r="G20" s="77"/>
      <c r="H20" s="106"/>
      <c r="I20" s="106"/>
      <c r="J20" s="78">
        <f t="shared" si="0"/>
        <v>0</v>
      </c>
      <c r="K20" s="62"/>
      <c r="L20" s="62"/>
      <c r="M20" s="62"/>
      <c r="N20" s="62"/>
      <c r="O20" s="62"/>
      <c r="P20" s="62"/>
    </row>
    <row r="21" spans="1:16" x14ac:dyDescent="0.25">
      <c r="A21" s="62"/>
      <c r="B21" s="80" t="s">
        <v>54</v>
      </c>
      <c r="C21" s="81"/>
      <c r="D21" s="87"/>
      <c r="E21" s="82"/>
      <c r="F21" s="76"/>
      <c r="G21" s="77"/>
      <c r="H21" s="106"/>
      <c r="I21" s="106"/>
      <c r="J21" s="78">
        <f t="shared" si="0"/>
        <v>0</v>
      </c>
      <c r="K21" s="88"/>
      <c r="L21" s="88"/>
      <c r="M21" s="88"/>
      <c r="N21" s="62"/>
      <c r="O21" s="63"/>
      <c r="P21" s="89"/>
    </row>
    <row r="22" spans="1:16" x14ac:dyDescent="0.25">
      <c r="A22" s="62"/>
      <c r="B22" s="80" t="s">
        <v>55</v>
      </c>
      <c r="C22" s="81"/>
      <c r="D22" s="81"/>
      <c r="E22" s="82"/>
      <c r="F22" s="76"/>
      <c r="G22" s="77"/>
      <c r="H22" s="106"/>
      <c r="I22" s="106"/>
      <c r="J22" s="78">
        <f t="shared" si="0"/>
        <v>0</v>
      </c>
      <c r="K22" s="62"/>
      <c r="L22" s="62"/>
      <c r="M22" s="62"/>
      <c r="N22" s="62"/>
      <c r="O22" s="63"/>
      <c r="P22" s="89"/>
    </row>
    <row r="23" spans="1:16" x14ac:dyDescent="0.25">
      <c r="A23" s="62"/>
      <c r="B23" s="80" t="s">
        <v>72</v>
      </c>
      <c r="C23" s="81"/>
      <c r="D23" s="82"/>
      <c r="E23" s="82"/>
      <c r="G23" s="77"/>
      <c r="H23" s="106"/>
      <c r="I23" s="106"/>
      <c r="J23" s="78">
        <f t="shared" si="0"/>
        <v>0</v>
      </c>
      <c r="K23" s="63"/>
      <c r="L23" s="63"/>
      <c r="M23" s="63"/>
      <c r="N23" s="62"/>
      <c r="O23" s="63"/>
      <c r="P23" s="89"/>
    </row>
    <row r="24" spans="1:16" x14ac:dyDescent="0.25">
      <c r="A24" s="62"/>
      <c r="B24" s="73" t="s">
        <v>56</v>
      </c>
      <c r="C24" s="81"/>
      <c r="D24" s="82"/>
      <c r="E24" s="82"/>
      <c r="F24" s="76"/>
      <c r="G24" s="77"/>
      <c r="H24" s="106"/>
      <c r="I24" s="106"/>
      <c r="J24" s="78">
        <f t="shared" si="0"/>
        <v>0</v>
      </c>
      <c r="K24" s="44"/>
      <c r="L24" s="44"/>
      <c r="M24" s="44"/>
      <c r="N24" s="62"/>
      <c r="O24" s="63"/>
      <c r="P24" s="89"/>
    </row>
    <row r="25" spans="1:16" x14ac:dyDescent="0.25">
      <c r="A25" s="62"/>
      <c r="B25" s="73" t="s">
        <v>57</v>
      </c>
      <c r="C25" s="81"/>
      <c r="D25" s="82"/>
      <c r="E25" s="82"/>
      <c r="F25" s="76"/>
      <c r="G25" s="77"/>
      <c r="H25" s="106"/>
      <c r="I25" s="106"/>
      <c r="J25" s="78">
        <f t="shared" si="0"/>
        <v>0</v>
      </c>
      <c r="K25" s="44"/>
      <c r="L25" s="44"/>
      <c r="M25" s="44"/>
      <c r="N25" s="62"/>
      <c r="O25" s="63"/>
      <c r="P25" s="89"/>
    </row>
    <row r="26" spans="1:16" x14ac:dyDescent="0.25">
      <c r="A26" s="62"/>
      <c r="B26" s="73" t="s">
        <v>58</v>
      </c>
      <c r="C26" s="81"/>
      <c r="D26" s="82"/>
      <c r="E26" s="82"/>
      <c r="F26" s="76"/>
      <c r="G26" s="77"/>
      <c r="H26" s="106"/>
      <c r="I26" s="106"/>
      <c r="J26" s="78">
        <f t="shared" si="0"/>
        <v>0</v>
      </c>
      <c r="K26" s="44"/>
      <c r="L26" s="44"/>
      <c r="M26" s="44"/>
      <c r="N26" s="62"/>
      <c r="O26" s="63"/>
      <c r="P26" s="89"/>
    </row>
    <row r="27" spans="1:16" x14ac:dyDescent="0.25">
      <c r="A27" s="62"/>
      <c r="B27" s="73" t="s">
        <v>59</v>
      </c>
      <c r="C27" s="81"/>
      <c r="D27" s="82"/>
      <c r="E27" s="82"/>
      <c r="F27" s="76"/>
      <c r="G27" s="77"/>
      <c r="H27" s="106"/>
      <c r="I27" s="106"/>
      <c r="J27" s="78">
        <f t="shared" si="0"/>
        <v>0</v>
      </c>
      <c r="K27" s="44"/>
      <c r="L27" s="44"/>
      <c r="M27" s="44"/>
      <c r="N27" s="62"/>
      <c r="O27" s="63"/>
      <c r="P27" s="89"/>
    </row>
    <row r="28" spans="1:16" x14ac:dyDescent="0.25">
      <c r="A28" s="62"/>
      <c r="B28" s="73" t="s">
        <v>45</v>
      </c>
      <c r="C28" s="81"/>
      <c r="D28" s="82"/>
      <c r="E28" s="82"/>
      <c r="F28" s="76"/>
      <c r="G28" s="77"/>
      <c r="H28" s="106"/>
      <c r="I28" s="106"/>
      <c r="J28" s="78">
        <f t="shared" si="0"/>
        <v>0</v>
      </c>
      <c r="K28" s="44"/>
      <c r="L28" s="44"/>
      <c r="M28" s="44"/>
      <c r="N28" s="62"/>
      <c r="O28" s="63"/>
      <c r="P28" s="89"/>
    </row>
    <row r="29" spans="1:16" x14ac:dyDescent="0.25">
      <c r="A29" s="62"/>
      <c r="B29" s="73" t="s">
        <v>73</v>
      </c>
      <c r="C29" s="81"/>
      <c r="D29" s="82"/>
      <c r="E29" s="82"/>
      <c r="F29" s="77"/>
      <c r="G29" s="77"/>
      <c r="H29" s="109"/>
      <c r="I29" s="109"/>
      <c r="J29" s="78">
        <f t="shared" si="0"/>
        <v>0</v>
      </c>
      <c r="K29" s="44"/>
      <c r="L29" s="44"/>
      <c r="M29" s="44"/>
      <c r="N29" s="62"/>
      <c r="O29" s="63"/>
      <c r="P29" s="89"/>
    </row>
    <row r="30" spans="1:16" x14ac:dyDescent="0.25">
      <c r="A30" s="62"/>
      <c r="B30" s="73" t="s">
        <v>73</v>
      </c>
      <c r="C30" s="81"/>
      <c r="D30" s="82"/>
      <c r="E30" s="82"/>
      <c r="F30" s="77"/>
      <c r="G30" s="77"/>
      <c r="H30" s="109"/>
      <c r="I30" s="109"/>
      <c r="J30" s="78">
        <f t="shared" si="0"/>
        <v>0</v>
      </c>
      <c r="K30" s="44"/>
      <c r="L30" s="44"/>
      <c r="M30" s="44"/>
      <c r="N30" s="62"/>
      <c r="O30" s="63"/>
      <c r="P30" s="89"/>
    </row>
    <row r="31" spans="1:16" x14ac:dyDescent="0.25">
      <c r="A31" s="62"/>
      <c r="B31" s="73" t="s">
        <v>73</v>
      </c>
      <c r="C31" s="81"/>
      <c r="D31" s="82"/>
      <c r="E31" s="82"/>
      <c r="F31" s="77"/>
      <c r="G31" s="77"/>
      <c r="H31" s="109"/>
      <c r="I31" s="109"/>
      <c r="J31" s="78">
        <f t="shared" si="0"/>
        <v>0</v>
      </c>
      <c r="K31" s="44"/>
      <c r="L31" s="44"/>
      <c r="M31" s="44"/>
      <c r="N31" s="62"/>
      <c r="O31" s="63"/>
      <c r="P31" s="89"/>
    </row>
    <row r="32" spans="1:16" x14ac:dyDescent="0.25">
      <c r="A32" s="62"/>
      <c r="B32" s="110" t="s">
        <v>85</v>
      </c>
      <c r="C32" s="111"/>
      <c r="D32" s="112"/>
      <c r="E32" s="112"/>
      <c r="F32" s="113"/>
      <c r="G32" s="114"/>
      <c r="H32" s="108"/>
      <c r="I32" s="108"/>
      <c r="J32" s="78">
        <f t="shared" si="0"/>
        <v>0</v>
      </c>
      <c r="K32" s="44"/>
      <c r="L32" s="44"/>
      <c r="M32" s="44"/>
      <c r="N32" s="62"/>
      <c r="O32" s="63"/>
      <c r="P32" s="89"/>
    </row>
    <row r="33" spans="1:16" x14ac:dyDescent="0.25">
      <c r="A33" s="62"/>
      <c r="B33" s="73" t="s">
        <v>86</v>
      </c>
      <c r="C33" s="81"/>
      <c r="D33" s="82"/>
      <c r="E33" s="82"/>
      <c r="F33" s="76"/>
      <c r="G33" s="77"/>
      <c r="H33" s="106"/>
      <c r="I33" s="106"/>
      <c r="J33" s="78">
        <f t="shared" si="0"/>
        <v>0</v>
      </c>
      <c r="K33" s="44"/>
      <c r="L33" s="44"/>
      <c r="M33" s="44"/>
      <c r="N33" s="62"/>
      <c r="O33" s="63"/>
      <c r="P33" s="89"/>
    </row>
    <row r="34" spans="1:16" x14ac:dyDescent="0.25">
      <c r="A34" s="62"/>
      <c r="B34" s="73" t="s">
        <v>87</v>
      </c>
      <c r="C34" s="81"/>
      <c r="D34" s="82"/>
      <c r="E34" s="82"/>
      <c r="F34" s="76"/>
      <c r="G34" s="77"/>
      <c r="H34" s="106"/>
      <c r="I34" s="106"/>
      <c r="J34" s="78">
        <f t="shared" si="0"/>
        <v>0</v>
      </c>
      <c r="K34" s="44"/>
      <c r="L34" s="44"/>
      <c r="M34" s="44"/>
      <c r="N34" s="62"/>
      <c r="O34" s="63"/>
      <c r="P34" s="89"/>
    </row>
    <row r="35" spans="1:16" x14ac:dyDescent="0.25">
      <c r="A35" s="62"/>
      <c r="B35" s="73" t="s">
        <v>88</v>
      </c>
      <c r="C35" s="103"/>
      <c r="D35" s="104"/>
      <c r="E35" s="104"/>
      <c r="F35" s="76"/>
      <c r="G35" s="105"/>
      <c r="H35" s="107"/>
      <c r="I35" s="107"/>
      <c r="J35" s="78">
        <f t="shared" si="0"/>
        <v>0</v>
      </c>
      <c r="K35" s="44"/>
      <c r="L35" s="44"/>
      <c r="M35" s="44"/>
      <c r="N35" s="62"/>
      <c r="O35" s="63"/>
      <c r="P35" s="89"/>
    </row>
    <row r="36" spans="1:16" x14ac:dyDescent="0.25">
      <c r="A36" s="62"/>
      <c r="B36" s="73" t="s">
        <v>89</v>
      </c>
      <c r="C36" s="103"/>
      <c r="D36" s="104"/>
      <c r="E36" s="104"/>
      <c r="F36" s="76"/>
      <c r="G36" s="105"/>
      <c r="H36" s="107"/>
      <c r="I36" s="107"/>
      <c r="J36" s="78">
        <f t="shared" si="0"/>
        <v>0</v>
      </c>
      <c r="K36" s="44"/>
      <c r="L36" s="44"/>
      <c r="M36" s="44"/>
      <c r="N36" s="62"/>
      <c r="O36" s="63"/>
      <c r="P36" s="89"/>
    </row>
    <row r="37" spans="1:16" x14ac:dyDescent="0.25">
      <c r="A37" s="62"/>
      <c r="B37" s="73" t="s">
        <v>90</v>
      </c>
      <c r="C37" s="76"/>
      <c r="D37" s="76"/>
      <c r="E37" s="76"/>
      <c r="F37" s="76"/>
      <c r="G37" s="77"/>
      <c r="H37" s="107"/>
      <c r="I37" s="107"/>
      <c r="J37" s="78">
        <f t="shared" si="0"/>
        <v>0</v>
      </c>
      <c r="K37" s="62"/>
      <c r="L37" s="62"/>
      <c r="M37" s="62"/>
      <c r="N37" s="62"/>
      <c r="O37" s="62"/>
      <c r="P37" s="62"/>
    </row>
    <row r="38" spans="1:16" x14ac:dyDescent="0.25">
      <c r="A38" s="62"/>
      <c r="B38" s="73" t="s">
        <v>84</v>
      </c>
      <c r="C38" s="76"/>
      <c r="D38" s="76"/>
      <c r="E38" s="76"/>
      <c r="F38" s="76"/>
      <c r="G38" s="77"/>
      <c r="H38" s="107"/>
      <c r="I38" s="107"/>
      <c r="J38" s="78">
        <f t="shared" si="0"/>
        <v>0</v>
      </c>
      <c r="K38" s="63"/>
      <c r="L38" s="63"/>
      <c r="M38" s="63"/>
      <c r="N38" s="62"/>
      <c r="O38" s="62"/>
      <c r="P38" s="62"/>
    </row>
    <row r="39" spans="1:16" ht="15.75" thickBot="1" x14ac:dyDescent="0.3">
      <c r="A39" s="62"/>
      <c r="B39" s="90" t="s">
        <v>71</v>
      </c>
      <c r="C39" s="91"/>
      <c r="D39" s="92"/>
      <c r="E39" s="92"/>
      <c r="F39" s="93"/>
      <c r="G39" s="94"/>
      <c r="H39" s="94"/>
      <c r="I39" s="94"/>
      <c r="J39" s="115"/>
      <c r="K39" s="44"/>
      <c r="L39" s="44"/>
      <c r="M39" s="44"/>
      <c r="N39" s="62"/>
      <c r="O39" s="62"/>
      <c r="P39" s="62"/>
    </row>
    <row r="40" spans="1:16" ht="15.75" thickTop="1" x14ac:dyDescent="0.25">
      <c r="A40" s="62"/>
      <c r="B40" s="62"/>
      <c r="C40" s="62"/>
      <c r="D40" s="62"/>
      <c r="E40" s="95"/>
      <c r="F40" s="89"/>
      <c r="G40" s="88"/>
      <c r="H40" s="88"/>
      <c r="I40" s="88"/>
      <c r="J40" s="63"/>
      <c r="K40" s="44"/>
      <c r="L40" s="44"/>
      <c r="M40" s="44"/>
      <c r="N40" s="62"/>
      <c r="O40" s="62"/>
      <c r="P40" s="62"/>
    </row>
    <row r="41" spans="1:16" x14ac:dyDescent="0.25">
      <c r="A41" s="62"/>
      <c r="B41" s="62"/>
      <c r="C41" s="62"/>
      <c r="D41" s="62"/>
      <c r="E41" s="95"/>
      <c r="F41" s="89"/>
      <c r="G41" s="88"/>
      <c r="H41" s="88"/>
      <c r="I41" s="88"/>
      <c r="J41" s="63"/>
      <c r="K41" s="44"/>
      <c r="L41" s="44"/>
      <c r="M41" s="44"/>
      <c r="N41" s="62"/>
      <c r="O41" s="62"/>
      <c r="P41" s="62"/>
    </row>
    <row r="42" spans="1:16" x14ac:dyDescent="0.25">
      <c r="A42" s="62"/>
      <c r="B42" s="62"/>
      <c r="C42" s="62"/>
      <c r="D42" s="62"/>
      <c r="E42" s="95"/>
      <c r="F42" s="89"/>
      <c r="G42" s="88"/>
      <c r="H42" s="88"/>
      <c r="I42" s="88"/>
      <c r="J42" s="63"/>
      <c r="K42" s="44"/>
      <c r="L42" s="44"/>
      <c r="M42" s="44"/>
      <c r="N42" s="62"/>
      <c r="O42" s="62"/>
      <c r="P42" s="62"/>
    </row>
    <row r="43" spans="1:16" x14ac:dyDescent="0.25">
      <c r="A43" s="62"/>
      <c r="B43" s="62"/>
      <c r="C43" s="62"/>
      <c r="D43" s="62"/>
      <c r="E43" s="63"/>
      <c r="F43" s="89"/>
      <c r="G43" s="89"/>
      <c r="H43" s="88"/>
      <c r="I43" s="88"/>
      <c r="J43" s="63"/>
      <c r="K43" s="44"/>
      <c r="L43" s="44"/>
      <c r="M43" s="44"/>
      <c r="N43" s="62"/>
      <c r="O43" s="62"/>
      <c r="P43" s="62"/>
    </row>
    <row r="44" spans="1:16" x14ac:dyDescent="0.25">
      <c r="A44" s="62"/>
      <c r="B44" s="62"/>
      <c r="C44" s="62"/>
      <c r="D44" s="62"/>
      <c r="E44" s="63"/>
      <c r="F44" s="89"/>
      <c r="G44" s="89"/>
      <c r="H44" s="88"/>
      <c r="I44" s="88"/>
      <c r="J44" s="63"/>
      <c r="K44" s="44"/>
      <c r="L44" s="44"/>
      <c r="M44" s="44"/>
      <c r="N44" s="62"/>
      <c r="O44" s="62"/>
      <c r="P44" s="62"/>
    </row>
    <row r="45" spans="1:16" x14ac:dyDescent="0.25">
      <c r="A45" s="62"/>
      <c r="B45" s="62"/>
      <c r="C45" s="62"/>
      <c r="D45" s="62"/>
      <c r="E45" s="63"/>
      <c r="F45" s="89"/>
      <c r="G45" s="89"/>
      <c r="H45" s="88"/>
      <c r="I45" s="88"/>
      <c r="J45" s="63"/>
      <c r="K45" s="44"/>
      <c r="L45" s="44"/>
      <c r="M45" s="44"/>
      <c r="N45" s="62"/>
      <c r="O45" s="62"/>
      <c r="P45" s="62"/>
    </row>
    <row r="46" spans="1:16" x14ac:dyDescent="0.25">
      <c r="A46" s="62"/>
      <c r="B46" s="62"/>
      <c r="C46" s="62"/>
      <c r="D46" s="62"/>
      <c r="E46" s="95"/>
      <c r="F46" s="89"/>
      <c r="G46" s="88"/>
      <c r="H46" s="88"/>
      <c r="I46" s="88"/>
      <c r="J46" s="63"/>
      <c r="K46" s="44"/>
      <c r="L46" s="44"/>
      <c r="M46" s="44"/>
      <c r="N46" s="62"/>
      <c r="O46" s="62"/>
      <c r="P46" s="62"/>
    </row>
    <row r="47" spans="1:16" x14ac:dyDescent="0.25">
      <c r="A47" s="62"/>
      <c r="B47" s="62"/>
      <c r="C47" s="62"/>
      <c r="D47" s="62"/>
      <c r="E47" s="95"/>
      <c r="F47" s="89"/>
      <c r="G47" s="88"/>
      <c r="H47" s="89"/>
      <c r="I47" s="89"/>
      <c r="J47" s="62"/>
      <c r="K47" s="44"/>
      <c r="L47" s="44"/>
      <c r="M47" s="44"/>
      <c r="N47" s="62"/>
      <c r="O47" s="62"/>
      <c r="P47" s="62"/>
    </row>
    <row r="48" spans="1:16" x14ac:dyDescent="0.25">
      <c r="A48" s="62"/>
      <c r="B48" s="62"/>
      <c r="C48" s="62"/>
      <c r="D48" s="62"/>
      <c r="E48" s="95"/>
      <c r="F48" s="89"/>
      <c r="G48" s="88"/>
      <c r="H48" s="89"/>
      <c r="I48" s="89"/>
      <c r="J48" s="62"/>
      <c r="K48" s="62"/>
      <c r="L48" s="62"/>
      <c r="M48" s="62"/>
      <c r="N48" s="62"/>
      <c r="O48" s="62"/>
      <c r="P48" s="62"/>
    </row>
    <row r="49" spans="1:16" x14ac:dyDescent="0.25">
      <c r="A49" s="62"/>
      <c r="B49" s="62"/>
      <c r="C49" s="62"/>
      <c r="D49" s="62"/>
      <c r="E49" s="95"/>
      <c r="F49" s="89"/>
      <c r="G49" s="88"/>
      <c r="H49" s="89"/>
      <c r="I49" s="89"/>
      <c r="J49" s="63"/>
      <c r="K49" s="63"/>
      <c r="L49" s="63"/>
      <c r="M49" s="63"/>
      <c r="N49" s="62"/>
      <c r="O49" s="62"/>
      <c r="P49" s="62"/>
    </row>
    <row r="50" spans="1:16" x14ac:dyDescent="0.25">
      <c r="A50" s="62"/>
      <c r="B50" s="62"/>
      <c r="C50" s="62"/>
      <c r="D50" s="62"/>
      <c r="E50" s="95"/>
      <c r="F50" s="89"/>
      <c r="G50" s="88"/>
      <c r="H50" s="88"/>
      <c r="I50" s="88"/>
      <c r="J50" s="63"/>
      <c r="K50" s="44"/>
      <c r="L50" s="44"/>
      <c r="M50" s="44"/>
      <c r="N50" s="62"/>
      <c r="O50" s="62"/>
      <c r="P50" s="62"/>
    </row>
    <row r="51" spans="1:16" x14ac:dyDescent="0.25">
      <c r="A51" s="62"/>
      <c r="B51" s="62"/>
      <c r="C51" s="62"/>
      <c r="D51" s="62"/>
      <c r="E51" s="95"/>
      <c r="F51" s="89"/>
      <c r="G51" s="88"/>
      <c r="H51" s="88"/>
      <c r="I51" s="88"/>
      <c r="J51" s="63"/>
      <c r="K51" s="44"/>
      <c r="L51" s="44"/>
      <c r="M51" s="44"/>
      <c r="N51" s="62"/>
      <c r="O51" s="62"/>
      <c r="P51" s="62"/>
    </row>
    <row r="52" spans="1:16" x14ac:dyDescent="0.25">
      <c r="A52" s="62"/>
      <c r="B52" s="62"/>
      <c r="C52" s="62"/>
      <c r="D52" s="62"/>
      <c r="E52" s="95"/>
      <c r="F52" s="89"/>
      <c r="G52" s="88"/>
      <c r="H52" s="88"/>
      <c r="I52" s="88"/>
      <c r="J52" s="63"/>
      <c r="K52" s="44"/>
      <c r="L52" s="44"/>
      <c r="M52" s="44"/>
      <c r="N52" s="62"/>
      <c r="O52" s="62"/>
      <c r="P52" s="62"/>
    </row>
    <row r="53" spans="1:16" x14ac:dyDescent="0.25">
      <c r="A53" s="62"/>
      <c r="B53" s="62"/>
      <c r="C53" s="62"/>
      <c r="D53" s="62"/>
      <c r="E53" s="95"/>
      <c r="F53" s="89"/>
      <c r="G53" s="88"/>
      <c r="H53" s="88"/>
      <c r="I53" s="88"/>
      <c r="J53" s="63"/>
      <c r="K53" s="44"/>
      <c r="L53" s="44"/>
      <c r="M53" s="44"/>
      <c r="N53" s="62"/>
      <c r="O53" s="62"/>
      <c r="P53" s="62"/>
    </row>
    <row r="54" spans="1:16" x14ac:dyDescent="0.25">
      <c r="A54" s="62"/>
      <c r="B54" s="62"/>
      <c r="C54" s="62"/>
      <c r="D54" s="62"/>
      <c r="E54" s="95"/>
      <c r="F54" s="89"/>
      <c r="G54" s="88"/>
      <c r="H54" s="88"/>
      <c r="I54" s="88"/>
      <c r="J54" s="63"/>
      <c r="K54" s="44"/>
      <c r="L54" s="44"/>
      <c r="M54" s="44"/>
      <c r="N54" s="62"/>
      <c r="O54" s="62"/>
      <c r="P54" s="62"/>
    </row>
    <row r="55" spans="1:16" x14ac:dyDescent="0.25">
      <c r="A55" s="62"/>
      <c r="B55" s="62"/>
      <c r="C55" s="62"/>
      <c r="D55" s="62"/>
      <c r="E55" s="95"/>
      <c r="F55" s="89"/>
      <c r="G55" s="88"/>
      <c r="H55" s="88"/>
      <c r="I55" s="88"/>
      <c r="J55" s="63"/>
      <c r="K55" s="44"/>
      <c r="L55" s="44"/>
      <c r="M55" s="44"/>
      <c r="N55" s="62"/>
      <c r="O55" s="62"/>
      <c r="P55" s="62"/>
    </row>
    <row r="56" spans="1:16" x14ac:dyDescent="0.25">
      <c r="A56" s="62"/>
      <c r="B56" s="62"/>
      <c r="C56" s="62"/>
      <c r="D56" s="62"/>
      <c r="E56" s="63"/>
      <c r="F56" s="89"/>
      <c r="G56" s="89"/>
      <c r="H56" s="88"/>
      <c r="I56" s="88"/>
      <c r="J56" s="63"/>
      <c r="K56" s="44"/>
      <c r="L56" s="44"/>
      <c r="M56" s="44"/>
      <c r="N56" s="62"/>
      <c r="O56" s="62"/>
      <c r="P56" s="62"/>
    </row>
    <row r="57" spans="1:16" x14ac:dyDescent="0.25">
      <c r="A57" s="62"/>
      <c r="B57" s="62"/>
      <c r="C57" s="62"/>
      <c r="D57" s="62"/>
      <c r="E57" s="63"/>
      <c r="F57" s="89"/>
      <c r="G57" s="89"/>
      <c r="H57" s="88"/>
      <c r="I57" s="88"/>
      <c r="J57" s="63"/>
      <c r="K57" s="44"/>
      <c r="L57" s="44"/>
      <c r="M57" s="44"/>
      <c r="N57" s="62"/>
      <c r="O57" s="62"/>
      <c r="P57" s="62"/>
    </row>
    <row r="58" spans="1:16" x14ac:dyDescent="0.25">
      <c r="A58" s="62"/>
      <c r="B58" s="62"/>
      <c r="C58" s="62"/>
      <c r="D58" s="62"/>
      <c r="E58" s="63"/>
      <c r="F58" s="89"/>
      <c r="G58" s="89"/>
      <c r="H58" s="88"/>
      <c r="I58" s="88"/>
      <c r="J58" s="63"/>
      <c r="K58" s="44"/>
      <c r="L58" s="44"/>
      <c r="M58" s="44"/>
      <c r="N58" s="62"/>
      <c r="O58" s="62"/>
      <c r="P58" s="62"/>
    </row>
    <row r="59" spans="1:16" x14ac:dyDescent="0.25">
      <c r="A59" s="62"/>
      <c r="B59" s="62"/>
      <c r="C59" s="62"/>
      <c r="D59" s="62"/>
      <c r="E59" s="63"/>
      <c r="F59" s="89"/>
      <c r="G59" s="89"/>
      <c r="H59" s="88"/>
      <c r="I59" s="88"/>
      <c r="J59" s="63"/>
      <c r="K59" s="44"/>
      <c r="L59" s="44"/>
      <c r="M59" s="44"/>
      <c r="N59" s="62"/>
      <c r="O59" s="62"/>
      <c r="P59" s="62"/>
    </row>
    <row r="60" spans="1:16" hidden="1" x14ac:dyDescent="0.25">
      <c r="A60" s="62"/>
      <c r="B60" s="62"/>
      <c r="C60" s="62"/>
      <c r="D60" s="62"/>
      <c r="E60" s="63"/>
      <c r="F60" s="89"/>
      <c r="G60" s="89"/>
      <c r="H60" s="89"/>
      <c r="I60" s="89"/>
      <c r="J60" s="62"/>
      <c r="K60" s="44"/>
      <c r="L60" s="44"/>
      <c r="M60" s="44"/>
      <c r="N60" s="62"/>
      <c r="O60" s="62"/>
      <c r="P60" s="62"/>
    </row>
    <row r="61" spans="1:16" hidden="1" x14ac:dyDescent="0.25">
      <c r="A61" s="62"/>
      <c r="B61" s="62"/>
      <c r="C61" s="62"/>
      <c r="D61" s="62"/>
      <c r="E61" s="63"/>
      <c r="F61" s="89"/>
      <c r="G61" s="89"/>
      <c r="H61" s="89"/>
      <c r="I61" s="89"/>
      <c r="J61" s="63"/>
      <c r="K61" s="63"/>
      <c r="L61" s="63"/>
      <c r="M61" s="63"/>
      <c r="N61" s="62"/>
      <c r="O61" s="62"/>
      <c r="P61" s="62"/>
    </row>
    <row r="62" spans="1:16" hidden="1" x14ac:dyDescent="0.25">
      <c r="A62" s="62"/>
      <c r="B62" s="62"/>
      <c r="C62" s="62"/>
      <c r="D62" s="62"/>
      <c r="E62" s="63"/>
      <c r="F62" s="89"/>
      <c r="G62" s="89"/>
      <c r="H62" s="89"/>
      <c r="I62" s="89"/>
      <c r="J62" s="63"/>
      <c r="K62" s="63"/>
      <c r="L62" s="63"/>
      <c r="M62" s="63"/>
      <c r="N62" s="62"/>
      <c r="O62" s="62"/>
      <c r="P62" s="62"/>
    </row>
    <row r="63" spans="1:16" hidden="1" x14ac:dyDescent="0.25">
      <c r="A63" s="62"/>
      <c r="B63" s="62"/>
      <c r="C63" s="62"/>
      <c r="D63" s="62"/>
      <c r="E63" s="63"/>
      <c r="F63" s="89"/>
      <c r="G63" s="89"/>
      <c r="H63" s="89"/>
      <c r="I63" s="89"/>
      <c r="J63" s="62"/>
      <c r="K63" s="62"/>
      <c r="L63" s="62"/>
      <c r="M63" s="62"/>
      <c r="N63" s="62"/>
      <c r="O63" s="62"/>
      <c r="P63" s="62"/>
    </row>
    <row r="64" spans="1:16" hidden="1" x14ac:dyDescent="0.25">
      <c r="A64" s="62"/>
      <c r="B64" s="62"/>
      <c r="C64" s="62"/>
      <c r="D64" s="62"/>
      <c r="E64" s="63"/>
      <c r="F64" s="89"/>
      <c r="G64" s="89"/>
      <c r="H64" s="89"/>
      <c r="I64" s="89"/>
      <c r="J64" s="62"/>
      <c r="K64" s="62"/>
      <c r="L64" s="62"/>
      <c r="M64" s="62"/>
      <c r="N64" s="62"/>
      <c r="O64" s="62"/>
      <c r="P64" s="44"/>
    </row>
    <row r="65" spans="1:16" hidden="1" x14ac:dyDescent="0.25">
      <c r="A65" s="62"/>
      <c r="B65" s="62"/>
      <c r="C65" s="62"/>
      <c r="D65" s="62"/>
      <c r="E65" s="63"/>
      <c r="F65" s="89"/>
      <c r="G65" s="89"/>
      <c r="H65" s="89"/>
      <c r="I65" s="89"/>
      <c r="J65" s="62"/>
      <c r="K65" s="62"/>
      <c r="L65" s="62"/>
      <c r="M65" s="62"/>
      <c r="N65" s="62"/>
      <c r="O65" s="62"/>
      <c r="P65" s="44"/>
    </row>
    <row r="66" spans="1:16" hidden="1" x14ac:dyDescent="0.25">
      <c r="A66" s="62"/>
      <c r="B66" s="62"/>
      <c r="C66" s="62"/>
      <c r="D66" s="62"/>
      <c r="E66" s="63"/>
      <c r="F66" s="89"/>
      <c r="G66" s="89"/>
      <c r="H66" s="89"/>
      <c r="I66" s="89"/>
      <c r="J66" s="62"/>
      <c r="K66" s="62"/>
      <c r="L66" s="62"/>
      <c r="M66" s="62"/>
      <c r="N66" s="62"/>
      <c r="O66" s="62"/>
      <c r="P66" s="62"/>
    </row>
    <row r="67" spans="1:16" hidden="1" x14ac:dyDescent="0.25">
      <c r="A67" s="62"/>
      <c r="B67" s="62"/>
      <c r="C67" s="62"/>
      <c r="D67" s="62"/>
      <c r="E67" s="63"/>
      <c r="F67" s="89"/>
      <c r="G67" s="89"/>
      <c r="H67" s="89"/>
      <c r="I67" s="89"/>
      <c r="J67" s="62"/>
      <c r="K67" s="62"/>
      <c r="L67" s="62"/>
      <c r="M67" s="62"/>
      <c r="N67" s="62"/>
      <c r="O67" s="62"/>
      <c r="P67" s="62"/>
    </row>
    <row r="68" spans="1:16" hidden="1" x14ac:dyDescent="0.25">
      <c r="A68" s="62"/>
      <c r="B68" s="62"/>
      <c r="C68" s="62"/>
      <c r="D68" s="62"/>
      <c r="E68" s="63"/>
      <c r="F68" s="89"/>
      <c r="G68" s="89"/>
      <c r="H68" s="89"/>
      <c r="I68" s="89"/>
      <c r="J68" s="62"/>
      <c r="K68" s="62"/>
      <c r="L68" s="62"/>
      <c r="M68" s="62"/>
      <c r="N68" s="62"/>
      <c r="O68" s="62"/>
      <c r="P68" s="62"/>
    </row>
    <row r="69" spans="1:16" hidden="1" x14ac:dyDescent="0.25">
      <c r="A69" s="62"/>
      <c r="B69" s="62"/>
      <c r="C69" s="62"/>
      <c r="D69" s="62"/>
      <c r="E69" s="63"/>
      <c r="F69" s="89"/>
      <c r="G69" s="89"/>
      <c r="H69" s="89"/>
      <c r="I69" s="89"/>
      <c r="J69" s="62"/>
      <c r="K69" s="62"/>
      <c r="L69" s="62"/>
      <c r="M69" s="62"/>
      <c r="N69" s="62"/>
      <c r="O69" s="62"/>
      <c r="P69" s="62"/>
    </row>
    <row r="70" spans="1:16" hidden="1" x14ac:dyDescent="0.25">
      <c r="A70" s="62"/>
      <c r="B70" s="62"/>
      <c r="C70" s="62"/>
      <c r="D70" s="62"/>
      <c r="E70" s="63"/>
      <c r="F70" s="89"/>
      <c r="G70" s="89"/>
      <c r="H70" s="89"/>
      <c r="I70" s="89"/>
      <c r="J70" s="62"/>
      <c r="K70" s="62"/>
      <c r="L70" s="62"/>
      <c r="M70" s="62"/>
      <c r="N70" s="62"/>
      <c r="O70" s="62"/>
      <c r="P70" s="62"/>
    </row>
    <row r="71" spans="1:16" hidden="1" x14ac:dyDescent="0.25">
      <c r="A71" s="62"/>
      <c r="B71" s="62"/>
      <c r="C71" s="62"/>
      <c r="D71" s="62"/>
      <c r="E71" s="63"/>
      <c r="F71" s="89"/>
      <c r="G71" s="89"/>
      <c r="H71" s="89"/>
      <c r="I71" s="89"/>
      <c r="J71" s="62"/>
      <c r="K71" s="62"/>
      <c r="L71" s="62"/>
      <c r="M71" s="62"/>
      <c r="N71" s="62"/>
      <c r="O71" s="62"/>
      <c r="P71" s="62"/>
    </row>
    <row r="72" spans="1:16" hidden="1" x14ac:dyDescent="0.25">
      <c r="A72" s="62"/>
      <c r="B72" s="62"/>
      <c r="C72" s="62"/>
      <c r="D72" s="62"/>
      <c r="E72" s="63"/>
      <c r="F72" s="89"/>
      <c r="G72" s="89"/>
      <c r="H72" s="89"/>
      <c r="I72" s="89"/>
      <c r="J72" s="62"/>
      <c r="K72" s="62"/>
      <c r="L72" s="62"/>
      <c r="M72" s="62"/>
      <c r="N72" s="62"/>
      <c r="O72" s="62"/>
      <c r="P72" s="62"/>
    </row>
    <row r="73" spans="1:16" hidden="1" x14ac:dyDescent="0.25">
      <c r="A73" s="62"/>
      <c r="B73" s="62"/>
      <c r="C73" s="62"/>
      <c r="D73" s="62"/>
      <c r="E73" s="63"/>
      <c r="F73" s="89"/>
      <c r="G73" s="89"/>
      <c r="H73" s="89"/>
      <c r="I73" s="89"/>
      <c r="J73" s="62"/>
      <c r="K73" s="62"/>
      <c r="L73" s="62"/>
      <c r="M73" s="62"/>
      <c r="N73" s="62"/>
      <c r="O73" s="62"/>
      <c r="P73" s="62"/>
    </row>
    <row r="74" spans="1:16" hidden="1" x14ac:dyDescent="0.25">
      <c r="A74" s="62"/>
      <c r="B74" s="62"/>
      <c r="C74" s="62"/>
      <c r="D74" s="62"/>
      <c r="E74" s="63"/>
      <c r="F74" s="89"/>
      <c r="G74" s="89"/>
      <c r="H74" s="89"/>
      <c r="I74" s="89"/>
      <c r="J74" s="62"/>
      <c r="K74" s="62"/>
      <c r="L74" s="62"/>
      <c r="M74" s="62"/>
      <c r="N74" s="62"/>
      <c r="O74" s="62"/>
      <c r="P74" s="62"/>
    </row>
    <row r="75" spans="1:16" hidden="1" x14ac:dyDescent="0.25">
      <c r="A75" s="62"/>
      <c r="B75" s="62"/>
      <c r="C75" s="62"/>
      <c r="D75" s="62"/>
      <c r="E75" s="63"/>
      <c r="F75" s="89"/>
      <c r="G75" s="89"/>
      <c r="H75" s="89"/>
      <c r="I75" s="89"/>
      <c r="J75" s="62"/>
      <c r="K75" s="62"/>
      <c r="L75" s="62"/>
      <c r="M75" s="62"/>
      <c r="N75" s="62"/>
      <c r="O75" s="62"/>
      <c r="P75" s="62"/>
    </row>
    <row r="76" spans="1:16" hidden="1" x14ac:dyDescent="0.25">
      <c r="A76" s="62"/>
      <c r="B76" s="62"/>
      <c r="C76" s="62"/>
      <c r="D76" s="62"/>
      <c r="E76" s="63"/>
      <c r="F76" s="89"/>
      <c r="G76" s="89"/>
      <c r="H76" s="89"/>
      <c r="I76" s="89"/>
      <c r="J76" s="62"/>
      <c r="K76" s="62"/>
      <c r="L76" s="62"/>
      <c r="M76" s="62"/>
      <c r="N76" s="62"/>
      <c r="O76" s="62"/>
      <c r="P76" s="62"/>
    </row>
    <row r="77" spans="1:16" hidden="1" x14ac:dyDescent="0.25">
      <c r="A77" s="62"/>
      <c r="B77" s="62"/>
      <c r="C77" s="62"/>
      <c r="D77" s="62"/>
      <c r="E77" s="63"/>
      <c r="F77" s="89"/>
      <c r="G77" s="89"/>
      <c r="H77" s="89"/>
      <c r="I77" s="89"/>
      <c r="J77" s="62"/>
      <c r="K77" s="44"/>
      <c r="L77" s="44"/>
      <c r="M77" s="44"/>
      <c r="N77" s="62"/>
      <c r="O77" s="62"/>
      <c r="P77" s="62"/>
    </row>
    <row r="78" spans="1:16" hidden="1" x14ac:dyDescent="0.25">
      <c r="A78" s="62"/>
      <c r="B78" s="62"/>
      <c r="C78" s="62"/>
      <c r="D78" s="62"/>
      <c r="E78" s="63"/>
      <c r="F78" s="89"/>
      <c r="G78" s="89"/>
      <c r="H78" s="89"/>
      <c r="I78" s="89"/>
      <c r="J78" s="62"/>
      <c r="K78" s="62"/>
      <c r="L78" s="62"/>
      <c r="M78" s="62"/>
      <c r="N78" s="62"/>
      <c r="O78" s="62"/>
      <c r="P78" s="62"/>
    </row>
    <row r="79" spans="1:16" hidden="1" x14ac:dyDescent="0.25">
      <c r="A79" s="62"/>
      <c r="B79" s="62"/>
      <c r="C79" s="62"/>
      <c r="D79" s="62"/>
      <c r="E79" s="63"/>
      <c r="F79" s="89"/>
      <c r="G79" s="89"/>
      <c r="H79" s="89"/>
      <c r="I79" s="89"/>
      <c r="J79" s="62"/>
      <c r="K79" s="84"/>
      <c r="L79" s="84"/>
      <c r="M79" s="84"/>
      <c r="N79" s="62"/>
      <c r="O79" s="62"/>
      <c r="P79" s="62"/>
    </row>
    <row r="80" spans="1:16" hidden="1" x14ac:dyDescent="0.25">
      <c r="A80" s="62"/>
      <c r="B80" s="62"/>
      <c r="C80" s="62"/>
      <c r="D80" s="62"/>
      <c r="E80" s="63"/>
      <c r="F80" s="89"/>
      <c r="G80" s="89"/>
      <c r="H80" s="89"/>
      <c r="I80" s="89"/>
      <c r="J80" s="62"/>
      <c r="K80" s="84"/>
      <c r="L80" s="84"/>
      <c r="M80" s="84"/>
      <c r="N80" s="62"/>
      <c r="O80" s="62"/>
      <c r="P80" s="62"/>
    </row>
    <row r="81" spans="1:16" hidden="1" x14ac:dyDescent="0.25">
      <c r="A81" s="62"/>
      <c r="B81" s="62"/>
      <c r="C81" s="62"/>
      <c r="D81" s="62"/>
      <c r="E81" s="63"/>
      <c r="F81" s="89"/>
      <c r="G81" s="89"/>
      <c r="H81" s="89"/>
      <c r="I81" s="89"/>
      <c r="J81" s="62"/>
      <c r="K81" s="84"/>
      <c r="L81" s="84"/>
      <c r="M81" s="84"/>
      <c r="N81" s="62"/>
      <c r="O81" s="62"/>
      <c r="P81" s="62"/>
    </row>
    <row r="82" spans="1:16" hidden="1" x14ac:dyDescent="0.25">
      <c r="A82" s="62"/>
      <c r="B82" s="62"/>
      <c r="C82" s="62"/>
      <c r="D82" s="62"/>
      <c r="E82" s="63"/>
      <c r="F82" s="89"/>
      <c r="G82" s="89"/>
      <c r="H82" s="89"/>
      <c r="I82" s="89"/>
      <c r="J82" s="62"/>
      <c r="K82" s="84"/>
      <c r="L82" s="84"/>
      <c r="M82" s="96"/>
      <c r="N82" s="62"/>
      <c r="O82" s="62"/>
      <c r="P82" s="62"/>
    </row>
    <row r="83" spans="1:16" hidden="1" x14ac:dyDescent="0.25">
      <c r="A83" s="62"/>
      <c r="B83" s="62"/>
      <c r="C83" s="62"/>
      <c r="D83" s="62"/>
      <c r="E83" s="98"/>
      <c r="F83" s="89"/>
      <c r="G83" s="89"/>
      <c r="H83" s="89"/>
      <c r="I83" s="89"/>
      <c r="J83" s="62"/>
      <c r="K83" s="62"/>
      <c r="L83" s="62"/>
      <c r="M83" s="62"/>
      <c r="N83" s="97"/>
      <c r="O83" s="62"/>
      <c r="P83" s="62"/>
    </row>
    <row r="84" spans="1:16" hidden="1" x14ac:dyDescent="0.25">
      <c r="A84" s="62"/>
      <c r="H84" s="89"/>
      <c r="I84" s="89"/>
      <c r="J84" s="62"/>
      <c r="K84" s="62"/>
      <c r="L84" s="62"/>
      <c r="M84" s="62"/>
      <c r="N84" s="97"/>
      <c r="O84" s="62"/>
      <c r="P84" s="62"/>
    </row>
    <row r="85" spans="1:16" hidden="1" x14ac:dyDescent="0.25">
      <c r="A85" s="62"/>
      <c r="H85" s="89"/>
      <c r="I85" s="89"/>
      <c r="J85" s="62"/>
      <c r="K85" s="62"/>
      <c r="L85" s="62"/>
      <c r="M85" s="62"/>
      <c r="N85" s="97"/>
      <c r="O85" s="62"/>
      <c r="P85" s="62"/>
    </row>
    <row r="86" spans="1:16" hidden="1" x14ac:dyDescent="0.25">
      <c r="A86" s="62"/>
      <c r="D86" s="36" t="s">
        <v>18</v>
      </c>
      <c r="E86" s="38" t="s">
        <v>19</v>
      </c>
      <c r="H86" s="89"/>
      <c r="I86" s="89"/>
      <c r="J86" s="62"/>
      <c r="K86" s="62"/>
      <c r="L86" s="62"/>
      <c r="M86" s="62"/>
      <c r="N86" s="62"/>
      <c r="O86" s="62"/>
      <c r="P86" s="62"/>
    </row>
    <row r="87" spans="1:16" hidden="1" x14ac:dyDescent="0.25">
      <c r="A87" s="62"/>
      <c r="D87" s="36">
        <f t="shared" ref="D87:D101" ca="1" si="1">IF(A91="",0,VLOOKUP(A91,INDIRECT("'"&amp;$J$7&amp;"'!C500:M515"),11,0))</f>
        <v>0</v>
      </c>
      <c r="E87" s="38" t="str">
        <f>IF(P21="","",SUM(D87/P21)*#REF!)</f>
        <v/>
      </c>
      <c r="H87" s="89"/>
      <c r="I87" s="89"/>
      <c r="J87" s="62"/>
      <c r="K87" s="84"/>
      <c r="L87" s="84"/>
      <c r="M87" s="84"/>
      <c r="N87" s="62"/>
      <c r="O87" s="62"/>
      <c r="P87" s="62"/>
    </row>
    <row r="88" spans="1:16" hidden="1" x14ac:dyDescent="0.25">
      <c r="D88" s="36">
        <f t="shared" ca="1" si="1"/>
        <v>0</v>
      </c>
      <c r="E88" s="38" t="str">
        <f>IF(P22="","",SUM(D88/P22)*#REF!)</f>
        <v/>
      </c>
    </row>
    <row r="89" spans="1:16" hidden="1" x14ac:dyDescent="0.25">
      <c r="D89" s="36">
        <f t="shared" ca="1" si="1"/>
        <v>0</v>
      </c>
      <c r="E89" s="38" t="str">
        <f>IF(P23="","",SUM(D89/P23)*#REF!)</f>
        <v/>
      </c>
    </row>
    <row r="90" spans="1:16" hidden="1" x14ac:dyDescent="0.25">
      <c r="A90" s="36" t="s">
        <v>7</v>
      </c>
      <c r="D90" s="36">
        <f t="shared" ca="1" si="1"/>
        <v>0</v>
      </c>
      <c r="E90" s="38" t="str">
        <f>IF(P24="","",SUM(D90/P24)*#REF!)</f>
        <v/>
      </c>
    </row>
    <row r="91" spans="1:16" hidden="1" x14ac:dyDescent="0.25">
      <c r="A91" s="36" t="str">
        <f t="shared" ref="A91:A96" si="2">IF(O21=0,"",O21)</f>
        <v/>
      </c>
      <c r="D91" s="36">
        <f t="shared" ca="1" si="1"/>
        <v>0</v>
      </c>
      <c r="E91" s="38" t="str">
        <f>IF(P25="","",SUM(D91/P25)*#REF!)</f>
        <v/>
      </c>
    </row>
    <row r="92" spans="1:16" hidden="1" x14ac:dyDescent="0.25">
      <c r="A92" s="36" t="str">
        <f t="shared" si="2"/>
        <v/>
      </c>
      <c r="D92" s="36">
        <f t="shared" ca="1" si="1"/>
        <v>0</v>
      </c>
      <c r="E92" s="38" t="str">
        <f>IF(P26="","",SUM(D92/P26)*#REF!)</f>
        <v/>
      </c>
    </row>
    <row r="93" spans="1:16" hidden="1" x14ac:dyDescent="0.25">
      <c r="A93" s="36" t="str">
        <f t="shared" si="2"/>
        <v/>
      </c>
      <c r="D93" s="36" t="e">
        <f t="shared" ca="1" si="1"/>
        <v>#REF!</v>
      </c>
      <c r="E93" s="38" t="e">
        <f>IF(#REF!="","",SUM(D93/#REF!)*#REF!)</f>
        <v>#REF!</v>
      </c>
    </row>
    <row r="94" spans="1:16" hidden="1" x14ac:dyDescent="0.25">
      <c r="A94" s="36" t="str">
        <f t="shared" si="2"/>
        <v/>
      </c>
      <c r="D94" s="36">
        <f t="shared" ca="1" si="1"/>
        <v>0</v>
      </c>
      <c r="E94" s="38" t="str">
        <f>IF(P27="","",SUM(D94/P27)*#REF!)</f>
        <v/>
      </c>
    </row>
    <row r="95" spans="1:16" hidden="1" x14ac:dyDescent="0.25">
      <c r="A95" s="36" t="str">
        <f t="shared" si="2"/>
        <v/>
      </c>
      <c r="D95" s="36">
        <f t="shared" ca="1" si="1"/>
        <v>0</v>
      </c>
      <c r="E95" s="38" t="str">
        <f>IF(P28="","",SUM(D95/P28)*#REF!)</f>
        <v/>
      </c>
    </row>
    <row r="96" spans="1:16" hidden="1" x14ac:dyDescent="0.25">
      <c r="A96" s="36" t="str">
        <f t="shared" si="2"/>
        <v/>
      </c>
      <c r="D96" s="36">
        <f t="shared" ca="1" si="1"/>
        <v>0</v>
      </c>
      <c r="E96" s="38" t="str">
        <f>IF(P31="","",SUM(D96/P31)*#REF!)</f>
        <v/>
      </c>
    </row>
    <row r="97" spans="1:5" hidden="1" x14ac:dyDescent="0.25">
      <c r="A97" s="36" t="e">
        <f>IF(#REF!=0,"",#REF!)</f>
        <v>#REF!</v>
      </c>
      <c r="D97" s="36">
        <f t="shared" ca="1" si="1"/>
        <v>0</v>
      </c>
      <c r="E97" s="38" t="str">
        <f>IF(P32="","",SUM(D97/P32)*#REF!)</f>
        <v/>
      </c>
    </row>
    <row r="98" spans="1:5" hidden="1" x14ac:dyDescent="0.25">
      <c r="A98" s="36" t="str">
        <f>IF(O27=0,"",O27)</f>
        <v/>
      </c>
      <c r="D98" s="36">
        <f t="shared" ca="1" si="1"/>
        <v>0</v>
      </c>
      <c r="E98" s="38" t="str">
        <f>IF(P33="","",SUM(D98/P33)*#REF!)</f>
        <v/>
      </c>
    </row>
    <row r="99" spans="1:5" s="39" customFormat="1" hidden="1" x14ac:dyDescent="0.25">
      <c r="A99" s="36" t="str">
        <f>IF(O28=0,"",O28)</f>
        <v/>
      </c>
      <c r="B99" s="36"/>
      <c r="C99" s="36"/>
      <c r="D99" s="36">
        <f t="shared" ca="1" si="1"/>
        <v>0</v>
      </c>
      <c r="E99" s="38" t="str">
        <f>IF(P34="","",SUM(D99/P34)*#REF!)</f>
        <v/>
      </c>
    </row>
    <row r="100" spans="1:5" s="39" customFormat="1" hidden="1" x14ac:dyDescent="0.25">
      <c r="A100" s="36" t="str">
        <f t="shared" ref="A100:A105" si="3">IF(O31=0,"",O31)</f>
        <v/>
      </c>
      <c r="B100" s="36"/>
      <c r="C100" s="36"/>
      <c r="D100" s="36">
        <f t="shared" ca="1" si="1"/>
        <v>0</v>
      </c>
      <c r="E100" s="38" t="str">
        <f>IF(P35="","",SUM(D100/P35)*#REF!)</f>
        <v/>
      </c>
    </row>
    <row r="101" spans="1:5" s="39" customFormat="1" hidden="1" x14ac:dyDescent="0.25">
      <c r="A101" s="36" t="str">
        <f t="shared" si="3"/>
        <v/>
      </c>
      <c r="B101" s="36"/>
      <c r="C101" s="36"/>
      <c r="D101" s="36">
        <f t="shared" ca="1" si="1"/>
        <v>0</v>
      </c>
      <c r="E101" s="38" t="str">
        <f>IF(P36="","",SUM(D101/P36)*#REF!)</f>
        <v/>
      </c>
    </row>
    <row r="102" spans="1:5" s="39" customFormat="1" ht="15.75" hidden="1" thickBot="1" x14ac:dyDescent="0.3">
      <c r="A102" s="36" t="str">
        <f t="shared" si="3"/>
        <v/>
      </c>
      <c r="B102" s="99"/>
      <c r="C102" s="99"/>
      <c r="D102" s="99" t="e">
        <f ca="1">SUM(D87:D101)</f>
        <v>#REF!</v>
      </c>
      <c r="E102" s="100" t="e">
        <f>SUM(E87:E101)</f>
        <v>#REF!</v>
      </c>
    </row>
    <row r="103" spans="1:5" s="39" customFormat="1" hidden="1" x14ac:dyDescent="0.25">
      <c r="A103" s="36" t="str">
        <f t="shared" si="3"/>
        <v/>
      </c>
      <c r="B103" s="36"/>
      <c r="C103" s="36"/>
      <c r="D103" s="36"/>
      <c r="E103" s="38"/>
    </row>
    <row r="104" spans="1:5" s="39" customFormat="1" hidden="1" x14ac:dyDescent="0.25">
      <c r="A104" s="36" t="str">
        <f t="shared" si="3"/>
        <v/>
      </c>
      <c r="B104" s="36"/>
      <c r="C104" s="36"/>
      <c r="D104" s="36"/>
      <c r="E104" s="38"/>
    </row>
    <row r="105" spans="1:5" s="39" customFormat="1" hidden="1" x14ac:dyDescent="0.25">
      <c r="A105" s="36" t="str">
        <f t="shared" si="3"/>
        <v/>
      </c>
      <c r="B105" s="36"/>
      <c r="C105" s="36"/>
      <c r="D105" s="36"/>
      <c r="E105" s="38"/>
    </row>
    <row r="106" spans="1:5" s="39" customFormat="1" ht="15.75" hidden="1" thickBot="1" x14ac:dyDescent="0.3">
      <c r="A106" s="99" t="s">
        <v>20</v>
      </c>
      <c r="B106" s="36"/>
      <c r="C106" s="36"/>
      <c r="D106" s="36"/>
      <c r="E106" s="38"/>
    </row>
    <row r="107" spans="1:5" s="39" customFormat="1" hidden="1" x14ac:dyDescent="0.25">
      <c r="A107" s="36"/>
      <c r="B107" s="36"/>
      <c r="C107" s="36"/>
      <c r="D107" s="36"/>
      <c r="E107" s="38"/>
    </row>
    <row r="108" spans="1:5" s="39" customFormat="1" hidden="1" x14ac:dyDescent="0.25">
      <c r="A108" s="36"/>
      <c r="B108" s="36"/>
      <c r="C108" s="36"/>
      <c r="D108" s="36"/>
      <c r="E108" s="38"/>
    </row>
    <row r="109" spans="1:5" s="39" customFormat="1" hidden="1" x14ac:dyDescent="0.25">
      <c r="A109" s="36"/>
      <c r="B109" s="36"/>
      <c r="C109" s="36"/>
      <c r="D109" s="36"/>
      <c r="E109" s="38"/>
    </row>
    <row r="110" spans="1:5" s="39" customFormat="1" hidden="1" x14ac:dyDescent="0.25">
      <c r="A110" s="36"/>
      <c r="B110" s="36"/>
      <c r="C110" s="36"/>
      <c r="D110" s="36"/>
      <c r="E110" s="38"/>
    </row>
    <row r="111" spans="1:5" s="39" customFormat="1" hidden="1" x14ac:dyDescent="0.25">
      <c r="A111" s="36"/>
      <c r="B111" s="36"/>
      <c r="C111" s="36"/>
      <c r="D111" s="36"/>
      <c r="E111" s="38"/>
    </row>
    <row r="112" spans="1:5" s="39" customFormat="1" hidden="1" x14ac:dyDescent="0.25">
      <c r="A112" s="36"/>
      <c r="B112" s="36"/>
      <c r="C112" s="36"/>
      <c r="D112" s="36"/>
      <c r="E112" s="38"/>
    </row>
    <row r="113" spans="1:5" s="39" customFormat="1" hidden="1" x14ac:dyDescent="0.25">
      <c r="A113" s="36"/>
      <c r="B113" s="36"/>
      <c r="C113" s="36"/>
      <c r="D113" s="36"/>
      <c r="E113" s="38"/>
    </row>
    <row r="114" spans="1:5" s="39" customFormat="1" hidden="1" x14ac:dyDescent="0.25">
      <c r="A114" s="36"/>
      <c r="B114" s="36"/>
      <c r="C114" s="36"/>
      <c r="D114" s="36"/>
      <c r="E114" s="38"/>
    </row>
    <row r="134" x14ac:dyDescent="0.25"/>
  </sheetData>
  <sheetProtection algorithmName="SHA-512" hashValue="BTRZhTAlw7WMMPkMdsDsmTA+cXWmWIeLKGJfPZsil9s8VKYxf3lOFaMlbzooeF/F24//La/ELsOzxmRXFmiV+Q==" saltValue="Wy3xcVGfSkZf/sWxhQ+QGA==" spinCount="100000" sheet="1" objects="1" scenarios="1"/>
  <mergeCells count="1">
    <mergeCell ref="B3:J3"/>
  </mergeCells>
  <conditionalFormatting sqref="O15">
    <cfRule type="cellIs" dxfId="7"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07512"/>
  </sheetPr>
  <dimension ref="A1:Q134"/>
  <sheetViews>
    <sheetView showGridLines="0" showZeros="0" zoomScale="95" zoomScaleNormal="95" workbookViewId="0">
      <selection activeCell="B7" sqref="B7"/>
    </sheetView>
  </sheetViews>
  <sheetFormatPr defaultColWidth="0" defaultRowHeight="15" zeroHeight="1" x14ac:dyDescent="0.25"/>
  <cols>
    <col min="1" max="1" width="8.140625" style="36" customWidth="1"/>
    <col min="2" max="4" width="15.7109375" style="36" customWidth="1"/>
    <col min="5" max="5" width="15.7109375" style="38" customWidth="1"/>
    <col min="6" max="6" width="15.7109375" style="39" customWidth="1"/>
    <col min="7" max="9" width="16.85546875" style="39" customWidth="1"/>
    <col min="10" max="11" width="15.7109375" style="36" customWidth="1"/>
    <col min="12" max="15" width="15.7109375" style="36" hidden="1" customWidth="1"/>
    <col min="16" max="16" width="16.42578125" style="36" hidden="1" customWidth="1"/>
    <col min="17" max="17" width="2.140625" style="36" hidden="1" customWidth="1"/>
    <col min="18" max="16384" width="0" style="36" hidden="1"/>
  </cols>
  <sheetData>
    <row r="1" spans="1:16" x14ac:dyDescent="0.25">
      <c r="D1" s="37"/>
    </row>
    <row r="2" spans="1:16" x14ac:dyDescent="0.25">
      <c r="D2" s="37"/>
    </row>
    <row r="3" spans="1:16" ht="21.75" customHeight="1" x14ac:dyDescent="0.35">
      <c r="B3" s="356" t="str">
        <f>CONCATENATE("Uitvoeringsbepaling"," ",N6,", onderdeel van ",verzamelblad!A2," ",verzamelblad!A3)</f>
        <v>Uitvoeringsbepaling , onderdeel van bestek 2021-GRB2309</v>
      </c>
      <c r="C3" s="357"/>
      <c r="D3" s="357"/>
      <c r="E3" s="357"/>
      <c r="F3" s="357"/>
      <c r="G3" s="357"/>
      <c r="H3" s="357"/>
      <c r="I3" s="357"/>
      <c r="J3" s="358"/>
    </row>
    <row r="4" spans="1:16" x14ac:dyDescent="0.25">
      <c r="A4" s="40"/>
      <c r="B4" s="41"/>
      <c r="C4" s="41"/>
      <c r="D4" s="41"/>
      <c r="E4" s="42"/>
      <c r="F4" s="43"/>
      <c r="G4" s="43"/>
      <c r="H4" s="43"/>
      <c r="I4" s="43"/>
      <c r="J4" s="41"/>
      <c r="K4" s="40"/>
      <c r="L4" s="40"/>
      <c r="M4" s="40"/>
    </row>
    <row r="5" spans="1:16" ht="15" customHeight="1" x14ac:dyDescent="0.25">
      <c r="A5" s="44"/>
      <c r="B5" s="45"/>
      <c r="C5" s="46"/>
      <c r="D5" s="46"/>
      <c r="E5" s="47"/>
      <c r="F5" s="48"/>
      <c r="G5" s="48"/>
      <c r="H5" s="48"/>
      <c r="I5" s="48"/>
      <c r="J5" s="49"/>
      <c r="K5" s="40"/>
      <c r="L5" s="40"/>
      <c r="M5" s="40"/>
    </row>
    <row r="6" spans="1:16" x14ac:dyDescent="0.25">
      <c r="A6" s="44"/>
      <c r="B6" s="50"/>
      <c r="C6" s="51"/>
      <c r="D6" s="51"/>
      <c r="E6" s="52"/>
      <c r="F6" s="53"/>
      <c r="G6" s="54" t="s">
        <v>5</v>
      </c>
      <c r="H6" s="101"/>
      <c r="I6" s="101"/>
      <c r="J6" s="55">
        <v>40</v>
      </c>
      <c r="K6" s="40"/>
      <c r="L6" s="40"/>
      <c r="M6" s="40"/>
    </row>
    <row r="7" spans="1:16" x14ac:dyDescent="0.25">
      <c r="A7" s="44"/>
      <c r="B7" s="56"/>
      <c r="C7" s="57"/>
      <c r="D7" s="57"/>
      <c r="E7" s="58"/>
      <c r="F7" s="59"/>
      <c r="G7" s="60" t="s">
        <v>6</v>
      </c>
      <c r="H7" s="60"/>
      <c r="I7" s="60"/>
      <c r="J7" s="61" t="str">
        <f>CONCATENATE(J6,"a")</f>
        <v>40a</v>
      </c>
      <c r="K7" s="40"/>
      <c r="L7" s="40"/>
      <c r="M7" s="40"/>
    </row>
    <row r="8" spans="1:16" x14ac:dyDescent="0.25">
      <c r="A8" s="62"/>
      <c r="B8" s="62"/>
      <c r="C8" s="62"/>
      <c r="D8" s="62"/>
      <c r="E8" s="63"/>
      <c r="F8" s="64"/>
      <c r="G8" s="64"/>
      <c r="H8" s="64"/>
      <c r="I8" s="64"/>
      <c r="J8" s="65"/>
      <c r="K8" s="40"/>
      <c r="L8" s="40"/>
      <c r="M8" s="40"/>
    </row>
    <row r="9" spans="1:16" x14ac:dyDescent="0.25">
      <c r="A9" s="62"/>
      <c r="B9" s="62"/>
      <c r="C9" s="62"/>
      <c r="D9" s="62"/>
      <c r="E9" s="66" t="e">
        <f>VLOOKUP($J$6,verzamelblad!$A$5:$EX$51,14,0)</f>
        <v>#N/A</v>
      </c>
      <c r="G9" s="64"/>
      <c r="H9" s="64"/>
      <c r="I9" s="64"/>
      <c r="J9" s="40"/>
      <c r="K9" s="40"/>
      <c r="L9" s="40"/>
      <c r="M9" s="40"/>
    </row>
    <row r="10" spans="1:16" x14ac:dyDescent="0.25">
      <c r="A10" s="62"/>
      <c r="B10" s="67" t="s">
        <v>44</v>
      </c>
      <c r="C10" s="68"/>
      <c r="D10" s="69"/>
      <c r="E10" s="69"/>
      <c r="F10" s="70" t="s">
        <v>75</v>
      </c>
      <c r="G10" s="70" t="s">
        <v>4</v>
      </c>
      <c r="H10" s="102" t="s">
        <v>76</v>
      </c>
      <c r="I10" s="102" t="s">
        <v>78</v>
      </c>
      <c r="J10" s="71" t="s">
        <v>77</v>
      </c>
      <c r="K10" s="63"/>
      <c r="L10" s="63"/>
      <c r="M10" s="72"/>
      <c r="N10" s="38"/>
    </row>
    <row r="11" spans="1:16" ht="18.75" customHeight="1" x14ac:dyDescent="0.25">
      <c r="B11" s="73" t="s">
        <v>46</v>
      </c>
      <c r="C11" s="74"/>
      <c r="D11" s="74"/>
      <c r="E11" s="75"/>
      <c r="F11" s="76"/>
      <c r="G11" s="77"/>
      <c r="H11" s="106"/>
      <c r="I11" s="106"/>
      <c r="J11" s="78">
        <f>SUM(G11*H11)</f>
        <v>0</v>
      </c>
      <c r="K11" s="38"/>
      <c r="L11" s="79"/>
      <c r="M11" s="79"/>
      <c r="N11" s="38"/>
      <c r="O11" s="38"/>
    </row>
    <row r="12" spans="1:16" x14ac:dyDescent="0.25">
      <c r="A12" s="62"/>
      <c r="B12" s="80" t="s">
        <v>47</v>
      </c>
      <c r="C12" s="81"/>
      <c r="D12" s="81"/>
      <c r="E12" s="82"/>
      <c r="F12" s="83"/>
      <c r="G12" s="77"/>
      <c r="H12" s="106"/>
      <c r="I12" s="106"/>
      <c r="J12" s="78">
        <f>SUM(G12*H12)</f>
        <v>0</v>
      </c>
      <c r="K12" s="84"/>
      <c r="L12" s="84"/>
      <c r="M12" s="84"/>
      <c r="N12" s="85"/>
      <c r="O12" s="86"/>
      <c r="P12" s="62"/>
    </row>
    <row r="13" spans="1:16" x14ac:dyDescent="0.25">
      <c r="A13" s="62"/>
      <c r="B13" s="80" t="s">
        <v>48</v>
      </c>
      <c r="C13" s="81"/>
      <c r="D13" s="81"/>
      <c r="E13" s="82"/>
      <c r="F13" s="83"/>
      <c r="G13" s="77"/>
      <c r="H13" s="106"/>
      <c r="I13" s="106"/>
      <c r="J13" s="78">
        <f t="shared" ref="J13:J38" si="0">SUM(G13*H13)</f>
        <v>0</v>
      </c>
      <c r="K13" s="84"/>
      <c r="L13" s="84"/>
      <c r="M13" s="84"/>
      <c r="N13" s="85"/>
      <c r="O13" s="86"/>
      <c r="P13" s="62"/>
    </row>
    <row r="14" spans="1:16" x14ac:dyDescent="0.25">
      <c r="A14" s="62"/>
      <c r="B14" s="80" t="s">
        <v>49</v>
      </c>
      <c r="C14" s="81"/>
      <c r="D14" s="81"/>
      <c r="E14" s="82"/>
      <c r="F14" s="83"/>
      <c r="G14" s="77"/>
      <c r="H14" s="106"/>
      <c r="I14" s="106"/>
      <c r="J14" s="78">
        <f t="shared" si="0"/>
        <v>0</v>
      </c>
      <c r="K14" s="84"/>
      <c r="L14" s="84"/>
      <c r="M14" s="84"/>
      <c r="N14" s="85"/>
      <c r="O14" s="86"/>
      <c r="P14" s="62"/>
    </row>
    <row r="15" spans="1:16" x14ac:dyDescent="0.25">
      <c r="A15" s="62"/>
      <c r="B15" s="80" t="s">
        <v>94</v>
      </c>
      <c r="C15" s="81"/>
      <c r="D15" s="81"/>
      <c r="E15" s="82"/>
      <c r="F15" s="83"/>
      <c r="G15" s="77"/>
      <c r="H15" s="106"/>
      <c r="I15" s="106"/>
      <c r="J15" s="78">
        <f t="shared" si="0"/>
        <v>0</v>
      </c>
      <c r="K15" s="84"/>
      <c r="L15" s="84"/>
      <c r="M15" s="84"/>
      <c r="N15" s="85"/>
      <c r="O15" s="63"/>
      <c r="P15" s="62"/>
    </row>
    <row r="16" spans="1:16" x14ac:dyDescent="0.25">
      <c r="A16" s="62"/>
      <c r="B16" s="80" t="s">
        <v>50</v>
      </c>
      <c r="C16" s="81"/>
      <c r="D16" s="81"/>
      <c r="E16" s="82"/>
      <c r="F16" s="76"/>
      <c r="G16" s="77"/>
      <c r="H16" s="106"/>
      <c r="I16" s="106"/>
      <c r="J16" s="78">
        <f t="shared" si="0"/>
        <v>0</v>
      </c>
      <c r="K16" s="62"/>
      <c r="L16" s="62"/>
      <c r="M16" s="62"/>
      <c r="N16" s="62"/>
      <c r="O16" s="62"/>
      <c r="P16" s="62"/>
    </row>
    <row r="17" spans="1:16" x14ac:dyDescent="0.25">
      <c r="A17" s="62"/>
      <c r="B17" s="80" t="s">
        <v>74</v>
      </c>
      <c r="C17" s="81"/>
      <c r="D17" s="81"/>
      <c r="E17" s="82"/>
      <c r="F17" s="76"/>
      <c r="G17" s="77"/>
      <c r="H17" s="106"/>
      <c r="I17" s="106"/>
      <c r="J17" s="78">
        <f t="shared" si="0"/>
        <v>0</v>
      </c>
      <c r="K17" s="62"/>
      <c r="L17" s="62"/>
      <c r="M17" s="62"/>
      <c r="N17" s="62"/>
      <c r="O17" s="62"/>
      <c r="P17" s="62"/>
    </row>
    <row r="18" spans="1:16" x14ac:dyDescent="0.25">
      <c r="A18" s="62"/>
      <c r="B18" s="80" t="s">
        <v>51</v>
      </c>
      <c r="C18" s="81"/>
      <c r="D18" s="81"/>
      <c r="E18" s="82"/>
      <c r="F18" s="83"/>
      <c r="G18" s="77"/>
      <c r="H18" s="106"/>
      <c r="I18" s="106"/>
      <c r="J18" s="78">
        <f t="shared" si="0"/>
        <v>0</v>
      </c>
      <c r="K18" s="62"/>
      <c r="L18" s="62"/>
      <c r="M18" s="62"/>
      <c r="N18" s="62"/>
      <c r="O18" s="62"/>
      <c r="P18" s="62"/>
    </row>
    <row r="19" spans="1:16" ht="15.75" customHeight="1" x14ac:dyDescent="0.25">
      <c r="A19" s="62"/>
      <c r="B19" s="80" t="s">
        <v>52</v>
      </c>
      <c r="C19" s="81"/>
      <c r="D19" s="81"/>
      <c r="E19" s="82"/>
      <c r="F19" s="76"/>
      <c r="G19" s="77"/>
      <c r="H19" s="106"/>
      <c r="I19" s="106"/>
      <c r="J19" s="78">
        <f t="shared" si="0"/>
        <v>0</v>
      </c>
      <c r="K19" s="62"/>
      <c r="L19" s="62"/>
      <c r="M19" s="62"/>
      <c r="N19" s="62"/>
      <c r="O19" s="62"/>
      <c r="P19" s="62"/>
    </row>
    <row r="20" spans="1:16" ht="15.75" customHeight="1" x14ac:dyDescent="0.25">
      <c r="A20" s="62"/>
      <c r="B20" s="80" t="s">
        <v>53</v>
      </c>
      <c r="C20" s="81"/>
      <c r="D20" s="81"/>
      <c r="E20" s="82"/>
      <c r="F20" s="76"/>
      <c r="G20" s="77"/>
      <c r="H20" s="106"/>
      <c r="I20" s="106"/>
      <c r="J20" s="78">
        <f t="shared" si="0"/>
        <v>0</v>
      </c>
      <c r="K20" s="62"/>
      <c r="L20" s="62"/>
      <c r="M20" s="62"/>
      <c r="N20" s="62"/>
      <c r="O20" s="62"/>
      <c r="P20" s="62"/>
    </row>
    <row r="21" spans="1:16" x14ac:dyDescent="0.25">
      <c r="A21" s="62"/>
      <c r="B21" s="80" t="s">
        <v>54</v>
      </c>
      <c r="C21" s="81"/>
      <c r="D21" s="87"/>
      <c r="E21" s="82"/>
      <c r="F21" s="76"/>
      <c r="G21" s="77"/>
      <c r="H21" s="106"/>
      <c r="I21" s="106"/>
      <c r="J21" s="78">
        <f t="shared" si="0"/>
        <v>0</v>
      </c>
      <c r="K21" s="88"/>
      <c r="L21" s="88"/>
      <c r="M21" s="88"/>
      <c r="N21" s="62"/>
      <c r="O21" s="63"/>
      <c r="P21" s="89"/>
    </row>
    <row r="22" spans="1:16" x14ac:dyDescent="0.25">
      <c r="A22" s="62"/>
      <c r="B22" s="80" t="s">
        <v>55</v>
      </c>
      <c r="C22" s="81"/>
      <c r="D22" s="81"/>
      <c r="E22" s="82"/>
      <c r="F22" s="76"/>
      <c r="G22" s="77"/>
      <c r="H22" s="106"/>
      <c r="I22" s="106"/>
      <c r="J22" s="78">
        <f t="shared" si="0"/>
        <v>0</v>
      </c>
      <c r="K22" s="62"/>
      <c r="L22" s="62"/>
      <c r="M22" s="62"/>
      <c r="N22" s="62"/>
      <c r="O22" s="63"/>
      <c r="P22" s="89"/>
    </row>
    <row r="23" spans="1:16" x14ac:dyDescent="0.25">
      <c r="A23" s="62"/>
      <c r="B23" s="80" t="s">
        <v>72</v>
      </c>
      <c r="C23" s="81"/>
      <c r="D23" s="82"/>
      <c r="E23" s="82"/>
      <c r="G23" s="77"/>
      <c r="H23" s="106"/>
      <c r="I23" s="106"/>
      <c r="J23" s="78">
        <f t="shared" si="0"/>
        <v>0</v>
      </c>
      <c r="K23" s="63"/>
      <c r="L23" s="63"/>
      <c r="M23" s="63"/>
      <c r="N23" s="62"/>
      <c r="O23" s="63"/>
      <c r="P23" s="89"/>
    </row>
    <row r="24" spans="1:16" x14ac:dyDescent="0.25">
      <c r="A24" s="62"/>
      <c r="B24" s="73" t="s">
        <v>56</v>
      </c>
      <c r="C24" s="81"/>
      <c r="D24" s="82"/>
      <c r="E24" s="82"/>
      <c r="F24" s="76"/>
      <c r="G24" s="77"/>
      <c r="H24" s="106"/>
      <c r="I24" s="106"/>
      <c r="J24" s="78">
        <f t="shared" si="0"/>
        <v>0</v>
      </c>
      <c r="K24" s="44"/>
      <c r="L24" s="44"/>
      <c r="M24" s="44"/>
      <c r="N24" s="62"/>
      <c r="O24" s="63"/>
      <c r="P24" s="89"/>
    </row>
    <row r="25" spans="1:16" x14ac:dyDescent="0.25">
      <c r="A25" s="62"/>
      <c r="B25" s="73" t="s">
        <v>57</v>
      </c>
      <c r="C25" s="81"/>
      <c r="D25" s="82"/>
      <c r="E25" s="82"/>
      <c r="F25" s="76"/>
      <c r="G25" s="77"/>
      <c r="H25" s="106"/>
      <c r="I25" s="106"/>
      <c r="J25" s="78">
        <f t="shared" si="0"/>
        <v>0</v>
      </c>
      <c r="K25" s="44"/>
      <c r="L25" s="44"/>
      <c r="M25" s="44"/>
      <c r="N25" s="62"/>
      <c r="O25" s="63"/>
      <c r="P25" s="89"/>
    </row>
    <row r="26" spans="1:16" x14ac:dyDescent="0.25">
      <c r="A26" s="62"/>
      <c r="B26" s="73" t="s">
        <v>58</v>
      </c>
      <c r="C26" s="81"/>
      <c r="D26" s="82"/>
      <c r="E26" s="82"/>
      <c r="F26" s="76"/>
      <c r="G26" s="77"/>
      <c r="H26" s="106"/>
      <c r="I26" s="106"/>
      <c r="J26" s="78">
        <f t="shared" si="0"/>
        <v>0</v>
      </c>
      <c r="K26" s="44"/>
      <c r="L26" s="44"/>
      <c r="M26" s="44"/>
      <c r="N26" s="62"/>
      <c r="O26" s="63"/>
      <c r="P26" s="89"/>
    </row>
    <row r="27" spans="1:16" x14ac:dyDescent="0.25">
      <c r="A27" s="62"/>
      <c r="B27" s="73" t="s">
        <v>59</v>
      </c>
      <c r="C27" s="81"/>
      <c r="D27" s="82"/>
      <c r="E27" s="82"/>
      <c r="F27" s="76"/>
      <c r="G27" s="77"/>
      <c r="H27" s="106"/>
      <c r="I27" s="106"/>
      <c r="J27" s="78">
        <f t="shared" si="0"/>
        <v>0</v>
      </c>
      <c r="K27" s="44"/>
      <c r="L27" s="44"/>
      <c r="M27" s="44"/>
      <c r="N27" s="62"/>
      <c r="O27" s="63"/>
      <c r="P27" s="89"/>
    </row>
    <row r="28" spans="1:16" x14ac:dyDescent="0.25">
      <c r="A28" s="62"/>
      <c r="B28" s="73" t="s">
        <v>45</v>
      </c>
      <c r="C28" s="81"/>
      <c r="D28" s="82"/>
      <c r="E28" s="82"/>
      <c r="F28" s="76"/>
      <c r="G28" s="77"/>
      <c r="H28" s="106"/>
      <c r="I28" s="106"/>
      <c r="J28" s="78">
        <f t="shared" si="0"/>
        <v>0</v>
      </c>
      <c r="K28" s="44"/>
      <c r="L28" s="44"/>
      <c r="M28" s="44"/>
      <c r="N28" s="62"/>
      <c r="O28" s="63"/>
      <c r="P28" s="89"/>
    </row>
    <row r="29" spans="1:16" x14ac:dyDescent="0.25">
      <c r="A29" s="62"/>
      <c r="B29" s="73" t="s">
        <v>73</v>
      </c>
      <c r="C29" s="81"/>
      <c r="D29" s="82"/>
      <c r="E29" s="82"/>
      <c r="F29" s="77"/>
      <c r="G29" s="77"/>
      <c r="H29" s="109"/>
      <c r="I29" s="109"/>
      <c r="J29" s="78">
        <f t="shared" si="0"/>
        <v>0</v>
      </c>
      <c r="K29" s="44"/>
      <c r="L29" s="44"/>
      <c r="M29" s="44"/>
      <c r="N29" s="62"/>
      <c r="O29" s="63"/>
      <c r="P29" s="89"/>
    </row>
    <row r="30" spans="1:16" x14ac:dyDescent="0.25">
      <c r="A30" s="62"/>
      <c r="B30" s="73" t="s">
        <v>73</v>
      </c>
      <c r="C30" s="81"/>
      <c r="D30" s="82"/>
      <c r="E30" s="82"/>
      <c r="F30" s="77"/>
      <c r="G30" s="77"/>
      <c r="H30" s="109"/>
      <c r="I30" s="109"/>
      <c r="J30" s="78">
        <f t="shared" si="0"/>
        <v>0</v>
      </c>
      <c r="K30" s="44"/>
      <c r="L30" s="44"/>
      <c r="M30" s="44"/>
      <c r="N30" s="62"/>
      <c r="O30" s="63"/>
      <c r="P30" s="89"/>
    </row>
    <row r="31" spans="1:16" x14ac:dyDescent="0.25">
      <c r="A31" s="62"/>
      <c r="B31" s="73" t="s">
        <v>73</v>
      </c>
      <c r="C31" s="81"/>
      <c r="D31" s="82"/>
      <c r="E31" s="82"/>
      <c r="F31" s="77"/>
      <c r="G31" s="77"/>
      <c r="H31" s="109"/>
      <c r="I31" s="109"/>
      <c r="J31" s="78">
        <f t="shared" si="0"/>
        <v>0</v>
      </c>
      <c r="K31" s="44"/>
      <c r="L31" s="44"/>
      <c r="M31" s="44"/>
      <c r="N31" s="62"/>
      <c r="O31" s="63"/>
      <c r="P31" s="89"/>
    </row>
    <row r="32" spans="1:16" x14ac:dyDescent="0.25">
      <c r="A32" s="62"/>
      <c r="B32" s="110" t="s">
        <v>85</v>
      </c>
      <c r="C32" s="111"/>
      <c r="D32" s="112"/>
      <c r="E32" s="112"/>
      <c r="F32" s="113"/>
      <c r="G32" s="114"/>
      <c r="H32" s="108"/>
      <c r="I32" s="108"/>
      <c r="J32" s="78">
        <f t="shared" si="0"/>
        <v>0</v>
      </c>
      <c r="K32" s="44"/>
      <c r="L32" s="44"/>
      <c r="M32" s="44"/>
      <c r="N32" s="62"/>
      <c r="O32" s="63"/>
      <c r="P32" s="89"/>
    </row>
    <row r="33" spans="1:16" x14ac:dyDescent="0.25">
      <c r="A33" s="62"/>
      <c r="B33" s="73" t="s">
        <v>86</v>
      </c>
      <c r="C33" s="81"/>
      <c r="D33" s="82"/>
      <c r="E33" s="82"/>
      <c r="F33" s="76"/>
      <c r="G33" s="77"/>
      <c r="H33" s="106"/>
      <c r="I33" s="106"/>
      <c r="J33" s="78">
        <f t="shared" si="0"/>
        <v>0</v>
      </c>
      <c r="K33" s="44"/>
      <c r="L33" s="44"/>
      <c r="M33" s="44"/>
      <c r="N33" s="62"/>
      <c r="O33" s="63"/>
      <c r="P33" s="89"/>
    </row>
    <row r="34" spans="1:16" x14ac:dyDescent="0.25">
      <c r="A34" s="62"/>
      <c r="B34" s="73" t="s">
        <v>87</v>
      </c>
      <c r="C34" s="81"/>
      <c r="D34" s="82"/>
      <c r="E34" s="82"/>
      <c r="F34" s="76"/>
      <c r="G34" s="77"/>
      <c r="H34" s="106"/>
      <c r="I34" s="106"/>
      <c r="J34" s="78">
        <f t="shared" si="0"/>
        <v>0</v>
      </c>
      <c r="K34" s="44"/>
      <c r="L34" s="44"/>
      <c r="M34" s="44"/>
      <c r="N34" s="62"/>
      <c r="O34" s="63"/>
      <c r="P34" s="89"/>
    </row>
    <row r="35" spans="1:16" x14ac:dyDescent="0.25">
      <c r="A35" s="62"/>
      <c r="B35" s="73" t="s">
        <v>88</v>
      </c>
      <c r="C35" s="103"/>
      <c r="D35" s="104"/>
      <c r="E35" s="104"/>
      <c r="F35" s="76"/>
      <c r="G35" s="105"/>
      <c r="H35" s="107"/>
      <c r="I35" s="107"/>
      <c r="J35" s="78">
        <f t="shared" si="0"/>
        <v>0</v>
      </c>
      <c r="K35" s="44"/>
      <c r="L35" s="44"/>
      <c r="M35" s="44"/>
      <c r="N35" s="62"/>
      <c r="O35" s="63"/>
      <c r="P35" s="89"/>
    </row>
    <row r="36" spans="1:16" x14ac:dyDescent="0.25">
      <c r="A36" s="62"/>
      <c r="B36" s="73" t="s">
        <v>89</v>
      </c>
      <c r="C36" s="103"/>
      <c r="D36" s="104"/>
      <c r="E36" s="104"/>
      <c r="F36" s="76"/>
      <c r="G36" s="105"/>
      <c r="H36" s="107"/>
      <c r="I36" s="107"/>
      <c r="J36" s="78">
        <f t="shared" si="0"/>
        <v>0</v>
      </c>
      <c r="K36" s="44"/>
      <c r="L36" s="44"/>
      <c r="M36" s="44"/>
      <c r="N36" s="62"/>
      <c r="O36" s="63"/>
      <c r="P36" s="89"/>
    </row>
    <row r="37" spans="1:16" x14ac:dyDescent="0.25">
      <c r="A37" s="62"/>
      <c r="B37" s="73" t="s">
        <v>90</v>
      </c>
      <c r="C37" s="76"/>
      <c r="D37" s="76"/>
      <c r="E37" s="76"/>
      <c r="F37" s="76"/>
      <c r="G37" s="77"/>
      <c r="H37" s="107"/>
      <c r="I37" s="107"/>
      <c r="J37" s="78">
        <f t="shared" si="0"/>
        <v>0</v>
      </c>
      <c r="K37" s="62"/>
      <c r="L37" s="62"/>
      <c r="M37" s="62"/>
      <c r="N37" s="62"/>
      <c r="O37" s="62"/>
      <c r="P37" s="62"/>
    </row>
    <row r="38" spans="1:16" x14ac:dyDescent="0.25">
      <c r="A38" s="62"/>
      <c r="B38" s="73" t="s">
        <v>84</v>
      </c>
      <c r="C38" s="76"/>
      <c r="D38" s="76"/>
      <c r="E38" s="76"/>
      <c r="F38" s="76"/>
      <c r="G38" s="77"/>
      <c r="H38" s="107"/>
      <c r="I38" s="107"/>
      <c r="J38" s="78">
        <f t="shared" si="0"/>
        <v>0</v>
      </c>
      <c r="K38" s="63"/>
      <c r="L38" s="63"/>
      <c r="M38" s="63"/>
      <c r="N38" s="62"/>
      <c r="O38" s="62"/>
      <c r="P38" s="62"/>
    </row>
    <row r="39" spans="1:16" ht="15.75" thickBot="1" x14ac:dyDescent="0.3">
      <c r="A39" s="62"/>
      <c r="B39" s="90" t="s">
        <v>71</v>
      </c>
      <c r="C39" s="91"/>
      <c r="D39" s="92"/>
      <c r="E39" s="92"/>
      <c r="F39" s="93"/>
      <c r="G39" s="94"/>
      <c r="H39" s="94"/>
      <c r="I39" s="94"/>
      <c r="J39" s="115"/>
      <c r="K39" s="44"/>
      <c r="L39" s="44"/>
      <c r="M39" s="44"/>
      <c r="N39" s="62"/>
      <c r="O39" s="62"/>
      <c r="P39" s="62"/>
    </row>
    <row r="40" spans="1:16" ht="15.75" thickTop="1" x14ac:dyDescent="0.25">
      <c r="A40" s="62"/>
      <c r="B40" s="62"/>
      <c r="C40" s="62"/>
      <c r="D40" s="62"/>
      <c r="E40" s="95"/>
      <c r="F40" s="89"/>
      <c r="G40" s="88"/>
      <c r="H40" s="88"/>
      <c r="I40" s="88"/>
      <c r="J40" s="63"/>
      <c r="K40" s="44"/>
      <c r="L40" s="44"/>
      <c r="M40" s="44"/>
      <c r="N40" s="62"/>
      <c r="O40" s="62"/>
      <c r="P40" s="62"/>
    </row>
    <row r="41" spans="1:16" x14ac:dyDescent="0.25">
      <c r="A41" s="62"/>
      <c r="B41" s="62"/>
      <c r="C41" s="62"/>
      <c r="D41" s="62"/>
      <c r="E41" s="63"/>
      <c r="F41" s="89"/>
      <c r="G41" s="89"/>
      <c r="H41" s="88"/>
      <c r="I41" s="88"/>
      <c r="J41" s="63"/>
      <c r="K41" s="44"/>
      <c r="L41" s="44"/>
      <c r="M41" s="44"/>
      <c r="N41" s="62"/>
      <c r="O41" s="62"/>
      <c r="P41" s="62"/>
    </row>
    <row r="42" spans="1:16" x14ac:dyDescent="0.25">
      <c r="A42" s="62"/>
      <c r="B42" s="62"/>
      <c r="C42" s="62"/>
      <c r="D42" s="62"/>
      <c r="E42" s="63"/>
      <c r="F42" s="89"/>
      <c r="G42" s="89"/>
      <c r="H42" s="88"/>
      <c r="I42" s="88"/>
      <c r="J42" s="63"/>
      <c r="K42" s="44"/>
      <c r="L42" s="44"/>
      <c r="M42" s="44"/>
      <c r="N42" s="62"/>
      <c r="O42" s="62"/>
      <c r="P42" s="62"/>
    </row>
    <row r="43" spans="1:16" x14ac:dyDescent="0.25">
      <c r="A43" s="62"/>
      <c r="B43" s="62"/>
      <c r="C43" s="62"/>
      <c r="D43" s="62"/>
      <c r="E43" s="63"/>
      <c r="F43" s="89"/>
      <c r="G43" s="89"/>
      <c r="H43" s="88"/>
      <c r="I43" s="88"/>
      <c r="J43" s="63"/>
      <c r="K43" s="44"/>
      <c r="L43" s="44"/>
      <c r="M43" s="44"/>
      <c r="N43" s="62"/>
      <c r="O43" s="62"/>
      <c r="P43" s="62"/>
    </row>
    <row r="44" spans="1:16" x14ac:dyDescent="0.25">
      <c r="A44" s="62"/>
      <c r="B44" s="62"/>
      <c r="C44" s="62"/>
      <c r="D44" s="62"/>
      <c r="E44" s="95"/>
      <c r="F44" s="89"/>
      <c r="G44" s="88"/>
      <c r="H44" s="88"/>
      <c r="I44" s="88"/>
      <c r="J44" s="63"/>
      <c r="K44" s="44"/>
      <c r="L44" s="44"/>
      <c r="M44" s="44"/>
      <c r="N44" s="62"/>
      <c r="O44" s="62"/>
      <c r="P44" s="62"/>
    </row>
    <row r="45" spans="1:16" x14ac:dyDescent="0.25">
      <c r="A45" s="62"/>
      <c r="B45" s="62"/>
      <c r="C45" s="62"/>
      <c r="D45" s="62"/>
      <c r="E45" s="95"/>
      <c r="F45" s="89"/>
      <c r="G45" s="88"/>
      <c r="H45" s="88"/>
      <c r="I45" s="88"/>
      <c r="J45" s="63"/>
      <c r="K45" s="44"/>
      <c r="L45" s="44"/>
      <c r="M45" s="44"/>
      <c r="N45" s="62"/>
      <c r="O45" s="62"/>
      <c r="P45" s="62"/>
    </row>
    <row r="46" spans="1:16" x14ac:dyDescent="0.25">
      <c r="A46" s="62"/>
      <c r="B46" s="62"/>
      <c r="C46" s="62"/>
      <c r="D46" s="62"/>
      <c r="E46" s="95"/>
      <c r="F46" s="89"/>
      <c r="G46" s="88"/>
      <c r="H46" s="88"/>
      <c r="I46" s="88"/>
      <c r="J46" s="63"/>
      <c r="K46" s="44"/>
      <c r="L46" s="44"/>
      <c r="M46" s="44"/>
      <c r="N46" s="62"/>
      <c r="O46" s="62"/>
      <c r="P46" s="62"/>
    </row>
    <row r="47" spans="1:16" x14ac:dyDescent="0.25">
      <c r="A47" s="62"/>
      <c r="B47" s="62"/>
      <c r="C47" s="62"/>
      <c r="D47" s="62"/>
      <c r="E47" s="95"/>
      <c r="F47" s="89"/>
      <c r="G47" s="88"/>
      <c r="H47" s="89"/>
      <c r="I47" s="89"/>
      <c r="J47" s="62"/>
      <c r="K47" s="44"/>
      <c r="L47" s="44"/>
      <c r="M47" s="44"/>
      <c r="N47" s="62"/>
      <c r="O47" s="62"/>
      <c r="P47" s="62"/>
    </row>
    <row r="48" spans="1:16" x14ac:dyDescent="0.25">
      <c r="A48" s="62"/>
      <c r="B48" s="62"/>
      <c r="C48" s="62"/>
      <c r="D48" s="62"/>
      <c r="E48" s="95"/>
      <c r="F48" s="89"/>
      <c r="G48" s="88"/>
      <c r="H48" s="89"/>
      <c r="I48" s="89"/>
      <c r="J48" s="62"/>
      <c r="K48" s="62"/>
      <c r="L48" s="62"/>
      <c r="M48" s="62"/>
      <c r="N48" s="62"/>
      <c r="O48" s="62"/>
      <c r="P48" s="62"/>
    </row>
    <row r="49" spans="1:16" x14ac:dyDescent="0.25">
      <c r="A49" s="62"/>
      <c r="B49" s="62"/>
      <c r="C49" s="62"/>
      <c r="D49" s="62"/>
      <c r="E49" s="95"/>
      <c r="F49" s="89"/>
      <c r="G49" s="88"/>
      <c r="H49" s="89"/>
      <c r="I49" s="89"/>
      <c r="J49" s="63"/>
      <c r="K49" s="63"/>
      <c r="L49" s="63"/>
      <c r="M49" s="63"/>
      <c r="N49" s="62"/>
      <c r="O49" s="62"/>
      <c r="P49" s="62"/>
    </row>
    <row r="50" spans="1:16" x14ac:dyDescent="0.25">
      <c r="A50" s="62"/>
      <c r="B50" s="62"/>
      <c r="C50" s="62"/>
      <c r="D50" s="62"/>
      <c r="E50" s="95"/>
      <c r="F50" s="89"/>
      <c r="G50" s="88"/>
      <c r="H50" s="88"/>
      <c r="I50" s="88"/>
      <c r="J50" s="63"/>
      <c r="K50" s="44"/>
      <c r="L50" s="44"/>
      <c r="M50" s="44"/>
      <c r="N50" s="62"/>
      <c r="O50" s="62"/>
      <c r="P50" s="62"/>
    </row>
    <row r="51" spans="1:16" x14ac:dyDescent="0.25">
      <c r="A51" s="62"/>
      <c r="B51" s="62"/>
      <c r="C51" s="62"/>
      <c r="D51" s="62"/>
      <c r="E51" s="95"/>
      <c r="F51" s="89"/>
      <c r="G51" s="88"/>
      <c r="H51" s="88"/>
      <c r="I51" s="88"/>
      <c r="J51" s="63"/>
      <c r="K51" s="44"/>
      <c r="L51" s="44"/>
      <c r="M51" s="44"/>
      <c r="N51" s="62"/>
      <c r="O51" s="62"/>
      <c r="P51" s="62"/>
    </row>
    <row r="52" spans="1:16" x14ac:dyDescent="0.25">
      <c r="A52" s="62"/>
      <c r="B52" s="62"/>
      <c r="C52" s="62"/>
      <c r="D52" s="62"/>
      <c r="E52" s="95"/>
      <c r="F52" s="89"/>
      <c r="G52" s="88"/>
      <c r="H52" s="88"/>
      <c r="I52" s="88"/>
      <c r="J52" s="63"/>
      <c r="K52" s="44"/>
      <c r="L52" s="44"/>
      <c r="M52" s="44"/>
      <c r="N52" s="62"/>
      <c r="O52" s="62"/>
      <c r="P52" s="62"/>
    </row>
    <row r="53" spans="1:16" x14ac:dyDescent="0.25">
      <c r="A53" s="62"/>
      <c r="B53" s="62"/>
      <c r="C53" s="62"/>
      <c r="D53" s="62"/>
      <c r="E53" s="95"/>
      <c r="F53" s="89"/>
      <c r="G53" s="88"/>
      <c r="H53" s="88"/>
      <c r="I53" s="88"/>
      <c r="J53" s="63"/>
      <c r="K53" s="44"/>
      <c r="L53" s="44"/>
      <c r="M53" s="44"/>
      <c r="N53" s="62"/>
      <c r="O53" s="62"/>
      <c r="P53" s="62"/>
    </row>
    <row r="54" spans="1:16" x14ac:dyDescent="0.25">
      <c r="A54" s="62"/>
      <c r="B54" s="62"/>
      <c r="C54" s="62"/>
      <c r="D54" s="62"/>
      <c r="E54" s="63"/>
      <c r="F54" s="89"/>
      <c r="G54" s="89"/>
      <c r="H54" s="88"/>
      <c r="I54" s="88"/>
      <c r="J54" s="63"/>
      <c r="K54" s="44"/>
      <c r="L54" s="44"/>
      <c r="M54" s="44"/>
      <c r="N54" s="62"/>
      <c r="O54" s="62"/>
      <c r="P54" s="62"/>
    </row>
    <row r="55" spans="1:16" x14ac:dyDescent="0.25">
      <c r="A55" s="62"/>
      <c r="B55" s="62"/>
      <c r="C55" s="62"/>
      <c r="D55" s="62"/>
      <c r="E55" s="63"/>
      <c r="F55" s="89"/>
      <c r="G55" s="89"/>
      <c r="H55" s="88"/>
      <c r="I55" s="88"/>
      <c r="J55" s="63"/>
      <c r="K55" s="44"/>
      <c r="L55" s="44"/>
      <c r="M55" s="44"/>
      <c r="N55" s="62"/>
      <c r="O55" s="62"/>
      <c r="P55" s="62"/>
    </row>
    <row r="56" spans="1:16" x14ac:dyDescent="0.25">
      <c r="A56" s="62"/>
      <c r="B56" s="62"/>
      <c r="C56" s="62"/>
      <c r="D56" s="62"/>
      <c r="E56" s="63"/>
      <c r="F56" s="89"/>
      <c r="G56" s="89"/>
      <c r="H56" s="88"/>
      <c r="I56" s="88"/>
      <c r="J56" s="63"/>
      <c r="K56" s="44"/>
      <c r="L56" s="44"/>
      <c r="M56" s="44"/>
      <c r="N56" s="62"/>
      <c r="O56" s="62"/>
      <c r="P56" s="62"/>
    </row>
    <row r="57" spans="1:16" x14ac:dyDescent="0.25">
      <c r="A57" s="62"/>
      <c r="B57" s="62"/>
      <c r="C57" s="62"/>
      <c r="D57" s="62"/>
      <c r="E57" s="63"/>
      <c r="F57" s="89"/>
      <c r="G57" s="89"/>
      <c r="H57" s="88"/>
      <c r="I57" s="88"/>
      <c r="J57" s="63"/>
      <c r="K57" s="44"/>
      <c r="L57" s="44"/>
      <c r="M57" s="44"/>
      <c r="N57" s="62"/>
      <c r="O57" s="62"/>
      <c r="P57" s="62"/>
    </row>
    <row r="58" spans="1:16" x14ac:dyDescent="0.25">
      <c r="A58" s="62"/>
      <c r="B58" s="62"/>
      <c r="C58" s="62"/>
      <c r="D58" s="62"/>
      <c r="E58" s="63"/>
      <c r="F58" s="89"/>
      <c r="G58" s="89"/>
      <c r="H58" s="88"/>
      <c r="I58" s="88"/>
      <c r="J58" s="63"/>
      <c r="K58" s="44"/>
      <c r="L58" s="44"/>
      <c r="M58" s="44"/>
      <c r="N58" s="62"/>
      <c r="O58" s="62"/>
      <c r="P58" s="62"/>
    </row>
    <row r="59" spans="1:16" x14ac:dyDescent="0.25">
      <c r="A59" s="62"/>
      <c r="B59" s="62"/>
      <c r="C59" s="62"/>
      <c r="D59" s="62"/>
      <c r="E59" s="63"/>
      <c r="F59" s="89"/>
      <c r="G59" s="89"/>
      <c r="H59" s="88"/>
      <c r="I59" s="88"/>
      <c r="J59" s="63"/>
      <c r="K59" s="44"/>
      <c r="L59" s="44"/>
      <c r="M59" s="44"/>
      <c r="N59" s="62"/>
      <c r="O59" s="62"/>
      <c r="P59" s="62"/>
    </row>
    <row r="60" spans="1:16" hidden="1" x14ac:dyDescent="0.25">
      <c r="A60" s="62"/>
      <c r="B60" s="62"/>
      <c r="C60" s="62"/>
      <c r="D60" s="62"/>
      <c r="E60" s="63"/>
      <c r="F60" s="89"/>
      <c r="G60" s="89"/>
      <c r="H60" s="89"/>
      <c r="I60" s="89"/>
      <c r="J60" s="62"/>
      <c r="K60" s="44"/>
      <c r="L60" s="44"/>
      <c r="M60" s="44"/>
      <c r="N60" s="62"/>
      <c r="O60" s="62"/>
      <c r="P60" s="62"/>
    </row>
    <row r="61" spans="1:16" hidden="1" x14ac:dyDescent="0.25">
      <c r="A61" s="62"/>
      <c r="B61" s="62"/>
      <c r="C61" s="62"/>
      <c r="D61" s="62"/>
      <c r="E61" s="63"/>
      <c r="F61" s="89"/>
      <c r="G61" s="89"/>
      <c r="H61" s="89"/>
      <c r="I61" s="89"/>
      <c r="J61" s="63"/>
      <c r="K61" s="63"/>
      <c r="L61" s="63"/>
      <c r="M61" s="63"/>
      <c r="N61" s="62"/>
      <c r="O61" s="62"/>
      <c r="P61" s="62"/>
    </row>
    <row r="62" spans="1:16" hidden="1" x14ac:dyDescent="0.25">
      <c r="A62" s="62"/>
      <c r="B62" s="62"/>
      <c r="C62" s="62"/>
      <c r="D62" s="62"/>
      <c r="E62" s="63"/>
      <c r="F62" s="89"/>
      <c r="G62" s="89"/>
      <c r="H62" s="89"/>
      <c r="I62" s="89"/>
      <c r="J62" s="63"/>
      <c r="K62" s="63"/>
      <c r="L62" s="63"/>
      <c r="M62" s="63"/>
      <c r="N62" s="62"/>
      <c r="O62" s="62"/>
      <c r="P62" s="62"/>
    </row>
    <row r="63" spans="1:16" hidden="1" x14ac:dyDescent="0.25">
      <c r="A63" s="62"/>
      <c r="B63" s="62"/>
      <c r="C63" s="62"/>
      <c r="D63" s="62"/>
      <c r="E63" s="63"/>
      <c r="F63" s="89"/>
      <c r="G63" s="89"/>
      <c r="H63" s="89"/>
      <c r="I63" s="89"/>
      <c r="J63" s="62"/>
      <c r="K63" s="62"/>
      <c r="L63" s="62"/>
      <c r="M63" s="62"/>
      <c r="N63" s="62"/>
      <c r="O63" s="62"/>
      <c r="P63" s="62"/>
    </row>
    <row r="64" spans="1:16" hidden="1" x14ac:dyDescent="0.25">
      <c r="A64" s="62"/>
      <c r="B64" s="62"/>
      <c r="C64" s="62"/>
      <c r="D64" s="62"/>
      <c r="E64" s="63"/>
      <c r="F64" s="89"/>
      <c r="G64" s="89"/>
      <c r="H64" s="89"/>
      <c r="I64" s="89"/>
      <c r="J64" s="62"/>
      <c r="K64" s="62"/>
      <c r="L64" s="62"/>
      <c r="M64" s="62"/>
      <c r="N64" s="62"/>
      <c r="O64" s="62"/>
      <c r="P64" s="44"/>
    </row>
    <row r="65" spans="1:16" hidden="1" x14ac:dyDescent="0.25">
      <c r="A65" s="62"/>
      <c r="B65" s="62"/>
      <c r="C65" s="62"/>
      <c r="D65" s="62"/>
      <c r="E65" s="63"/>
      <c r="F65" s="89"/>
      <c r="G65" s="89"/>
      <c r="H65" s="89"/>
      <c r="I65" s="89"/>
      <c r="J65" s="62"/>
      <c r="K65" s="62"/>
      <c r="L65" s="62"/>
      <c r="M65" s="62"/>
      <c r="N65" s="62"/>
      <c r="O65" s="62"/>
      <c r="P65" s="44"/>
    </row>
    <row r="66" spans="1:16" hidden="1" x14ac:dyDescent="0.25">
      <c r="A66" s="62"/>
      <c r="B66" s="62"/>
      <c r="C66" s="62"/>
      <c r="D66" s="62"/>
      <c r="E66" s="63"/>
      <c r="F66" s="89"/>
      <c r="G66" s="89"/>
      <c r="H66" s="89"/>
      <c r="I66" s="89"/>
      <c r="J66" s="62"/>
      <c r="K66" s="62"/>
      <c r="L66" s="62"/>
      <c r="M66" s="62"/>
      <c r="N66" s="62"/>
      <c r="O66" s="62"/>
      <c r="P66" s="62"/>
    </row>
    <row r="67" spans="1:16" hidden="1" x14ac:dyDescent="0.25">
      <c r="A67" s="62"/>
      <c r="B67" s="62"/>
      <c r="C67" s="62"/>
      <c r="D67" s="62"/>
      <c r="E67" s="63"/>
      <c r="F67" s="89"/>
      <c r="G67" s="89"/>
      <c r="H67" s="89"/>
      <c r="I67" s="89"/>
      <c r="J67" s="62"/>
      <c r="K67" s="62"/>
      <c r="L67" s="62"/>
      <c r="M67" s="62"/>
      <c r="N67" s="62"/>
      <c r="O67" s="62"/>
      <c r="P67" s="62"/>
    </row>
    <row r="68" spans="1:16" hidden="1" x14ac:dyDescent="0.25">
      <c r="A68" s="62"/>
      <c r="B68" s="62"/>
      <c r="C68" s="62"/>
      <c r="D68" s="62"/>
      <c r="E68" s="63"/>
      <c r="F68" s="89"/>
      <c r="G68" s="89"/>
      <c r="H68" s="89"/>
      <c r="I68" s="89"/>
      <c r="J68" s="62"/>
      <c r="K68" s="62"/>
      <c r="L68" s="62"/>
      <c r="M68" s="62"/>
      <c r="N68" s="62"/>
      <c r="O68" s="62"/>
      <c r="P68" s="62"/>
    </row>
    <row r="69" spans="1:16" hidden="1" x14ac:dyDescent="0.25">
      <c r="A69" s="62"/>
      <c r="B69" s="62"/>
      <c r="C69" s="62"/>
      <c r="D69" s="62"/>
      <c r="E69" s="63"/>
      <c r="F69" s="89"/>
      <c r="G69" s="89"/>
      <c r="H69" s="89"/>
      <c r="I69" s="89"/>
      <c r="J69" s="62"/>
      <c r="K69" s="62"/>
      <c r="L69" s="62"/>
      <c r="M69" s="62"/>
      <c r="N69" s="62"/>
      <c r="O69" s="62"/>
      <c r="P69" s="62"/>
    </row>
    <row r="70" spans="1:16" hidden="1" x14ac:dyDescent="0.25">
      <c r="A70" s="62"/>
      <c r="B70" s="62"/>
      <c r="C70" s="62"/>
      <c r="D70" s="62"/>
      <c r="E70" s="63"/>
      <c r="F70" s="89"/>
      <c r="G70" s="89"/>
      <c r="H70" s="89"/>
      <c r="I70" s="89"/>
      <c r="J70" s="62"/>
      <c r="K70" s="62"/>
      <c r="L70" s="62"/>
      <c r="M70" s="62"/>
      <c r="N70" s="62"/>
      <c r="O70" s="62"/>
      <c r="P70" s="62"/>
    </row>
    <row r="71" spans="1:16" hidden="1" x14ac:dyDescent="0.25">
      <c r="A71" s="62"/>
      <c r="B71" s="62"/>
      <c r="C71" s="62"/>
      <c r="D71" s="62"/>
      <c r="E71" s="63"/>
      <c r="F71" s="89"/>
      <c r="G71" s="89"/>
      <c r="H71" s="89"/>
      <c r="I71" s="89"/>
      <c r="J71" s="62"/>
      <c r="K71" s="62"/>
      <c r="L71" s="62"/>
      <c r="M71" s="62"/>
      <c r="N71" s="62"/>
      <c r="O71" s="62"/>
      <c r="P71" s="62"/>
    </row>
    <row r="72" spans="1:16" hidden="1" x14ac:dyDescent="0.25">
      <c r="A72" s="62"/>
      <c r="B72" s="62"/>
      <c r="C72" s="62"/>
      <c r="D72" s="62"/>
      <c r="E72" s="63"/>
      <c r="F72" s="89"/>
      <c r="G72" s="89"/>
      <c r="H72" s="89"/>
      <c r="I72" s="89"/>
      <c r="J72" s="62"/>
      <c r="K72" s="62"/>
      <c r="L72" s="62"/>
      <c r="M72" s="62"/>
      <c r="N72" s="62"/>
      <c r="O72" s="62"/>
      <c r="P72" s="62"/>
    </row>
    <row r="73" spans="1:16" hidden="1" x14ac:dyDescent="0.25">
      <c r="A73" s="62"/>
      <c r="B73" s="62"/>
      <c r="C73" s="62"/>
      <c r="D73" s="62"/>
      <c r="E73" s="63"/>
      <c r="F73" s="89"/>
      <c r="G73" s="89"/>
      <c r="H73" s="89"/>
      <c r="I73" s="89"/>
      <c r="J73" s="62"/>
      <c r="K73" s="62"/>
      <c r="L73" s="62"/>
      <c r="M73" s="62"/>
      <c r="N73" s="62"/>
      <c r="O73" s="62"/>
      <c r="P73" s="62"/>
    </row>
    <row r="74" spans="1:16" hidden="1" x14ac:dyDescent="0.25">
      <c r="A74" s="62"/>
      <c r="B74" s="62"/>
      <c r="C74" s="62"/>
      <c r="D74" s="62"/>
      <c r="E74" s="63"/>
      <c r="F74" s="89"/>
      <c r="G74" s="89"/>
      <c r="H74" s="89"/>
      <c r="I74" s="89"/>
      <c r="J74" s="62"/>
      <c r="K74" s="62"/>
      <c r="L74" s="62"/>
      <c r="M74" s="62"/>
      <c r="N74" s="62"/>
      <c r="O74" s="62"/>
      <c r="P74" s="62"/>
    </row>
    <row r="75" spans="1:16" hidden="1" x14ac:dyDescent="0.25">
      <c r="A75" s="62"/>
      <c r="B75" s="62"/>
      <c r="C75" s="62"/>
      <c r="D75" s="62"/>
      <c r="E75" s="63"/>
      <c r="F75" s="89"/>
      <c r="G75" s="89"/>
      <c r="H75" s="89"/>
      <c r="I75" s="89"/>
      <c r="J75" s="62"/>
      <c r="K75" s="62"/>
      <c r="L75" s="62"/>
      <c r="M75" s="62"/>
      <c r="N75" s="62"/>
      <c r="O75" s="62"/>
      <c r="P75" s="62"/>
    </row>
    <row r="76" spans="1:16" hidden="1" x14ac:dyDescent="0.25">
      <c r="A76" s="62"/>
      <c r="B76" s="62"/>
      <c r="C76" s="62"/>
      <c r="D76" s="62"/>
      <c r="E76" s="63"/>
      <c r="F76" s="89"/>
      <c r="G76" s="89"/>
      <c r="H76" s="89"/>
      <c r="I76" s="89"/>
      <c r="J76" s="62"/>
      <c r="K76" s="62"/>
      <c r="L76" s="62"/>
      <c r="M76" s="62"/>
      <c r="N76" s="62"/>
      <c r="O76" s="62"/>
      <c r="P76" s="62"/>
    </row>
    <row r="77" spans="1:16" hidden="1" x14ac:dyDescent="0.25">
      <c r="A77" s="62"/>
      <c r="B77" s="62"/>
      <c r="C77" s="62"/>
      <c r="D77" s="62"/>
      <c r="E77" s="63"/>
      <c r="F77" s="89"/>
      <c r="G77" s="89"/>
      <c r="H77" s="89"/>
      <c r="I77" s="89"/>
      <c r="J77" s="62"/>
      <c r="K77" s="44"/>
      <c r="L77" s="44"/>
      <c r="M77" s="44"/>
      <c r="N77" s="62"/>
      <c r="O77" s="62"/>
      <c r="P77" s="62"/>
    </row>
    <row r="78" spans="1:16" hidden="1" x14ac:dyDescent="0.25">
      <c r="A78" s="62"/>
      <c r="B78" s="62"/>
      <c r="C78" s="62"/>
      <c r="D78" s="62"/>
      <c r="E78" s="63"/>
      <c r="F78" s="89"/>
      <c r="G78" s="89"/>
      <c r="H78" s="89"/>
      <c r="I78" s="89"/>
      <c r="J78" s="62"/>
      <c r="K78" s="62"/>
      <c r="L78" s="62"/>
      <c r="M78" s="62"/>
      <c r="N78" s="62"/>
      <c r="O78" s="62"/>
      <c r="P78" s="62"/>
    </row>
    <row r="79" spans="1:16" hidden="1" x14ac:dyDescent="0.25">
      <c r="A79" s="62"/>
      <c r="B79" s="62"/>
      <c r="C79" s="62"/>
      <c r="D79" s="62"/>
      <c r="E79" s="63"/>
      <c r="F79" s="89"/>
      <c r="G79" s="89"/>
      <c r="H79" s="89"/>
      <c r="I79" s="89"/>
      <c r="J79" s="62"/>
      <c r="K79" s="84"/>
      <c r="L79" s="84"/>
      <c r="M79" s="84"/>
      <c r="N79" s="62"/>
      <c r="O79" s="62"/>
      <c r="P79" s="62"/>
    </row>
    <row r="80" spans="1:16" hidden="1" x14ac:dyDescent="0.25">
      <c r="A80" s="62"/>
      <c r="B80" s="62"/>
      <c r="C80" s="62"/>
      <c r="D80" s="62"/>
      <c r="E80" s="63"/>
      <c r="F80" s="89"/>
      <c r="G80" s="89"/>
      <c r="H80" s="89"/>
      <c r="I80" s="89"/>
      <c r="J80" s="62"/>
      <c r="K80" s="84"/>
      <c r="L80" s="84"/>
      <c r="M80" s="84"/>
      <c r="N80" s="62"/>
      <c r="O80" s="62"/>
      <c r="P80" s="62"/>
    </row>
    <row r="81" spans="1:16" hidden="1" x14ac:dyDescent="0.25">
      <c r="A81" s="62"/>
      <c r="B81" s="62"/>
      <c r="C81" s="62"/>
      <c r="D81" s="62"/>
      <c r="E81" s="98"/>
      <c r="F81" s="89"/>
      <c r="G81" s="89"/>
      <c r="H81" s="89"/>
      <c r="I81" s="89"/>
      <c r="J81" s="62"/>
      <c r="K81" s="84"/>
      <c r="L81" s="84"/>
      <c r="M81" s="84"/>
      <c r="N81" s="62"/>
      <c r="O81" s="62"/>
      <c r="P81" s="62"/>
    </row>
    <row r="82" spans="1:16" hidden="1" x14ac:dyDescent="0.25">
      <c r="A82" s="62"/>
      <c r="H82" s="89"/>
      <c r="I82" s="89"/>
      <c r="J82" s="62"/>
      <c r="K82" s="84"/>
      <c r="L82" s="84"/>
      <c r="M82" s="96"/>
      <c r="N82" s="62"/>
      <c r="O82" s="62"/>
      <c r="P82" s="62"/>
    </row>
    <row r="83" spans="1:16" hidden="1" x14ac:dyDescent="0.25">
      <c r="A83" s="62"/>
      <c r="H83" s="89"/>
      <c r="I83" s="89"/>
      <c r="J83" s="62"/>
      <c r="K83" s="62"/>
      <c r="L83" s="62"/>
      <c r="M83" s="62"/>
      <c r="N83" s="97"/>
      <c r="O83" s="62"/>
      <c r="P83" s="62"/>
    </row>
    <row r="84" spans="1:16" hidden="1" x14ac:dyDescent="0.25">
      <c r="A84" s="62"/>
      <c r="D84" s="36" t="s">
        <v>18</v>
      </c>
      <c r="E84" s="38" t="s">
        <v>19</v>
      </c>
      <c r="H84" s="89"/>
      <c r="I84" s="89"/>
      <c r="J84" s="62"/>
      <c r="K84" s="62"/>
      <c r="L84" s="62"/>
      <c r="M84" s="62"/>
      <c r="N84" s="97"/>
      <c r="O84" s="62"/>
      <c r="P84" s="62"/>
    </row>
    <row r="85" spans="1:16" hidden="1" x14ac:dyDescent="0.25">
      <c r="A85" s="62"/>
      <c r="D85" s="36">
        <f t="shared" ref="D85:D99" ca="1" si="1">IF(A91="",0,VLOOKUP(A91,INDIRECT("'"&amp;$J$7&amp;"'!C500:M515"),11,0))</f>
        <v>0</v>
      </c>
      <c r="E85" s="38" t="str">
        <f>IF(P21="","",SUM(D85/P21)*#REF!)</f>
        <v/>
      </c>
      <c r="H85" s="89"/>
      <c r="I85" s="89"/>
      <c r="J85" s="62"/>
      <c r="K85" s="62"/>
      <c r="L85" s="62"/>
      <c r="M85" s="62"/>
      <c r="N85" s="97"/>
      <c r="O85" s="62"/>
      <c r="P85" s="62"/>
    </row>
    <row r="86" spans="1:16" hidden="1" x14ac:dyDescent="0.25">
      <c r="A86" s="62"/>
      <c r="D86" s="36">
        <f t="shared" ca="1" si="1"/>
        <v>0</v>
      </c>
      <c r="E86" s="38" t="str">
        <f>IF(P22="","",SUM(D86/P22)*#REF!)</f>
        <v/>
      </c>
      <c r="H86" s="89"/>
      <c r="I86" s="89"/>
      <c r="J86" s="62"/>
      <c r="K86" s="62"/>
      <c r="L86" s="62"/>
      <c r="M86" s="62"/>
      <c r="N86" s="62"/>
      <c r="O86" s="62"/>
      <c r="P86" s="62"/>
    </row>
    <row r="87" spans="1:16" hidden="1" x14ac:dyDescent="0.25">
      <c r="A87" s="62"/>
      <c r="D87" s="36">
        <f t="shared" ca="1" si="1"/>
        <v>0</v>
      </c>
      <c r="E87" s="38" t="str">
        <f>IF(P23="","",SUM(D87/P23)*#REF!)</f>
        <v/>
      </c>
      <c r="H87" s="89"/>
      <c r="I87" s="89"/>
      <c r="J87" s="62"/>
      <c r="K87" s="84"/>
      <c r="L87" s="84"/>
      <c r="M87" s="84"/>
      <c r="N87" s="62"/>
      <c r="O87" s="62"/>
      <c r="P87" s="62"/>
    </row>
    <row r="88" spans="1:16" hidden="1" x14ac:dyDescent="0.25">
      <c r="D88" s="36">
        <f t="shared" ca="1" si="1"/>
        <v>0</v>
      </c>
      <c r="E88" s="38" t="str">
        <f>IF(P24="","",SUM(D88/P24)*#REF!)</f>
        <v/>
      </c>
    </row>
    <row r="89" spans="1:16" hidden="1" x14ac:dyDescent="0.25">
      <c r="D89" s="36">
        <f t="shared" ca="1" si="1"/>
        <v>0</v>
      </c>
      <c r="E89" s="38" t="str">
        <f>IF(P25="","",SUM(D89/P25)*#REF!)</f>
        <v/>
      </c>
    </row>
    <row r="90" spans="1:16" hidden="1" x14ac:dyDescent="0.25">
      <c r="A90" s="36" t="s">
        <v>7</v>
      </c>
      <c r="D90" s="36">
        <f t="shared" ca="1" si="1"/>
        <v>0</v>
      </c>
      <c r="E90" s="38" t="str">
        <f>IF(P26="","",SUM(D90/P26)*#REF!)</f>
        <v/>
      </c>
    </row>
    <row r="91" spans="1:16" hidden="1" x14ac:dyDescent="0.25">
      <c r="A91" s="36" t="str">
        <f t="shared" ref="A91:A96" si="2">IF(O21=0,"",O21)</f>
        <v/>
      </c>
      <c r="D91" s="36" t="e">
        <f t="shared" ca="1" si="1"/>
        <v>#REF!</v>
      </c>
      <c r="E91" s="38" t="e">
        <f>IF(#REF!="","",SUM(D91/#REF!)*#REF!)</f>
        <v>#REF!</v>
      </c>
    </row>
    <row r="92" spans="1:16" hidden="1" x14ac:dyDescent="0.25">
      <c r="A92" s="36" t="str">
        <f t="shared" si="2"/>
        <v/>
      </c>
      <c r="D92" s="36">
        <f t="shared" ca="1" si="1"/>
        <v>0</v>
      </c>
      <c r="E92" s="38" t="str">
        <f>IF(P27="","",SUM(D92/P27)*#REF!)</f>
        <v/>
      </c>
    </row>
    <row r="93" spans="1:16" hidden="1" x14ac:dyDescent="0.25">
      <c r="A93" s="36" t="str">
        <f t="shared" si="2"/>
        <v/>
      </c>
      <c r="D93" s="36">
        <f t="shared" ca="1" si="1"/>
        <v>0</v>
      </c>
      <c r="E93" s="38" t="str">
        <f>IF(P28="","",SUM(D93/P28)*#REF!)</f>
        <v/>
      </c>
    </row>
    <row r="94" spans="1:16" hidden="1" x14ac:dyDescent="0.25">
      <c r="A94" s="36" t="str">
        <f t="shared" si="2"/>
        <v/>
      </c>
      <c r="D94" s="36">
        <f t="shared" ca="1" si="1"/>
        <v>0</v>
      </c>
      <c r="E94" s="38" t="str">
        <f>IF(P31="","",SUM(D94/P31)*#REF!)</f>
        <v/>
      </c>
    </row>
    <row r="95" spans="1:16" hidden="1" x14ac:dyDescent="0.25">
      <c r="A95" s="36" t="str">
        <f t="shared" si="2"/>
        <v/>
      </c>
      <c r="D95" s="36">
        <f t="shared" ca="1" si="1"/>
        <v>0</v>
      </c>
      <c r="E95" s="38" t="str">
        <f>IF(P32="","",SUM(D95/P32)*#REF!)</f>
        <v/>
      </c>
    </row>
    <row r="96" spans="1:16" hidden="1" x14ac:dyDescent="0.25">
      <c r="A96" s="36" t="str">
        <f t="shared" si="2"/>
        <v/>
      </c>
      <c r="D96" s="36">
        <f t="shared" ca="1" si="1"/>
        <v>0</v>
      </c>
      <c r="E96" s="38" t="str">
        <f>IF(P33="","",SUM(D96/P33)*#REF!)</f>
        <v/>
      </c>
    </row>
    <row r="97" spans="1:5" hidden="1" x14ac:dyDescent="0.25">
      <c r="A97" s="36" t="e">
        <f>IF(#REF!=0,"",#REF!)</f>
        <v>#REF!</v>
      </c>
      <c r="D97" s="36">
        <f t="shared" ca="1" si="1"/>
        <v>0</v>
      </c>
      <c r="E97" s="38" t="str">
        <f>IF(P34="","",SUM(D97/P34)*#REF!)</f>
        <v/>
      </c>
    </row>
    <row r="98" spans="1:5" hidden="1" x14ac:dyDescent="0.25">
      <c r="A98" s="36" t="str">
        <f>IF(O27=0,"",O27)</f>
        <v/>
      </c>
      <c r="D98" s="36">
        <f t="shared" ca="1" si="1"/>
        <v>0</v>
      </c>
      <c r="E98" s="38" t="str">
        <f>IF(P35="","",SUM(D98/P35)*#REF!)</f>
        <v/>
      </c>
    </row>
    <row r="99" spans="1:5" s="39" customFormat="1" hidden="1" x14ac:dyDescent="0.25">
      <c r="A99" s="36" t="str">
        <f>IF(O28=0,"",O28)</f>
        <v/>
      </c>
      <c r="B99" s="36"/>
      <c r="C99" s="36"/>
      <c r="D99" s="36">
        <f t="shared" ca="1" si="1"/>
        <v>0</v>
      </c>
      <c r="E99" s="38" t="str">
        <f>IF(P36="","",SUM(D99/P36)*#REF!)</f>
        <v/>
      </c>
    </row>
    <row r="100" spans="1:5" s="39" customFormat="1" ht="15.75" hidden="1" thickBot="1" x14ac:dyDescent="0.3">
      <c r="A100" s="36" t="str">
        <f t="shared" ref="A100:A105" si="3">IF(O31=0,"",O31)</f>
        <v/>
      </c>
      <c r="B100" s="99"/>
      <c r="C100" s="99"/>
      <c r="D100" s="99" t="e">
        <f ca="1">SUM(D85:D99)</f>
        <v>#REF!</v>
      </c>
      <c r="E100" s="100" t="e">
        <f>SUM(E85:E99)</f>
        <v>#REF!</v>
      </c>
    </row>
    <row r="101" spans="1:5" s="39" customFormat="1" hidden="1" x14ac:dyDescent="0.25">
      <c r="A101" s="36" t="str">
        <f t="shared" si="3"/>
        <v/>
      </c>
      <c r="B101" s="36"/>
      <c r="C101" s="36"/>
      <c r="D101" s="36"/>
      <c r="E101" s="38"/>
    </row>
    <row r="102" spans="1:5" s="39" customFormat="1" hidden="1" x14ac:dyDescent="0.25">
      <c r="A102" s="36" t="str">
        <f t="shared" si="3"/>
        <v/>
      </c>
      <c r="B102" s="36"/>
      <c r="C102" s="36"/>
      <c r="D102" s="36"/>
      <c r="E102" s="38"/>
    </row>
    <row r="103" spans="1:5" s="39" customFormat="1" hidden="1" x14ac:dyDescent="0.25">
      <c r="A103" s="36" t="str">
        <f t="shared" si="3"/>
        <v/>
      </c>
      <c r="B103" s="36"/>
      <c r="C103" s="36"/>
      <c r="D103" s="36"/>
      <c r="E103" s="38"/>
    </row>
    <row r="104" spans="1:5" s="39" customFormat="1" hidden="1" x14ac:dyDescent="0.25">
      <c r="A104" s="36" t="str">
        <f t="shared" si="3"/>
        <v/>
      </c>
      <c r="B104" s="36"/>
      <c r="C104" s="36"/>
      <c r="D104" s="36"/>
      <c r="E104" s="38"/>
    </row>
    <row r="105" spans="1:5" s="39" customFormat="1" hidden="1" x14ac:dyDescent="0.25">
      <c r="A105" s="36" t="str">
        <f t="shared" si="3"/>
        <v/>
      </c>
      <c r="B105" s="36"/>
      <c r="C105" s="36"/>
      <c r="D105" s="36"/>
      <c r="E105" s="38"/>
    </row>
    <row r="106" spans="1:5" s="39" customFormat="1" ht="15.75" hidden="1" thickBot="1" x14ac:dyDescent="0.3">
      <c r="A106" s="99" t="s">
        <v>20</v>
      </c>
      <c r="B106" s="36"/>
      <c r="C106" s="36"/>
      <c r="D106" s="36"/>
      <c r="E106" s="38"/>
    </row>
    <row r="107" spans="1:5" s="39" customFormat="1" hidden="1" x14ac:dyDescent="0.25">
      <c r="A107" s="36"/>
      <c r="B107" s="36"/>
      <c r="C107" s="36"/>
      <c r="D107" s="36"/>
      <c r="E107" s="38"/>
    </row>
    <row r="108" spans="1:5" s="39" customFormat="1" hidden="1" x14ac:dyDescent="0.25">
      <c r="A108" s="36"/>
      <c r="B108" s="36"/>
      <c r="C108" s="36"/>
      <c r="D108" s="36"/>
      <c r="E108" s="38"/>
    </row>
    <row r="109" spans="1:5" s="39" customFormat="1" hidden="1" x14ac:dyDescent="0.25">
      <c r="A109" s="36"/>
      <c r="B109" s="36"/>
      <c r="C109" s="36"/>
      <c r="D109" s="36"/>
      <c r="E109" s="38"/>
    </row>
    <row r="110" spans="1:5" s="39" customFormat="1" hidden="1" x14ac:dyDescent="0.25">
      <c r="A110" s="36"/>
      <c r="B110" s="36"/>
      <c r="C110" s="36"/>
      <c r="D110" s="36"/>
      <c r="E110" s="38"/>
    </row>
    <row r="111" spans="1:5" s="39" customFormat="1" hidden="1" x14ac:dyDescent="0.25">
      <c r="A111" s="36"/>
      <c r="B111" s="36"/>
      <c r="C111" s="36"/>
      <c r="D111" s="36"/>
      <c r="E111" s="38"/>
    </row>
    <row r="112" spans="1:5" s="39" customFormat="1" hidden="1" x14ac:dyDescent="0.25">
      <c r="A112" s="36"/>
      <c r="B112" s="36"/>
      <c r="C112" s="36"/>
      <c r="D112" s="36"/>
      <c r="E112" s="38"/>
    </row>
    <row r="113" spans="1:5" s="39" customFormat="1" hidden="1" x14ac:dyDescent="0.25">
      <c r="A113" s="36"/>
      <c r="B113" s="36"/>
      <c r="C113" s="36"/>
      <c r="D113" s="36"/>
      <c r="E113" s="38"/>
    </row>
    <row r="114" spans="1:5" s="39" customFormat="1" hidden="1" x14ac:dyDescent="0.25">
      <c r="A114" s="36"/>
      <c r="B114" s="36"/>
      <c r="C114" s="36"/>
      <c r="D114" s="36"/>
      <c r="E114" s="38"/>
    </row>
    <row r="134" x14ac:dyDescent="0.25"/>
  </sheetData>
  <sheetProtection algorithmName="SHA-512" hashValue="T2M5pJ77fkvaNpZ1ynkF73XbL25VnttsCWOTY33+xhNgGpcthXAqixd9k/n3H3I0dtarRKjsuzCeuqrWP5X5MQ==" saltValue="alSRErjYxb2yU/uctkkeKA==" spinCount="100000" sheet="1" objects="1" scenarios="1"/>
  <mergeCells count="1">
    <mergeCell ref="B3:J3"/>
  </mergeCells>
  <conditionalFormatting sqref="O15">
    <cfRule type="cellIs" dxfId="6"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07512"/>
  </sheetPr>
  <dimension ref="A1:Q134"/>
  <sheetViews>
    <sheetView showGridLines="0" showZeros="0" zoomScale="95" zoomScaleNormal="95" workbookViewId="0">
      <selection activeCell="B7" sqref="B7"/>
    </sheetView>
  </sheetViews>
  <sheetFormatPr defaultColWidth="0" defaultRowHeight="15" zeroHeight="1" x14ac:dyDescent="0.25"/>
  <cols>
    <col min="1" max="1" width="8.140625" style="36" customWidth="1"/>
    <col min="2" max="4" width="15.7109375" style="36" customWidth="1"/>
    <col min="5" max="5" width="15.7109375" style="38" customWidth="1"/>
    <col min="6" max="6" width="15.7109375" style="39" customWidth="1"/>
    <col min="7" max="9" width="16.85546875" style="39" customWidth="1"/>
    <col min="10" max="11" width="15.7109375" style="36" customWidth="1"/>
    <col min="12" max="15" width="15.7109375" style="36" hidden="1" customWidth="1"/>
    <col min="16" max="16" width="16.42578125" style="36" hidden="1" customWidth="1"/>
    <col min="17" max="17" width="2.140625" style="36" hidden="1" customWidth="1"/>
    <col min="18" max="16384" width="0" style="36" hidden="1"/>
  </cols>
  <sheetData>
    <row r="1" spans="1:16" x14ac:dyDescent="0.25">
      <c r="D1" s="37"/>
    </row>
    <row r="2" spans="1:16" x14ac:dyDescent="0.25">
      <c r="D2" s="37"/>
    </row>
    <row r="3" spans="1:16" ht="21.75" customHeight="1" x14ac:dyDescent="0.35">
      <c r="B3" s="356" t="str">
        <f>CONCATENATE("Uitvoeringsbepaling"," ",N6,", onderdeel van ",verzamelblad!A2," ",verzamelblad!A3)</f>
        <v>Uitvoeringsbepaling , onderdeel van bestek 2021-GRB2309</v>
      </c>
      <c r="C3" s="357"/>
      <c r="D3" s="357"/>
      <c r="E3" s="357"/>
      <c r="F3" s="357"/>
      <c r="G3" s="357"/>
      <c r="H3" s="357"/>
      <c r="I3" s="357"/>
      <c r="J3" s="358"/>
    </row>
    <row r="4" spans="1:16" x14ac:dyDescent="0.25">
      <c r="A4" s="40"/>
      <c r="B4" s="41"/>
      <c r="C4" s="41"/>
      <c r="D4" s="41"/>
      <c r="E4" s="42"/>
      <c r="F4" s="43"/>
      <c r="G4" s="43"/>
      <c r="H4" s="43"/>
      <c r="I4" s="43"/>
      <c r="J4" s="41"/>
      <c r="K4" s="40"/>
      <c r="L4" s="40"/>
      <c r="M4" s="40"/>
    </row>
    <row r="5" spans="1:16" ht="15" customHeight="1" x14ac:dyDescent="0.25">
      <c r="A5" s="44"/>
      <c r="B5" s="45"/>
      <c r="C5" s="46"/>
      <c r="D5" s="46"/>
      <c r="E5" s="47"/>
      <c r="F5" s="48"/>
      <c r="G5" s="48"/>
      <c r="H5" s="48"/>
      <c r="I5" s="48"/>
      <c r="J5" s="49"/>
      <c r="K5" s="40"/>
      <c r="L5" s="40"/>
      <c r="M5" s="40"/>
    </row>
    <row r="6" spans="1:16" x14ac:dyDescent="0.25">
      <c r="A6" s="44"/>
      <c r="B6" s="50"/>
      <c r="C6" s="51"/>
      <c r="D6" s="51"/>
      <c r="E6" s="52"/>
      <c r="F6" s="53"/>
      <c r="G6" s="54" t="s">
        <v>5</v>
      </c>
      <c r="H6" s="101"/>
      <c r="I6" s="101"/>
      <c r="J6" s="55">
        <v>30</v>
      </c>
      <c r="K6" s="40"/>
      <c r="L6" s="40"/>
      <c r="M6" s="40"/>
    </row>
    <row r="7" spans="1:16" x14ac:dyDescent="0.25">
      <c r="A7" s="44"/>
      <c r="B7" s="56"/>
      <c r="C7" s="57"/>
      <c r="D7" s="57"/>
      <c r="E7" s="58"/>
      <c r="F7" s="59"/>
      <c r="G7" s="60" t="s">
        <v>6</v>
      </c>
      <c r="H7" s="60"/>
      <c r="I7" s="60"/>
      <c r="J7" s="61" t="str">
        <f>CONCATENATE(J6,"a")</f>
        <v>30a</v>
      </c>
      <c r="K7" s="40"/>
      <c r="L7" s="40"/>
      <c r="M7" s="40"/>
    </row>
    <row r="8" spans="1:16" x14ac:dyDescent="0.25">
      <c r="A8" s="62"/>
      <c r="B8" s="62"/>
      <c r="C8" s="62"/>
      <c r="D8" s="62"/>
      <c r="E8" s="63"/>
      <c r="F8" s="64"/>
      <c r="G8" s="64"/>
      <c r="H8" s="64"/>
      <c r="I8" s="64"/>
      <c r="J8" s="65"/>
      <c r="K8" s="40"/>
      <c r="L8" s="40"/>
      <c r="M8" s="40"/>
    </row>
    <row r="9" spans="1:16" x14ac:dyDescent="0.25">
      <c r="A9" s="62"/>
      <c r="B9" s="62"/>
      <c r="C9" s="62"/>
      <c r="D9" s="62"/>
      <c r="E9" s="66">
        <f>VLOOKUP($J$6,verzamelblad!$A$5:$EX$51,14,0)</f>
        <v>0</v>
      </c>
      <c r="G9" s="64"/>
      <c r="H9" s="64"/>
      <c r="I9" s="64"/>
      <c r="J9" s="40"/>
      <c r="K9" s="40"/>
      <c r="L9" s="40"/>
      <c r="M9" s="40"/>
    </row>
    <row r="10" spans="1:16" x14ac:dyDescent="0.25">
      <c r="A10" s="62"/>
      <c r="B10" s="67" t="s">
        <v>44</v>
      </c>
      <c r="C10" s="68"/>
      <c r="D10" s="69"/>
      <c r="E10" s="69"/>
      <c r="F10" s="70" t="s">
        <v>75</v>
      </c>
      <c r="G10" s="70" t="s">
        <v>4</v>
      </c>
      <c r="H10" s="102" t="s">
        <v>76</v>
      </c>
      <c r="I10" s="102" t="s">
        <v>78</v>
      </c>
      <c r="J10" s="71" t="s">
        <v>77</v>
      </c>
      <c r="K10" s="63"/>
      <c r="L10" s="63"/>
      <c r="M10" s="72"/>
      <c r="N10" s="38"/>
    </row>
    <row r="11" spans="1:16" ht="18.75" customHeight="1" x14ac:dyDescent="0.25">
      <c r="B11" s="73" t="s">
        <v>46</v>
      </c>
      <c r="C11" s="74"/>
      <c r="D11" s="74"/>
      <c r="E11" s="75"/>
      <c r="F11" s="76"/>
      <c r="G11" s="77"/>
      <c r="H11" s="106"/>
      <c r="I11" s="106"/>
      <c r="J11" s="78">
        <f>SUM(G11*H11)</f>
        <v>0</v>
      </c>
      <c r="K11" s="38"/>
      <c r="L11" s="79"/>
      <c r="M11" s="79"/>
      <c r="N11" s="38"/>
      <c r="O11" s="38"/>
    </row>
    <row r="12" spans="1:16" x14ac:dyDescent="0.25">
      <c r="A12" s="62"/>
      <c r="B12" s="80" t="s">
        <v>47</v>
      </c>
      <c r="C12" s="81"/>
      <c r="D12" s="81"/>
      <c r="E12" s="82"/>
      <c r="F12" s="83"/>
      <c r="G12" s="77">
        <v>10</v>
      </c>
      <c r="H12" s="106"/>
      <c r="I12" s="106"/>
      <c r="J12" s="78">
        <f>SUM(G12*H12)</f>
        <v>0</v>
      </c>
      <c r="K12" s="84"/>
      <c r="L12" s="84"/>
      <c r="M12" s="84"/>
      <c r="N12" s="85"/>
      <c r="O12" s="86"/>
      <c r="P12" s="62"/>
    </row>
    <row r="13" spans="1:16" x14ac:dyDescent="0.25">
      <c r="A13" s="62"/>
      <c r="B13" s="80" t="s">
        <v>48</v>
      </c>
      <c r="C13" s="81"/>
      <c r="D13" s="81"/>
      <c r="E13" s="82"/>
      <c r="F13" s="83"/>
      <c r="G13" s="77"/>
      <c r="H13" s="106"/>
      <c r="I13" s="106"/>
      <c r="J13" s="78">
        <f t="shared" ref="J13:J38" si="0">SUM(G13*H13)</f>
        <v>0</v>
      </c>
      <c r="K13" s="84"/>
      <c r="L13" s="84"/>
      <c r="M13" s="84"/>
      <c r="N13" s="85"/>
      <c r="O13" s="86"/>
      <c r="P13" s="62"/>
    </row>
    <row r="14" spans="1:16" x14ac:dyDescent="0.25">
      <c r="A14" s="62"/>
      <c r="B14" s="80" t="s">
        <v>49</v>
      </c>
      <c r="C14" s="81"/>
      <c r="D14" s="81"/>
      <c r="E14" s="82"/>
      <c r="F14" s="83">
        <v>16</v>
      </c>
      <c r="G14" s="77"/>
      <c r="H14" s="106"/>
      <c r="I14" s="106"/>
      <c r="J14" s="78">
        <f t="shared" si="0"/>
        <v>0</v>
      </c>
      <c r="K14" s="84"/>
      <c r="L14" s="84"/>
      <c r="M14" s="84"/>
      <c r="N14" s="85"/>
      <c r="O14" s="86"/>
      <c r="P14" s="62"/>
    </row>
    <row r="15" spans="1:16" x14ac:dyDescent="0.25">
      <c r="A15" s="62"/>
      <c r="B15" s="80" t="s">
        <v>94</v>
      </c>
      <c r="C15" s="81"/>
      <c r="D15" s="81"/>
      <c r="E15" s="82"/>
      <c r="F15" s="83">
        <v>15</v>
      </c>
      <c r="G15" s="77">
        <v>5</v>
      </c>
      <c r="H15" s="106"/>
      <c r="I15" s="106"/>
      <c r="J15" s="78">
        <f t="shared" si="0"/>
        <v>0</v>
      </c>
      <c r="K15" s="84"/>
      <c r="L15" s="84"/>
      <c r="M15" s="84"/>
      <c r="N15" s="85"/>
      <c r="O15" s="63"/>
      <c r="P15" s="62"/>
    </row>
    <row r="16" spans="1:16" x14ac:dyDescent="0.25">
      <c r="A16" s="62"/>
      <c r="B16" s="80" t="s">
        <v>50</v>
      </c>
      <c r="C16" s="81"/>
      <c r="D16" s="81"/>
      <c r="E16" s="82"/>
      <c r="F16" s="76"/>
      <c r="G16" s="77"/>
      <c r="H16" s="106"/>
      <c r="I16" s="106"/>
      <c r="J16" s="78">
        <f t="shared" si="0"/>
        <v>0</v>
      </c>
      <c r="K16" s="62"/>
      <c r="L16" s="62"/>
      <c r="M16" s="62"/>
      <c r="N16" s="62"/>
      <c r="O16" s="62"/>
      <c r="P16" s="62"/>
    </row>
    <row r="17" spans="1:16" x14ac:dyDescent="0.25">
      <c r="A17" s="62"/>
      <c r="B17" s="80" t="s">
        <v>74</v>
      </c>
      <c r="C17" s="81"/>
      <c r="D17" s="81"/>
      <c r="E17" s="82"/>
      <c r="F17" s="76"/>
      <c r="G17" s="77"/>
      <c r="H17" s="106"/>
      <c r="I17" s="106"/>
      <c r="J17" s="78">
        <f t="shared" si="0"/>
        <v>0</v>
      </c>
      <c r="K17" s="62"/>
      <c r="L17" s="62"/>
      <c r="M17" s="62"/>
      <c r="N17" s="62"/>
      <c r="O17" s="62"/>
      <c r="P17" s="62"/>
    </row>
    <row r="18" spans="1:16" x14ac:dyDescent="0.25">
      <c r="A18" s="62"/>
      <c r="B18" s="80" t="s">
        <v>51</v>
      </c>
      <c r="C18" s="81"/>
      <c r="D18" s="81"/>
      <c r="E18" s="82"/>
      <c r="F18" s="83"/>
      <c r="G18" s="77"/>
      <c r="H18" s="106"/>
      <c r="I18" s="106"/>
      <c r="J18" s="78">
        <f t="shared" si="0"/>
        <v>0</v>
      </c>
      <c r="K18" s="62"/>
      <c r="L18" s="62"/>
      <c r="M18" s="62"/>
      <c r="N18" s="62"/>
      <c r="O18" s="62"/>
      <c r="P18" s="62"/>
    </row>
    <row r="19" spans="1:16" ht="15.75" customHeight="1" x14ac:dyDescent="0.25">
      <c r="A19" s="62"/>
      <c r="B19" s="80" t="s">
        <v>52</v>
      </c>
      <c r="C19" s="81"/>
      <c r="D19" s="81"/>
      <c r="E19" s="82"/>
      <c r="F19" s="76"/>
      <c r="G19" s="77"/>
      <c r="H19" s="106"/>
      <c r="I19" s="106"/>
      <c r="J19" s="78">
        <f t="shared" si="0"/>
        <v>0</v>
      </c>
      <c r="K19" s="62"/>
      <c r="L19" s="62"/>
      <c r="M19" s="62"/>
      <c r="N19" s="62"/>
      <c r="O19" s="62"/>
      <c r="P19" s="62"/>
    </row>
    <row r="20" spans="1:16" ht="15.75" customHeight="1" x14ac:dyDescent="0.25">
      <c r="A20" s="62"/>
      <c r="B20" s="80" t="s">
        <v>53</v>
      </c>
      <c r="C20" s="81"/>
      <c r="D20" s="81"/>
      <c r="E20" s="82"/>
      <c r="F20" s="76"/>
      <c r="G20" s="77"/>
      <c r="H20" s="106"/>
      <c r="I20" s="106"/>
      <c r="J20" s="78">
        <f t="shared" si="0"/>
        <v>0</v>
      </c>
      <c r="K20" s="62"/>
      <c r="L20" s="62"/>
      <c r="M20" s="62"/>
      <c r="N20" s="62"/>
      <c r="O20" s="62"/>
      <c r="P20" s="62"/>
    </row>
    <row r="21" spans="1:16" x14ac:dyDescent="0.25">
      <c r="A21" s="62"/>
      <c r="B21" s="80" t="s">
        <v>54</v>
      </c>
      <c r="C21" s="81"/>
      <c r="D21" s="87"/>
      <c r="E21" s="82"/>
      <c r="F21" s="76"/>
      <c r="G21" s="77"/>
      <c r="H21" s="106"/>
      <c r="I21" s="106"/>
      <c r="J21" s="78">
        <f t="shared" si="0"/>
        <v>0</v>
      </c>
      <c r="K21" s="88"/>
      <c r="L21" s="88"/>
      <c r="M21" s="88"/>
      <c r="N21" s="62"/>
      <c r="O21" s="63"/>
      <c r="P21" s="89"/>
    </row>
    <row r="22" spans="1:16" x14ac:dyDescent="0.25">
      <c r="A22" s="62"/>
      <c r="B22" s="80" t="s">
        <v>55</v>
      </c>
      <c r="C22" s="81"/>
      <c r="D22" s="81"/>
      <c r="E22" s="82"/>
      <c r="F22" s="76">
        <v>30</v>
      </c>
      <c r="G22" s="77"/>
      <c r="H22" s="106"/>
      <c r="I22" s="106"/>
      <c r="J22" s="78">
        <f t="shared" si="0"/>
        <v>0</v>
      </c>
      <c r="K22" s="62"/>
      <c r="L22" s="62"/>
      <c r="M22" s="62"/>
      <c r="N22" s="62"/>
      <c r="O22" s="63"/>
      <c r="P22" s="89"/>
    </row>
    <row r="23" spans="1:16" x14ac:dyDescent="0.25">
      <c r="A23" s="62"/>
      <c r="B23" s="80" t="s">
        <v>72</v>
      </c>
      <c r="C23" s="81"/>
      <c r="D23" s="82"/>
      <c r="E23" s="82"/>
      <c r="F23" s="39" t="s">
        <v>105</v>
      </c>
      <c r="G23" s="77"/>
      <c r="H23" s="106"/>
      <c r="I23" s="106"/>
      <c r="J23" s="78">
        <f t="shared" si="0"/>
        <v>0</v>
      </c>
      <c r="K23" s="63"/>
      <c r="L23" s="63"/>
      <c r="M23" s="63"/>
      <c r="N23" s="62"/>
      <c r="O23" s="63"/>
      <c r="P23" s="89"/>
    </row>
    <row r="24" spans="1:16" x14ac:dyDescent="0.25">
      <c r="A24" s="62"/>
      <c r="B24" s="73" t="s">
        <v>56</v>
      </c>
      <c r="C24" s="81"/>
      <c r="D24" s="82"/>
      <c r="E24" s="82"/>
      <c r="F24" s="76"/>
      <c r="G24" s="77"/>
      <c r="H24" s="106"/>
      <c r="I24" s="106"/>
      <c r="J24" s="78">
        <f t="shared" si="0"/>
        <v>0</v>
      </c>
      <c r="K24" s="44"/>
      <c r="L24" s="44"/>
      <c r="M24" s="44"/>
      <c r="N24" s="62"/>
      <c r="O24" s="63"/>
      <c r="P24" s="89"/>
    </row>
    <row r="25" spans="1:16" x14ac:dyDescent="0.25">
      <c r="A25" s="62"/>
      <c r="B25" s="73" t="s">
        <v>57</v>
      </c>
      <c r="C25" s="81"/>
      <c r="D25" s="82"/>
      <c r="E25" s="82"/>
      <c r="F25" s="76"/>
      <c r="G25" s="77"/>
      <c r="H25" s="106"/>
      <c r="I25" s="106"/>
      <c r="J25" s="78">
        <f t="shared" si="0"/>
        <v>0</v>
      </c>
      <c r="K25" s="44"/>
      <c r="L25" s="44"/>
      <c r="M25" s="44"/>
      <c r="N25" s="62"/>
      <c r="O25" s="63"/>
      <c r="P25" s="89"/>
    </row>
    <row r="26" spans="1:16" x14ac:dyDescent="0.25">
      <c r="A26" s="62"/>
      <c r="B26" s="73" t="s">
        <v>58</v>
      </c>
      <c r="C26" s="81"/>
      <c r="D26" s="82"/>
      <c r="E26" s="82"/>
      <c r="F26" s="76">
        <v>1366</v>
      </c>
      <c r="G26" s="77"/>
      <c r="H26" s="106"/>
      <c r="I26" s="106"/>
      <c r="J26" s="78">
        <f t="shared" si="0"/>
        <v>0</v>
      </c>
      <c r="K26" s="44"/>
      <c r="L26" s="44"/>
      <c r="M26" s="44"/>
      <c r="N26" s="62"/>
      <c r="O26" s="63"/>
      <c r="P26" s="89"/>
    </row>
    <row r="27" spans="1:16" x14ac:dyDescent="0.25">
      <c r="A27" s="62"/>
      <c r="B27" s="73" t="s">
        <v>59</v>
      </c>
      <c r="C27" s="81"/>
      <c r="D27" s="82"/>
      <c r="E27" s="82"/>
      <c r="F27" s="76"/>
      <c r="G27" s="77"/>
      <c r="H27" s="106"/>
      <c r="I27" s="106"/>
      <c r="J27" s="78">
        <f t="shared" si="0"/>
        <v>0</v>
      </c>
      <c r="K27" s="44"/>
      <c r="L27" s="44"/>
      <c r="M27" s="44"/>
      <c r="N27" s="62"/>
      <c r="O27" s="63"/>
      <c r="P27" s="89"/>
    </row>
    <row r="28" spans="1:16" x14ac:dyDescent="0.25">
      <c r="A28" s="62"/>
      <c r="B28" s="73" t="s">
        <v>45</v>
      </c>
      <c r="C28" s="81"/>
      <c r="D28" s="82"/>
      <c r="E28" s="82"/>
      <c r="F28" s="76"/>
      <c r="G28" s="77"/>
      <c r="H28" s="106"/>
      <c r="I28" s="106"/>
      <c r="J28" s="78">
        <f t="shared" si="0"/>
        <v>0</v>
      </c>
      <c r="K28" s="44"/>
      <c r="L28" s="44"/>
      <c r="M28" s="44"/>
      <c r="N28" s="62"/>
      <c r="O28" s="63"/>
      <c r="P28" s="89"/>
    </row>
    <row r="29" spans="1:16" x14ac:dyDescent="0.25">
      <c r="A29" s="62"/>
      <c r="B29" s="73" t="s">
        <v>73</v>
      </c>
      <c r="C29" s="81"/>
      <c r="D29" s="82"/>
      <c r="E29" s="82"/>
      <c r="F29" s="77">
        <v>10</v>
      </c>
      <c r="G29" s="77"/>
      <c r="H29" s="109"/>
      <c r="I29" s="109"/>
      <c r="J29" s="78">
        <f t="shared" si="0"/>
        <v>0</v>
      </c>
      <c r="K29" s="44"/>
      <c r="L29" s="44"/>
      <c r="M29" s="44"/>
      <c r="N29" s="62"/>
      <c r="O29" s="63"/>
      <c r="P29" s="89"/>
    </row>
    <row r="30" spans="1:16" x14ac:dyDescent="0.25">
      <c r="A30" s="62"/>
      <c r="B30" s="73" t="s">
        <v>73</v>
      </c>
      <c r="C30" s="81"/>
      <c r="D30" s="82"/>
      <c r="E30" s="82"/>
      <c r="F30" s="77"/>
      <c r="G30" s="77"/>
      <c r="H30" s="109"/>
      <c r="I30" s="109"/>
      <c r="J30" s="78">
        <f t="shared" si="0"/>
        <v>0</v>
      </c>
      <c r="K30" s="44"/>
      <c r="L30" s="44"/>
      <c r="M30" s="44"/>
      <c r="N30" s="62"/>
      <c r="O30" s="63"/>
      <c r="P30" s="89"/>
    </row>
    <row r="31" spans="1:16" x14ac:dyDescent="0.25">
      <c r="A31" s="62"/>
      <c r="B31" s="73" t="s">
        <v>73</v>
      </c>
      <c r="C31" s="81"/>
      <c r="D31" s="82"/>
      <c r="E31" s="82"/>
      <c r="F31" s="77"/>
      <c r="G31" s="77"/>
      <c r="H31" s="109"/>
      <c r="I31" s="109"/>
      <c r="J31" s="78">
        <f t="shared" si="0"/>
        <v>0</v>
      </c>
      <c r="K31" s="44"/>
      <c r="L31" s="44"/>
      <c r="M31" s="44"/>
      <c r="N31" s="62"/>
      <c r="O31" s="63"/>
      <c r="P31" s="89"/>
    </row>
    <row r="32" spans="1:16" x14ac:dyDescent="0.25">
      <c r="A32" s="62"/>
      <c r="B32" s="110" t="s">
        <v>85</v>
      </c>
      <c r="C32" s="111" t="s">
        <v>91</v>
      </c>
      <c r="D32" s="112"/>
      <c r="E32" s="112"/>
      <c r="F32" s="113"/>
      <c r="G32" s="114">
        <v>1</v>
      </c>
      <c r="H32" s="108"/>
      <c r="I32" s="108"/>
      <c r="J32" s="78">
        <f t="shared" si="0"/>
        <v>0</v>
      </c>
      <c r="K32" s="44"/>
      <c r="L32" s="44"/>
      <c r="M32" s="44"/>
      <c r="N32" s="62"/>
      <c r="O32" s="63"/>
      <c r="P32" s="89"/>
    </row>
    <row r="33" spans="1:16" x14ac:dyDescent="0.25">
      <c r="A33" s="62"/>
      <c r="B33" s="73" t="s">
        <v>86</v>
      </c>
      <c r="C33" s="81" t="s">
        <v>98</v>
      </c>
      <c r="D33" s="82"/>
      <c r="E33" s="82"/>
      <c r="F33" s="76"/>
      <c r="G33" s="77">
        <v>2</v>
      </c>
      <c r="H33" s="106"/>
      <c r="I33" s="106"/>
      <c r="J33" s="78">
        <f t="shared" si="0"/>
        <v>0</v>
      </c>
      <c r="K33" s="44"/>
      <c r="L33" s="44"/>
      <c r="M33" s="44"/>
      <c r="N33" s="62"/>
      <c r="O33" s="63"/>
      <c r="P33" s="89"/>
    </row>
    <row r="34" spans="1:16" x14ac:dyDescent="0.25">
      <c r="A34" s="62"/>
      <c r="B34" s="73" t="s">
        <v>87</v>
      </c>
      <c r="C34" s="81" t="s">
        <v>92</v>
      </c>
      <c r="D34" s="82"/>
      <c r="E34" s="82"/>
      <c r="F34" s="76"/>
      <c r="G34" s="77">
        <v>5</v>
      </c>
      <c r="H34" s="106"/>
      <c r="I34" s="106"/>
      <c r="J34" s="78">
        <f t="shared" si="0"/>
        <v>0</v>
      </c>
      <c r="K34" s="44"/>
      <c r="L34" s="44"/>
      <c r="M34" s="44"/>
      <c r="N34" s="62"/>
      <c r="O34" s="63"/>
      <c r="P34" s="89"/>
    </row>
    <row r="35" spans="1:16" x14ac:dyDescent="0.25">
      <c r="A35" s="62"/>
      <c r="B35" s="73" t="s">
        <v>88</v>
      </c>
      <c r="C35" s="103" t="s">
        <v>95</v>
      </c>
      <c r="D35" s="104"/>
      <c r="E35" s="104"/>
      <c r="F35" s="76"/>
      <c r="G35" s="105">
        <v>9</v>
      </c>
      <c r="H35" s="107"/>
      <c r="I35" s="107"/>
      <c r="J35" s="78">
        <f t="shared" si="0"/>
        <v>0</v>
      </c>
      <c r="K35" s="44"/>
      <c r="L35" s="44"/>
      <c r="M35" s="44"/>
      <c r="N35" s="62"/>
      <c r="O35" s="63"/>
      <c r="P35" s="89"/>
    </row>
    <row r="36" spans="1:16" x14ac:dyDescent="0.25">
      <c r="A36" s="62"/>
      <c r="B36" s="73" t="s">
        <v>89</v>
      </c>
      <c r="C36" s="103" t="s">
        <v>97</v>
      </c>
      <c r="D36" s="104"/>
      <c r="E36" s="104"/>
      <c r="F36" s="76"/>
      <c r="G36" s="105"/>
      <c r="H36" s="107"/>
      <c r="I36" s="107"/>
      <c r="J36" s="78">
        <f t="shared" si="0"/>
        <v>0</v>
      </c>
      <c r="K36" s="44"/>
      <c r="L36" s="44"/>
      <c r="M36" s="44"/>
      <c r="N36" s="62"/>
      <c r="O36" s="63"/>
      <c r="P36" s="89"/>
    </row>
    <row r="37" spans="1:16" x14ac:dyDescent="0.25">
      <c r="A37" s="62"/>
      <c r="B37" s="73" t="s">
        <v>90</v>
      </c>
      <c r="C37" s="116" t="s">
        <v>93</v>
      </c>
      <c r="D37" s="76"/>
      <c r="E37" s="76"/>
      <c r="F37" s="76"/>
      <c r="G37" s="77"/>
      <c r="H37" s="107"/>
      <c r="I37" s="107"/>
      <c r="J37" s="78">
        <f t="shared" si="0"/>
        <v>0</v>
      </c>
      <c r="K37" s="62"/>
      <c r="L37" s="62"/>
      <c r="M37" s="62"/>
      <c r="N37" s="62"/>
      <c r="O37" s="62"/>
      <c r="P37" s="62"/>
    </row>
    <row r="38" spans="1:16" x14ac:dyDescent="0.25">
      <c r="A38" s="62"/>
      <c r="B38" s="73"/>
      <c r="C38" s="116" t="s">
        <v>99</v>
      </c>
      <c r="D38" s="76"/>
      <c r="E38" s="76"/>
      <c r="F38" s="76"/>
      <c r="G38" s="77"/>
      <c r="H38" s="107"/>
      <c r="I38" s="107"/>
      <c r="J38" s="78">
        <f t="shared" si="0"/>
        <v>0</v>
      </c>
      <c r="K38" s="63"/>
      <c r="L38" s="63"/>
      <c r="M38" s="63"/>
      <c r="N38" s="62"/>
      <c r="O38" s="62"/>
      <c r="P38" s="62"/>
    </row>
    <row r="39" spans="1:16" x14ac:dyDescent="0.25">
      <c r="A39" s="62"/>
      <c r="B39" s="73" t="s">
        <v>84</v>
      </c>
      <c r="C39" s="76"/>
      <c r="D39" s="76"/>
      <c r="E39" s="76"/>
      <c r="F39" s="76"/>
      <c r="G39" s="77">
        <v>4</v>
      </c>
      <c r="H39" s="107"/>
      <c r="I39" s="107"/>
      <c r="J39" s="78">
        <f>SUM(G39*H39)</f>
        <v>0</v>
      </c>
      <c r="K39" s="44"/>
      <c r="L39" s="44"/>
      <c r="M39" s="44"/>
      <c r="N39" s="62"/>
      <c r="O39" s="62"/>
      <c r="P39" s="62"/>
    </row>
    <row r="40" spans="1:16" ht="15.75" thickBot="1" x14ac:dyDescent="0.3">
      <c r="A40" s="62"/>
      <c r="B40" s="90" t="s">
        <v>71</v>
      </c>
      <c r="C40" s="91"/>
      <c r="D40" s="92"/>
      <c r="E40" s="92"/>
      <c r="F40" s="93"/>
      <c r="G40" s="94"/>
      <c r="H40" s="94"/>
      <c r="I40" s="94"/>
      <c r="J40" s="115"/>
      <c r="K40" s="44"/>
      <c r="L40" s="44"/>
      <c r="M40" s="44"/>
      <c r="N40" s="62"/>
      <c r="O40" s="62"/>
      <c r="P40" s="62"/>
    </row>
    <row r="41" spans="1:16" ht="15.75" thickTop="1" x14ac:dyDescent="0.25">
      <c r="A41" s="62"/>
      <c r="B41" s="62"/>
      <c r="C41" s="62"/>
      <c r="D41" s="62"/>
      <c r="E41" s="95"/>
      <c r="F41" s="89"/>
      <c r="G41" s="88"/>
      <c r="H41" s="88"/>
      <c r="I41" s="88"/>
      <c r="J41" s="63"/>
      <c r="K41" s="44"/>
      <c r="L41" s="44"/>
      <c r="M41" s="44"/>
      <c r="N41" s="62"/>
      <c r="O41" s="62"/>
      <c r="P41" s="62"/>
    </row>
    <row r="42" spans="1:16" x14ac:dyDescent="0.25">
      <c r="A42" s="62"/>
      <c r="B42" s="62"/>
      <c r="C42" s="62"/>
      <c r="D42" s="62"/>
      <c r="E42" s="95"/>
      <c r="F42" s="89"/>
      <c r="G42" s="88"/>
      <c r="H42" s="88"/>
      <c r="I42" s="88"/>
      <c r="J42" s="63"/>
      <c r="K42" s="44"/>
      <c r="L42" s="44"/>
      <c r="M42" s="44"/>
      <c r="N42" s="62"/>
      <c r="O42" s="62"/>
      <c r="P42" s="62"/>
    </row>
    <row r="43" spans="1:16" x14ac:dyDescent="0.25">
      <c r="A43" s="62"/>
      <c r="B43" s="62"/>
      <c r="C43" s="62"/>
      <c r="D43" s="62"/>
      <c r="E43" s="95"/>
      <c r="F43" s="89"/>
      <c r="G43" s="88"/>
      <c r="H43" s="88"/>
      <c r="I43" s="88"/>
      <c r="J43" s="63"/>
      <c r="K43" s="44"/>
      <c r="L43" s="44"/>
      <c r="M43" s="44"/>
      <c r="N43" s="62"/>
      <c r="O43" s="62"/>
      <c r="P43" s="62"/>
    </row>
    <row r="44" spans="1:16" x14ac:dyDescent="0.25">
      <c r="A44" s="62"/>
      <c r="B44" s="62"/>
      <c r="C44" s="62"/>
      <c r="D44" s="62"/>
      <c r="E44" s="95"/>
      <c r="F44" s="89"/>
      <c r="G44" s="88"/>
      <c r="H44" s="88"/>
      <c r="I44" s="88"/>
      <c r="J44" s="63"/>
      <c r="K44" s="44"/>
      <c r="L44" s="44"/>
      <c r="M44" s="44"/>
      <c r="N44" s="62"/>
      <c r="O44" s="62"/>
      <c r="P44" s="62"/>
    </row>
    <row r="45" spans="1:16" x14ac:dyDescent="0.25">
      <c r="A45" s="62"/>
      <c r="B45" s="62"/>
      <c r="C45" s="62"/>
      <c r="D45" s="62"/>
      <c r="E45" s="95"/>
      <c r="F45" s="89"/>
      <c r="G45" s="88"/>
      <c r="H45" s="88"/>
      <c r="I45" s="88"/>
      <c r="J45" s="63"/>
      <c r="K45" s="44"/>
      <c r="L45" s="44"/>
      <c r="M45" s="44"/>
      <c r="N45" s="62"/>
      <c r="O45" s="62"/>
      <c r="P45" s="62"/>
    </row>
    <row r="46" spans="1:16" x14ac:dyDescent="0.25">
      <c r="A46" s="62"/>
      <c r="B46" s="62"/>
      <c r="C46" s="62"/>
      <c r="D46" s="62"/>
      <c r="E46" s="95"/>
      <c r="F46" s="89"/>
      <c r="G46" s="88"/>
      <c r="H46" s="88"/>
      <c r="I46" s="88"/>
      <c r="J46" s="63"/>
      <c r="K46" s="44"/>
      <c r="L46" s="44"/>
      <c r="M46" s="44"/>
      <c r="N46" s="62"/>
      <c r="O46" s="62"/>
      <c r="P46" s="62"/>
    </row>
    <row r="47" spans="1:16" x14ac:dyDescent="0.25">
      <c r="A47" s="62"/>
      <c r="B47" s="62"/>
      <c r="C47" s="62"/>
      <c r="D47" s="62"/>
      <c r="E47" s="63"/>
      <c r="F47" s="89"/>
      <c r="G47" s="89"/>
      <c r="H47" s="89"/>
      <c r="I47" s="89"/>
      <c r="J47" s="62"/>
      <c r="K47" s="44"/>
      <c r="L47" s="44"/>
      <c r="M47" s="44"/>
      <c r="N47" s="62"/>
      <c r="O47" s="62"/>
      <c r="P47" s="62"/>
    </row>
    <row r="48" spans="1:16" x14ac:dyDescent="0.25">
      <c r="A48" s="62"/>
      <c r="B48" s="62"/>
      <c r="C48" s="62"/>
      <c r="D48" s="62"/>
      <c r="E48" s="63"/>
      <c r="F48" s="89"/>
      <c r="G48" s="89"/>
      <c r="H48" s="89"/>
      <c r="I48" s="89"/>
      <c r="J48" s="62"/>
      <c r="K48" s="62"/>
      <c r="L48" s="62"/>
      <c r="M48" s="62"/>
      <c r="N48" s="62"/>
      <c r="O48" s="62"/>
      <c r="P48" s="62"/>
    </row>
    <row r="49" spans="1:16" x14ac:dyDescent="0.25">
      <c r="A49" s="62"/>
      <c r="B49" s="62"/>
      <c r="C49" s="62"/>
      <c r="D49" s="62"/>
      <c r="E49" s="63"/>
      <c r="F49" s="89"/>
      <c r="G49" s="89"/>
      <c r="H49" s="89"/>
      <c r="I49" s="89"/>
      <c r="J49" s="63"/>
      <c r="K49" s="63"/>
      <c r="L49" s="63"/>
      <c r="M49" s="63"/>
      <c r="N49" s="62"/>
      <c r="O49" s="62"/>
      <c r="P49" s="62"/>
    </row>
    <row r="50" spans="1:16" x14ac:dyDescent="0.25">
      <c r="A50" s="62"/>
      <c r="B50" s="62"/>
      <c r="C50" s="62"/>
      <c r="D50" s="62"/>
      <c r="E50" s="95"/>
      <c r="F50" s="89"/>
      <c r="G50" s="88"/>
      <c r="H50" s="88"/>
      <c r="I50" s="88"/>
      <c r="J50" s="63"/>
      <c r="K50" s="44"/>
      <c r="L50" s="44"/>
      <c r="M50" s="44"/>
      <c r="N50" s="62"/>
      <c r="O50" s="62"/>
      <c r="P50" s="62"/>
    </row>
    <row r="51" spans="1:16" x14ac:dyDescent="0.25">
      <c r="A51" s="62"/>
      <c r="B51" s="62"/>
      <c r="C51" s="62"/>
      <c r="D51" s="62"/>
      <c r="E51" s="95"/>
      <c r="F51" s="89"/>
      <c r="G51" s="88"/>
      <c r="H51" s="88"/>
      <c r="I51" s="88"/>
      <c r="J51" s="63"/>
      <c r="K51" s="44"/>
      <c r="L51" s="44"/>
      <c r="M51" s="44"/>
      <c r="N51" s="62"/>
      <c r="O51" s="62"/>
      <c r="P51" s="62"/>
    </row>
    <row r="52" spans="1:16" x14ac:dyDescent="0.25">
      <c r="A52" s="62"/>
      <c r="B52" s="62"/>
      <c r="C52" s="62"/>
      <c r="D52" s="62"/>
      <c r="E52" s="95"/>
      <c r="F52" s="89"/>
      <c r="G52" s="88"/>
      <c r="H52" s="88"/>
      <c r="I52" s="88"/>
      <c r="J52" s="63"/>
      <c r="K52" s="44"/>
      <c r="L52" s="44"/>
      <c r="M52" s="44"/>
      <c r="N52" s="62"/>
      <c r="O52" s="62"/>
      <c r="P52" s="62"/>
    </row>
    <row r="53" spans="1:16" x14ac:dyDescent="0.25">
      <c r="A53" s="62"/>
      <c r="B53" s="62"/>
      <c r="C53" s="62"/>
      <c r="D53" s="62"/>
      <c r="E53" s="95"/>
      <c r="F53" s="89"/>
      <c r="G53" s="88"/>
      <c r="H53" s="88"/>
      <c r="I53" s="88"/>
      <c r="J53" s="63"/>
      <c r="K53" s="44"/>
      <c r="L53" s="44"/>
      <c r="M53" s="44"/>
      <c r="N53" s="62"/>
      <c r="O53" s="62"/>
      <c r="P53" s="62"/>
    </row>
    <row r="54" spans="1:16" x14ac:dyDescent="0.25">
      <c r="A54" s="62"/>
      <c r="B54" s="62"/>
      <c r="C54" s="62"/>
      <c r="D54" s="62"/>
      <c r="E54" s="95"/>
      <c r="F54" s="89"/>
      <c r="G54" s="88"/>
      <c r="H54" s="88"/>
      <c r="I54" s="88"/>
      <c r="J54" s="63"/>
      <c r="K54" s="44"/>
      <c r="L54" s="44"/>
      <c r="M54" s="44"/>
      <c r="N54" s="62"/>
      <c r="O54" s="62"/>
      <c r="P54" s="62"/>
    </row>
    <row r="55" spans="1:16" x14ac:dyDescent="0.25">
      <c r="A55" s="62"/>
      <c r="B55" s="62"/>
      <c r="C55" s="62"/>
      <c r="D55" s="62"/>
      <c r="E55" s="95"/>
      <c r="F55" s="89"/>
      <c r="G55" s="88"/>
      <c r="H55" s="88"/>
      <c r="I55" s="88"/>
      <c r="J55" s="63"/>
      <c r="K55" s="44"/>
      <c r="L55" s="44"/>
      <c r="M55" s="44"/>
      <c r="N55" s="62"/>
      <c r="O55" s="62"/>
      <c r="P55" s="62"/>
    </row>
    <row r="56" spans="1:16" x14ac:dyDescent="0.25">
      <c r="A56" s="62"/>
      <c r="B56" s="62"/>
      <c r="C56" s="62"/>
      <c r="D56" s="62"/>
      <c r="E56" s="95"/>
      <c r="F56" s="89"/>
      <c r="G56" s="88"/>
      <c r="H56" s="88"/>
      <c r="I56" s="88"/>
      <c r="J56" s="63"/>
      <c r="K56" s="44"/>
      <c r="L56" s="44"/>
      <c r="M56" s="44"/>
      <c r="N56" s="62"/>
      <c r="O56" s="62"/>
      <c r="P56" s="62"/>
    </row>
    <row r="57" spans="1:16" x14ac:dyDescent="0.25">
      <c r="A57" s="62"/>
      <c r="B57" s="62"/>
      <c r="C57" s="62"/>
      <c r="D57" s="62"/>
      <c r="E57" s="95"/>
      <c r="F57" s="89"/>
      <c r="G57" s="88"/>
      <c r="H57" s="88"/>
      <c r="I57" s="88"/>
      <c r="J57" s="63"/>
      <c r="K57" s="44"/>
      <c r="L57" s="44"/>
      <c r="M57" s="44"/>
      <c r="N57" s="62"/>
      <c r="O57" s="62"/>
      <c r="P57" s="62"/>
    </row>
    <row r="58" spans="1:16" x14ac:dyDescent="0.25">
      <c r="A58" s="62"/>
      <c r="B58" s="62"/>
      <c r="C58" s="62"/>
      <c r="D58" s="62"/>
      <c r="E58" s="95"/>
      <c r="F58" s="89"/>
      <c r="G58" s="88"/>
      <c r="H58" s="88"/>
      <c r="I58" s="88"/>
      <c r="J58" s="63"/>
      <c r="K58" s="44"/>
      <c r="L58" s="44"/>
      <c r="M58" s="44"/>
      <c r="N58" s="62"/>
      <c r="O58" s="62"/>
      <c r="P58" s="62"/>
    </row>
    <row r="59" spans="1:16" x14ac:dyDescent="0.25">
      <c r="A59" s="62"/>
      <c r="B59" s="62"/>
      <c r="C59" s="62"/>
      <c r="D59" s="62"/>
      <c r="E59" s="95"/>
      <c r="F59" s="89"/>
      <c r="G59" s="88"/>
      <c r="H59" s="88"/>
      <c r="I59" s="88"/>
      <c r="J59" s="63"/>
      <c r="K59" s="44"/>
      <c r="L59" s="44"/>
      <c r="M59" s="44"/>
      <c r="N59" s="62"/>
      <c r="O59" s="62"/>
      <c r="P59" s="62"/>
    </row>
    <row r="60" spans="1:16" hidden="1" x14ac:dyDescent="0.25">
      <c r="A60" s="62"/>
      <c r="B60" s="62"/>
      <c r="C60" s="62"/>
      <c r="D60" s="62"/>
      <c r="E60" s="63"/>
      <c r="F60" s="89"/>
      <c r="G60" s="89"/>
      <c r="H60" s="89"/>
      <c r="I60" s="89"/>
      <c r="J60" s="62"/>
      <c r="K60" s="44"/>
      <c r="L60" s="44"/>
      <c r="M60" s="44"/>
      <c r="N60" s="62"/>
      <c r="O60" s="62"/>
      <c r="P60" s="62"/>
    </row>
    <row r="61" spans="1:16" hidden="1" x14ac:dyDescent="0.25">
      <c r="A61" s="62"/>
      <c r="B61" s="62"/>
      <c r="C61" s="62"/>
      <c r="D61" s="62"/>
      <c r="E61" s="63"/>
      <c r="F61" s="89"/>
      <c r="G61" s="89"/>
      <c r="H61" s="89"/>
      <c r="I61" s="89"/>
      <c r="J61" s="63"/>
      <c r="K61" s="63"/>
      <c r="L61" s="63"/>
      <c r="M61" s="63"/>
      <c r="N61" s="62"/>
      <c r="O61" s="62"/>
      <c r="P61" s="62"/>
    </row>
    <row r="62" spans="1:16" hidden="1" x14ac:dyDescent="0.25">
      <c r="A62" s="62"/>
      <c r="B62" s="62"/>
      <c r="C62" s="62"/>
      <c r="D62" s="62"/>
      <c r="E62" s="63"/>
      <c r="F62" s="89"/>
      <c r="G62" s="89"/>
      <c r="H62" s="89"/>
      <c r="I62" s="89"/>
      <c r="J62" s="63"/>
      <c r="K62" s="63"/>
      <c r="L62" s="63"/>
      <c r="M62" s="63"/>
      <c r="N62" s="62"/>
      <c r="O62" s="62"/>
      <c r="P62" s="62"/>
    </row>
    <row r="63" spans="1:16" hidden="1" x14ac:dyDescent="0.25">
      <c r="A63" s="62"/>
      <c r="B63" s="62"/>
      <c r="C63" s="62"/>
      <c r="D63" s="62"/>
      <c r="E63" s="63"/>
      <c r="F63" s="89"/>
      <c r="G63" s="89"/>
      <c r="H63" s="89"/>
      <c r="I63" s="89"/>
      <c r="J63" s="62"/>
      <c r="K63" s="62"/>
      <c r="L63" s="62"/>
      <c r="M63" s="62"/>
      <c r="N63" s="62"/>
      <c r="O63" s="62"/>
      <c r="P63" s="62"/>
    </row>
    <row r="64" spans="1:16" hidden="1" x14ac:dyDescent="0.25">
      <c r="A64" s="62"/>
      <c r="B64" s="62"/>
      <c r="C64" s="62"/>
      <c r="D64" s="62"/>
      <c r="E64" s="63"/>
      <c r="F64" s="89"/>
      <c r="G64" s="89"/>
      <c r="H64" s="89"/>
      <c r="I64" s="89"/>
      <c r="J64" s="62"/>
      <c r="K64" s="62"/>
      <c r="L64" s="62"/>
      <c r="M64" s="62"/>
      <c r="N64" s="62"/>
      <c r="O64" s="62"/>
      <c r="P64" s="44"/>
    </row>
    <row r="65" spans="1:16" hidden="1" x14ac:dyDescent="0.25">
      <c r="A65" s="62"/>
      <c r="B65" s="62"/>
      <c r="C65" s="62"/>
      <c r="D65" s="62"/>
      <c r="E65" s="63"/>
      <c r="F65" s="89"/>
      <c r="G65" s="89"/>
      <c r="H65" s="89"/>
      <c r="I65" s="89"/>
      <c r="J65" s="62"/>
      <c r="K65" s="62"/>
      <c r="L65" s="62"/>
      <c r="M65" s="62"/>
      <c r="N65" s="62"/>
      <c r="O65" s="62"/>
      <c r="P65" s="44"/>
    </row>
    <row r="66" spans="1:16" hidden="1" x14ac:dyDescent="0.25">
      <c r="A66" s="62"/>
      <c r="B66" s="62"/>
      <c r="C66" s="62"/>
      <c r="D66" s="62"/>
      <c r="E66" s="63"/>
      <c r="F66" s="89"/>
      <c r="G66" s="89"/>
      <c r="H66" s="89"/>
      <c r="I66" s="89"/>
      <c r="J66" s="62"/>
      <c r="K66" s="62"/>
      <c r="L66" s="62"/>
      <c r="M66" s="62"/>
      <c r="N66" s="62"/>
      <c r="O66" s="62"/>
      <c r="P66" s="62"/>
    </row>
    <row r="67" spans="1:16" hidden="1" x14ac:dyDescent="0.25">
      <c r="A67" s="62"/>
      <c r="B67" s="62"/>
      <c r="C67" s="62"/>
      <c r="D67" s="62"/>
      <c r="E67" s="63"/>
      <c r="F67" s="89"/>
      <c r="G67" s="89"/>
      <c r="H67" s="89"/>
      <c r="I67" s="89"/>
      <c r="J67" s="62"/>
      <c r="K67" s="62"/>
      <c r="L67" s="62"/>
      <c r="M67" s="62"/>
      <c r="N67" s="62"/>
      <c r="O67" s="62"/>
      <c r="P67" s="62"/>
    </row>
    <row r="68" spans="1:16" hidden="1" x14ac:dyDescent="0.25">
      <c r="A68" s="62"/>
      <c r="B68" s="62"/>
      <c r="C68" s="62"/>
      <c r="D68" s="62"/>
      <c r="E68" s="63"/>
      <c r="F68" s="89"/>
      <c r="G68" s="89"/>
      <c r="H68" s="89"/>
      <c r="I68" s="89"/>
      <c r="J68" s="62"/>
      <c r="K68" s="62"/>
      <c r="L68" s="62"/>
      <c r="M68" s="62"/>
      <c r="N68" s="62"/>
      <c r="O68" s="62"/>
      <c r="P68" s="62"/>
    </row>
    <row r="69" spans="1:16" hidden="1" x14ac:dyDescent="0.25">
      <c r="A69" s="62"/>
      <c r="B69" s="62"/>
      <c r="C69" s="62"/>
      <c r="D69" s="62"/>
      <c r="E69" s="63"/>
      <c r="F69" s="89"/>
      <c r="G69" s="89"/>
      <c r="H69" s="89"/>
      <c r="I69" s="89"/>
      <c r="J69" s="62"/>
      <c r="K69" s="62"/>
      <c r="L69" s="62"/>
      <c r="M69" s="62"/>
      <c r="N69" s="62"/>
      <c r="O69" s="62"/>
      <c r="P69" s="62"/>
    </row>
    <row r="70" spans="1:16" hidden="1" x14ac:dyDescent="0.25">
      <c r="A70" s="62"/>
      <c r="B70" s="62"/>
      <c r="C70" s="62"/>
      <c r="D70" s="62"/>
      <c r="E70" s="63"/>
      <c r="F70" s="89"/>
      <c r="G70" s="89"/>
      <c r="H70" s="89"/>
      <c r="I70" s="89"/>
      <c r="J70" s="62"/>
      <c r="K70" s="62"/>
      <c r="L70" s="62"/>
      <c r="M70" s="62"/>
      <c r="N70" s="62"/>
      <c r="O70" s="62"/>
      <c r="P70" s="62"/>
    </row>
    <row r="71" spans="1:16" hidden="1" x14ac:dyDescent="0.25">
      <c r="A71" s="62"/>
      <c r="B71" s="62"/>
      <c r="C71" s="62"/>
      <c r="D71" s="62"/>
      <c r="E71" s="63"/>
      <c r="F71" s="89"/>
      <c r="G71" s="89"/>
      <c r="H71" s="89"/>
      <c r="I71" s="89"/>
      <c r="J71" s="62"/>
      <c r="K71" s="62"/>
      <c r="L71" s="62"/>
      <c r="M71" s="62"/>
      <c r="N71" s="62"/>
      <c r="O71" s="62"/>
      <c r="P71" s="62"/>
    </row>
    <row r="72" spans="1:16" hidden="1" x14ac:dyDescent="0.25">
      <c r="A72" s="62"/>
      <c r="B72" s="62"/>
      <c r="C72" s="62"/>
      <c r="D72" s="62"/>
      <c r="E72" s="63"/>
      <c r="F72" s="89"/>
      <c r="G72" s="89"/>
      <c r="H72" s="89"/>
      <c r="I72" s="89"/>
      <c r="J72" s="62"/>
      <c r="K72" s="62"/>
      <c r="L72" s="62"/>
      <c r="M72" s="62"/>
      <c r="N72" s="62"/>
      <c r="O72" s="62"/>
      <c r="P72" s="62"/>
    </row>
    <row r="73" spans="1:16" hidden="1" x14ac:dyDescent="0.25">
      <c r="A73" s="62"/>
      <c r="B73" s="62"/>
      <c r="C73" s="62"/>
      <c r="D73" s="62"/>
      <c r="E73" s="63"/>
      <c r="F73" s="89"/>
      <c r="G73" s="89"/>
      <c r="H73" s="89"/>
      <c r="I73" s="89"/>
      <c r="J73" s="62"/>
      <c r="K73" s="62"/>
      <c r="L73" s="62"/>
      <c r="M73" s="62"/>
      <c r="N73" s="62"/>
      <c r="O73" s="62"/>
      <c r="P73" s="62"/>
    </row>
    <row r="74" spans="1:16" hidden="1" x14ac:dyDescent="0.25">
      <c r="A74" s="62"/>
      <c r="B74" s="62"/>
      <c r="C74" s="62"/>
      <c r="D74" s="62"/>
      <c r="E74" s="63"/>
      <c r="F74" s="89"/>
      <c r="G74" s="89"/>
      <c r="H74" s="89"/>
      <c r="I74" s="89"/>
      <c r="J74" s="62"/>
      <c r="K74" s="62"/>
      <c r="L74" s="62"/>
      <c r="M74" s="62"/>
      <c r="N74" s="62"/>
      <c r="O74" s="62"/>
      <c r="P74" s="62"/>
    </row>
    <row r="75" spans="1:16" hidden="1" x14ac:dyDescent="0.25">
      <c r="A75" s="62"/>
      <c r="B75" s="62"/>
      <c r="C75" s="62"/>
      <c r="D75" s="62"/>
      <c r="E75" s="63"/>
      <c r="F75" s="89"/>
      <c r="G75" s="89"/>
      <c r="H75" s="89"/>
      <c r="I75" s="89"/>
      <c r="J75" s="62"/>
      <c r="K75" s="62"/>
      <c r="L75" s="62"/>
      <c r="M75" s="62"/>
      <c r="N75" s="62"/>
      <c r="O75" s="62"/>
      <c r="P75" s="62"/>
    </row>
    <row r="76" spans="1:16" hidden="1" x14ac:dyDescent="0.25">
      <c r="A76" s="62"/>
      <c r="B76" s="62"/>
      <c r="C76" s="62"/>
      <c r="D76" s="62"/>
      <c r="E76" s="63"/>
      <c r="F76" s="89"/>
      <c r="G76" s="89"/>
      <c r="H76" s="89"/>
      <c r="I76" s="89"/>
      <c r="J76" s="62"/>
      <c r="K76" s="62"/>
      <c r="L76" s="62"/>
      <c r="M76" s="62"/>
      <c r="N76" s="62"/>
      <c r="O76" s="62"/>
      <c r="P76" s="62"/>
    </row>
    <row r="77" spans="1:16" hidden="1" x14ac:dyDescent="0.25">
      <c r="A77" s="62"/>
      <c r="B77" s="62"/>
      <c r="C77" s="62"/>
      <c r="D77" s="62"/>
      <c r="E77" s="63"/>
      <c r="F77" s="89"/>
      <c r="G77" s="89"/>
      <c r="H77" s="89"/>
      <c r="I77" s="89"/>
      <c r="J77" s="62"/>
      <c r="K77" s="44"/>
      <c r="L77" s="44"/>
      <c r="M77" s="44"/>
      <c r="N77" s="62"/>
      <c r="O77" s="62"/>
      <c r="P77" s="62"/>
    </row>
    <row r="78" spans="1:16" hidden="1" x14ac:dyDescent="0.25">
      <c r="A78" s="62"/>
      <c r="B78" s="62"/>
      <c r="C78" s="62"/>
      <c r="D78" s="62"/>
      <c r="E78" s="63"/>
      <c r="F78" s="89"/>
      <c r="G78" s="89"/>
      <c r="H78" s="89"/>
      <c r="I78" s="89"/>
      <c r="J78" s="62"/>
      <c r="K78" s="62"/>
      <c r="L78" s="62"/>
      <c r="M78" s="62"/>
      <c r="N78" s="62"/>
      <c r="O78" s="62"/>
      <c r="P78" s="62"/>
    </row>
    <row r="79" spans="1:16" hidden="1" x14ac:dyDescent="0.25">
      <c r="A79" s="62"/>
      <c r="B79" s="62"/>
      <c r="C79" s="62"/>
      <c r="D79" s="62"/>
      <c r="E79" s="63"/>
      <c r="F79" s="89"/>
      <c r="G79" s="89"/>
      <c r="H79" s="89"/>
      <c r="I79" s="89"/>
      <c r="J79" s="62"/>
      <c r="K79" s="84"/>
      <c r="L79" s="84"/>
      <c r="M79" s="84"/>
      <c r="N79" s="62"/>
      <c r="O79" s="62"/>
      <c r="P79" s="62"/>
    </row>
    <row r="80" spans="1:16" hidden="1" x14ac:dyDescent="0.25">
      <c r="A80" s="62"/>
      <c r="B80" s="62"/>
      <c r="C80" s="62"/>
      <c r="D80" s="62"/>
      <c r="E80" s="63"/>
      <c r="F80" s="89"/>
      <c r="G80" s="89"/>
      <c r="H80" s="89"/>
      <c r="I80" s="89"/>
      <c r="J80" s="62"/>
      <c r="K80" s="84"/>
      <c r="L80" s="84"/>
      <c r="M80" s="84"/>
      <c r="N80" s="62"/>
      <c r="O80" s="62"/>
      <c r="P80" s="62"/>
    </row>
    <row r="81" spans="1:16" hidden="1" x14ac:dyDescent="0.25">
      <c r="A81" s="62"/>
      <c r="B81" s="62"/>
      <c r="C81" s="62"/>
      <c r="D81" s="62"/>
      <c r="E81" s="63"/>
      <c r="F81" s="89"/>
      <c r="G81" s="89"/>
      <c r="H81" s="89"/>
      <c r="I81" s="89"/>
      <c r="J81" s="62"/>
      <c r="K81" s="84"/>
      <c r="L81" s="84"/>
      <c r="M81" s="84"/>
      <c r="N81" s="62"/>
      <c r="O81" s="62"/>
      <c r="P81" s="62"/>
    </row>
    <row r="82" spans="1:16" hidden="1" x14ac:dyDescent="0.25">
      <c r="A82" s="62"/>
      <c r="B82" s="62"/>
      <c r="C82" s="62"/>
      <c r="D82" s="62"/>
      <c r="E82" s="63"/>
      <c r="F82" s="89"/>
      <c r="G82" s="89"/>
      <c r="H82" s="89"/>
      <c r="I82" s="89"/>
      <c r="J82" s="62"/>
      <c r="K82" s="84"/>
      <c r="L82" s="84"/>
      <c r="M82" s="96"/>
      <c r="N82" s="62"/>
      <c r="O82" s="62"/>
      <c r="P82" s="62"/>
    </row>
    <row r="83" spans="1:16" hidden="1" x14ac:dyDescent="0.25">
      <c r="A83" s="62"/>
      <c r="B83" s="62"/>
      <c r="C83" s="62"/>
      <c r="D83" s="62"/>
      <c r="E83" s="63"/>
      <c r="F83" s="89"/>
      <c r="G83" s="89"/>
      <c r="H83" s="89"/>
      <c r="I83" s="89"/>
      <c r="J83" s="62"/>
      <c r="K83" s="62"/>
      <c r="L83" s="62"/>
      <c r="M83" s="62"/>
      <c r="N83" s="97"/>
      <c r="O83" s="62"/>
      <c r="P83" s="62"/>
    </row>
    <row r="84" spans="1:16" hidden="1" x14ac:dyDescent="0.25">
      <c r="A84" s="62"/>
      <c r="B84" s="62"/>
      <c r="C84" s="62"/>
      <c r="D84" s="62"/>
      <c r="E84" s="63"/>
      <c r="F84" s="89"/>
      <c r="G84" s="89"/>
      <c r="H84" s="89"/>
      <c r="I84" s="89"/>
      <c r="J84" s="62"/>
      <c r="K84" s="62"/>
      <c r="L84" s="62"/>
      <c r="M84" s="62"/>
      <c r="N84" s="97"/>
      <c r="O84" s="62"/>
      <c r="P84" s="62"/>
    </row>
    <row r="85" spans="1:16" hidden="1" x14ac:dyDescent="0.25">
      <c r="A85" s="62"/>
      <c r="B85" s="62"/>
      <c r="C85" s="62"/>
      <c r="D85" s="62"/>
      <c r="E85" s="63"/>
      <c r="F85" s="89"/>
      <c r="G85" s="89"/>
      <c r="H85" s="89"/>
      <c r="I85" s="89"/>
      <c r="J85" s="62"/>
      <c r="K85" s="62"/>
      <c r="L85" s="62"/>
      <c r="M85" s="62"/>
      <c r="N85" s="97"/>
      <c r="O85" s="62"/>
      <c r="P85" s="62"/>
    </row>
    <row r="86" spans="1:16" hidden="1" x14ac:dyDescent="0.25">
      <c r="A86" s="62"/>
      <c r="B86" s="62"/>
      <c r="C86" s="62"/>
      <c r="D86" s="62"/>
      <c r="E86" s="63"/>
      <c r="F86" s="89"/>
      <c r="G86" s="89"/>
      <c r="H86" s="89"/>
      <c r="I86" s="89"/>
      <c r="J86" s="62"/>
      <c r="K86" s="62"/>
      <c r="L86" s="62"/>
      <c r="M86" s="62"/>
      <c r="N86" s="62"/>
      <c r="O86" s="62"/>
      <c r="P86" s="62"/>
    </row>
    <row r="87" spans="1:16" hidden="1" x14ac:dyDescent="0.25">
      <c r="A87" s="62"/>
      <c r="B87" s="62"/>
      <c r="C87" s="62"/>
      <c r="D87" s="62"/>
      <c r="E87" s="98"/>
      <c r="F87" s="89"/>
      <c r="G87" s="89"/>
      <c r="H87" s="89"/>
      <c r="I87" s="89"/>
      <c r="J87" s="62"/>
      <c r="K87" s="84"/>
      <c r="L87" s="84"/>
      <c r="M87" s="84"/>
      <c r="N87" s="62"/>
      <c r="O87" s="62"/>
      <c r="P87" s="62"/>
    </row>
    <row r="90" spans="1:16" hidden="1" x14ac:dyDescent="0.25">
      <c r="A90" s="36" t="s">
        <v>7</v>
      </c>
      <c r="D90" s="36" t="s">
        <v>18</v>
      </c>
      <c r="E90" s="38" t="s">
        <v>19</v>
      </c>
    </row>
    <row r="91" spans="1:16" hidden="1" x14ac:dyDescent="0.25">
      <c r="A91" s="36" t="str">
        <f t="shared" ref="A91:A96" si="1">IF(O21=0,"",O21)</f>
        <v/>
      </c>
      <c r="D91" s="36">
        <f t="shared" ref="D91:D105" ca="1" si="2">IF(A91="",0,VLOOKUP(A91,INDIRECT("'"&amp;$J$7&amp;"'!C500:M515"),11,0))</f>
        <v>0</v>
      </c>
      <c r="E91" s="38" t="str">
        <f>IF(P21="","",SUM(D91/P21)*#REF!)</f>
        <v/>
      </c>
    </row>
    <row r="92" spans="1:16" hidden="1" x14ac:dyDescent="0.25">
      <c r="A92" s="36" t="str">
        <f t="shared" si="1"/>
        <v/>
      </c>
      <c r="D92" s="36">
        <f t="shared" ca="1" si="2"/>
        <v>0</v>
      </c>
      <c r="E92" s="38" t="str">
        <f>IF(P22="","",SUM(D92/P22)*#REF!)</f>
        <v/>
      </c>
    </row>
    <row r="93" spans="1:16" hidden="1" x14ac:dyDescent="0.25">
      <c r="A93" s="36" t="str">
        <f t="shared" si="1"/>
        <v/>
      </c>
      <c r="D93" s="36">
        <f t="shared" ca="1" si="2"/>
        <v>0</v>
      </c>
      <c r="E93" s="38" t="str">
        <f>IF(P23="","",SUM(D93/P23)*#REF!)</f>
        <v/>
      </c>
    </row>
    <row r="94" spans="1:16" hidden="1" x14ac:dyDescent="0.25">
      <c r="A94" s="36" t="str">
        <f t="shared" si="1"/>
        <v/>
      </c>
      <c r="D94" s="36">
        <f t="shared" ca="1" si="2"/>
        <v>0</v>
      </c>
      <c r="E94" s="38" t="str">
        <f>IF(P24="","",SUM(D94/P24)*#REF!)</f>
        <v/>
      </c>
    </row>
    <row r="95" spans="1:16" hidden="1" x14ac:dyDescent="0.25">
      <c r="A95" s="36" t="str">
        <f t="shared" si="1"/>
        <v/>
      </c>
      <c r="D95" s="36">
        <f t="shared" ca="1" si="2"/>
        <v>0</v>
      </c>
      <c r="E95" s="38" t="str">
        <f>IF(P25="","",SUM(D95/P25)*#REF!)</f>
        <v/>
      </c>
    </row>
    <row r="96" spans="1:16" hidden="1" x14ac:dyDescent="0.25">
      <c r="A96" s="36" t="str">
        <f t="shared" si="1"/>
        <v/>
      </c>
      <c r="D96" s="36">
        <f t="shared" ca="1" si="2"/>
        <v>0</v>
      </c>
      <c r="E96" s="38" t="str">
        <f>IF(P26="","",SUM(D96/P26)*#REF!)</f>
        <v/>
      </c>
    </row>
    <row r="97" spans="1:5" hidden="1" x14ac:dyDescent="0.25">
      <c r="A97" s="36" t="e">
        <f>IF(#REF!=0,"",#REF!)</f>
        <v>#REF!</v>
      </c>
      <c r="D97" s="36" t="e">
        <f t="shared" ca="1" si="2"/>
        <v>#REF!</v>
      </c>
      <c r="E97" s="38" t="e">
        <f>IF(#REF!="","",SUM(D97/#REF!)*#REF!)</f>
        <v>#REF!</v>
      </c>
    </row>
    <row r="98" spans="1:5" hidden="1" x14ac:dyDescent="0.25">
      <c r="A98" s="36" t="str">
        <f>IF(O27=0,"",O27)</f>
        <v/>
      </c>
      <c r="D98" s="36">
        <f t="shared" ca="1" si="2"/>
        <v>0</v>
      </c>
      <c r="E98" s="38" t="str">
        <f>IF(P27="","",SUM(D98/P27)*#REF!)</f>
        <v/>
      </c>
    </row>
    <row r="99" spans="1:5" hidden="1" x14ac:dyDescent="0.25">
      <c r="A99" s="36" t="str">
        <f>IF(O28=0,"",O28)</f>
        <v/>
      </c>
      <c r="D99" s="36">
        <f t="shared" ca="1" si="2"/>
        <v>0</v>
      </c>
      <c r="E99" s="38" t="str">
        <f>IF(P28="","",SUM(D99/P28)*#REF!)</f>
        <v/>
      </c>
    </row>
    <row r="100" spans="1:5" hidden="1" x14ac:dyDescent="0.25">
      <c r="A100" s="36" t="str">
        <f t="shared" ref="A100:A105" si="3">IF(O31=0,"",O31)</f>
        <v/>
      </c>
      <c r="D100" s="36">
        <f t="shared" ca="1" si="2"/>
        <v>0</v>
      </c>
      <c r="E100" s="38" t="str">
        <f>IF(P31="","",SUM(D100/P31)*#REF!)</f>
        <v/>
      </c>
    </row>
    <row r="101" spans="1:5" hidden="1" x14ac:dyDescent="0.25">
      <c r="A101" s="36" t="str">
        <f t="shared" si="3"/>
        <v/>
      </c>
      <c r="D101" s="36">
        <f t="shared" ca="1" si="2"/>
        <v>0</v>
      </c>
      <c r="E101" s="38" t="str">
        <f>IF(P32="","",SUM(D101/P32)*#REF!)</f>
        <v/>
      </c>
    </row>
    <row r="102" spans="1:5" hidden="1" x14ac:dyDescent="0.25">
      <c r="A102" s="36" t="str">
        <f t="shared" si="3"/>
        <v/>
      </c>
      <c r="D102" s="36">
        <f t="shared" ca="1" si="2"/>
        <v>0</v>
      </c>
      <c r="E102" s="38" t="str">
        <f>IF(P33="","",SUM(D102/P33)*#REF!)</f>
        <v/>
      </c>
    </row>
    <row r="103" spans="1:5" hidden="1" x14ac:dyDescent="0.25">
      <c r="A103" s="36" t="str">
        <f t="shared" si="3"/>
        <v/>
      </c>
      <c r="D103" s="36">
        <f t="shared" ca="1" si="2"/>
        <v>0</v>
      </c>
      <c r="E103" s="38" t="str">
        <f>IF(P34="","",SUM(D103/P34)*#REF!)</f>
        <v/>
      </c>
    </row>
    <row r="104" spans="1:5" hidden="1" x14ac:dyDescent="0.25">
      <c r="A104" s="36" t="str">
        <f t="shared" si="3"/>
        <v/>
      </c>
      <c r="D104" s="36">
        <f t="shared" ca="1" si="2"/>
        <v>0</v>
      </c>
      <c r="E104" s="38" t="str">
        <f>IF(P35="","",SUM(D104/P35)*#REF!)</f>
        <v/>
      </c>
    </row>
    <row r="105" spans="1:5" hidden="1" x14ac:dyDescent="0.25">
      <c r="A105" s="36" t="str">
        <f t="shared" si="3"/>
        <v/>
      </c>
      <c r="D105" s="36">
        <f t="shared" ca="1" si="2"/>
        <v>0</v>
      </c>
      <c r="E105" s="38" t="str">
        <f>IF(P36="","",SUM(D105/P36)*#REF!)</f>
        <v/>
      </c>
    </row>
    <row r="106" spans="1:5" ht="15.75" hidden="1" thickBot="1" x14ac:dyDescent="0.3">
      <c r="A106" s="99" t="s">
        <v>20</v>
      </c>
      <c r="B106" s="99"/>
      <c r="C106" s="99"/>
      <c r="D106" s="99" t="e">
        <f ca="1">SUM(D91:D105)</f>
        <v>#REF!</v>
      </c>
      <c r="E106" s="100" t="e">
        <f>SUM(E91:E105)</f>
        <v>#REF!</v>
      </c>
    </row>
    <row r="134" x14ac:dyDescent="0.25"/>
  </sheetData>
  <sheetProtection algorithmName="SHA-512" hashValue="b4lzJxU23JkBTF6n7g5BEGWC00oi1/+fXK/vYbWIYyl3O9aAc6fyLq//R6WuvQIPD2+8WEVm2TbXwW8HQ8SZUA==" saltValue="EkFOsNlv7Kr6EREObqM4jw==" spinCount="100000" sheet="1" objects="1" scenarios="1"/>
  <mergeCells count="1">
    <mergeCell ref="B3:J3"/>
  </mergeCells>
  <conditionalFormatting sqref="O15">
    <cfRule type="cellIs" dxfId="5"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 r:id="rId2"/>
  <legacyDrawingHF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07512"/>
  </sheetPr>
  <dimension ref="A1:Q134"/>
  <sheetViews>
    <sheetView showGridLines="0" showZeros="0" zoomScale="95" zoomScaleNormal="95" workbookViewId="0">
      <selection activeCell="B7" sqref="B7"/>
    </sheetView>
  </sheetViews>
  <sheetFormatPr defaultColWidth="0" defaultRowHeight="15" zeroHeight="1" x14ac:dyDescent="0.25"/>
  <cols>
    <col min="1" max="1" width="8.140625" style="36" customWidth="1"/>
    <col min="2" max="4" width="15.7109375" style="36" customWidth="1"/>
    <col min="5" max="5" width="15.7109375" style="38" customWidth="1"/>
    <col min="6" max="6" width="15.7109375" style="39" customWidth="1"/>
    <col min="7" max="9" width="16.85546875" style="39" customWidth="1"/>
    <col min="10" max="11" width="15.7109375" style="36" customWidth="1"/>
    <col min="12" max="15" width="15.7109375" style="36" hidden="1" customWidth="1"/>
    <col min="16" max="16" width="16.42578125" style="36" hidden="1" customWidth="1"/>
    <col min="17" max="17" width="2.140625" style="36" hidden="1" customWidth="1"/>
    <col min="18" max="16384" width="0" style="36" hidden="1"/>
  </cols>
  <sheetData>
    <row r="1" spans="1:16" x14ac:dyDescent="0.25">
      <c r="D1" s="37"/>
    </row>
    <row r="2" spans="1:16" x14ac:dyDescent="0.25">
      <c r="D2" s="37"/>
    </row>
    <row r="3" spans="1:16" ht="21.75" customHeight="1" x14ac:dyDescent="0.35">
      <c r="B3" s="356" t="str">
        <f>CONCATENATE("Uitvoeringsbepaling"," ",N6,", onderdeel van ",verzamelblad!A2," ",verzamelblad!A3)</f>
        <v>Uitvoeringsbepaling , onderdeel van bestek 2021-GRB2309</v>
      </c>
      <c r="C3" s="357"/>
      <c r="D3" s="357"/>
      <c r="E3" s="357"/>
      <c r="F3" s="357"/>
      <c r="G3" s="357"/>
      <c r="H3" s="357"/>
      <c r="I3" s="357"/>
      <c r="J3" s="358"/>
    </row>
    <row r="4" spans="1:16" x14ac:dyDescent="0.25">
      <c r="A4" s="40"/>
      <c r="B4" s="41"/>
      <c r="C4" s="41"/>
      <c r="D4" s="41"/>
      <c r="E4" s="42"/>
      <c r="F4" s="43"/>
      <c r="G4" s="43"/>
      <c r="H4" s="43"/>
      <c r="I4" s="43"/>
      <c r="J4" s="41"/>
      <c r="K4" s="40"/>
      <c r="L4" s="40"/>
      <c r="M4" s="40"/>
    </row>
    <row r="5" spans="1:16" ht="15" customHeight="1" x14ac:dyDescent="0.25">
      <c r="A5" s="44"/>
      <c r="B5" s="45"/>
      <c r="C5" s="46"/>
      <c r="D5" s="46"/>
      <c r="E5" s="47"/>
      <c r="F5" s="48"/>
      <c r="G5" s="48"/>
      <c r="H5" s="48"/>
      <c r="I5" s="48"/>
      <c r="J5" s="49"/>
      <c r="K5" s="40"/>
      <c r="L5" s="40"/>
      <c r="M5" s="40"/>
    </row>
    <row r="6" spans="1:16" x14ac:dyDescent="0.25">
      <c r="A6" s="44"/>
      <c r="B6" s="50"/>
      <c r="C6" s="51"/>
      <c r="D6" s="51"/>
      <c r="E6" s="52"/>
      <c r="F6" s="53"/>
      <c r="G6" s="54" t="s">
        <v>5</v>
      </c>
      <c r="H6" s="101"/>
      <c r="I6" s="101"/>
      <c r="J6" s="55">
        <v>30</v>
      </c>
      <c r="K6" s="40"/>
      <c r="L6" s="40"/>
      <c r="M6" s="40"/>
    </row>
    <row r="7" spans="1:16" x14ac:dyDescent="0.25">
      <c r="A7" s="44"/>
      <c r="B7" s="56"/>
      <c r="C7" s="57"/>
      <c r="D7" s="57"/>
      <c r="E7" s="58"/>
      <c r="F7" s="59"/>
      <c r="G7" s="60" t="s">
        <v>6</v>
      </c>
      <c r="H7" s="60"/>
      <c r="I7" s="60"/>
      <c r="J7" s="61" t="str">
        <f>CONCATENATE(J6,"a")</f>
        <v>30a</v>
      </c>
      <c r="K7" s="40"/>
      <c r="L7" s="40"/>
      <c r="M7" s="40"/>
    </row>
    <row r="8" spans="1:16" x14ac:dyDescent="0.25">
      <c r="A8" s="62"/>
      <c r="B8" s="62"/>
      <c r="C8" s="62"/>
      <c r="D8" s="62"/>
      <c r="E8" s="63"/>
      <c r="F8" s="64"/>
      <c r="G8" s="64"/>
      <c r="H8" s="64"/>
      <c r="I8" s="64"/>
      <c r="J8" s="65"/>
      <c r="K8" s="40"/>
      <c r="L8" s="40"/>
      <c r="M8" s="40"/>
    </row>
    <row r="9" spans="1:16" x14ac:dyDescent="0.25">
      <c r="A9" s="62"/>
      <c r="B9" s="62"/>
      <c r="C9" s="62"/>
      <c r="D9" s="62"/>
      <c r="E9" s="66">
        <f>VLOOKUP($J$6,verzamelblad!$A$5:$EX$51,14,0)</f>
        <v>0</v>
      </c>
      <c r="G9" s="64"/>
      <c r="H9" s="64"/>
      <c r="I9" s="64"/>
      <c r="J9" s="40"/>
      <c r="K9" s="40"/>
      <c r="L9" s="40"/>
      <c r="M9" s="40"/>
    </row>
    <row r="10" spans="1:16" x14ac:dyDescent="0.25">
      <c r="A10" s="62"/>
      <c r="B10" s="67" t="s">
        <v>44</v>
      </c>
      <c r="C10" s="68"/>
      <c r="D10" s="69"/>
      <c r="E10" s="69"/>
      <c r="F10" s="70" t="s">
        <v>75</v>
      </c>
      <c r="G10" s="70" t="s">
        <v>4</v>
      </c>
      <c r="H10" s="102" t="s">
        <v>76</v>
      </c>
      <c r="I10" s="102" t="s">
        <v>78</v>
      </c>
      <c r="J10" s="71" t="s">
        <v>77</v>
      </c>
      <c r="K10" s="63"/>
      <c r="L10" s="63"/>
      <c r="M10" s="72"/>
      <c r="N10" s="38"/>
    </row>
    <row r="11" spans="1:16" ht="18.75" customHeight="1" x14ac:dyDescent="0.25">
      <c r="B11" s="73" t="s">
        <v>46</v>
      </c>
      <c r="C11" s="74"/>
      <c r="D11" s="74"/>
      <c r="E11" s="75"/>
      <c r="F11" s="76"/>
      <c r="G11" s="77"/>
      <c r="H11" s="106"/>
      <c r="I11" s="106"/>
      <c r="J11" s="78">
        <f>SUM(G11*H11)</f>
        <v>0</v>
      </c>
      <c r="K11" s="38"/>
      <c r="L11" s="79"/>
      <c r="M11" s="79"/>
      <c r="N11" s="38"/>
      <c r="O11" s="38"/>
    </row>
    <row r="12" spans="1:16" x14ac:dyDescent="0.25">
      <c r="A12" s="62"/>
      <c r="B12" s="80" t="s">
        <v>47</v>
      </c>
      <c r="C12" s="81"/>
      <c r="D12" s="81"/>
      <c r="E12" s="82"/>
      <c r="F12" s="83"/>
      <c r="G12" s="77"/>
      <c r="H12" s="106"/>
      <c r="I12" s="106"/>
      <c r="J12" s="78">
        <f>SUM(G12*H12)</f>
        <v>0</v>
      </c>
      <c r="K12" s="84"/>
      <c r="L12" s="84"/>
      <c r="M12" s="84"/>
      <c r="N12" s="85"/>
      <c r="O12" s="86"/>
      <c r="P12" s="62"/>
    </row>
    <row r="13" spans="1:16" x14ac:dyDescent="0.25">
      <c r="A13" s="62"/>
      <c r="B13" s="80" t="s">
        <v>48</v>
      </c>
      <c r="C13" s="81"/>
      <c r="D13" s="81"/>
      <c r="E13" s="82"/>
      <c r="F13" s="83"/>
      <c r="G13" s="77">
        <v>9</v>
      </c>
      <c r="H13" s="106"/>
      <c r="I13" s="106"/>
      <c r="J13" s="78">
        <f t="shared" ref="J13:J38" si="0">SUM(G13*H13)</f>
        <v>0</v>
      </c>
      <c r="K13" s="84"/>
      <c r="L13" s="84"/>
      <c r="M13" s="84"/>
      <c r="N13" s="85"/>
      <c r="O13" s="86"/>
      <c r="P13" s="62"/>
    </row>
    <row r="14" spans="1:16" x14ac:dyDescent="0.25">
      <c r="A14" s="62"/>
      <c r="B14" s="80" t="s">
        <v>49</v>
      </c>
      <c r="C14" s="81"/>
      <c r="D14" s="81"/>
      <c r="E14" s="82"/>
      <c r="F14" s="83">
        <v>159</v>
      </c>
      <c r="G14" s="77"/>
      <c r="H14" s="106"/>
      <c r="I14" s="106"/>
      <c r="J14" s="78">
        <f t="shared" si="0"/>
        <v>0</v>
      </c>
      <c r="K14" s="84"/>
      <c r="L14" s="84"/>
      <c r="M14" s="84"/>
      <c r="N14" s="85"/>
      <c r="O14" s="86"/>
      <c r="P14" s="62"/>
    </row>
    <row r="15" spans="1:16" x14ac:dyDescent="0.25">
      <c r="A15" s="62"/>
      <c r="B15" s="80" t="s">
        <v>94</v>
      </c>
      <c r="C15" s="81"/>
      <c r="D15" s="81"/>
      <c r="E15" s="82"/>
      <c r="F15" s="83" t="s">
        <v>106</v>
      </c>
      <c r="G15" s="77"/>
      <c r="H15" s="106"/>
      <c r="I15" s="106"/>
      <c r="J15" s="78">
        <f t="shared" si="0"/>
        <v>0</v>
      </c>
      <c r="K15" s="84"/>
      <c r="L15" s="84"/>
      <c r="M15" s="84"/>
      <c r="N15" s="85"/>
      <c r="O15" s="63"/>
      <c r="P15" s="62"/>
    </row>
    <row r="16" spans="1:16" x14ac:dyDescent="0.25">
      <c r="A16" s="62"/>
      <c r="B16" s="80" t="s">
        <v>50</v>
      </c>
      <c r="C16" s="81"/>
      <c r="D16" s="81"/>
      <c r="E16" s="82"/>
      <c r="F16" s="76" t="s">
        <v>100</v>
      </c>
      <c r="G16" s="77"/>
      <c r="H16" s="106"/>
      <c r="I16" s="106"/>
      <c r="J16" s="78">
        <f t="shared" si="0"/>
        <v>0</v>
      </c>
      <c r="K16" s="62"/>
      <c r="L16" s="62"/>
      <c r="M16" s="62"/>
      <c r="N16" s="62"/>
      <c r="O16" s="62"/>
      <c r="P16" s="62"/>
    </row>
    <row r="17" spans="1:16" x14ac:dyDescent="0.25">
      <c r="A17" s="62"/>
      <c r="B17" s="80" t="s">
        <v>74</v>
      </c>
      <c r="C17" s="81"/>
      <c r="D17" s="81"/>
      <c r="E17" s="82"/>
      <c r="F17" s="76"/>
      <c r="G17" s="77"/>
      <c r="H17" s="106"/>
      <c r="I17" s="106"/>
      <c r="J17" s="78">
        <f t="shared" si="0"/>
        <v>0</v>
      </c>
      <c r="K17" s="62"/>
      <c r="L17" s="62"/>
      <c r="M17" s="62"/>
      <c r="N17" s="62"/>
      <c r="O17" s="62"/>
      <c r="P17" s="62"/>
    </row>
    <row r="18" spans="1:16" x14ac:dyDescent="0.25">
      <c r="A18" s="62"/>
      <c r="B18" s="80" t="s">
        <v>51</v>
      </c>
      <c r="C18" s="81"/>
      <c r="D18" s="81"/>
      <c r="E18" s="82"/>
      <c r="F18" s="83"/>
      <c r="G18" s="77"/>
      <c r="H18" s="106"/>
      <c r="I18" s="106"/>
      <c r="J18" s="78">
        <f t="shared" si="0"/>
        <v>0</v>
      </c>
      <c r="K18" s="62"/>
      <c r="L18" s="62"/>
      <c r="M18" s="62"/>
      <c r="N18" s="62"/>
      <c r="O18" s="62"/>
      <c r="P18" s="62"/>
    </row>
    <row r="19" spans="1:16" ht="15.75" customHeight="1" x14ac:dyDescent="0.25">
      <c r="A19" s="62"/>
      <c r="B19" s="80" t="s">
        <v>52</v>
      </c>
      <c r="C19" s="81"/>
      <c r="D19" s="81"/>
      <c r="E19" s="82"/>
      <c r="F19" s="76"/>
      <c r="G19" s="77"/>
      <c r="H19" s="106"/>
      <c r="I19" s="106"/>
      <c r="J19" s="78">
        <f t="shared" si="0"/>
        <v>0</v>
      </c>
      <c r="K19" s="62"/>
      <c r="L19" s="62"/>
      <c r="M19" s="62"/>
      <c r="N19" s="62"/>
      <c r="O19" s="62"/>
      <c r="P19" s="62"/>
    </row>
    <row r="20" spans="1:16" ht="15.75" customHeight="1" x14ac:dyDescent="0.25">
      <c r="A20" s="62"/>
      <c r="B20" s="80" t="s">
        <v>53</v>
      </c>
      <c r="C20" s="81"/>
      <c r="D20" s="81"/>
      <c r="E20" s="82"/>
      <c r="F20" s="76"/>
      <c r="G20" s="77"/>
      <c r="H20" s="106"/>
      <c r="I20" s="106"/>
      <c r="J20" s="78">
        <f t="shared" si="0"/>
        <v>0</v>
      </c>
      <c r="K20" s="62"/>
      <c r="L20" s="62"/>
      <c r="M20" s="62"/>
      <c r="N20" s="62"/>
      <c r="O20" s="62"/>
      <c r="P20" s="62"/>
    </row>
    <row r="21" spans="1:16" x14ac:dyDescent="0.25">
      <c r="A21" s="62"/>
      <c r="B21" s="80" t="s">
        <v>54</v>
      </c>
      <c r="C21" s="81"/>
      <c r="D21" s="87"/>
      <c r="E21" s="82"/>
      <c r="F21" s="76">
        <v>972</v>
      </c>
      <c r="G21" s="77"/>
      <c r="H21" s="106"/>
      <c r="I21" s="106"/>
      <c r="J21" s="78">
        <f t="shared" si="0"/>
        <v>0</v>
      </c>
      <c r="K21" s="88"/>
      <c r="L21" s="88"/>
      <c r="M21" s="88"/>
      <c r="N21" s="62"/>
      <c r="O21" s="63"/>
      <c r="P21" s="89"/>
    </row>
    <row r="22" spans="1:16" x14ac:dyDescent="0.25">
      <c r="A22" s="62"/>
      <c r="B22" s="80" t="s">
        <v>55</v>
      </c>
      <c r="C22" s="81"/>
      <c r="D22" s="81"/>
      <c r="E22" s="82"/>
      <c r="F22" s="76"/>
      <c r="G22" s="77"/>
      <c r="H22" s="106"/>
      <c r="I22" s="106"/>
      <c r="J22" s="78">
        <f t="shared" si="0"/>
        <v>0</v>
      </c>
      <c r="K22" s="62"/>
      <c r="L22" s="62"/>
      <c r="M22" s="62"/>
      <c r="N22" s="62"/>
      <c r="O22" s="63"/>
      <c r="P22" s="89"/>
    </row>
    <row r="23" spans="1:16" x14ac:dyDescent="0.25">
      <c r="A23" s="62"/>
      <c r="B23" s="80" t="s">
        <v>72</v>
      </c>
      <c r="C23" s="81"/>
      <c r="D23" s="82"/>
      <c r="E23" s="82"/>
      <c r="F23" s="39">
        <v>172</v>
      </c>
      <c r="G23" s="77"/>
      <c r="H23" s="106"/>
      <c r="I23" s="106"/>
      <c r="J23" s="78">
        <f t="shared" si="0"/>
        <v>0</v>
      </c>
      <c r="K23" s="63"/>
      <c r="L23" s="63"/>
      <c r="M23" s="63"/>
      <c r="N23" s="62"/>
      <c r="O23" s="63"/>
      <c r="P23" s="89"/>
    </row>
    <row r="24" spans="1:16" x14ac:dyDescent="0.25">
      <c r="A24" s="62"/>
      <c r="B24" s="73" t="s">
        <v>56</v>
      </c>
      <c r="C24" s="81"/>
      <c r="D24" s="82"/>
      <c r="E24" s="82"/>
      <c r="F24" s="76"/>
      <c r="G24" s="77"/>
      <c r="H24" s="106"/>
      <c r="I24" s="106"/>
      <c r="J24" s="78">
        <f t="shared" si="0"/>
        <v>0</v>
      </c>
      <c r="K24" s="44"/>
      <c r="L24" s="44"/>
      <c r="M24" s="44"/>
      <c r="N24" s="62"/>
      <c r="O24" s="63"/>
      <c r="P24" s="89"/>
    </row>
    <row r="25" spans="1:16" x14ac:dyDescent="0.25">
      <c r="A25" s="62"/>
      <c r="B25" s="73" t="s">
        <v>57</v>
      </c>
      <c r="C25" s="81"/>
      <c r="D25" s="82"/>
      <c r="E25" s="82"/>
      <c r="F25" s="76"/>
      <c r="G25" s="77"/>
      <c r="H25" s="106"/>
      <c r="I25" s="106"/>
      <c r="J25" s="78">
        <f t="shared" si="0"/>
        <v>0</v>
      </c>
      <c r="K25" s="44"/>
      <c r="L25" s="44"/>
      <c r="M25" s="44"/>
      <c r="N25" s="62"/>
      <c r="O25" s="63"/>
      <c r="P25" s="89"/>
    </row>
    <row r="26" spans="1:16" x14ac:dyDescent="0.25">
      <c r="A26" s="62"/>
      <c r="B26" s="73" t="s">
        <v>58</v>
      </c>
      <c r="C26" s="81"/>
      <c r="D26" s="82"/>
      <c r="E26" s="82"/>
      <c r="F26" s="76">
        <v>2039</v>
      </c>
      <c r="G26" s="77"/>
      <c r="H26" s="106"/>
      <c r="I26" s="106"/>
      <c r="J26" s="78">
        <f t="shared" si="0"/>
        <v>0</v>
      </c>
      <c r="K26" s="44"/>
      <c r="L26" s="44"/>
      <c r="M26" s="44"/>
      <c r="N26" s="62"/>
      <c r="O26" s="63"/>
      <c r="P26" s="89"/>
    </row>
    <row r="27" spans="1:16" x14ac:dyDescent="0.25">
      <c r="A27" s="62"/>
      <c r="B27" s="73" t="s">
        <v>59</v>
      </c>
      <c r="C27" s="81"/>
      <c r="D27" s="82"/>
      <c r="E27" s="82"/>
      <c r="F27" s="76"/>
      <c r="G27" s="77"/>
      <c r="H27" s="106"/>
      <c r="I27" s="106"/>
      <c r="J27" s="78">
        <f t="shared" si="0"/>
        <v>0</v>
      </c>
      <c r="K27" s="44"/>
      <c r="L27" s="44"/>
      <c r="M27" s="44"/>
      <c r="N27" s="62"/>
      <c r="O27" s="63"/>
      <c r="P27" s="89"/>
    </row>
    <row r="28" spans="1:16" x14ac:dyDescent="0.25">
      <c r="A28" s="62"/>
      <c r="B28" s="73" t="s">
        <v>45</v>
      </c>
      <c r="C28" s="81"/>
      <c r="D28" s="82"/>
      <c r="E28" s="82"/>
      <c r="F28" s="76"/>
      <c r="G28" s="77">
        <v>1</v>
      </c>
      <c r="H28" s="106"/>
      <c r="I28" s="106"/>
      <c r="J28" s="78">
        <f t="shared" si="0"/>
        <v>0</v>
      </c>
      <c r="K28" s="44"/>
      <c r="L28" s="44"/>
      <c r="M28" s="44"/>
      <c r="N28" s="62"/>
      <c r="O28" s="63"/>
      <c r="P28" s="89"/>
    </row>
    <row r="29" spans="1:16" x14ac:dyDescent="0.25">
      <c r="A29" s="62"/>
      <c r="B29" s="73" t="s">
        <v>73</v>
      </c>
      <c r="C29" s="81"/>
      <c r="D29" s="82"/>
      <c r="E29" s="82"/>
      <c r="F29" s="77">
        <v>33</v>
      </c>
      <c r="G29" s="77"/>
      <c r="H29" s="109"/>
      <c r="I29" s="109"/>
      <c r="J29" s="78">
        <f t="shared" si="0"/>
        <v>0</v>
      </c>
      <c r="K29" s="44"/>
      <c r="L29" s="44"/>
      <c r="M29" s="44"/>
      <c r="N29" s="62"/>
      <c r="O29" s="63"/>
      <c r="P29" s="89"/>
    </row>
    <row r="30" spans="1:16" x14ac:dyDescent="0.25">
      <c r="A30" s="62"/>
      <c r="B30" s="73" t="s">
        <v>73</v>
      </c>
      <c r="C30" s="81"/>
      <c r="D30" s="82"/>
      <c r="E30" s="82"/>
      <c r="F30" s="77"/>
      <c r="G30" s="77"/>
      <c r="H30" s="109"/>
      <c r="I30" s="109"/>
      <c r="J30" s="78">
        <f t="shared" si="0"/>
        <v>0</v>
      </c>
      <c r="K30" s="44"/>
      <c r="L30" s="44"/>
      <c r="M30" s="44"/>
      <c r="N30" s="62"/>
      <c r="O30" s="63"/>
      <c r="P30" s="89"/>
    </row>
    <row r="31" spans="1:16" x14ac:dyDescent="0.25">
      <c r="A31" s="62"/>
      <c r="B31" s="73" t="s">
        <v>73</v>
      </c>
      <c r="C31" s="81"/>
      <c r="D31" s="82"/>
      <c r="E31" s="82"/>
      <c r="F31" s="77"/>
      <c r="G31" s="77"/>
      <c r="H31" s="109"/>
      <c r="I31" s="109"/>
      <c r="J31" s="78">
        <f t="shared" si="0"/>
        <v>0</v>
      </c>
      <c r="K31" s="44"/>
      <c r="L31" s="44"/>
      <c r="M31" s="44"/>
      <c r="N31" s="62"/>
      <c r="O31" s="63"/>
      <c r="P31" s="89"/>
    </row>
    <row r="32" spans="1:16" x14ac:dyDescent="0.25">
      <c r="A32" s="62"/>
      <c r="B32" s="110" t="s">
        <v>85</v>
      </c>
      <c r="C32" s="111" t="s">
        <v>102</v>
      </c>
      <c r="D32" s="112"/>
      <c r="E32" s="112"/>
      <c r="F32" s="113"/>
      <c r="G32" s="114">
        <v>7</v>
      </c>
      <c r="H32" s="108"/>
      <c r="I32" s="108"/>
      <c r="J32" s="78">
        <f t="shared" si="0"/>
        <v>0</v>
      </c>
      <c r="K32" s="44"/>
      <c r="L32" s="44"/>
      <c r="M32" s="44"/>
      <c r="N32" s="62"/>
      <c r="O32" s="63"/>
      <c r="P32" s="89"/>
    </row>
    <row r="33" spans="1:16" x14ac:dyDescent="0.25">
      <c r="A33" s="62"/>
      <c r="B33" s="73" t="s">
        <v>86</v>
      </c>
      <c r="C33" s="81" t="s">
        <v>91</v>
      </c>
      <c r="D33" s="82"/>
      <c r="E33" s="82"/>
      <c r="F33" s="76"/>
      <c r="G33" s="77">
        <v>2</v>
      </c>
      <c r="H33" s="106"/>
      <c r="I33" s="106"/>
      <c r="J33" s="78">
        <f t="shared" si="0"/>
        <v>0</v>
      </c>
      <c r="K33" s="44"/>
      <c r="L33" s="44"/>
      <c r="M33" s="44"/>
      <c r="N33" s="62"/>
      <c r="O33" s="63"/>
      <c r="P33" s="89"/>
    </row>
    <row r="34" spans="1:16" x14ac:dyDescent="0.25">
      <c r="A34" s="62"/>
      <c r="B34" s="73" t="s">
        <v>87</v>
      </c>
      <c r="C34" s="81" t="s">
        <v>96</v>
      </c>
      <c r="D34" s="82"/>
      <c r="E34" s="82"/>
      <c r="F34" s="76"/>
      <c r="G34" s="77">
        <v>2</v>
      </c>
      <c r="H34" s="106"/>
      <c r="I34" s="106"/>
      <c r="J34" s="78">
        <f t="shared" si="0"/>
        <v>0</v>
      </c>
      <c r="K34" s="44"/>
      <c r="L34" s="44"/>
      <c r="M34" s="44"/>
      <c r="N34" s="62"/>
      <c r="O34" s="63"/>
      <c r="P34" s="89"/>
    </row>
    <row r="35" spans="1:16" x14ac:dyDescent="0.25">
      <c r="A35" s="62"/>
      <c r="B35" s="73" t="s">
        <v>88</v>
      </c>
      <c r="C35" s="103" t="s">
        <v>101</v>
      </c>
      <c r="D35" s="104"/>
      <c r="E35" s="104"/>
      <c r="F35" s="76"/>
      <c r="G35" s="105">
        <v>1</v>
      </c>
      <c r="H35" s="107"/>
      <c r="I35" s="107"/>
      <c r="J35" s="78">
        <f t="shared" si="0"/>
        <v>0</v>
      </c>
      <c r="K35" s="44"/>
      <c r="L35" s="44"/>
      <c r="M35" s="44"/>
      <c r="N35" s="62"/>
      <c r="O35" s="63"/>
      <c r="P35" s="89"/>
    </row>
    <row r="36" spans="1:16" x14ac:dyDescent="0.25">
      <c r="A36" s="62"/>
      <c r="B36" s="73" t="s">
        <v>89</v>
      </c>
      <c r="C36" s="103" t="s">
        <v>103</v>
      </c>
      <c r="D36" s="104"/>
      <c r="E36" s="104"/>
      <c r="F36" s="76"/>
      <c r="G36" s="105">
        <v>1</v>
      </c>
      <c r="H36" s="107"/>
      <c r="I36" s="107"/>
      <c r="J36" s="78">
        <f t="shared" si="0"/>
        <v>0</v>
      </c>
      <c r="K36" s="44"/>
      <c r="L36" s="44"/>
      <c r="M36" s="44"/>
      <c r="N36" s="62"/>
      <c r="O36" s="63"/>
      <c r="P36" s="89"/>
    </row>
    <row r="37" spans="1:16" x14ac:dyDescent="0.25">
      <c r="A37" s="62"/>
      <c r="B37" s="73" t="s">
        <v>90</v>
      </c>
      <c r="C37" s="116" t="s">
        <v>101</v>
      </c>
      <c r="D37" s="76"/>
      <c r="E37" s="76"/>
      <c r="F37" s="76"/>
      <c r="G37" s="77"/>
      <c r="H37" s="107"/>
      <c r="I37" s="107"/>
      <c r="J37" s="78">
        <f t="shared" si="0"/>
        <v>0</v>
      </c>
      <c r="K37" s="62"/>
      <c r="L37" s="62"/>
      <c r="M37" s="62"/>
      <c r="N37" s="62"/>
      <c r="O37" s="62"/>
      <c r="P37" s="62"/>
    </row>
    <row r="38" spans="1:16" x14ac:dyDescent="0.25">
      <c r="A38" s="62"/>
      <c r="B38" s="73"/>
      <c r="C38" s="116" t="s">
        <v>99</v>
      </c>
      <c r="D38" s="76"/>
      <c r="E38" s="76"/>
      <c r="F38" s="76"/>
      <c r="G38" s="77">
        <v>2</v>
      </c>
      <c r="H38" s="107"/>
      <c r="I38" s="107"/>
      <c r="J38" s="78">
        <f t="shared" si="0"/>
        <v>0</v>
      </c>
      <c r="K38" s="63"/>
      <c r="L38" s="63"/>
      <c r="M38" s="63"/>
      <c r="N38" s="62"/>
      <c r="O38" s="62"/>
      <c r="P38" s="62"/>
    </row>
    <row r="39" spans="1:16" x14ac:dyDescent="0.25">
      <c r="A39" s="62"/>
      <c r="B39" s="73" t="s">
        <v>84</v>
      </c>
      <c r="C39" s="76"/>
      <c r="D39" s="76"/>
      <c r="E39" s="76"/>
      <c r="F39" s="76"/>
      <c r="G39" s="77">
        <v>3</v>
      </c>
      <c r="H39" s="107"/>
      <c r="I39" s="107"/>
      <c r="J39" s="78">
        <f>SUM(G39*H39)</f>
        <v>0</v>
      </c>
      <c r="K39" s="44"/>
      <c r="L39" s="44"/>
      <c r="M39" s="44"/>
      <c r="N39" s="62"/>
      <c r="O39" s="62"/>
      <c r="P39" s="62"/>
    </row>
    <row r="40" spans="1:16" ht="15.75" thickBot="1" x14ac:dyDescent="0.3">
      <c r="A40" s="62"/>
      <c r="B40" s="90" t="s">
        <v>71</v>
      </c>
      <c r="C40" s="91"/>
      <c r="D40" s="92"/>
      <c r="E40" s="92"/>
      <c r="F40" s="93"/>
      <c r="G40" s="94"/>
      <c r="H40" s="94"/>
      <c r="I40" s="94"/>
      <c r="J40" s="115"/>
      <c r="K40" s="44"/>
      <c r="L40" s="44"/>
      <c r="M40" s="44"/>
      <c r="N40" s="62"/>
      <c r="O40" s="62"/>
      <c r="P40" s="62"/>
    </row>
    <row r="41" spans="1:16" ht="15.75" thickTop="1" x14ac:dyDescent="0.25">
      <c r="A41" s="62"/>
      <c r="B41" s="62"/>
      <c r="C41" s="62"/>
      <c r="D41" s="62"/>
      <c r="E41" s="95"/>
      <c r="F41" s="89"/>
      <c r="G41" s="88"/>
      <c r="H41" s="88"/>
      <c r="I41" s="88"/>
      <c r="J41" s="63"/>
      <c r="K41" s="44"/>
      <c r="L41" s="44"/>
      <c r="M41" s="44"/>
      <c r="N41" s="62"/>
      <c r="O41" s="62"/>
      <c r="P41" s="62"/>
    </row>
    <row r="42" spans="1:16" x14ac:dyDescent="0.25">
      <c r="A42" s="62"/>
      <c r="B42" s="62"/>
      <c r="C42" s="62"/>
      <c r="D42" s="62"/>
      <c r="E42" s="95"/>
      <c r="F42" s="89"/>
      <c r="G42" s="88"/>
      <c r="H42" s="88"/>
      <c r="I42" s="88"/>
      <c r="J42" s="63"/>
      <c r="K42" s="44"/>
      <c r="L42" s="44"/>
      <c r="M42" s="44"/>
      <c r="N42" s="62"/>
      <c r="O42" s="62"/>
      <c r="P42" s="62"/>
    </row>
    <row r="43" spans="1:16" x14ac:dyDescent="0.25">
      <c r="A43" s="62"/>
      <c r="B43" s="62"/>
      <c r="C43" s="62"/>
      <c r="D43" s="62"/>
      <c r="E43" s="95"/>
      <c r="F43" s="89"/>
      <c r="G43" s="88"/>
      <c r="H43" s="88"/>
      <c r="I43" s="88"/>
      <c r="J43" s="63"/>
      <c r="K43" s="44"/>
      <c r="L43" s="44"/>
      <c r="M43" s="44"/>
      <c r="N43" s="62"/>
      <c r="O43" s="62"/>
      <c r="P43" s="62"/>
    </row>
    <row r="44" spans="1:16" x14ac:dyDescent="0.25">
      <c r="A44" s="62"/>
      <c r="B44" s="62"/>
      <c r="C44" s="62"/>
      <c r="D44" s="62"/>
      <c r="E44" s="95"/>
      <c r="F44" s="89"/>
      <c r="G44" s="88"/>
      <c r="H44" s="88"/>
      <c r="I44" s="88"/>
      <c r="J44" s="63"/>
      <c r="K44" s="44"/>
      <c r="L44" s="44"/>
      <c r="M44" s="44"/>
      <c r="N44" s="62"/>
      <c r="O44" s="62"/>
      <c r="P44" s="62"/>
    </row>
    <row r="45" spans="1:16" x14ac:dyDescent="0.25">
      <c r="A45" s="62"/>
      <c r="B45" s="62"/>
      <c r="C45" s="62"/>
      <c r="D45" s="62"/>
      <c r="E45" s="95"/>
      <c r="F45" s="89"/>
      <c r="G45" s="88"/>
      <c r="H45" s="88"/>
      <c r="I45" s="88"/>
      <c r="J45" s="63"/>
      <c r="K45" s="44"/>
      <c r="L45" s="44"/>
      <c r="M45" s="44"/>
      <c r="N45" s="62"/>
      <c r="O45" s="62"/>
      <c r="P45" s="62"/>
    </row>
    <row r="46" spans="1:16" x14ac:dyDescent="0.25">
      <c r="A46" s="62"/>
      <c r="B46" s="62"/>
      <c r="C46" s="62"/>
      <c r="D46" s="62"/>
      <c r="E46" s="95"/>
      <c r="F46" s="89"/>
      <c r="G46" s="88"/>
      <c r="H46" s="88"/>
      <c r="I46" s="88"/>
      <c r="J46" s="63"/>
      <c r="K46" s="44"/>
      <c r="L46" s="44"/>
      <c r="M46" s="44"/>
      <c r="N46" s="62"/>
      <c r="O46" s="62"/>
      <c r="P46" s="62"/>
    </row>
    <row r="47" spans="1:16" x14ac:dyDescent="0.25">
      <c r="A47" s="62"/>
      <c r="B47" s="62"/>
      <c r="C47" s="62"/>
      <c r="D47" s="62"/>
      <c r="E47" s="63"/>
      <c r="F47" s="89"/>
      <c r="G47" s="89"/>
      <c r="H47" s="89"/>
      <c r="I47" s="89"/>
      <c r="J47" s="62"/>
      <c r="K47" s="44"/>
      <c r="L47" s="44"/>
      <c r="M47" s="44"/>
      <c r="N47" s="62"/>
      <c r="O47" s="62"/>
      <c r="P47" s="62"/>
    </row>
    <row r="48" spans="1:16" x14ac:dyDescent="0.25">
      <c r="A48" s="62"/>
      <c r="B48" s="62"/>
      <c r="C48" s="62"/>
      <c r="D48" s="62"/>
      <c r="E48" s="63"/>
      <c r="F48" s="89"/>
      <c r="G48" s="89"/>
      <c r="H48" s="89"/>
      <c r="I48" s="89"/>
      <c r="J48" s="62"/>
      <c r="K48" s="62"/>
      <c r="L48" s="62"/>
      <c r="M48" s="62"/>
      <c r="N48" s="62"/>
      <c r="O48" s="62"/>
      <c r="P48" s="62"/>
    </row>
    <row r="49" spans="1:16" x14ac:dyDescent="0.25">
      <c r="A49" s="62"/>
      <c r="B49" s="62"/>
      <c r="C49" s="62"/>
      <c r="D49" s="62"/>
      <c r="E49" s="63"/>
      <c r="F49" s="89"/>
      <c r="G49" s="89"/>
      <c r="H49" s="89"/>
      <c r="I49" s="89"/>
      <c r="J49" s="63"/>
      <c r="K49" s="63"/>
      <c r="L49" s="63"/>
      <c r="M49" s="63"/>
      <c r="N49" s="62"/>
      <c r="O49" s="62"/>
      <c r="P49" s="62"/>
    </row>
    <row r="50" spans="1:16" x14ac:dyDescent="0.25">
      <c r="A50" s="62"/>
      <c r="B50" s="62"/>
      <c r="C50" s="62"/>
      <c r="D50" s="62"/>
      <c r="E50" s="95"/>
      <c r="F50" s="89"/>
      <c r="G50" s="88"/>
      <c r="H50" s="88"/>
      <c r="I50" s="88"/>
      <c r="J50" s="63"/>
      <c r="K50" s="44"/>
      <c r="L50" s="44"/>
      <c r="M50" s="44"/>
      <c r="N50" s="62"/>
      <c r="O50" s="62"/>
      <c r="P50" s="62"/>
    </row>
    <row r="51" spans="1:16" x14ac:dyDescent="0.25">
      <c r="A51" s="62"/>
      <c r="B51" s="62"/>
      <c r="C51" s="62"/>
      <c r="D51" s="62"/>
      <c r="E51" s="95"/>
      <c r="F51" s="89"/>
      <c r="G51" s="88"/>
      <c r="H51" s="88"/>
      <c r="I51" s="88"/>
      <c r="J51" s="63"/>
      <c r="K51" s="44"/>
      <c r="L51" s="44"/>
      <c r="M51" s="44"/>
      <c r="N51" s="62"/>
      <c r="O51" s="62"/>
      <c r="P51" s="62"/>
    </row>
    <row r="52" spans="1:16" x14ac:dyDescent="0.25">
      <c r="A52" s="62"/>
      <c r="B52" s="62"/>
      <c r="C52" s="62"/>
      <c r="D52" s="62"/>
      <c r="E52" s="95"/>
      <c r="F52" s="89"/>
      <c r="G52" s="88"/>
      <c r="H52" s="88"/>
      <c r="I52" s="88"/>
      <c r="J52" s="63"/>
      <c r="K52" s="44"/>
      <c r="L52" s="44"/>
      <c r="M52" s="44"/>
      <c r="N52" s="62"/>
      <c r="O52" s="62"/>
      <c r="P52" s="62"/>
    </row>
    <row r="53" spans="1:16" x14ac:dyDescent="0.25">
      <c r="A53" s="62"/>
      <c r="B53" s="62"/>
      <c r="C53" s="62"/>
      <c r="D53" s="62"/>
      <c r="E53" s="95"/>
      <c r="F53" s="89"/>
      <c r="G53" s="88"/>
      <c r="H53" s="88"/>
      <c r="I53" s="88"/>
      <c r="J53" s="63"/>
      <c r="K53" s="44"/>
      <c r="L53" s="44"/>
      <c r="M53" s="44"/>
      <c r="N53" s="62"/>
      <c r="O53" s="62"/>
      <c r="P53" s="62"/>
    </row>
    <row r="54" spans="1:16" x14ac:dyDescent="0.25">
      <c r="A54" s="62"/>
      <c r="B54" s="62"/>
      <c r="C54" s="62"/>
      <c r="D54" s="62"/>
      <c r="E54" s="95"/>
      <c r="F54" s="89"/>
      <c r="G54" s="88"/>
      <c r="H54" s="88"/>
      <c r="I54" s="88"/>
      <c r="J54" s="63"/>
      <c r="K54" s="44"/>
      <c r="L54" s="44"/>
      <c r="M54" s="44"/>
      <c r="N54" s="62"/>
      <c r="O54" s="62"/>
      <c r="P54" s="62"/>
    </row>
    <row r="55" spans="1:16" x14ac:dyDescent="0.25">
      <c r="A55" s="62"/>
      <c r="B55" s="62"/>
      <c r="C55" s="62"/>
      <c r="D55" s="62"/>
      <c r="E55" s="95"/>
      <c r="F55" s="89"/>
      <c r="G55" s="88"/>
      <c r="H55" s="88"/>
      <c r="I55" s="88"/>
      <c r="J55" s="63"/>
      <c r="K55" s="44"/>
      <c r="L55" s="44"/>
      <c r="M55" s="44"/>
      <c r="N55" s="62"/>
      <c r="O55" s="62"/>
      <c r="P55" s="62"/>
    </row>
    <row r="56" spans="1:16" x14ac:dyDescent="0.25">
      <c r="A56" s="62"/>
      <c r="B56" s="62"/>
      <c r="C56" s="62"/>
      <c r="D56" s="62"/>
      <c r="E56" s="95"/>
      <c r="F56" s="89"/>
      <c r="G56" s="88"/>
      <c r="H56" s="88"/>
      <c r="I56" s="88"/>
      <c r="J56" s="63"/>
      <c r="K56" s="44"/>
      <c r="L56" s="44"/>
      <c r="M56" s="44"/>
      <c r="N56" s="62"/>
      <c r="O56" s="62"/>
      <c r="P56" s="62"/>
    </row>
    <row r="57" spans="1:16" x14ac:dyDescent="0.25">
      <c r="A57" s="62"/>
      <c r="B57" s="62"/>
      <c r="C57" s="62"/>
      <c r="D57" s="62"/>
      <c r="E57" s="95"/>
      <c r="F57" s="89"/>
      <c r="G57" s="88"/>
      <c r="H57" s="88"/>
      <c r="I57" s="88"/>
      <c r="J57" s="63"/>
      <c r="K57" s="44"/>
      <c r="L57" s="44"/>
      <c r="M57" s="44"/>
      <c r="N57" s="62"/>
      <c r="O57" s="62"/>
      <c r="P57" s="62"/>
    </row>
    <row r="58" spans="1:16" x14ac:dyDescent="0.25">
      <c r="A58" s="62"/>
      <c r="B58" s="62"/>
      <c r="C58" s="62"/>
      <c r="D58" s="62"/>
      <c r="E58" s="95"/>
      <c r="F58" s="89"/>
      <c r="G58" s="88"/>
      <c r="H58" s="88"/>
      <c r="I58" s="88"/>
      <c r="J58" s="63"/>
      <c r="K58" s="44"/>
      <c r="L58" s="44"/>
      <c r="M58" s="44"/>
      <c r="N58" s="62"/>
      <c r="O58" s="62"/>
      <c r="P58" s="62"/>
    </row>
    <row r="59" spans="1:16" x14ac:dyDescent="0.25">
      <c r="A59" s="62"/>
      <c r="B59" s="62"/>
      <c r="C59" s="62"/>
      <c r="D59" s="62"/>
      <c r="E59" s="95"/>
      <c r="F59" s="89"/>
      <c r="G59" s="88"/>
      <c r="H59" s="88"/>
      <c r="I59" s="88"/>
      <c r="J59" s="63"/>
      <c r="K59" s="44"/>
      <c r="L59" s="44"/>
      <c r="M59" s="44"/>
      <c r="N59" s="62"/>
      <c r="O59" s="62"/>
      <c r="P59" s="62"/>
    </row>
    <row r="60" spans="1:16" hidden="1" x14ac:dyDescent="0.25">
      <c r="A60" s="62"/>
      <c r="B60" s="62"/>
      <c r="C60" s="62"/>
      <c r="D60" s="62"/>
      <c r="E60" s="63"/>
      <c r="F60" s="89"/>
      <c r="G60" s="89"/>
      <c r="H60" s="89"/>
      <c r="I60" s="89"/>
      <c r="J60" s="62"/>
      <c r="K60" s="44"/>
      <c r="L60" s="44"/>
      <c r="M60" s="44"/>
      <c r="N60" s="62"/>
      <c r="O60" s="62"/>
      <c r="P60" s="62"/>
    </row>
    <row r="61" spans="1:16" hidden="1" x14ac:dyDescent="0.25">
      <c r="A61" s="62"/>
      <c r="B61" s="62"/>
      <c r="C61" s="62"/>
      <c r="D61" s="62"/>
      <c r="E61" s="63"/>
      <c r="F61" s="89"/>
      <c r="G61" s="89"/>
      <c r="H61" s="89"/>
      <c r="I61" s="89"/>
      <c r="J61" s="63"/>
      <c r="K61" s="63"/>
      <c r="L61" s="63"/>
      <c r="M61" s="63"/>
      <c r="N61" s="62"/>
      <c r="O61" s="62"/>
      <c r="P61" s="62"/>
    </row>
    <row r="62" spans="1:16" hidden="1" x14ac:dyDescent="0.25">
      <c r="A62" s="62"/>
      <c r="B62" s="62"/>
      <c r="C62" s="62"/>
      <c r="D62" s="62"/>
      <c r="E62" s="63"/>
      <c r="F62" s="89"/>
      <c r="G62" s="89"/>
      <c r="H62" s="89"/>
      <c r="I62" s="89"/>
      <c r="J62" s="63"/>
      <c r="K62" s="63"/>
      <c r="L62" s="63"/>
      <c r="M62" s="63"/>
      <c r="N62" s="62"/>
      <c r="O62" s="62"/>
      <c r="P62" s="62"/>
    </row>
    <row r="63" spans="1:16" hidden="1" x14ac:dyDescent="0.25">
      <c r="A63" s="62"/>
      <c r="B63" s="62"/>
      <c r="C63" s="62"/>
      <c r="D63" s="62"/>
      <c r="E63" s="63"/>
      <c r="F63" s="89"/>
      <c r="G63" s="89"/>
      <c r="H63" s="89"/>
      <c r="I63" s="89"/>
      <c r="J63" s="62"/>
      <c r="K63" s="62"/>
      <c r="L63" s="62"/>
      <c r="M63" s="62"/>
      <c r="N63" s="62"/>
      <c r="O63" s="62"/>
      <c r="P63" s="62"/>
    </row>
    <row r="64" spans="1:16" hidden="1" x14ac:dyDescent="0.25">
      <c r="A64" s="62"/>
      <c r="B64" s="62"/>
      <c r="C64" s="62"/>
      <c r="D64" s="62"/>
      <c r="E64" s="63"/>
      <c r="F64" s="89"/>
      <c r="G64" s="89"/>
      <c r="H64" s="89"/>
      <c r="I64" s="89"/>
      <c r="J64" s="62"/>
      <c r="K64" s="62"/>
      <c r="L64" s="62"/>
      <c r="M64" s="62"/>
      <c r="N64" s="62"/>
      <c r="O64" s="62"/>
      <c r="P64" s="44"/>
    </row>
    <row r="65" spans="1:16" hidden="1" x14ac:dyDescent="0.25">
      <c r="A65" s="62"/>
      <c r="B65" s="62"/>
      <c r="C65" s="62"/>
      <c r="D65" s="62"/>
      <c r="E65" s="63"/>
      <c r="F65" s="89"/>
      <c r="G65" s="89"/>
      <c r="H65" s="89"/>
      <c r="I65" s="89"/>
      <c r="J65" s="62"/>
      <c r="K65" s="62"/>
      <c r="L65" s="62"/>
      <c r="M65" s="62"/>
      <c r="N65" s="62"/>
      <c r="O65" s="62"/>
      <c r="P65" s="44"/>
    </row>
    <row r="66" spans="1:16" hidden="1" x14ac:dyDescent="0.25">
      <c r="A66" s="62"/>
      <c r="B66" s="62"/>
      <c r="C66" s="62"/>
      <c r="D66" s="62"/>
      <c r="E66" s="63"/>
      <c r="F66" s="89"/>
      <c r="G66" s="89"/>
      <c r="H66" s="89"/>
      <c r="I66" s="89"/>
      <c r="J66" s="62"/>
      <c r="K66" s="62"/>
      <c r="L66" s="62"/>
      <c r="M66" s="62"/>
      <c r="N66" s="62"/>
      <c r="O66" s="62"/>
      <c r="P66" s="62"/>
    </row>
    <row r="67" spans="1:16" hidden="1" x14ac:dyDescent="0.25">
      <c r="A67" s="62"/>
      <c r="B67" s="62"/>
      <c r="C67" s="62"/>
      <c r="D67" s="62"/>
      <c r="E67" s="63"/>
      <c r="F67" s="89"/>
      <c r="G67" s="89"/>
      <c r="H67" s="89"/>
      <c r="I67" s="89"/>
      <c r="J67" s="62"/>
      <c r="K67" s="62"/>
      <c r="L67" s="62"/>
      <c r="M67" s="62"/>
      <c r="N67" s="62"/>
      <c r="O67" s="62"/>
      <c r="P67" s="62"/>
    </row>
    <row r="68" spans="1:16" hidden="1" x14ac:dyDescent="0.25">
      <c r="A68" s="62"/>
      <c r="B68" s="62"/>
      <c r="C68" s="62"/>
      <c r="D68" s="62"/>
      <c r="E68" s="63"/>
      <c r="F68" s="89"/>
      <c r="G68" s="89"/>
      <c r="H68" s="89"/>
      <c r="I68" s="89"/>
      <c r="J68" s="62"/>
      <c r="K68" s="62"/>
      <c r="L68" s="62"/>
      <c r="M68" s="62"/>
      <c r="N68" s="62"/>
      <c r="O68" s="62"/>
      <c r="P68" s="62"/>
    </row>
    <row r="69" spans="1:16" hidden="1" x14ac:dyDescent="0.25">
      <c r="A69" s="62"/>
      <c r="B69" s="62"/>
      <c r="C69" s="62"/>
      <c r="D69" s="62"/>
      <c r="E69" s="63"/>
      <c r="F69" s="89"/>
      <c r="G69" s="89"/>
      <c r="H69" s="89"/>
      <c r="I69" s="89"/>
      <c r="J69" s="62"/>
      <c r="K69" s="62"/>
      <c r="L69" s="62"/>
      <c r="M69" s="62"/>
      <c r="N69" s="62"/>
      <c r="O69" s="62"/>
      <c r="P69" s="62"/>
    </row>
    <row r="70" spans="1:16" hidden="1" x14ac:dyDescent="0.25">
      <c r="A70" s="62"/>
      <c r="B70" s="62"/>
      <c r="C70" s="62"/>
      <c r="D70" s="62"/>
      <c r="E70" s="63"/>
      <c r="F70" s="89"/>
      <c r="G70" s="89"/>
      <c r="H70" s="89"/>
      <c r="I70" s="89"/>
      <c r="J70" s="62"/>
      <c r="K70" s="62"/>
      <c r="L70" s="62"/>
      <c r="M70" s="62"/>
      <c r="N70" s="62"/>
      <c r="O70" s="62"/>
      <c r="P70" s="62"/>
    </row>
    <row r="71" spans="1:16" hidden="1" x14ac:dyDescent="0.25">
      <c r="A71" s="62"/>
      <c r="B71" s="62"/>
      <c r="C71" s="62"/>
      <c r="D71" s="62"/>
      <c r="E71" s="63"/>
      <c r="F71" s="89"/>
      <c r="G71" s="89"/>
      <c r="H71" s="89"/>
      <c r="I71" s="89"/>
      <c r="J71" s="62"/>
      <c r="K71" s="62"/>
      <c r="L71" s="62"/>
      <c r="M71" s="62"/>
      <c r="N71" s="62"/>
      <c r="O71" s="62"/>
      <c r="P71" s="62"/>
    </row>
    <row r="72" spans="1:16" hidden="1" x14ac:dyDescent="0.25">
      <c r="A72" s="62"/>
      <c r="B72" s="62"/>
      <c r="C72" s="62"/>
      <c r="D72" s="62"/>
      <c r="E72" s="63"/>
      <c r="F72" s="89"/>
      <c r="G72" s="89"/>
      <c r="H72" s="89"/>
      <c r="I72" s="89"/>
      <c r="J72" s="62"/>
      <c r="K72" s="62"/>
      <c r="L72" s="62"/>
      <c r="M72" s="62"/>
      <c r="N72" s="62"/>
      <c r="O72" s="62"/>
      <c r="P72" s="62"/>
    </row>
    <row r="73" spans="1:16" hidden="1" x14ac:dyDescent="0.25">
      <c r="A73" s="62"/>
      <c r="B73" s="62"/>
      <c r="C73" s="62"/>
      <c r="D73" s="62"/>
      <c r="E73" s="63"/>
      <c r="F73" s="89"/>
      <c r="G73" s="89"/>
      <c r="H73" s="89"/>
      <c r="I73" s="89"/>
      <c r="J73" s="62"/>
      <c r="K73" s="62"/>
      <c r="L73" s="62"/>
      <c r="M73" s="62"/>
      <c r="N73" s="62"/>
      <c r="O73" s="62"/>
      <c r="P73" s="62"/>
    </row>
    <row r="74" spans="1:16" hidden="1" x14ac:dyDescent="0.25">
      <c r="A74" s="62"/>
      <c r="B74" s="62"/>
      <c r="C74" s="62"/>
      <c r="D74" s="62"/>
      <c r="E74" s="63"/>
      <c r="F74" s="89"/>
      <c r="G74" s="89"/>
      <c r="H74" s="89"/>
      <c r="I74" s="89"/>
      <c r="J74" s="62"/>
      <c r="K74" s="62"/>
      <c r="L74" s="62"/>
      <c r="M74" s="62"/>
      <c r="N74" s="62"/>
      <c r="O74" s="62"/>
      <c r="P74" s="62"/>
    </row>
    <row r="75" spans="1:16" hidden="1" x14ac:dyDescent="0.25">
      <c r="A75" s="62"/>
      <c r="B75" s="62"/>
      <c r="C75" s="62"/>
      <c r="D75" s="62"/>
      <c r="E75" s="63"/>
      <c r="F75" s="89"/>
      <c r="G75" s="89"/>
      <c r="H75" s="89"/>
      <c r="I75" s="89"/>
      <c r="J75" s="62"/>
      <c r="K75" s="62"/>
      <c r="L75" s="62"/>
      <c r="M75" s="62"/>
      <c r="N75" s="62"/>
      <c r="O75" s="62"/>
      <c r="P75" s="62"/>
    </row>
    <row r="76" spans="1:16" hidden="1" x14ac:dyDescent="0.25">
      <c r="A76" s="62"/>
      <c r="B76" s="62"/>
      <c r="C76" s="62"/>
      <c r="D76" s="62"/>
      <c r="E76" s="63"/>
      <c r="F76" s="89"/>
      <c r="G76" s="89"/>
      <c r="H76" s="89"/>
      <c r="I76" s="89"/>
      <c r="J76" s="62"/>
      <c r="K76" s="62"/>
      <c r="L76" s="62"/>
      <c r="M76" s="62"/>
      <c r="N76" s="62"/>
      <c r="O76" s="62"/>
      <c r="P76" s="62"/>
    </row>
    <row r="77" spans="1:16" hidden="1" x14ac:dyDescent="0.25">
      <c r="A77" s="62"/>
      <c r="B77" s="62"/>
      <c r="C77" s="62"/>
      <c r="D77" s="62"/>
      <c r="E77" s="63"/>
      <c r="F77" s="89"/>
      <c r="G77" s="89"/>
      <c r="H77" s="89"/>
      <c r="I77" s="89"/>
      <c r="J77" s="62"/>
      <c r="K77" s="44"/>
      <c r="L77" s="44"/>
      <c r="M77" s="44"/>
      <c r="N77" s="62"/>
      <c r="O77" s="62"/>
      <c r="P77" s="62"/>
    </row>
    <row r="78" spans="1:16" hidden="1" x14ac:dyDescent="0.25">
      <c r="A78" s="62"/>
      <c r="B78" s="62"/>
      <c r="C78" s="62"/>
      <c r="D78" s="62"/>
      <c r="E78" s="63"/>
      <c r="F78" s="89"/>
      <c r="G78" s="89"/>
      <c r="H78" s="89"/>
      <c r="I78" s="89"/>
      <c r="J78" s="62"/>
      <c r="K78" s="62"/>
      <c r="L78" s="62"/>
      <c r="M78" s="62"/>
      <c r="N78" s="62"/>
      <c r="O78" s="62"/>
      <c r="P78" s="62"/>
    </row>
    <row r="79" spans="1:16" hidden="1" x14ac:dyDescent="0.25">
      <c r="A79" s="62"/>
      <c r="B79" s="62"/>
      <c r="C79" s="62"/>
      <c r="D79" s="62"/>
      <c r="E79" s="63"/>
      <c r="F79" s="89"/>
      <c r="G79" s="89"/>
      <c r="H79" s="89"/>
      <c r="I79" s="89"/>
      <c r="J79" s="62"/>
      <c r="K79" s="84"/>
      <c r="L79" s="84"/>
      <c r="M79" s="84"/>
      <c r="N79" s="62"/>
      <c r="O79" s="62"/>
      <c r="P79" s="62"/>
    </row>
    <row r="80" spans="1:16" hidden="1" x14ac:dyDescent="0.25">
      <c r="A80" s="62"/>
      <c r="B80" s="62"/>
      <c r="C80" s="62"/>
      <c r="D80" s="62"/>
      <c r="E80" s="63"/>
      <c r="F80" s="89"/>
      <c r="G80" s="89"/>
      <c r="H80" s="89"/>
      <c r="I80" s="89"/>
      <c r="J80" s="62"/>
      <c r="K80" s="84"/>
      <c r="L80" s="84"/>
      <c r="M80" s="84"/>
      <c r="N80" s="62"/>
      <c r="O80" s="62"/>
      <c r="P80" s="62"/>
    </row>
    <row r="81" spans="1:16" hidden="1" x14ac:dyDescent="0.25">
      <c r="A81" s="62"/>
      <c r="B81" s="62"/>
      <c r="C81" s="62"/>
      <c r="D81" s="62"/>
      <c r="E81" s="63"/>
      <c r="F81" s="89"/>
      <c r="G81" s="89"/>
      <c r="H81" s="89"/>
      <c r="I81" s="89"/>
      <c r="J81" s="62"/>
      <c r="K81" s="84"/>
      <c r="L81" s="84"/>
      <c r="M81" s="84"/>
      <c r="N81" s="62"/>
      <c r="O81" s="62"/>
      <c r="P81" s="62"/>
    </row>
    <row r="82" spans="1:16" hidden="1" x14ac:dyDescent="0.25">
      <c r="A82" s="62"/>
      <c r="B82" s="62"/>
      <c r="C82" s="62"/>
      <c r="D82" s="62"/>
      <c r="E82" s="63"/>
      <c r="F82" s="89"/>
      <c r="G82" s="89"/>
      <c r="H82" s="89"/>
      <c r="I82" s="89"/>
      <c r="J82" s="62"/>
      <c r="K82" s="84"/>
      <c r="L82" s="84"/>
      <c r="M82" s="96"/>
      <c r="N82" s="62"/>
      <c r="O82" s="62"/>
      <c r="P82" s="62"/>
    </row>
    <row r="83" spans="1:16" hidden="1" x14ac:dyDescent="0.25">
      <c r="A83" s="62"/>
      <c r="B83" s="62"/>
      <c r="C83" s="62"/>
      <c r="D83" s="62"/>
      <c r="E83" s="63"/>
      <c r="F83" s="89"/>
      <c r="G83" s="89"/>
      <c r="H83" s="89"/>
      <c r="I83" s="89"/>
      <c r="J83" s="62"/>
      <c r="K83" s="62"/>
      <c r="L83" s="62"/>
      <c r="M83" s="62"/>
      <c r="N83" s="97"/>
      <c r="O83" s="62"/>
      <c r="P83" s="62"/>
    </row>
    <row r="84" spans="1:16" hidden="1" x14ac:dyDescent="0.25">
      <c r="A84" s="62"/>
      <c r="B84" s="62"/>
      <c r="C84" s="62"/>
      <c r="D84" s="62"/>
      <c r="E84" s="63"/>
      <c r="F84" s="89"/>
      <c r="G84" s="89"/>
      <c r="H84" s="89"/>
      <c r="I84" s="89"/>
      <c r="J84" s="62"/>
      <c r="K84" s="62"/>
      <c r="L84" s="62"/>
      <c r="M84" s="62"/>
      <c r="N84" s="97"/>
      <c r="O84" s="62"/>
      <c r="P84" s="62"/>
    </row>
    <row r="85" spans="1:16" hidden="1" x14ac:dyDescent="0.25">
      <c r="A85" s="62"/>
      <c r="B85" s="62"/>
      <c r="C85" s="62"/>
      <c r="D85" s="62"/>
      <c r="E85" s="63"/>
      <c r="F85" s="89"/>
      <c r="G85" s="89"/>
      <c r="H85" s="89"/>
      <c r="I85" s="89"/>
      <c r="J85" s="62"/>
      <c r="K85" s="62"/>
      <c r="L85" s="62"/>
      <c r="M85" s="62"/>
      <c r="N85" s="97"/>
      <c r="O85" s="62"/>
      <c r="P85" s="62"/>
    </row>
    <row r="86" spans="1:16" hidden="1" x14ac:dyDescent="0.25">
      <c r="A86" s="62"/>
      <c r="B86" s="62"/>
      <c r="C86" s="62"/>
      <c r="D86" s="62"/>
      <c r="E86" s="63"/>
      <c r="F86" s="89"/>
      <c r="G86" s="89"/>
      <c r="H86" s="89"/>
      <c r="I86" s="89"/>
      <c r="J86" s="62"/>
      <c r="K86" s="62"/>
      <c r="L86" s="62"/>
      <c r="M86" s="62"/>
      <c r="N86" s="62"/>
      <c r="O86" s="62"/>
      <c r="P86" s="62"/>
    </row>
    <row r="87" spans="1:16" hidden="1" x14ac:dyDescent="0.25">
      <c r="A87" s="62"/>
      <c r="B87" s="62"/>
      <c r="C87" s="62"/>
      <c r="D87" s="62"/>
      <c r="E87" s="98"/>
      <c r="F87" s="89"/>
      <c r="G87" s="89"/>
      <c r="H87" s="89"/>
      <c r="I87" s="89"/>
      <c r="J87" s="62"/>
      <c r="K87" s="84"/>
      <c r="L87" s="84"/>
      <c r="M87" s="84"/>
      <c r="N87" s="62"/>
      <c r="O87" s="62"/>
      <c r="P87" s="62"/>
    </row>
    <row r="90" spans="1:16" hidden="1" x14ac:dyDescent="0.25">
      <c r="A90" s="36" t="s">
        <v>7</v>
      </c>
      <c r="D90" s="36" t="s">
        <v>18</v>
      </c>
      <c r="E90" s="38" t="s">
        <v>19</v>
      </c>
    </row>
    <row r="91" spans="1:16" hidden="1" x14ac:dyDescent="0.25">
      <c r="A91" s="36" t="str">
        <f t="shared" ref="A91:A96" si="1">IF(O21=0,"",O21)</f>
        <v/>
      </c>
      <c r="D91" s="36">
        <f t="shared" ref="D91:D105" ca="1" si="2">IF(A91="",0,VLOOKUP(A91,INDIRECT("'"&amp;$J$7&amp;"'!C500:M515"),11,0))</f>
        <v>0</v>
      </c>
      <c r="E91" s="38" t="str">
        <f>IF(P21="","",SUM(D91/P21)*#REF!)</f>
        <v/>
      </c>
    </row>
    <row r="92" spans="1:16" hidden="1" x14ac:dyDescent="0.25">
      <c r="A92" s="36" t="str">
        <f t="shared" si="1"/>
        <v/>
      </c>
      <c r="D92" s="36">
        <f t="shared" ca="1" si="2"/>
        <v>0</v>
      </c>
      <c r="E92" s="38" t="str">
        <f>IF(P22="","",SUM(D92/P22)*#REF!)</f>
        <v/>
      </c>
    </row>
    <row r="93" spans="1:16" hidden="1" x14ac:dyDescent="0.25">
      <c r="A93" s="36" t="str">
        <f t="shared" si="1"/>
        <v/>
      </c>
      <c r="D93" s="36">
        <f t="shared" ca="1" si="2"/>
        <v>0</v>
      </c>
      <c r="E93" s="38" t="str">
        <f>IF(P23="","",SUM(D93/P23)*#REF!)</f>
        <v/>
      </c>
    </row>
    <row r="94" spans="1:16" hidden="1" x14ac:dyDescent="0.25">
      <c r="A94" s="36" t="str">
        <f t="shared" si="1"/>
        <v/>
      </c>
      <c r="D94" s="36">
        <f t="shared" ca="1" si="2"/>
        <v>0</v>
      </c>
      <c r="E94" s="38" t="str">
        <f>IF(P24="","",SUM(D94/P24)*#REF!)</f>
        <v/>
      </c>
    </row>
    <row r="95" spans="1:16" hidden="1" x14ac:dyDescent="0.25">
      <c r="A95" s="36" t="str">
        <f t="shared" si="1"/>
        <v/>
      </c>
      <c r="D95" s="36">
        <f t="shared" ca="1" si="2"/>
        <v>0</v>
      </c>
      <c r="E95" s="38" t="str">
        <f>IF(P25="","",SUM(D95/P25)*#REF!)</f>
        <v/>
      </c>
    </row>
    <row r="96" spans="1:16" hidden="1" x14ac:dyDescent="0.25">
      <c r="A96" s="36" t="str">
        <f t="shared" si="1"/>
        <v/>
      </c>
      <c r="D96" s="36">
        <f t="shared" ca="1" si="2"/>
        <v>0</v>
      </c>
      <c r="E96" s="38" t="str">
        <f>IF(P26="","",SUM(D96/P26)*#REF!)</f>
        <v/>
      </c>
    </row>
    <row r="97" spans="1:5" hidden="1" x14ac:dyDescent="0.25">
      <c r="A97" s="36" t="e">
        <f>IF(#REF!=0,"",#REF!)</f>
        <v>#REF!</v>
      </c>
      <c r="D97" s="36" t="e">
        <f t="shared" ca="1" si="2"/>
        <v>#REF!</v>
      </c>
      <c r="E97" s="38" t="e">
        <f>IF(#REF!="","",SUM(D97/#REF!)*#REF!)</f>
        <v>#REF!</v>
      </c>
    </row>
    <row r="98" spans="1:5" hidden="1" x14ac:dyDescent="0.25">
      <c r="A98" s="36" t="str">
        <f>IF(O27=0,"",O27)</f>
        <v/>
      </c>
      <c r="D98" s="36">
        <f t="shared" ca="1" si="2"/>
        <v>0</v>
      </c>
      <c r="E98" s="38" t="str">
        <f>IF(P27="","",SUM(D98/P27)*#REF!)</f>
        <v/>
      </c>
    </row>
    <row r="99" spans="1:5" hidden="1" x14ac:dyDescent="0.25">
      <c r="A99" s="36" t="str">
        <f>IF(O28=0,"",O28)</f>
        <v/>
      </c>
      <c r="D99" s="36">
        <f t="shared" ca="1" si="2"/>
        <v>0</v>
      </c>
      <c r="E99" s="38" t="str">
        <f>IF(P28="","",SUM(D99/P28)*#REF!)</f>
        <v/>
      </c>
    </row>
    <row r="100" spans="1:5" hidden="1" x14ac:dyDescent="0.25">
      <c r="A100" s="36" t="str">
        <f t="shared" ref="A100:A105" si="3">IF(O31=0,"",O31)</f>
        <v/>
      </c>
      <c r="D100" s="36">
        <f t="shared" ca="1" si="2"/>
        <v>0</v>
      </c>
      <c r="E100" s="38" t="str">
        <f>IF(P31="","",SUM(D100/P31)*#REF!)</f>
        <v/>
      </c>
    </row>
    <row r="101" spans="1:5" hidden="1" x14ac:dyDescent="0.25">
      <c r="A101" s="36" t="str">
        <f t="shared" si="3"/>
        <v/>
      </c>
      <c r="D101" s="36">
        <f t="shared" ca="1" si="2"/>
        <v>0</v>
      </c>
      <c r="E101" s="38" t="str">
        <f>IF(P32="","",SUM(D101/P32)*#REF!)</f>
        <v/>
      </c>
    </row>
    <row r="102" spans="1:5" hidden="1" x14ac:dyDescent="0.25">
      <c r="A102" s="36" t="str">
        <f t="shared" si="3"/>
        <v/>
      </c>
      <c r="D102" s="36">
        <f t="shared" ca="1" si="2"/>
        <v>0</v>
      </c>
      <c r="E102" s="38" t="str">
        <f>IF(P33="","",SUM(D102/P33)*#REF!)</f>
        <v/>
      </c>
    </row>
    <row r="103" spans="1:5" hidden="1" x14ac:dyDescent="0.25">
      <c r="A103" s="36" t="str">
        <f t="shared" si="3"/>
        <v/>
      </c>
      <c r="D103" s="36">
        <f t="shared" ca="1" si="2"/>
        <v>0</v>
      </c>
      <c r="E103" s="38" t="str">
        <f>IF(P34="","",SUM(D103/P34)*#REF!)</f>
        <v/>
      </c>
    </row>
    <row r="104" spans="1:5" hidden="1" x14ac:dyDescent="0.25">
      <c r="A104" s="36" t="str">
        <f t="shared" si="3"/>
        <v/>
      </c>
      <c r="D104" s="36">
        <f t="shared" ca="1" si="2"/>
        <v>0</v>
      </c>
      <c r="E104" s="38" t="str">
        <f>IF(P35="","",SUM(D104/P35)*#REF!)</f>
        <v/>
      </c>
    </row>
    <row r="105" spans="1:5" hidden="1" x14ac:dyDescent="0.25">
      <c r="A105" s="36" t="str">
        <f t="shared" si="3"/>
        <v/>
      </c>
      <c r="D105" s="36">
        <f t="shared" ca="1" si="2"/>
        <v>0</v>
      </c>
      <c r="E105" s="38" t="str">
        <f>IF(P36="","",SUM(D105/P36)*#REF!)</f>
        <v/>
      </c>
    </row>
    <row r="106" spans="1:5" ht="15.75" hidden="1" thickBot="1" x14ac:dyDescent="0.3">
      <c r="A106" s="99" t="s">
        <v>20</v>
      </c>
      <c r="B106" s="99"/>
      <c r="C106" s="99"/>
      <c r="D106" s="99" t="e">
        <f ca="1">SUM(D91:D105)</f>
        <v>#REF!</v>
      </c>
      <c r="E106" s="100" t="e">
        <f>SUM(E91:E105)</f>
        <v>#REF!</v>
      </c>
    </row>
    <row r="134" x14ac:dyDescent="0.25"/>
  </sheetData>
  <sheetProtection algorithmName="SHA-512" hashValue="nYZossFmp/0KbVxxGJOpDPa1FRbW0R1693a8vPV0Kdf1xj60aepdpdFNAQr8XhnjGOVbW8KcU7CGAGd985UYoQ==" saltValue="tF01BNzA7EMPaGVn0+xlHg==" spinCount="100000" sheet="1" objects="1" scenarios="1"/>
  <mergeCells count="1">
    <mergeCell ref="B3:J3"/>
  </mergeCells>
  <conditionalFormatting sqref="O15">
    <cfRule type="cellIs" dxfId="4"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07512"/>
  </sheetPr>
  <dimension ref="A1:Q135"/>
  <sheetViews>
    <sheetView showGridLines="0" showZeros="0" zoomScale="95" zoomScaleNormal="95" workbookViewId="0">
      <selection activeCell="B7" sqref="B7"/>
    </sheetView>
  </sheetViews>
  <sheetFormatPr defaultColWidth="0" defaultRowHeight="15" zeroHeight="1" x14ac:dyDescent="0.25"/>
  <cols>
    <col min="1" max="1" width="8.140625" style="36" customWidth="1"/>
    <col min="2" max="4" width="15.7109375" style="36" customWidth="1"/>
    <col min="5" max="5" width="15.7109375" style="38" customWidth="1"/>
    <col min="6" max="6" width="15.7109375" style="39" customWidth="1"/>
    <col min="7" max="9" width="16.85546875" style="39" customWidth="1"/>
    <col min="10" max="11" width="15.7109375" style="36" customWidth="1"/>
    <col min="12" max="15" width="15.7109375" style="36" hidden="1" customWidth="1"/>
    <col min="16" max="16" width="16.42578125" style="36" hidden="1" customWidth="1"/>
    <col min="17" max="17" width="2.140625" style="36" hidden="1" customWidth="1"/>
    <col min="18" max="16384" width="0" style="36" hidden="1"/>
  </cols>
  <sheetData>
    <row r="1" spans="1:16" x14ac:dyDescent="0.25">
      <c r="D1" s="37"/>
    </row>
    <row r="2" spans="1:16" x14ac:dyDescent="0.25">
      <c r="D2" s="37"/>
    </row>
    <row r="3" spans="1:16" ht="21.75" customHeight="1" x14ac:dyDescent="0.35">
      <c r="B3" s="356" t="str">
        <f>CONCATENATE("Uitvoeringsbepaling"," ",N6,", onderdeel van ",verzamelblad!A2," ",verzamelblad!A3)</f>
        <v>Uitvoeringsbepaling , onderdeel van bestek 2021-GRB2309</v>
      </c>
      <c r="C3" s="357"/>
      <c r="D3" s="357"/>
      <c r="E3" s="357"/>
      <c r="F3" s="357"/>
      <c r="G3" s="357"/>
      <c r="H3" s="357"/>
      <c r="I3" s="357"/>
      <c r="J3" s="358"/>
    </row>
    <row r="4" spans="1:16" x14ac:dyDescent="0.25">
      <c r="A4" s="40"/>
      <c r="B4" s="41"/>
      <c r="C4" s="41"/>
      <c r="D4" s="41"/>
      <c r="E4" s="42"/>
      <c r="F4" s="43"/>
      <c r="G4" s="43"/>
      <c r="H4" s="43"/>
      <c r="I4" s="43"/>
      <c r="J4" s="41"/>
      <c r="K4" s="40"/>
      <c r="L4" s="40"/>
      <c r="M4" s="40"/>
    </row>
    <row r="5" spans="1:16" ht="15" customHeight="1" x14ac:dyDescent="0.25">
      <c r="A5" s="44"/>
      <c r="B5" s="45"/>
      <c r="C5" s="46"/>
      <c r="D5" s="46"/>
      <c r="E5" s="47"/>
      <c r="F5" s="48"/>
      <c r="G5" s="48"/>
      <c r="H5" s="48"/>
      <c r="I5" s="48"/>
      <c r="J5" s="49"/>
      <c r="K5" s="40"/>
      <c r="L5" s="40"/>
      <c r="M5" s="40"/>
    </row>
    <row r="6" spans="1:16" x14ac:dyDescent="0.25">
      <c r="A6" s="44"/>
      <c r="B6" s="50"/>
      <c r="C6" s="51"/>
      <c r="D6" s="51"/>
      <c r="E6" s="52"/>
      <c r="F6" s="53"/>
      <c r="G6" s="54" t="s">
        <v>5</v>
      </c>
      <c r="H6" s="101"/>
      <c r="I6" s="101"/>
      <c r="J6" s="55">
        <v>30</v>
      </c>
      <c r="K6" s="40"/>
      <c r="L6" s="40"/>
      <c r="M6" s="40"/>
    </row>
    <row r="7" spans="1:16" x14ac:dyDescent="0.25">
      <c r="A7" s="44"/>
      <c r="B7" s="56"/>
      <c r="C7" s="57"/>
      <c r="D7" s="57"/>
      <c r="E7" s="58"/>
      <c r="F7" s="59"/>
      <c r="G7" s="60" t="s">
        <v>6</v>
      </c>
      <c r="H7" s="60"/>
      <c r="I7" s="60"/>
      <c r="J7" s="61" t="str">
        <f>CONCATENATE(J6,"a")</f>
        <v>30a</v>
      </c>
      <c r="K7" s="40"/>
      <c r="L7" s="40"/>
      <c r="M7" s="40"/>
    </row>
    <row r="8" spans="1:16" x14ac:dyDescent="0.25">
      <c r="A8" s="62"/>
      <c r="B8" s="62"/>
      <c r="C8" s="62"/>
      <c r="D8" s="62"/>
      <c r="E8" s="63"/>
      <c r="F8" s="64"/>
      <c r="G8" s="64"/>
      <c r="H8" s="64"/>
      <c r="I8" s="64"/>
      <c r="J8" s="65"/>
      <c r="K8" s="40"/>
      <c r="L8" s="40"/>
      <c r="M8" s="40"/>
    </row>
    <row r="9" spans="1:16" x14ac:dyDescent="0.25">
      <c r="A9" s="62"/>
      <c r="B9" s="62"/>
      <c r="C9" s="62"/>
      <c r="D9" s="62"/>
      <c r="E9" s="66">
        <f>VLOOKUP($J$6,verzamelblad!$A$5:$EX$51,14,0)</f>
        <v>0</v>
      </c>
      <c r="G9" s="64"/>
      <c r="H9" s="64"/>
      <c r="I9" s="64"/>
      <c r="J9" s="40"/>
      <c r="K9" s="40"/>
      <c r="L9" s="40"/>
      <c r="M9" s="40"/>
    </row>
    <row r="10" spans="1:16" x14ac:dyDescent="0.25">
      <c r="A10" s="62"/>
      <c r="B10" s="67" t="s">
        <v>44</v>
      </c>
      <c r="C10" s="68"/>
      <c r="D10" s="69"/>
      <c r="E10" s="69"/>
      <c r="F10" s="70" t="s">
        <v>75</v>
      </c>
      <c r="G10" s="70" t="s">
        <v>4</v>
      </c>
      <c r="H10" s="102" t="s">
        <v>76</v>
      </c>
      <c r="I10" s="102" t="s">
        <v>78</v>
      </c>
      <c r="J10" s="71" t="s">
        <v>77</v>
      </c>
      <c r="K10" s="63"/>
      <c r="L10" s="63"/>
      <c r="M10" s="72"/>
      <c r="N10" s="38"/>
    </row>
    <row r="11" spans="1:16" ht="18.75" customHeight="1" x14ac:dyDescent="0.25">
      <c r="B11" s="73" t="s">
        <v>46</v>
      </c>
      <c r="C11" s="74"/>
      <c r="D11" s="74"/>
      <c r="E11" s="75"/>
      <c r="F11" s="76"/>
      <c r="G11" s="77"/>
      <c r="H11" s="106"/>
      <c r="I11" s="106"/>
      <c r="J11" s="78">
        <f>SUM(G11*H11)</f>
        <v>0</v>
      </c>
      <c r="K11" s="38"/>
      <c r="L11" s="79"/>
      <c r="M11" s="79"/>
      <c r="N11" s="38"/>
      <c r="O11" s="38"/>
    </row>
    <row r="12" spans="1:16" x14ac:dyDescent="0.25">
      <c r="A12" s="62"/>
      <c r="B12" s="80" t="s">
        <v>47</v>
      </c>
      <c r="C12" s="81"/>
      <c r="D12" s="81"/>
      <c r="E12" s="82"/>
      <c r="F12" s="83"/>
      <c r="G12" s="77">
        <v>9</v>
      </c>
      <c r="H12" s="106"/>
      <c r="I12" s="106"/>
      <c r="J12" s="78">
        <f>SUM(G12*H12)</f>
        <v>0</v>
      </c>
      <c r="K12" s="84"/>
      <c r="L12" s="84"/>
      <c r="M12" s="84"/>
      <c r="N12" s="85"/>
      <c r="O12" s="86"/>
      <c r="P12" s="62"/>
    </row>
    <row r="13" spans="1:16" x14ac:dyDescent="0.25">
      <c r="A13" s="62"/>
      <c r="B13" s="80" t="s">
        <v>48</v>
      </c>
      <c r="C13" s="81"/>
      <c r="D13" s="81"/>
      <c r="E13" s="82"/>
      <c r="F13" s="83"/>
      <c r="G13" s="77"/>
      <c r="H13" s="106"/>
      <c r="I13" s="106"/>
      <c r="J13" s="78">
        <f t="shared" ref="J13:J39" si="0">SUM(G13*H13)</f>
        <v>0</v>
      </c>
      <c r="K13" s="84"/>
      <c r="L13" s="84"/>
      <c r="M13" s="84"/>
      <c r="N13" s="85"/>
      <c r="O13" s="86"/>
      <c r="P13" s="62"/>
    </row>
    <row r="14" spans="1:16" x14ac:dyDescent="0.25">
      <c r="A14" s="62"/>
      <c r="B14" s="80" t="s">
        <v>49</v>
      </c>
      <c r="C14" s="81"/>
      <c r="D14" s="81"/>
      <c r="E14" s="82"/>
      <c r="F14" s="83"/>
      <c r="G14" s="77"/>
      <c r="H14" s="106"/>
      <c r="I14" s="106"/>
      <c r="J14" s="78">
        <f t="shared" si="0"/>
        <v>0</v>
      </c>
      <c r="K14" s="84"/>
      <c r="L14" s="84"/>
      <c r="M14" s="84"/>
      <c r="N14" s="85"/>
      <c r="O14" s="86"/>
      <c r="P14" s="62"/>
    </row>
    <row r="15" spans="1:16" x14ac:dyDescent="0.25">
      <c r="A15" s="62"/>
      <c r="B15" s="80" t="s">
        <v>94</v>
      </c>
      <c r="C15" s="81"/>
      <c r="D15" s="81"/>
      <c r="E15" s="82"/>
      <c r="F15" s="83" t="s">
        <v>104</v>
      </c>
      <c r="G15" s="77"/>
      <c r="H15" s="106"/>
      <c r="I15" s="106"/>
      <c r="J15" s="78">
        <f t="shared" si="0"/>
        <v>0</v>
      </c>
      <c r="K15" s="84"/>
      <c r="L15" s="84"/>
      <c r="M15" s="84"/>
      <c r="N15" s="85"/>
      <c r="O15" s="63"/>
      <c r="P15" s="62"/>
    </row>
    <row r="16" spans="1:16" x14ac:dyDescent="0.25">
      <c r="A16" s="62"/>
      <c r="B16" s="80" t="s">
        <v>50</v>
      </c>
      <c r="C16" s="81"/>
      <c r="D16" s="81"/>
      <c r="E16" s="82"/>
      <c r="F16" s="76"/>
      <c r="G16" s="77"/>
      <c r="H16" s="106"/>
      <c r="I16" s="106"/>
      <c r="J16" s="78">
        <f t="shared" si="0"/>
        <v>0</v>
      </c>
      <c r="K16" s="62"/>
      <c r="L16" s="62"/>
      <c r="M16" s="62"/>
      <c r="N16" s="62"/>
      <c r="O16" s="62"/>
      <c r="P16" s="62"/>
    </row>
    <row r="17" spans="1:16" x14ac:dyDescent="0.25">
      <c r="A17" s="62"/>
      <c r="B17" s="80" t="s">
        <v>74</v>
      </c>
      <c r="C17" s="81"/>
      <c r="D17" s="81"/>
      <c r="E17" s="82"/>
      <c r="F17" s="76"/>
      <c r="G17" s="77"/>
      <c r="H17" s="106"/>
      <c r="I17" s="106"/>
      <c r="J17" s="78">
        <f t="shared" si="0"/>
        <v>0</v>
      </c>
      <c r="K17" s="62"/>
      <c r="L17" s="62"/>
      <c r="M17" s="62"/>
      <c r="N17" s="62"/>
      <c r="O17" s="62"/>
      <c r="P17" s="62"/>
    </row>
    <row r="18" spans="1:16" x14ac:dyDescent="0.25">
      <c r="A18" s="62"/>
      <c r="B18" s="80" t="s">
        <v>51</v>
      </c>
      <c r="C18" s="81"/>
      <c r="D18" s="81"/>
      <c r="E18" s="82"/>
      <c r="F18" s="83"/>
      <c r="G18" s="77"/>
      <c r="H18" s="106"/>
      <c r="I18" s="106"/>
      <c r="J18" s="78">
        <f t="shared" si="0"/>
        <v>0</v>
      </c>
      <c r="K18" s="62"/>
      <c r="L18" s="62"/>
      <c r="M18" s="62"/>
      <c r="N18" s="62"/>
      <c r="O18" s="62"/>
      <c r="P18" s="62"/>
    </row>
    <row r="19" spans="1:16" ht="15.75" customHeight="1" x14ac:dyDescent="0.25">
      <c r="A19" s="62"/>
      <c r="B19" s="80" t="s">
        <v>52</v>
      </c>
      <c r="C19" s="81"/>
      <c r="D19" s="81"/>
      <c r="E19" s="82"/>
      <c r="F19" s="76"/>
      <c r="G19" s="77"/>
      <c r="H19" s="106"/>
      <c r="I19" s="106"/>
      <c r="J19" s="78">
        <f t="shared" si="0"/>
        <v>0</v>
      </c>
      <c r="K19" s="62"/>
      <c r="L19" s="62"/>
      <c r="M19" s="62"/>
      <c r="N19" s="62"/>
      <c r="O19" s="62"/>
      <c r="P19" s="62"/>
    </row>
    <row r="20" spans="1:16" ht="15.75" customHeight="1" x14ac:dyDescent="0.25">
      <c r="A20" s="62"/>
      <c r="B20" s="80" t="s">
        <v>53</v>
      </c>
      <c r="C20" s="81"/>
      <c r="D20" s="81"/>
      <c r="E20" s="82"/>
      <c r="F20" s="76"/>
      <c r="G20" s="77"/>
      <c r="H20" s="106"/>
      <c r="I20" s="106"/>
      <c r="J20" s="78">
        <f t="shared" si="0"/>
        <v>0</v>
      </c>
      <c r="K20" s="62"/>
      <c r="L20" s="62"/>
      <c r="M20" s="62"/>
      <c r="N20" s="62"/>
      <c r="O20" s="62"/>
      <c r="P20" s="62"/>
    </row>
    <row r="21" spans="1:16" x14ac:dyDescent="0.25">
      <c r="A21" s="62"/>
      <c r="B21" s="80" t="s">
        <v>54</v>
      </c>
      <c r="C21" s="81"/>
      <c r="D21" s="87"/>
      <c r="E21" s="82"/>
      <c r="F21" s="76"/>
      <c r="G21" s="77"/>
      <c r="H21" s="106"/>
      <c r="I21" s="106"/>
      <c r="J21" s="78">
        <f t="shared" si="0"/>
        <v>0</v>
      </c>
      <c r="K21" s="88"/>
      <c r="L21" s="88"/>
      <c r="M21" s="88"/>
      <c r="N21" s="62"/>
      <c r="O21" s="63"/>
      <c r="P21" s="89"/>
    </row>
    <row r="22" spans="1:16" x14ac:dyDescent="0.25">
      <c r="A22" s="62"/>
      <c r="B22" s="80" t="s">
        <v>55</v>
      </c>
      <c r="C22" s="81"/>
      <c r="D22" s="81"/>
      <c r="E22" s="82"/>
      <c r="F22" s="76"/>
      <c r="G22" s="77"/>
      <c r="H22" s="106"/>
      <c r="I22" s="106"/>
      <c r="J22" s="78">
        <f t="shared" si="0"/>
        <v>0</v>
      </c>
      <c r="K22" s="62"/>
      <c r="L22" s="62"/>
      <c r="M22" s="62"/>
      <c r="N22" s="62"/>
      <c r="O22" s="63"/>
      <c r="P22" s="89"/>
    </row>
    <row r="23" spans="1:16" x14ac:dyDescent="0.25">
      <c r="A23" s="62"/>
      <c r="B23" s="80" t="s">
        <v>72</v>
      </c>
      <c r="C23" s="81"/>
      <c r="D23" s="82"/>
      <c r="E23" s="82"/>
      <c r="F23" s="39">
        <v>702</v>
      </c>
      <c r="G23" s="77"/>
      <c r="H23" s="106"/>
      <c r="I23" s="106"/>
      <c r="J23" s="78">
        <f t="shared" si="0"/>
        <v>0</v>
      </c>
      <c r="K23" s="63"/>
      <c r="L23" s="63"/>
      <c r="M23" s="63"/>
      <c r="N23" s="62"/>
      <c r="O23" s="63"/>
      <c r="P23" s="89"/>
    </row>
    <row r="24" spans="1:16" x14ac:dyDescent="0.25">
      <c r="A24" s="62"/>
      <c r="B24" s="73" t="s">
        <v>56</v>
      </c>
      <c r="C24" s="81"/>
      <c r="D24" s="82"/>
      <c r="E24" s="82"/>
      <c r="F24" s="76"/>
      <c r="G24" s="77"/>
      <c r="H24" s="106"/>
      <c r="I24" s="106"/>
      <c r="J24" s="78">
        <f t="shared" si="0"/>
        <v>0</v>
      </c>
      <c r="K24" s="44"/>
      <c r="L24" s="44"/>
      <c r="M24" s="44"/>
      <c r="N24" s="62"/>
      <c r="O24" s="63"/>
      <c r="P24" s="89"/>
    </row>
    <row r="25" spans="1:16" x14ac:dyDescent="0.25">
      <c r="A25" s="62"/>
      <c r="B25" s="73" t="s">
        <v>57</v>
      </c>
      <c r="C25" s="81"/>
      <c r="D25" s="82"/>
      <c r="E25" s="82"/>
      <c r="F25" s="76"/>
      <c r="G25" s="77"/>
      <c r="H25" s="106"/>
      <c r="I25" s="106"/>
      <c r="J25" s="78">
        <f t="shared" si="0"/>
        <v>0</v>
      </c>
      <c r="K25" s="44"/>
      <c r="L25" s="44"/>
      <c r="M25" s="44"/>
      <c r="N25" s="62"/>
      <c r="O25" s="63"/>
      <c r="P25" s="89"/>
    </row>
    <row r="26" spans="1:16" x14ac:dyDescent="0.25">
      <c r="A26" s="62"/>
      <c r="B26" s="73" t="s">
        <v>58</v>
      </c>
      <c r="C26" s="81"/>
      <c r="D26" s="82"/>
      <c r="E26" s="82"/>
      <c r="F26" s="76">
        <v>2626</v>
      </c>
      <c r="G26" s="77"/>
      <c r="H26" s="106"/>
      <c r="I26" s="106"/>
      <c r="J26" s="78">
        <f t="shared" si="0"/>
        <v>0</v>
      </c>
      <c r="K26" s="44"/>
      <c r="L26" s="44"/>
      <c r="M26" s="44"/>
      <c r="N26" s="62"/>
      <c r="O26" s="63"/>
      <c r="P26" s="89"/>
    </row>
    <row r="27" spans="1:16" x14ac:dyDescent="0.25">
      <c r="A27" s="62"/>
      <c r="B27" s="73" t="s">
        <v>59</v>
      </c>
      <c r="C27" s="81"/>
      <c r="D27" s="82"/>
      <c r="E27" s="82"/>
      <c r="F27" s="76"/>
      <c r="G27" s="77"/>
      <c r="H27" s="106"/>
      <c r="I27" s="106"/>
      <c r="J27" s="78">
        <f t="shared" si="0"/>
        <v>0</v>
      </c>
      <c r="K27" s="44"/>
      <c r="L27" s="44"/>
      <c r="M27" s="44"/>
      <c r="N27" s="62"/>
      <c r="O27" s="63"/>
      <c r="P27" s="89"/>
    </row>
    <row r="28" spans="1:16" x14ac:dyDescent="0.25">
      <c r="A28" s="62"/>
      <c r="B28" s="73" t="s">
        <v>45</v>
      </c>
      <c r="C28" s="81"/>
      <c r="D28" s="82"/>
      <c r="E28" s="82"/>
      <c r="F28" s="76"/>
      <c r="G28" s="77">
        <v>2</v>
      </c>
      <c r="H28" s="106"/>
      <c r="I28" s="106"/>
      <c r="J28" s="78">
        <f t="shared" si="0"/>
        <v>0</v>
      </c>
      <c r="K28" s="44"/>
      <c r="L28" s="44"/>
      <c r="M28" s="44"/>
      <c r="N28" s="62"/>
      <c r="O28" s="63"/>
      <c r="P28" s="89"/>
    </row>
    <row r="29" spans="1:16" x14ac:dyDescent="0.25">
      <c r="A29" s="62"/>
      <c r="B29" s="73" t="s">
        <v>73</v>
      </c>
      <c r="C29" s="81"/>
      <c r="D29" s="82"/>
      <c r="E29" s="82"/>
      <c r="F29" s="77">
        <v>22</v>
      </c>
      <c r="G29" s="77"/>
      <c r="H29" s="109"/>
      <c r="I29" s="109"/>
      <c r="J29" s="78">
        <f t="shared" si="0"/>
        <v>0</v>
      </c>
      <c r="K29" s="44"/>
      <c r="L29" s="44"/>
      <c r="M29" s="44"/>
      <c r="N29" s="62"/>
      <c r="O29" s="63"/>
      <c r="P29" s="89"/>
    </row>
    <row r="30" spans="1:16" x14ac:dyDescent="0.25">
      <c r="A30" s="62"/>
      <c r="B30" s="73" t="s">
        <v>73</v>
      </c>
      <c r="C30" s="81"/>
      <c r="D30" s="82"/>
      <c r="E30" s="82"/>
      <c r="F30" s="77"/>
      <c r="G30" s="77"/>
      <c r="H30" s="109"/>
      <c r="I30" s="109"/>
      <c r="J30" s="78">
        <f t="shared" si="0"/>
        <v>0</v>
      </c>
      <c r="K30" s="44"/>
      <c r="L30" s="44"/>
      <c r="M30" s="44"/>
      <c r="N30" s="62"/>
      <c r="O30" s="63"/>
      <c r="P30" s="89"/>
    </row>
    <row r="31" spans="1:16" x14ac:dyDescent="0.25">
      <c r="A31" s="62"/>
      <c r="B31" s="73" t="s">
        <v>73</v>
      </c>
      <c r="C31" s="81"/>
      <c r="D31" s="82"/>
      <c r="E31" s="82"/>
      <c r="F31" s="77"/>
      <c r="G31" s="77"/>
      <c r="H31" s="109"/>
      <c r="I31" s="109"/>
      <c r="J31" s="78">
        <f t="shared" si="0"/>
        <v>0</v>
      </c>
      <c r="K31" s="44"/>
      <c r="L31" s="44"/>
      <c r="M31" s="44"/>
      <c r="N31" s="62"/>
      <c r="O31" s="63"/>
      <c r="P31" s="89"/>
    </row>
    <row r="32" spans="1:16" x14ac:dyDescent="0.25">
      <c r="A32" s="62"/>
      <c r="B32" s="110" t="s">
        <v>85</v>
      </c>
      <c r="C32" s="111" t="s">
        <v>91</v>
      </c>
      <c r="D32" s="112"/>
      <c r="E32" s="112"/>
      <c r="F32" s="113"/>
      <c r="G32" s="114">
        <v>5</v>
      </c>
      <c r="H32" s="108"/>
      <c r="I32" s="108"/>
      <c r="J32" s="78">
        <f t="shared" si="0"/>
        <v>0</v>
      </c>
      <c r="K32" s="44"/>
      <c r="L32" s="44"/>
      <c r="M32" s="44"/>
      <c r="N32" s="62"/>
      <c r="O32" s="63"/>
      <c r="P32" s="89"/>
    </row>
    <row r="33" spans="1:16" x14ac:dyDescent="0.25">
      <c r="A33" s="62"/>
      <c r="B33" s="73" t="s">
        <v>86</v>
      </c>
      <c r="C33" s="81" t="s">
        <v>92</v>
      </c>
      <c r="D33" s="82"/>
      <c r="E33" s="82"/>
      <c r="F33" s="76"/>
      <c r="G33" s="77">
        <v>5</v>
      </c>
      <c r="H33" s="106"/>
      <c r="I33" s="106"/>
      <c r="J33" s="78">
        <f t="shared" si="0"/>
        <v>0</v>
      </c>
      <c r="K33" s="44"/>
      <c r="L33" s="44"/>
      <c r="M33" s="44"/>
      <c r="N33" s="62"/>
      <c r="O33" s="63"/>
      <c r="P33" s="89"/>
    </row>
    <row r="34" spans="1:16" x14ac:dyDescent="0.25">
      <c r="A34" s="62"/>
      <c r="B34" s="73" t="s">
        <v>87</v>
      </c>
      <c r="C34" s="81" t="s">
        <v>93</v>
      </c>
      <c r="D34" s="82"/>
      <c r="E34" s="82"/>
      <c r="F34" s="76"/>
      <c r="G34" s="77">
        <v>2</v>
      </c>
      <c r="H34" s="106"/>
      <c r="I34" s="106"/>
      <c r="J34" s="78">
        <f t="shared" si="0"/>
        <v>0</v>
      </c>
      <c r="K34" s="44"/>
      <c r="L34" s="44"/>
      <c r="M34" s="44"/>
      <c r="N34" s="62"/>
      <c r="O34" s="63"/>
      <c r="P34" s="89"/>
    </row>
    <row r="35" spans="1:16" x14ac:dyDescent="0.25">
      <c r="A35" s="62"/>
      <c r="B35" s="73" t="s">
        <v>88</v>
      </c>
      <c r="C35" s="103" t="s">
        <v>101</v>
      </c>
      <c r="D35" s="104"/>
      <c r="E35" s="104"/>
      <c r="F35" s="76"/>
      <c r="G35" s="105">
        <v>1</v>
      </c>
      <c r="H35" s="107"/>
      <c r="I35" s="107"/>
      <c r="J35" s="78">
        <f t="shared" si="0"/>
        <v>0</v>
      </c>
      <c r="K35" s="44"/>
      <c r="L35" s="44"/>
      <c r="M35" s="44"/>
      <c r="N35" s="62"/>
      <c r="O35" s="63"/>
      <c r="P35" s="89"/>
    </row>
    <row r="36" spans="1:16" x14ac:dyDescent="0.25">
      <c r="A36" s="62"/>
      <c r="B36" s="73" t="s">
        <v>89</v>
      </c>
      <c r="C36" s="103" t="s">
        <v>98</v>
      </c>
      <c r="D36" s="104"/>
      <c r="E36" s="104"/>
      <c r="F36" s="76"/>
      <c r="G36" s="105">
        <v>1</v>
      </c>
      <c r="H36" s="107"/>
      <c r="I36" s="107"/>
      <c r="J36" s="78">
        <f t="shared" si="0"/>
        <v>0</v>
      </c>
      <c r="K36" s="44"/>
      <c r="L36" s="44"/>
      <c r="M36" s="44"/>
      <c r="N36" s="62"/>
      <c r="O36" s="63"/>
      <c r="P36" s="89"/>
    </row>
    <row r="37" spans="1:16" x14ac:dyDescent="0.25">
      <c r="A37" s="62"/>
      <c r="B37" s="73" t="s">
        <v>90</v>
      </c>
      <c r="C37" s="116" t="s">
        <v>96</v>
      </c>
      <c r="D37" s="76"/>
      <c r="E37" s="76"/>
      <c r="F37" s="76"/>
      <c r="G37" s="77">
        <v>13</v>
      </c>
      <c r="H37" s="107"/>
      <c r="I37" s="107"/>
      <c r="J37" s="78">
        <f t="shared" si="0"/>
        <v>0</v>
      </c>
      <c r="K37" s="62"/>
      <c r="L37" s="62"/>
      <c r="M37" s="62"/>
      <c r="N37" s="62"/>
      <c r="O37" s="62"/>
      <c r="P37" s="62"/>
    </row>
    <row r="38" spans="1:16" x14ac:dyDescent="0.25">
      <c r="A38" s="62"/>
      <c r="B38" s="73"/>
      <c r="C38" s="116" t="s">
        <v>103</v>
      </c>
      <c r="D38" s="76"/>
      <c r="E38" s="76"/>
      <c r="F38" s="76"/>
      <c r="G38" s="77">
        <v>1</v>
      </c>
      <c r="H38" s="107"/>
      <c r="I38" s="107"/>
      <c r="J38" s="78">
        <f t="shared" si="0"/>
        <v>0</v>
      </c>
      <c r="K38" s="62"/>
      <c r="L38" s="62"/>
      <c r="M38" s="62"/>
      <c r="N38" s="62"/>
      <c r="O38" s="62"/>
      <c r="P38" s="62"/>
    </row>
    <row r="39" spans="1:16" x14ac:dyDescent="0.25">
      <c r="A39" s="62"/>
      <c r="B39" s="73"/>
      <c r="C39" s="116" t="s">
        <v>99</v>
      </c>
      <c r="D39" s="76"/>
      <c r="E39" s="76"/>
      <c r="F39" s="76"/>
      <c r="G39" s="77">
        <v>2</v>
      </c>
      <c r="H39" s="107"/>
      <c r="I39" s="107"/>
      <c r="J39" s="78">
        <f t="shared" si="0"/>
        <v>0</v>
      </c>
      <c r="K39" s="63"/>
      <c r="L39" s="63"/>
      <c r="M39" s="63"/>
      <c r="N39" s="62"/>
      <c r="O39" s="62"/>
      <c r="P39" s="62"/>
    </row>
    <row r="40" spans="1:16" x14ac:dyDescent="0.25">
      <c r="A40" s="62"/>
      <c r="B40" s="73" t="s">
        <v>84</v>
      </c>
      <c r="C40" s="76"/>
      <c r="D40" s="76"/>
      <c r="E40" s="76"/>
      <c r="F40" s="76"/>
      <c r="G40" s="77">
        <v>2</v>
      </c>
      <c r="H40" s="107"/>
      <c r="I40" s="107"/>
      <c r="J40" s="78">
        <f>SUM(G40*H40)</f>
        <v>0</v>
      </c>
      <c r="K40" s="44"/>
      <c r="L40" s="44"/>
      <c r="M40" s="44"/>
      <c r="N40" s="62"/>
      <c r="O40" s="62"/>
      <c r="P40" s="62"/>
    </row>
    <row r="41" spans="1:16" ht="15.75" thickBot="1" x14ac:dyDescent="0.3">
      <c r="A41" s="62"/>
      <c r="B41" s="90" t="s">
        <v>71</v>
      </c>
      <c r="C41" s="91"/>
      <c r="D41" s="92"/>
      <c r="E41" s="92"/>
      <c r="F41" s="93"/>
      <c r="G41" s="94"/>
      <c r="H41" s="94"/>
      <c r="I41" s="94"/>
      <c r="J41" s="115"/>
      <c r="K41" s="44"/>
      <c r="L41" s="44"/>
      <c r="M41" s="44"/>
      <c r="N41" s="62"/>
      <c r="O41" s="62"/>
      <c r="P41" s="62"/>
    </row>
    <row r="42" spans="1:16" ht="15.75" thickTop="1" x14ac:dyDescent="0.25">
      <c r="A42" s="62"/>
      <c r="B42" s="62"/>
      <c r="C42" s="62"/>
      <c r="D42" s="62"/>
      <c r="E42" s="95"/>
      <c r="F42" s="89"/>
      <c r="G42" s="88"/>
      <c r="H42" s="88"/>
      <c r="I42" s="88"/>
      <c r="J42" s="63"/>
      <c r="K42" s="44"/>
      <c r="L42" s="44"/>
      <c r="M42" s="44"/>
      <c r="N42" s="62"/>
      <c r="O42" s="62"/>
      <c r="P42" s="62"/>
    </row>
    <row r="43" spans="1:16" x14ac:dyDescent="0.25">
      <c r="A43" s="62"/>
      <c r="B43" s="62"/>
      <c r="C43" s="62"/>
      <c r="D43" s="62"/>
      <c r="E43" s="95"/>
      <c r="F43" s="89"/>
      <c r="G43" s="88"/>
      <c r="H43" s="88"/>
      <c r="I43" s="88"/>
      <c r="J43" s="63"/>
      <c r="K43" s="44"/>
      <c r="L43" s="44"/>
      <c r="M43" s="44"/>
      <c r="N43" s="62"/>
      <c r="O43" s="62"/>
      <c r="P43" s="62"/>
    </row>
    <row r="44" spans="1:16" x14ac:dyDescent="0.25">
      <c r="A44" s="62"/>
      <c r="B44" s="62"/>
      <c r="C44" s="62"/>
      <c r="D44" s="62"/>
      <c r="E44" s="95"/>
      <c r="F44" s="89"/>
      <c r="G44" s="88"/>
      <c r="H44" s="88"/>
      <c r="I44" s="88"/>
      <c r="J44" s="63"/>
      <c r="K44" s="44"/>
      <c r="L44" s="44"/>
      <c r="M44" s="44"/>
      <c r="N44" s="62"/>
      <c r="O44" s="62"/>
      <c r="P44" s="62"/>
    </row>
    <row r="45" spans="1:16" x14ac:dyDescent="0.25">
      <c r="A45" s="62"/>
      <c r="B45" s="62"/>
      <c r="C45" s="62"/>
      <c r="D45" s="62"/>
      <c r="E45" s="95"/>
      <c r="F45" s="89"/>
      <c r="G45" s="88"/>
      <c r="H45" s="88"/>
      <c r="I45" s="88"/>
      <c r="J45" s="63"/>
      <c r="K45" s="44"/>
      <c r="L45" s="44"/>
      <c r="M45" s="44"/>
      <c r="N45" s="62"/>
      <c r="O45" s="62"/>
      <c r="P45" s="62"/>
    </row>
    <row r="46" spans="1:16" x14ac:dyDescent="0.25">
      <c r="A46" s="62"/>
      <c r="B46" s="62"/>
      <c r="C46" s="62"/>
      <c r="D46" s="62"/>
      <c r="E46" s="95"/>
      <c r="F46" s="89"/>
      <c r="G46" s="88"/>
      <c r="H46" s="88"/>
      <c r="I46" s="88"/>
      <c r="J46" s="63"/>
      <c r="K46" s="44"/>
      <c r="L46" s="44"/>
      <c r="M46" s="44"/>
      <c r="N46" s="62"/>
      <c r="O46" s="62"/>
      <c r="P46" s="62"/>
    </row>
    <row r="47" spans="1:16" x14ac:dyDescent="0.25">
      <c r="A47" s="62"/>
      <c r="B47" s="62"/>
      <c r="C47" s="62"/>
      <c r="D47" s="62"/>
      <c r="E47" s="95"/>
      <c r="F47" s="89"/>
      <c r="G47" s="88"/>
      <c r="H47" s="88"/>
      <c r="I47" s="88"/>
      <c r="J47" s="63"/>
      <c r="K47" s="44"/>
      <c r="L47" s="44"/>
      <c r="M47" s="44"/>
      <c r="N47" s="62"/>
      <c r="O47" s="62"/>
      <c r="P47" s="62"/>
    </row>
    <row r="48" spans="1:16" x14ac:dyDescent="0.25">
      <c r="A48" s="62"/>
      <c r="B48" s="62"/>
      <c r="C48" s="62"/>
      <c r="D48" s="62"/>
      <c r="E48" s="63"/>
      <c r="F48" s="89"/>
      <c r="G48" s="89"/>
      <c r="H48" s="89"/>
      <c r="I48" s="89"/>
      <c r="J48" s="62"/>
      <c r="K48" s="44"/>
      <c r="L48" s="44"/>
      <c r="M48" s="44"/>
      <c r="N48" s="62"/>
      <c r="O48" s="62"/>
      <c r="P48" s="62"/>
    </row>
    <row r="49" spans="1:16" x14ac:dyDescent="0.25">
      <c r="A49" s="62"/>
      <c r="B49" s="62"/>
      <c r="C49" s="62"/>
      <c r="D49" s="62"/>
      <c r="E49" s="63"/>
      <c r="F49" s="89"/>
      <c r="G49" s="89"/>
      <c r="H49" s="89"/>
      <c r="I49" s="89"/>
      <c r="J49" s="62"/>
      <c r="K49" s="62"/>
      <c r="L49" s="62"/>
      <c r="M49" s="62"/>
      <c r="N49" s="62"/>
      <c r="O49" s="62"/>
      <c r="P49" s="62"/>
    </row>
    <row r="50" spans="1:16" x14ac:dyDescent="0.25">
      <c r="A50" s="62"/>
      <c r="B50" s="62"/>
      <c r="C50" s="62"/>
      <c r="D50" s="62"/>
      <c r="E50" s="63"/>
      <c r="F50" s="89"/>
      <c r="G50" s="89"/>
      <c r="H50" s="89"/>
      <c r="I50" s="89"/>
      <c r="J50" s="63"/>
      <c r="K50" s="63"/>
      <c r="L50" s="63"/>
      <c r="M50" s="63"/>
      <c r="N50" s="62"/>
      <c r="O50" s="62"/>
      <c r="P50" s="62"/>
    </row>
    <row r="51" spans="1:16" x14ac:dyDescent="0.25">
      <c r="A51" s="62"/>
      <c r="B51" s="62"/>
      <c r="C51" s="62"/>
      <c r="D51" s="62"/>
      <c r="E51" s="95"/>
      <c r="F51" s="89"/>
      <c r="G51" s="88"/>
      <c r="H51" s="88"/>
      <c r="I51" s="88"/>
      <c r="J51" s="63"/>
      <c r="K51" s="44"/>
      <c r="L51" s="44"/>
      <c r="M51" s="44"/>
      <c r="N51" s="62"/>
      <c r="O51" s="62"/>
      <c r="P51" s="62"/>
    </row>
    <row r="52" spans="1:16" x14ac:dyDescent="0.25">
      <c r="A52" s="62"/>
      <c r="B52" s="62"/>
      <c r="C52" s="62"/>
      <c r="D52" s="62"/>
      <c r="E52" s="95"/>
      <c r="F52" s="89"/>
      <c r="G52" s="88"/>
      <c r="H52" s="88"/>
      <c r="I52" s="88"/>
      <c r="J52" s="63"/>
      <c r="K52" s="44"/>
      <c r="L52" s="44"/>
      <c r="M52" s="44"/>
      <c r="N52" s="62"/>
      <c r="O52" s="62"/>
      <c r="P52" s="62"/>
    </row>
    <row r="53" spans="1:16" x14ac:dyDescent="0.25">
      <c r="A53" s="62"/>
      <c r="B53" s="62"/>
      <c r="C53" s="62"/>
      <c r="D53" s="62"/>
      <c r="E53" s="95"/>
      <c r="F53" s="89"/>
      <c r="G53" s="88"/>
      <c r="H53" s="88"/>
      <c r="I53" s="88"/>
      <c r="J53" s="63"/>
      <c r="K53" s="44"/>
      <c r="L53" s="44"/>
      <c r="M53" s="44"/>
      <c r="N53" s="62"/>
      <c r="O53" s="62"/>
      <c r="P53" s="62"/>
    </row>
    <row r="54" spans="1:16" x14ac:dyDescent="0.25">
      <c r="A54" s="62"/>
      <c r="B54" s="62"/>
      <c r="C54" s="62"/>
      <c r="D54" s="62"/>
      <c r="E54" s="95"/>
      <c r="F54" s="89"/>
      <c r="G54" s="88"/>
      <c r="H54" s="88"/>
      <c r="I54" s="88"/>
      <c r="J54" s="63"/>
      <c r="K54" s="44"/>
      <c r="L54" s="44"/>
      <c r="M54" s="44"/>
      <c r="N54" s="62"/>
      <c r="O54" s="62"/>
      <c r="P54" s="62"/>
    </row>
    <row r="55" spans="1:16" x14ac:dyDescent="0.25">
      <c r="A55" s="62"/>
      <c r="B55" s="62"/>
      <c r="C55" s="62"/>
      <c r="D55" s="62"/>
      <c r="E55" s="95"/>
      <c r="F55" s="89"/>
      <c r="G55" s="88"/>
      <c r="H55" s="88"/>
      <c r="I55" s="88"/>
      <c r="J55" s="63"/>
      <c r="K55" s="44"/>
      <c r="L55" s="44"/>
      <c r="M55" s="44"/>
      <c r="N55" s="62"/>
      <c r="O55" s="62"/>
      <c r="P55" s="62"/>
    </row>
    <row r="56" spans="1:16" x14ac:dyDescent="0.25">
      <c r="A56" s="62"/>
      <c r="B56" s="62"/>
      <c r="C56" s="62"/>
      <c r="D56" s="62"/>
      <c r="E56" s="95"/>
      <c r="F56" s="89"/>
      <c r="G56" s="88"/>
      <c r="H56" s="88"/>
      <c r="I56" s="88"/>
      <c r="J56" s="63"/>
      <c r="K56" s="44"/>
      <c r="L56" s="44"/>
      <c r="M56" s="44"/>
      <c r="N56" s="62"/>
      <c r="O56" s="62"/>
      <c r="P56" s="62"/>
    </row>
    <row r="57" spans="1:16" x14ac:dyDescent="0.25">
      <c r="A57" s="62"/>
      <c r="B57" s="62"/>
      <c r="C57" s="62"/>
      <c r="D57" s="62"/>
      <c r="E57" s="95"/>
      <c r="F57" s="89"/>
      <c r="G57" s="88"/>
      <c r="H57" s="88"/>
      <c r="I57" s="88"/>
      <c r="J57" s="63"/>
      <c r="K57" s="44"/>
      <c r="L57" s="44"/>
      <c r="M57" s="44"/>
      <c r="N57" s="62"/>
      <c r="O57" s="62"/>
      <c r="P57" s="62"/>
    </row>
    <row r="58" spans="1:16" x14ac:dyDescent="0.25">
      <c r="A58" s="62"/>
      <c r="B58" s="62"/>
      <c r="C58" s="62"/>
      <c r="D58" s="62"/>
      <c r="E58" s="95"/>
      <c r="F58" s="89"/>
      <c r="G58" s="88"/>
      <c r="H58" s="88"/>
      <c r="I58" s="88"/>
      <c r="J58" s="63"/>
      <c r="K58" s="44"/>
      <c r="L58" s="44"/>
      <c r="M58" s="44"/>
      <c r="N58" s="62"/>
      <c r="O58" s="62"/>
      <c r="P58" s="62"/>
    </row>
    <row r="59" spans="1:16" x14ac:dyDescent="0.25">
      <c r="A59" s="62"/>
      <c r="B59" s="62"/>
      <c r="C59" s="62"/>
      <c r="D59" s="62"/>
      <c r="E59" s="95"/>
      <c r="F59" s="89"/>
      <c r="G59" s="88"/>
      <c r="H59" s="88"/>
      <c r="I59" s="88"/>
      <c r="J59" s="63"/>
      <c r="K59" s="44"/>
      <c r="L59" s="44"/>
      <c r="M59" s="44"/>
      <c r="N59" s="62"/>
      <c r="O59" s="62"/>
      <c r="P59" s="62"/>
    </row>
    <row r="60" spans="1:16" x14ac:dyDescent="0.25">
      <c r="A60" s="62"/>
      <c r="B60" s="62"/>
      <c r="C60" s="62"/>
      <c r="D60" s="62"/>
      <c r="E60" s="95"/>
      <c r="F60" s="89"/>
      <c r="G60" s="88"/>
      <c r="H60" s="88"/>
      <c r="I60" s="88"/>
      <c r="J60" s="63"/>
      <c r="K60" s="44"/>
      <c r="L60" s="44"/>
      <c r="M60" s="44"/>
      <c r="N60" s="62"/>
      <c r="O60" s="62"/>
      <c r="P60" s="62"/>
    </row>
    <row r="61" spans="1:16" hidden="1" x14ac:dyDescent="0.25">
      <c r="A61" s="62"/>
      <c r="B61" s="62"/>
      <c r="C61" s="62"/>
      <c r="D61" s="62"/>
      <c r="E61" s="63"/>
      <c r="F61" s="89"/>
      <c r="G61" s="89"/>
      <c r="H61" s="89"/>
      <c r="I61" s="89"/>
      <c r="J61" s="62"/>
      <c r="K61" s="44"/>
      <c r="L61" s="44"/>
      <c r="M61" s="44"/>
      <c r="N61" s="62"/>
      <c r="O61" s="62"/>
      <c r="P61" s="62"/>
    </row>
    <row r="62" spans="1:16" hidden="1" x14ac:dyDescent="0.25">
      <c r="A62" s="62"/>
      <c r="B62" s="62"/>
      <c r="C62" s="62"/>
      <c r="D62" s="62"/>
      <c r="E62" s="63"/>
      <c r="F62" s="89"/>
      <c r="G62" s="89"/>
      <c r="H62" s="89"/>
      <c r="I62" s="89"/>
      <c r="J62" s="63"/>
      <c r="K62" s="63"/>
      <c r="L62" s="63"/>
      <c r="M62" s="63"/>
      <c r="N62" s="62"/>
      <c r="O62" s="62"/>
      <c r="P62" s="62"/>
    </row>
    <row r="63" spans="1:16" hidden="1" x14ac:dyDescent="0.25">
      <c r="A63" s="62"/>
      <c r="B63" s="62"/>
      <c r="C63" s="62"/>
      <c r="D63" s="62"/>
      <c r="E63" s="63"/>
      <c r="F63" s="89"/>
      <c r="G63" s="89"/>
      <c r="H63" s="89"/>
      <c r="I63" s="89"/>
      <c r="J63" s="63"/>
      <c r="K63" s="63"/>
      <c r="L63" s="63"/>
      <c r="M63" s="63"/>
      <c r="N63" s="62"/>
      <c r="O63" s="62"/>
      <c r="P63" s="62"/>
    </row>
    <row r="64" spans="1:16" hidden="1" x14ac:dyDescent="0.25">
      <c r="A64" s="62"/>
      <c r="B64" s="62"/>
      <c r="C64" s="62"/>
      <c r="D64" s="62"/>
      <c r="E64" s="63"/>
      <c r="F64" s="89"/>
      <c r="G64" s="89"/>
      <c r="H64" s="89"/>
      <c r="I64" s="89"/>
      <c r="J64" s="62"/>
      <c r="K64" s="62"/>
      <c r="L64" s="62"/>
      <c r="M64" s="62"/>
      <c r="N64" s="62"/>
      <c r="O64" s="62"/>
      <c r="P64" s="62"/>
    </row>
    <row r="65" spans="1:16" hidden="1" x14ac:dyDescent="0.25">
      <c r="A65" s="62"/>
      <c r="B65" s="62"/>
      <c r="C65" s="62"/>
      <c r="D65" s="62"/>
      <c r="E65" s="63"/>
      <c r="F65" s="89"/>
      <c r="G65" s="89"/>
      <c r="H65" s="89"/>
      <c r="I65" s="89"/>
      <c r="J65" s="62"/>
      <c r="K65" s="62"/>
      <c r="L65" s="62"/>
      <c r="M65" s="62"/>
      <c r="N65" s="62"/>
      <c r="O65" s="62"/>
      <c r="P65" s="44"/>
    </row>
    <row r="66" spans="1:16" hidden="1" x14ac:dyDescent="0.25">
      <c r="A66" s="62"/>
      <c r="B66" s="62"/>
      <c r="C66" s="62"/>
      <c r="D66" s="62"/>
      <c r="E66" s="63"/>
      <c r="F66" s="89"/>
      <c r="G66" s="89"/>
      <c r="H66" s="89"/>
      <c r="I66" s="89"/>
      <c r="J66" s="62"/>
      <c r="K66" s="62"/>
      <c r="L66" s="62"/>
      <c r="M66" s="62"/>
      <c r="N66" s="62"/>
      <c r="O66" s="62"/>
      <c r="P66" s="44"/>
    </row>
    <row r="67" spans="1:16" hidden="1" x14ac:dyDescent="0.25">
      <c r="A67" s="62"/>
      <c r="B67" s="62"/>
      <c r="C67" s="62"/>
      <c r="D67" s="62"/>
      <c r="E67" s="63"/>
      <c r="F67" s="89"/>
      <c r="G67" s="89"/>
      <c r="H67" s="89"/>
      <c r="I67" s="89"/>
      <c r="J67" s="62"/>
      <c r="K67" s="62"/>
      <c r="L67" s="62"/>
      <c r="M67" s="62"/>
      <c r="N67" s="62"/>
      <c r="O67" s="62"/>
      <c r="P67" s="62"/>
    </row>
    <row r="68" spans="1:16" hidden="1" x14ac:dyDescent="0.25">
      <c r="A68" s="62"/>
      <c r="B68" s="62"/>
      <c r="C68" s="62"/>
      <c r="D68" s="62"/>
      <c r="E68" s="63"/>
      <c r="F68" s="89"/>
      <c r="G68" s="89"/>
      <c r="H68" s="89"/>
      <c r="I68" s="89"/>
      <c r="J68" s="62"/>
      <c r="K68" s="62"/>
      <c r="L68" s="62"/>
      <c r="M68" s="62"/>
      <c r="N68" s="62"/>
      <c r="O68" s="62"/>
      <c r="P68" s="62"/>
    </row>
    <row r="69" spans="1:16" hidden="1" x14ac:dyDescent="0.25">
      <c r="A69" s="62"/>
      <c r="B69" s="62"/>
      <c r="C69" s="62"/>
      <c r="D69" s="62"/>
      <c r="E69" s="63"/>
      <c r="F69" s="89"/>
      <c r="G69" s="89"/>
      <c r="H69" s="89"/>
      <c r="I69" s="89"/>
      <c r="J69" s="62"/>
      <c r="K69" s="62"/>
      <c r="L69" s="62"/>
      <c r="M69" s="62"/>
      <c r="N69" s="62"/>
      <c r="O69" s="62"/>
      <c r="P69" s="62"/>
    </row>
    <row r="70" spans="1:16" hidden="1" x14ac:dyDescent="0.25">
      <c r="A70" s="62"/>
      <c r="B70" s="62"/>
      <c r="C70" s="62"/>
      <c r="D70" s="62"/>
      <c r="E70" s="63"/>
      <c r="F70" s="89"/>
      <c r="G70" s="89"/>
      <c r="H70" s="89"/>
      <c r="I70" s="89"/>
      <c r="J70" s="62"/>
      <c r="K70" s="62"/>
      <c r="L70" s="62"/>
      <c r="M70" s="62"/>
      <c r="N70" s="62"/>
      <c r="O70" s="62"/>
      <c r="P70" s="62"/>
    </row>
    <row r="71" spans="1:16" hidden="1" x14ac:dyDescent="0.25">
      <c r="A71" s="62"/>
      <c r="B71" s="62"/>
      <c r="C71" s="62"/>
      <c r="D71" s="62"/>
      <c r="E71" s="63"/>
      <c r="F71" s="89"/>
      <c r="G71" s="89"/>
      <c r="H71" s="89"/>
      <c r="I71" s="89"/>
      <c r="J71" s="62"/>
      <c r="K71" s="62"/>
      <c r="L71" s="62"/>
      <c r="M71" s="62"/>
      <c r="N71" s="62"/>
      <c r="O71" s="62"/>
      <c r="P71" s="62"/>
    </row>
    <row r="72" spans="1:16" hidden="1" x14ac:dyDescent="0.25">
      <c r="A72" s="62"/>
      <c r="B72" s="62"/>
      <c r="C72" s="62"/>
      <c r="D72" s="62"/>
      <c r="E72" s="63"/>
      <c r="F72" s="89"/>
      <c r="G72" s="89"/>
      <c r="H72" s="89"/>
      <c r="I72" s="89"/>
      <c r="J72" s="62"/>
      <c r="K72" s="62"/>
      <c r="L72" s="62"/>
      <c r="M72" s="62"/>
      <c r="N72" s="62"/>
      <c r="O72" s="62"/>
      <c r="P72" s="62"/>
    </row>
    <row r="73" spans="1:16" hidden="1" x14ac:dyDescent="0.25">
      <c r="A73" s="62"/>
      <c r="B73" s="62"/>
      <c r="C73" s="62"/>
      <c r="D73" s="62"/>
      <c r="E73" s="63"/>
      <c r="F73" s="89"/>
      <c r="G73" s="89"/>
      <c r="H73" s="89"/>
      <c r="I73" s="89"/>
      <c r="J73" s="62"/>
      <c r="K73" s="62"/>
      <c r="L73" s="62"/>
      <c r="M73" s="62"/>
      <c r="N73" s="62"/>
      <c r="O73" s="62"/>
      <c r="P73" s="62"/>
    </row>
    <row r="74" spans="1:16" hidden="1" x14ac:dyDescent="0.25">
      <c r="A74" s="62"/>
      <c r="B74" s="62"/>
      <c r="C74" s="62"/>
      <c r="D74" s="62"/>
      <c r="E74" s="63"/>
      <c r="F74" s="89"/>
      <c r="G74" s="89"/>
      <c r="H74" s="89"/>
      <c r="I74" s="89"/>
      <c r="J74" s="62"/>
      <c r="K74" s="62"/>
      <c r="L74" s="62"/>
      <c r="M74" s="62"/>
      <c r="N74" s="62"/>
      <c r="O74" s="62"/>
      <c r="P74" s="62"/>
    </row>
    <row r="75" spans="1:16" hidden="1" x14ac:dyDescent="0.25">
      <c r="A75" s="62"/>
      <c r="B75" s="62"/>
      <c r="C75" s="62"/>
      <c r="D75" s="62"/>
      <c r="E75" s="63"/>
      <c r="F75" s="89"/>
      <c r="G75" s="89"/>
      <c r="H75" s="89"/>
      <c r="I75" s="89"/>
      <c r="J75" s="62"/>
      <c r="K75" s="62"/>
      <c r="L75" s="62"/>
      <c r="M75" s="62"/>
      <c r="N75" s="62"/>
      <c r="O75" s="62"/>
      <c r="P75" s="62"/>
    </row>
    <row r="76" spans="1:16" hidden="1" x14ac:dyDescent="0.25">
      <c r="A76" s="62"/>
      <c r="B76" s="62"/>
      <c r="C76" s="62"/>
      <c r="D76" s="62"/>
      <c r="E76" s="63"/>
      <c r="F76" s="89"/>
      <c r="G76" s="89"/>
      <c r="H76" s="89"/>
      <c r="I76" s="89"/>
      <c r="J76" s="62"/>
      <c r="K76" s="62"/>
      <c r="L76" s="62"/>
      <c r="M76" s="62"/>
      <c r="N76" s="62"/>
      <c r="O76" s="62"/>
      <c r="P76" s="62"/>
    </row>
    <row r="77" spans="1:16" hidden="1" x14ac:dyDescent="0.25">
      <c r="A77" s="62"/>
      <c r="B77" s="62"/>
      <c r="C77" s="62"/>
      <c r="D77" s="62"/>
      <c r="E77" s="63"/>
      <c r="F77" s="89"/>
      <c r="G77" s="89"/>
      <c r="H77" s="89"/>
      <c r="I77" s="89"/>
      <c r="J77" s="62"/>
      <c r="K77" s="62"/>
      <c r="L77" s="62"/>
      <c r="M77" s="62"/>
      <c r="N77" s="62"/>
      <c r="O77" s="62"/>
      <c r="P77" s="62"/>
    </row>
    <row r="78" spans="1:16" hidden="1" x14ac:dyDescent="0.25">
      <c r="A78" s="62"/>
      <c r="B78" s="62"/>
      <c r="C78" s="62"/>
      <c r="D78" s="62"/>
      <c r="E78" s="63"/>
      <c r="F78" s="89"/>
      <c r="G78" s="89"/>
      <c r="H78" s="89"/>
      <c r="I78" s="89"/>
      <c r="J78" s="62"/>
      <c r="K78" s="44"/>
      <c r="L78" s="44"/>
      <c r="M78" s="44"/>
      <c r="N78" s="62"/>
      <c r="O78" s="62"/>
      <c r="P78" s="62"/>
    </row>
    <row r="79" spans="1:16" hidden="1" x14ac:dyDescent="0.25">
      <c r="A79" s="62"/>
      <c r="B79" s="62"/>
      <c r="C79" s="62"/>
      <c r="D79" s="62"/>
      <c r="E79" s="63"/>
      <c r="F79" s="89"/>
      <c r="G79" s="89"/>
      <c r="H79" s="89"/>
      <c r="I79" s="89"/>
      <c r="J79" s="62"/>
      <c r="K79" s="62"/>
      <c r="L79" s="62"/>
      <c r="M79" s="62"/>
      <c r="N79" s="62"/>
      <c r="O79" s="62"/>
      <c r="P79" s="62"/>
    </row>
    <row r="80" spans="1:16" hidden="1" x14ac:dyDescent="0.25">
      <c r="A80" s="62"/>
      <c r="B80" s="62"/>
      <c r="C80" s="62"/>
      <c r="D80" s="62"/>
      <c r="E80" s="63"/>
      <c r="F80" s="89"/>
      <c r="G80" s="89"/>
      <c r="H80" s="89"/>
      <c r="I80" s="89"/>
      <c r="J80" s="62"/>
      <c r="K80" s="84"/>
      <c r="L80" s="84"/>
      <c r="M80" s="84"/>
      <c r="N80" s="62"/>
      <c r="O80" s="62"/>
      <c r="P80" s="62"/>
    </row>
    <row r="81" spans="1:16" hidden="1" x14ac:dyDescent="0.25">
      <c r="A81" s="62"/>
      <c r="B81" s="62"/>
      <c r="C81" s="62"/>
      <c r="D81" s="62"/>
      <c r="E81" s="63"/>
      <c r="F81" s="89"/>
      <c r="G81" s="89"/>
      <c r="H81" s="89"/>
      <c r="I81" s="89"/>
      <c r="J81" s="62"/>
      <c r="K81" s="84"/>
      <c r="L81" s="84"/>
      <c r="M81" s="84"/>
      <c r="N81" s="62"/>
      <c r="O81" s="62"/>
      <c r="P81" s="62"/>
    </row>
    <row r="82" spans="1:16" hidden="1" x14ac:dyDescent="0.25">
      <c r="A82" s="62"/>
      <c r="B82" s="62"/>
      <c r="C82" s="62"/>
      <c r="D82" s="62"/>
      <c r="E82" s="63"/>
      <c r="F82" s="89"/>
      <c r="G82" s="89"/>
      <c r="H82" s="89"/>
      <c r="I82" s="89"/>
      <c r="J82" s="62"/>
      <c r="K82" s="84"/>
      <c r="L82" s="84"/>
      <c r="M82" s="84"/>
      <c r="N82" s="62"/>
      <c r="O82" s="62"/>
      <c r="P82" s="62"/>
    </row>
    <row r="83" spans="1:16" hidden="1" x14ac:dyDescent="0.25">
      <c r="A83" s="62"/>
      <c r="B83" s="62"/>
      <c r="C83" s="62"/>
      <c r="D83" s="62"/>
      <c r="E83" s="63"/>
      <c r="F83" s="89"/>
      <c r="G83" s="89"/>
      <c r="H83" s="89"/>
      <c r="I83" s="89"/>
      <c r="J83" s="62"/>
      <c r="K83" s="84"/>
      <c r="L83" s="84"/>
      <c r="M83" s="96"/>
      <c r="N83" s="62"/>
      <c r="O83" s="62"/>
      <c r="P83" s="62"/>
    </row>
    <row r="84" spans="1:16" hidden="1" x14ac:dyDescent="0.25">
      <c r="A84" s="62"/>
      <c r="B84" s="62"/>
      <c r="C84" s="62"/>
      <c r="D84" s="62"/>
      <c r="E84" s="63"/>
      <c r="F84" s="89"/>
      <c r="G84" s="89"/>
      <c r="H84" s="89"/>
      <c r="I84" s="89"/>
      <c r="J84" s="62"/>
      <c r="K84" s="62"/>
      <c r="L84" s="62"/>
      <c r="M84" s="62"/>
      <c r="N84" s="97"/>
      <c r="O84" s="62"/>
      <c r="P84" s="62"/>
    </row>
    <row r="85" spans="1:16" hidden="1" x14ac:dyDescent="0.25">
      <c r="A85" s="62"/>
      <c r="B85" s="62"/>
      <c r="C85" s="62"/>
      <c r="D85" s="62"/>
      <c r="E85" s="63"/>
      <c r="F85" s="89"/>
      <c r="G85" s="89"/>
      <c r="H85" s="89"/>
      <c r="I85" s="89"/>
      <c r="J85" s="62"/>
      <c r="K85" s="62"/>
      <c r="L85" s="62"/>
      <c r="M85" s="62"/>
      <c r="N85" s="97"/>
      <c r="O85" s="62"/>
      <c r="P85" s="62"/>
    </row>
    <row r="86" spans="1:16" hidden="1" x14ac:dyDescent="0.25">
      <c r="A86" s="62"/>
      <c r="B86" s="62"/>
      <c r="C86" s="62"/>
      <c r="D86" s="62"/>
      <c r="E86" s="63"/>
      <c r="F86" s="89"/>
      <c r="G86" s="89"/>
      <c r="H86" s="89"/>
      <c r="I86" s="89"/>
      <c r="J86" s="62"/>
      <c r="K86" s="62"/>
      <c r="L86" s="62"/>
      <c r="M86" s="62"/>
      <c r="N86" s="97"/>
      <c r="O86" s="62"/>
      <c r="P86" s="62"/>
    </row>
    <row r="87" spans="1:16" hidden="1" x14ac:dyDescent="0.25">
      <c r="A87" s="62"/>
      <c r="B87" s="62"/>
      <c r="C87" s="62"/>
      <c r="D87" s="62"/>
      <c r="E87" s="63"/>
      <c r="F87" s="89"/>
      <c r="G87" s="89"/>
      <c r="H87" s="89"/>
      <c r="I87" s="89"/>
      <c r="J87" s="62"/>
      <c r="K87" s="62"/>
      <c r="L87" s="62"/>
      <c r="M87" s="62"/>
      <c r="N87" s="62"/>
      <c r="O87" s="62"/>
      <c r="P87" s="62"/>
    </row>
    <row r="88" spans="1:16" hidden="1" x14ac:dyDescent="0.25">
      <c r="A88" s="62"/>
      <c r="B88" s="62"/>
      <c r="C88" s="62"/>
      <c r="D88" s="62"/>
      <c r="E88" s="98"/>
      <c r="F88" s="89"/>
      <c r="G88" s="89"/>
      <c r="H88" s="89"/>
      <c r="I88" s="89"/>
      <c r="J88" s="62"/>
      <c r="K88" s="84"/>
      <c r="L88" s="84"/>
      <c r="M88" s="84"/>
      <c r="N88" s="62"/>
      <c r="O88" s="62"/>
      <c r="P88" s="62"/>
    </row>
    <row r="91" spans="1:16" hidden="1" x14ac:dyDescent="0.25">
      <c r="A91" s="36" t="s">
        <v>7</v>
      </c>
      <c r="D91" s="36" t="s">
        <v>18</v>
      </c>
      <c r="E91" s="38" t="s">
        <v>19</v>
      </c>
    </row>
    <row r="92" spans="1:16" hidden="1" x14ac:dyDescent="0.25">
      <c r="A92" s="36" t="str">
        <f t="shared" ref="A92:A97" si="1">IF(O21=0,"",O21)</f>
        <v/>
      </c>
      <c r="D92" s="36">
        <f t="shared" ref="D92:D106" ca="1" si="2">IF(A92="",0,VLOOKUP(A92,INDIRECT("'"&amp;$J$7&amp;"'!C500:M515"),11,0))</f>
        <v>0</v>
      </c>
      <c r="E92" s="38" t="str">
        <f>IF(P21="","",SUM(D92/P21)*#REF!)</f>
        <v/>
      </c>
    </row>
    <row r="93" spans="1:16" hidden="1" x14ac:dyDescent="0.25">
      <c r="A93" s="36" t="str">
        <f t="shared" si="1"/>
        <v/>
      </c>
      <c r="D93" s="36">
        <f t="shared" ca="1" si="2"/>
        <v>0</v>
      </c>
      <c r="E93" s="38" t="str">
        <f>IF(P22="","",SUM(D93/P22)*#REF!)</f>
        <v/>
      </c>
    </row>
    <row r="94" spans="1:16" hidden="1" x14ac:dyDescent="0.25">
      <c r="A94" s="36" t="str">
        <f t="shared" si="1"/>
        <v/>
      </c>
      <c r="D94" s="36">
        <f t="shared" ca="1" si="2"/>
        <v>0</v>
      </c>
      <c r="E94" s="38" t="str">
        <f>IF(P23="","",SUM(D94/P23)*#REF!)</f>
        <v/>
      </c>
    </row>
    <row r="95" spans="1:16" hidden="1" x14ac:dyDescent="0.25">
      <c r="A95" s="36" t="str">
        <f t="shared" si="1"/>
        <v/>
      </c>
      <c r="D95" s="36">
        <f t="shared" ca="1" si="2"/>
        <v>0</v>
      </c>
      <c r="E95" s="38" t="str">
        <f>IF(P24="","",SUM(D95/P24)*#REF!)</f>
        <v/>
      </c>
    </row>
    <row r="96" spans="1:16" hidden="1" x14ac:dyDescent="0.25">
      <c r="A96" s="36" t="str">
        <f t="shared" si="1"/>
        <v/>
      </c>
      <c r="D96" s="36">
        <f t="shared" ca="1" si="2"/>
        <v>0</v>
      </c>
      <c r="E96" s="38" t="str">
        <f>IF(P25="","",SUM(D96/P25)*#REF!)</f>
        <v/>
      </c>
    </row>
    <row r="97" spans="1:17" hidden="1" x14ac:dyDescent="0.25">
      <c r="A97" s="36" t="str">
        <f t="shared" si="1"/>
        <v/>
      </c>
      <c r="D97" s="36">
        <f t="shared" ca="1" si="2"/>
        <v>0</v>
      </c>
      <c r="E97" s="38" t="str">
        <f>IF(P26="","",SUM(D97/P26)*#REF!)</f>
        <v/>
      </c>
    </row>
    <row r="98" spans="1:17" s="39" customFormat="1" hidden="1" x14ac:dyDescent="0.25">
      <c r="A98" s="36" t="e">
        <f>IF(#REF!=0,"",#REF!)</f>
        <v>#REF!</v>
      </c>
      <c r="B98" s="36"/>
      <c r="C98" s="36"/>
      <c r="D98" s="36" t="e">
        <f t="shared" ca="1" si="2"/>
        <v>#REF!</v>
      </c>
      <c r="E98" s="38" t="e">
        <f>IF(#REF!="","",SUM(D98/#REF!)*#REF!)</f>
        <v>#REF!</v>
      </c>
      <c r="J98" s="36"/>
      <c r="K98" s="36"/>
      <c r="L98" s="36"/>
      <c r="M98" s="36"/>
      <c r="N98" s="36"/>
      <c r="O98" s="36"/>
      <c r="P98" s="36"/>
      <c r="Q98" s="36"/>
    </row>
    <row r="99" spans="1:17" s="39" customFormat="1" hidden="1" x14ac:dyDescent="0.25">
      <c r="A99" s="36" t="str">
        <f>IF(O27=0,"",O27)</f>
        <v/>
      </c>
      <c r="B99" s="36"/>
      <c r="C99" s="36"/>
      <c r="D99" s="36">
        <f t="shared" ca="1" si="2"/>
        <v>0</v>
      </c>
      <c r="E99" s="38" t="str">
        <f>IF(P27="","",SUM(D99/P27)*#REF!)</f>
        <v/>
      </c>
      <c r="J99" s="36"/>
      <c r="K99" s="36"/>
      <c r="L99" s="36"/>
      <c r="M99" s="36"/>
      <c r="N99" s="36"/>
      <c r="O99" s="36"/>
      <c r="P99" s="36"/>
      <c r="Q99" s="36"/>
    </row>
    <row r="100" spans="1:17" s="39" customFormat="1" hidden="1" x14ac:dyDescent="0.25">
      <c r="A100" s="36" t="str">
        <f>IF(O28=0,"",O28)</f>
        <v/>
      </c>
      <c r="B100" s="36"/>
      <c r="C100" s="36"/>
      <c r="D100" s="36">
        <f t="shared" ca="1" si="2"/>
        <v>0</v>
      </c>
      <c r="E100" s="38" t="str">
        <f>IF(P28="","",SUM(D100/P28)*#REF!)</f>
        <v/>
      </c>
      <c r="J100" s="36"/>
      <c r="K100" s="36"/>
      <c r="L100" s="36"/>
      <c r="M100" s="36"/>
      <c r="N100" s="36"/>
      <c r="O100" s="36"/>
      <c r="P100" s="36"/>
      <c r="Q100" s="36"/>
    </row>
    <row r="101" spans="1:17" s="39" customFormat="1" hidden="1" x14ac:dyDescent="0.25">
      <c r="A101" s="36" t="str">
        <f t="shared" ref="A101:A106" si="3">IF(O31=0,"",O31)</f>
        <v/>
      </c>
      <c r="B101" s="36"/>
      <c r="C101" s="36"/>
      <c r="D101" s="36">
        <f t="shared" ca="1" si="2"/>
        <v>0</v>
      </c>
      <c r="E101" s="38" t="str">
        <f>IF(P31="","",SUM(D101/P31)*#REF!)</f>
        <v/>
      </c>
      <c r="J101" s="36"/>
      <c r="K101" s="36"/>
      <c r="L101" s="36"/>
      <c r="M101" s="36"/>
      <c r="N101" s="36"/>
      <c r="O101" s="36"/>
      <c r="P101" s="36"/>
      <c r="Q101" s="36"/>
    </row>
    <row r="102" spans="1:17" s="39" customFormat="1" hidden="1" x14ac:dyDescent="0.25">
      <c r="A102" s="36" t="str">
        <f t="shared" si="3"/>
        <v/>
      </c>
      <c r="B102" s="36"/>
      <c r="C102" s="36"/>
      <c r="D102" s="36">
        <f t="shared" ca="1" si="2"/>
        <v>0</v>
      </c>
      <c r="E102" s="38" t="str">
        <f>IF(P32="","",SUM(D102/P32)*#REF!)</f>
        <v/>
      </c>
      <c r="J102" s="36"/>
      <c r="K102" s="36"/>
      <c r="L102" s="36"/>
      <c r="M102" s="36"/>
      <c r="N102" s="36"/>
      <c r="O102" s="36"/>
      <c r="P102" s="36"/>
      <c r="Q102" s="36"/>
    </row>
    <row r="103" spans="1:17" s="39" customFormat="1" hidden="1" x14ac:dyDescent="0.25">
      <c r="A103" s="36" t="str">
        <f t="shared" si="3"/>
        <v/>
      </c>
      <c r="B103" s="36"/>
      <c r="C103" s="36"/>
      <c r="D103" s="36">
        <f t="shared" ca="1" si="2"/>
        <v>0</v>
      </c>
      <c r="E103" s="38" t="str">
        <f>IF(P33="","",SUM(D103/P33)*#REF!)</f>
        <v/>
      </c>
      <c r="J103" s="36"/>
      <c r="K103" s="36"/>
      <c r="L103" s="36"/>
      <c r="M103" s="36"/>
      <c r="N103" s="36"/>
      <c r="O103" s="36"/>
      <c r="P103" s="36"/>
      <c r="Q103" s="36"/>
    </row>
    <row r="104" spans="1:17" s="39" customFormat="1" hidden="1" x14ac:dyDescent="0.25">
      <c r="A104" s="36" t="str">
        <f t="shared" si="3"/>
        <v/>
      </c>
      <c r="B104" s="36"/>
      <c r="C104" s="36"/>
      <c r="D104" s="36">
        <f t="shared" ca="1" si="2"/>
        <v>0</v>
      </c>
      <c r="E104" s="38" t="str">
        <f>IF(P34="","",SUM(D104/P34)*#REF!)</f>
        <v/>
      </c>
      <c r="J104" s="36"/>
      <c r="K104" s="36"/>
      <c r="L104" s="36"/>
      <c r="M104" s="36"/>
      <c r="N104" s="36"/>
      <c r="O104" s="36"/>
      <c r="P104" s="36"/>
      <c r="Q104" s="36"/>
    </row>
    <row r="105" spans="1:17" s="39" customFormat="1" hidden="1" x14ac:dyDescent="0.25">
      <c r="A105" s="36" t="str">
        <f t="shared" si="3"/>
        <v/>
      </c>
      <c r="B105" s="36"/>
      <c r="C105" s="36"/>
      <c r="D105" s="36">
        <f t="shared" ca="1" si="2"/>
        <v>0</v>
      </c>
      <c r="E105" s="38" t="str">
        <f>IF(P35="","",SUM(D105/P35)*#REF!)</f>
        <v/>
      </c>
      <c r="J105" s="36"/>
      <c r="K105" s="36"/>
      <c r="L105" s="36"/>
      <c r="M105" s="36"/>
      <c r="N105" s="36"/>
      <c r="O105" s="36"/>
      <c r="P105" s="36"/>
      <c r="Q105" s="36"/>
    </row>
    <row r="106" spans="1:17" s="39" customFormat="1" hidden="1" x14ac:dyDescent="0.25">
      <c r="A106" s="36" t="str">
        <f t="shared" si="3"/>
        <v/>
      </c>
      <c r="B106" s="36"/>
      <c r="C106" s="36"/>
      <c r="D106" s="36">
        <f t="shared" ca="1" si="2"/>
        <v>0</v>
      </c>
      <c r="E106" s="38" t="str">
        <f>IF(P36="","",SUM(D106/P36)*#REF!)</f>
        <v/>
      </c>
      <c r="J106" s="36"/>
      <c r="K106" s="36"/>
      <c r="L106" s="36"/>
      <c r="M106" s="36"/>
      <c r="N106" s="36"/>
      <c r="O106" s="36"/>
      <c r="P106" s="36"/>
      <c r="Q106" s="36"/>
    </row>
    <row r="107" spans="1:17" s="39" customFormat="1" ht="15.75" hidden="1" thickBot="1" x14ac:dyDescent="0.3">
      <c r="A107" s="99" t="s">
        <v>20</v>
      </c>
      <c r="B107" s="99"/>
      <c r="C107" s="99"/>
      <c r="D107" s="99" t="e">
        <f ca="1">SUM(D92:D106)</f>
        <v>#REF!</v>
      </c>
      <c r="E107" s="100" t="e">
        <f>SUM(E92:E106)</f>
        <v>#REF!</v>
      </c>
      <c r="J107" s="36"/>
      <c r="K107" s="36"/>
      <c r="L107" s="36"/>
      <c r="M107" s="36"/>
      <c r="N107" s="36"/>
      <c r="O107" s="36"/>
      <c r="P107" s="36"/>
      <c r="Q107" s="36"/>
    </row>
    <row r="108" spans="1:17" s="39" customFormat="1" hidden="1" x14ac:dyDescent="0.25">
      <c r="A108" s="36"/>
      <c r="B108" s="36"/>
      <c r="C108" s="36"/>
      <c r="D108" s="36"/>
      <c r="E108" s="38"/>
      <c r="J108" s="36"/>
      <c r="K108" s="36"/>
      <c r="L108" s="36"/>
      <c r="M108" s="36"/>
      <c r="N108" s="36"/>
      <c r="O108" s="36"/>
      <c r="P108" s="36"/>
      <c r="Q108" s="36"/>
    </row>
    <row r="109" spans="1:17" s="39" customFormat="1" hidden="1" x14ac:dyDescent="0.25">
      <c r="A109" s="36"/>
      <c r="B109" s="36"/>
      <c r="C109" s="36"/>
      <c r="D109" s="36"/>
      <c r="E109" s="38"/>
      <c r="J109" s="36"/>
      <c r="K109" s="36"/>
      <c r="L109" s="36"/>
      <c r="M109" s="36"/>
      <c r="N109" s="36"/>
      <c r="O109" s="36"/>
      <c r="P109" s="36"/>
      <c r="Q109" s="36"/>
    </row>
    <row r="110" spans="1:17" s="39" customFormat="1" hidden="1" x14ac:dyDescent="0.25">
      <c r="A110" s="36"/>
      <c r="B110" s="36"/>
      <c r="C110" s="36"/>
      <c r="D110" s="36"/>
      <c r="E110" s="38"/>
      <c r="J110" s="36"/>
      <c r="K110" s="36"/>
      <c r="L110" s="36"/>
      <c r="M110" s="36"/>
      <c r="N110" s="36"/>
      <c r="O110" s="36"/>
      <c r="P110" s="36"/>
      <c r="Q110" s="36"/>
    </row>
    <row r="111" spans="1:17" s="39" customFormat="1" hidden="1" x14ac:dyDescent="0.25">
      <c r="A111" s="36"/>
      <c r="B111" s="36"/>
      <c r="C111" s="36"/>
      <c r="D111" s="36"/>
      <c r="E111" s="38"/>
      <c r="J111" s="36"/>
      <c r="K111" s="36"/>
      <c r="L111" s="36"/>
      <c r="M111" s="36"/>
      <c r="N111" s="36"/>
      <c r="O111" s="36"/>
      <c r="P111" s="36"/>
      <c r="Q111" s="36"/>
    </row>
    <row r="112" spans="1:17" s="39" customFormat="1" hidden="1" x14ac:dyDescent="0.25">
      <c r="A112" s="36"/>
      <c r="B112" s="36"/>
      <c r="C112" s="36"/>
      <c r="D112" s="36"/>
      <c r="E112" s="38"/>
      <c r="J112" s="36"/>
      <c r="K112" s="36"/>
      <c r="L112" s="36"/>
      <c r="M112" s="36"/>
      <c r="N112" s="36"/>
      <c r="O112" s="36"/>
      <c r="P112" s="36"/>
      <c r="Q112" s="36"/>
    </row>
    <row r="113" spans="1:17" s="39" customFormat="1" hidden="1" x14ac:dyDescent="0.25">
      <c r="A113" s="36"/>
      <c r="B113" s="36"/>
      <c r="C113" s="36"/>
      <c r="D113" s="36"/>
      <c r="E113" s="38"/>
      <c r="J113" s="36"/>
      <c r="K113" s="36"/>
      <c r="L113" s="36"/>
      <c r="M113" s="36"/>
      <c r="N113" s="36"/>
      <c r="O113" s="36"/>
      <c r="P113" s="36"/>
      <c r="Q113" s="36"/>
    </row>
    <row r="135" x14ac:dyDescent="0.25"/>
  </sheetData>
  <sheetProtection algorithmName="SHA-512" hashValue="W61dmfmv3TylTgKWVtwBHw3zk8gV+Qd2dFD2FaVhHIPAKwReAbaDnjtFn93KmbnzdznTv8q8yM2REvXAeskv0w==" saltValue="RRqIhICQWbRc81/+qb2NuQ==" spinCount="100000" sheet="1" objects="1" scenarios="1"/>
  <mergeCells count="1">
    <mergeCell ref="B3:J3"/>
  </mergeCells>
  <conditionalFormatting sqref="O15">
    <cfRule type="cellIs" dxfId="3"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 r:id="rId2"/>
  <legacyDrawingHF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Blad65"/>
  <dimension ref="A3:J10"/>
  <sheetViews>
    <sheetView zoomScaleNormal="100" workbookViewId="0">
      <selection activeCell="E37" sqref="E37"/>
    </sheetView>
  </sheetViews>
  <sheetFormatPr defaultRowHeight="15" x14ac:dyDescent="0.25"/>
  <cols>
    <col min="2" max="2" width="11.7109375" style="1" customWidth="1"/>
    <col min="3" max="3" width="14.140625" style="31" customWidth="1"/>
    <col min="4" max="4" width="14.85546875" style="31" customWidth="1"/>
    <col min="5" max="5" width="27.42578125" customWidth="1"/>
    <col min="6" max="6" width="39.140625" customWidth="1"/>
    <col min="7" max="7" width="17.140625" style="8" customWidth="1"/>
    <col min="8" max="8" width="18" style="8" customWidth="1"/>
    <col min="9" max="9" width="11.42578125" customWidth="1"/>
  </cols>
  <sheetData>
    <row r="3" spans="1:10" ht="24.75" customHeight="1" x14ac:dyDescent="0.35">
      <c r="B3" s="32" t="str">
        <f>CONCATENATE("Wijzigingenblad, ",opdrachtnemer,", onderdeel van ",bestekcontract," ",besteknr,)</f>
        <v>Wijzigingenblad, , onderdeel van bestek 2021-GRB2309</v>
      </c>
      <c r="C3" s="29"/>
      <c r="D3" s="29"/>
      <c r="E3" s="2"/>
      <c r="F3" s="5"/>
      <c r="G3" s="18"/>
      <c r="H3" s="18"/>
      <c r="I3" s="3"/>
      <c r="J3" s="3"/>
    </row>
    <row r="5" spans="1:10" s="25" customFormat="1" ht="28.5" customHeight="1" x14ac:dyDescent="0.25">
      <c r="A5" s="26" t="s">
        <v>35</v>
      </c>
      <c r="B5" s="28" t="s">
        <v>43</v>
      </c>
      <c r="C5" s="30" t="s">
        <v>36</v>
      </c>
      <c r="D5" s="30" t="s">
        <v>37</v>
      </c>
      <c r="E5" s="26" t="s">
        <v>38</v>
      </c>
      <c r="F5" s="26" t="s">
        <v>39</v>
      </c>
      <c r="G5" s="27" t="s">
        <v>40</v>
      </c>
      <c r="H5" s="27" t="s">
        <v>41</v>
      </c>
      <c r="I5" s="26" t="s">
        <v>42</v>
      </c>
    </row>
    <row r="6" spans="1:10" x14ac:dyDescent="0.25">
      <c r="A6">
        <v>1</v>
      </c>
    </row>
    <row r="7" spans="1:10" x14ac:dyDescent="0.25">
      <c r="A7">
        <v>2</v>
      </c>
      <c r="E7" s="133"/>
    </row>
    <row r="8" spans="1:10" x14ac:dyDescent="0.25">
      <c r="A8">
        <v>3</v>
      </c>
      <c r="E8" s="133"/>
    </row>
    <row r="9" spans="1:10" x14ac:dyDescent="0.25">
      <c r="A9">
        <v>4</v>
      </c>
      <c r="E9" s="133"/>
    </row>
    <row r="10" spans="1:10" x14ac:dyDescent="0.25">
      <c r="A10">
        <v>5</v>
      </c>
      <c r="E10" s="133"/>
    </row>
  </sheetData>
  <sheetProtection algorithmName="SHA-512" hashValue="XPcVv3wTSHTSPpos2AmQ15bCaQLJ2ox4rcWRQfkQ0rwgmt/4mNJ9AvhABlEaoOKDNNQoU1ElYElaw5v3Jhrr9Q==" saltValue="EF1y8WQ/UisH5PVAv/zZew==" spinCount="100000" sheet="1" objects="1" scenarios="1"/>
  <pageMargins left="0.7" right="0.7" top="0.75" bottom="0.75" header="0.3" footer="0.3"/>
  <pageSetup paperSize="9" scale="80" orientation="landscape" r:id="rId1"/>
  <headerFooter>
    <oddHeader>&amp;L&amp;G</oddHeader>
  </headerFooter>
  <legacyDrawingHF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Blad66">
    <tabColor rgb="FFEBEBEB"/>
  </sheetPr>
  <dimension ref="A1:J124"/>
  <sheetViews>
    <sheetView showZeros="0" zoomScaleNormal="100" workbookViewId="0">
      <selection activeCell="B3" sqref="B3"/>
    </sheetView>
  </sheetViews>
  <sheetFormatPr defaultColWidth="0" defaultRowHeight="0" customHeight="1" zeroHeight="1" x14ac:dyDescent="0.25"/>
  <cols>
    <col min="1" max="1" width="24.7109375" style="9" customWidth="1"/>
    <col min="2" max="2" width="9.28515625" style="9" customWidth="1"/>
    <col min="3" max="3" width="41.140625" style="9" customWidth="1"/>
    <col min="4" max="4" width="25.85546875" style="9" customWidth="1"/>
    <col min="5" max="5" width="23.85546875" style="9" hidden="1" customWidth="1"/>
    <col min="6" max="6" width="17.85546875" style="12" hidden="1" customWidth="1"/>
    <col min="7" max="7" width="19.42578125" style="12" hidden="1" customWidth="1"/>
    <col min="8" max="8" width="15.7109375" style="9" hidden="1" customWidth="1"/>
    <col min="9" max="9" width="16.42578125" style="9" hidden="1" customWidth="1"/>
    <col min="10" max="10" width="4.28515625" hidden="1" customWidth="1"/>
    <col min="11" max="16384" width="9.140625" hidden="1"/>
  </cols>
  <sheetData>
    <row r="1" spans="1:9" ht="15" x14ac:dyDescent="0.25">
      <c r="A1"/>
      <c r="B1"/>
      <c r="C1"/>
      <c r="D1"/>
      <c r="E1"/>
      <c r="F1" s="8"/>
      <c r="G1" s="8"/>
      <c r="H1"/>
      <c r="I1"/>
    </row>
    <row r="2" spans="1:9" ht="15" x14ac:dyDescent="0.25">
      <c r="A2"/>
      <c r="B2"/>
      <c r="C2"/>
      <c r="D2"/>
      <c r="E2"/>
      <c r="F2" s="8"/>
      <c r="G2" s="8"/>
      <c r="H2"/>
      <c r="I2"/>
    </row>
    <row r="3" spans="1:9" ht="15" x14ac:dyDescent="0.25">
      <c r="A3"/>
      <c r="B3"/>
      <c r="C3"/>
      <c r="D3"/>
      <c r="E3"/>
      <c r="F3" s="8"/>
      <c r="G3" s="8"/>
      <c r="H3"/>
      <c r="I3"/>
    </row>
    <row r="4" spans="1:9" ht="15" x14ac:dyDescent="0.25">
      <c r="A4"/>
      <c r="B4"/>
      <c r="C4"/>
      <c r="D4"/>
      <c r="E4"/>
      <c r="F4" s="8"/>
      <c r="G4" s="8"/>
      <c r="H4"/>
      <c r="I4"/>
    </row>
    <row r="5" spans="1:9" s="3" customFormat="1" ht="23.25" x14ac:dyDescent="0.35">
      <c r="A5" s="7" t="str">
        <f>CONCATENATE("Supplement op uitvoeringsbepaling ",D10,", onderdeel van ",bestekcontract," ",besteknr)</f>
        <v>Supplement op uitvoeringsbepaling , onderdeel van bestek 2021-GRB2309</v>
      </c>
      <c r="B5" s="2"/>
      <c r="C5" s="2"/>
      <c r="D5" s="5"/>
      <c r="F5" s="18"/>
      <c r="G5" s="18"/>
    </row>
    <row r="6" spans="1:9" ht="15" x14ac:dyDescent="0.25">
      <c r="A6" s="3"/>
      <c r="B6" s="3"/>
      <c r="C6" s="3"/>
      <c r="D6" s="3"/>
      <c r="E6" s="3"/>
      <c r="F6" s="18"/>
      <c r="G6" s="18"/>
      <c r="H6" s="3"/>
      <c r="I6"/>
    </row>
    <row r="7" spans="1:9" ht="15" x14ac:dyDescent="0.25">
      <c r="F7" s="19"/>
    </row>
    <row r="8" spans="1:9" ht="15" x14ac:dyDescent="0.25">
      <c r="F8" s="19"/>
    </row>
    <row r="9" spans="1:9" ht="15" x14ac:dyDescent="0.25">
      <c r="A9" s="11"/>
      <c r="B9" s="11"/>
      <c r="C9" s="11"/>
      <c r="D9" s="11"/>
      <c r="E9" s="11"/>
      <c r="F9" s="20"/>
      <c r="G9" s="20"/>
      <c r="H9" s="11"/>
    </row>
    <row r="10" spans="1:9" ht="15" x14ac:dyDescent="0.25">
      <c r="A10" s="9" t="s">
        <v>22</v>
      </c>
      <c r="B10" s="9" t="str">
        <f>opdrachtgever</f>
        <v>Stichting Primenius</v>
      </c>
      <c r="F10" s="19"/>
      <c r="G10" s="19"/>
    </row>
    <row r="11" spans="1:9" ht="15" x14ac:dyDescent="0.25">
      <c r="G11" s="19"/>
    </row>
    <row r="12" spans="1:9" ht="15" x14ac:dyDescent="0.25">
      <c r="A12" s="9" t="s">
        <v>23</v>
      </c>
      <c r="G12" s="19"/>
    </row>
    <row r="13" spans="1:9" ht="15" x14ac:dyDescent="0.25">
      <c r="G13" s="19"/>
    </row>
    <row r="14" spans="1:9" ht="15" x14ac:dyDescent="0.25">
      <c r="A14" s="9" t="s">
        <v>24</v>
      </c>
      <c r="B14" s="9">
        <f>opdrachtnemer</f>
        <v>0</v>
      </c>
      <c r="G14" s="19"/>
    </row>
    <row r="15" spans="1:9" ht="15" x14ac:dyDescent="0.25">
      <c r="E15" s="11"/>
      <c r="F15" s="20"/>
      <c r="G15" s="19"/>
      <c r="H15" s="11"/>
    </row>
    <row r="16" spans="1:9" ht="15" x14ac:dyDescent="0.25">
      <c r="E16" s="12"/>
      <c r="G16" s="19"/>
      <c r="H16" s="12"/>
    </row>
    <row r="17" spans="1:9" ht="15" x14ac:dyDescent="0.25">
      <c r="A17" s="9" t="s">
        <v>25</v>
      </c>
      <c r="E17" s="12"/>
      <c r="G17" s="19"/>
      <c r="H17" s="12"/>
    </row>
    <row r="18" spans="1:9" ht="15" x14ac:dyDescent="0.25">
      <c r="E18" s="12"/>
      <c r="G18" s="19"/>
      <c r="H18" s="12"/>
    </row>
    <row r="19" spans="1:9" ht="15" x14ac:dyDescent="0.25">
      <c r="E19" s="12"/>
      <c r="G19" s="19"/>
      <c r="H19" s="12"/>
    </row>
    <row r="20" spans="1:9" ht="15" x14ac:dyDescent="0.25">
      <c r="A20" s="9" t="s">
        <v>26</v>
      </c>
      <c r="B20" s="24">
        <v>1</v>
      </c>
      <c r="G20" s="19"/>
    </row>
    <row r="21" spans="1:9" ht="15" x14ac:dyDescent="0.25">
      <c r="A21" s="9" t="s">
        <v>28</v>
      </c>
      <c r="B21" s="21">
        <f>VLOOKUP(B20,Wijzigingenblad!A6:B40,2)</f>
        <v>0</v>
      </c>
      <c r="E21" s="11"/>
      <c r="F21" s="20"/>
      <c r="G21" s="19"/>
    </row>
    <row r="22" spans="1:9" ht="15" x14ac:dyDescent="0.25">
      <c r="E22" s="13"/>
      <c r="F22" s="20"/>
      <c r="G22" s="19"/>
    </row>
    <row r="23" spans="1:9" ht="15.75" customHeight="1" x14ac:dyDescent="0.25">
      <c r="A23" s="9" t="s">
        <v>27</v>
      </c>
      <c r="C23" s="9" t="e">
        <f>CONCATENATE(VLOOKUP(B21,verzamelblad!A5:E34,3,)," te ",VLOOKUP(B21,verzamelblad!A5:E34,5))</f>
        <v>#N/A</v>
      </c>
      <c r="G23" s="19"/>
    </row>
    <row r="24" spans="1:9" ht="15.75" customHeight="1" x14ac:dyDescent="0.25">
      <c r="G24" s="19"/>
    </row>
    <row r="25" spans="1:9" ht="15" x14ac:dyDescent="0.25">
      <c r="C25" s="14"/>
      <c r="E25" s="10"/>
      <c r="F25" s="20"/>
      <c r="G25" s="19"/>
      <c r="H25" s="15"/>
      <c r="I25" s="16"/>
    </row>
    <row r="26" spans="1:9" ht="15" x14ac:dyDescent="0.25">
      <c r="A26" s="9" t="s">
        <v>29</v>
      </c>
      <c r="C26" s="22">
        <f>VLOOKUP(B20,Wijzigingenblad!A6:E40,3)</f>
        <v>0</v>
      </c>
      <c r="G26" s="19"/>
      <c r="I26" s="16"/>
    </row>
    <row r="27" spans="1:9" ht="15" x14ac:dyDescent="0.25">
      <c r="A27" s="9" t="s">
        <v>30</v>
      </c>
      <c r="C27" s="22">
        <f>VLOOKUP(B20,Wijzigingenblad!A6:E40,3)</f>
        <v>0</v>
      </c>
      <c r="D27" s="11"/>
      <c r="E27" s="11"/>
      <c r="F27" s="20"/>
      <c r="G27" s="19"/>
      <c r="H27" s="11"/>
      <c r="I27" s="16"/>
    </row>
    <row r="28" spans="1:9" ht="15" x14ac:dyDescent="0.25">
      <c r="C28" s="11"/>
      <c r="D28" s="11"/>
      <c r="E28" s="17"/>
      <c r="G28" s="19"/>
      <c r="I28" s="16"/>
    </row>
    <row r="29" spans="1:9" ht="15" x14ac:dyDescent="0.25">
      <c r="C29" s="11"/>
      <c r="D29" s="11"/>
      <c r="E29" s="17"/>
      <c r="G29" s="19"/>
      <c r="I29" s="16"/>
    </row>
    <row r="30" spans="1:9" ht="15" x14ac:dyDescent="0.25">
      <c r="A30" s="9" t="s">
        <v>31</v>
      </c>
      <c r="C30" s="11"/>
      <c r="D30" s="11"/>
      <c r="E30" s="17"/>
      <c r="G30" s="19"/>
      <c r="I30" s="16"/>
    </row>
    <row r="31" spans="1:9" ht="15" x14ac:dyDescent="0.25">
      <c r="C31" s="11"/>
      <c r="D31" s="11"/>
      <c r="E31" s="17"/>
      <c r="G31" s="19"/>
      <c r="I31" s="16"/>
    </row>
    <row r="32" spans="1:9" ht="15" x14ac:dyDescent="0.25">
      <c r="A32" s="359">
        <f>VLOOKUP(B20,Wijzigingenblad!A6:F40,6)</f>
        <v>0</v>
      </c>
      <c r="B32" s="360"/>
      <c r="C32" s="360"/>
      <c r="D32" s="361"/>
      <c r="E32" s="23"/>
      <c r="F32" s="23"/>
      <c r="G32" s="19"/>
      <c r="I32" s="16"/>
    </row>
    <row r="33" spans="1:9" ht="15" x14ac:dyDescent="0.25">
      <c r="A33" s="362"/>
      <c r="B33" s="363"/>
      <c r="C33" s="363"/>
      <c r="D33" s="364"/>
      <c r="E33" s="23"/>
      <c r="F33" s="23"/>
      <c r="G33" s="19"/>
      <c r="I33" s="16"/>
    </row>
    <row r="34" spans="1:9" ht="15" x14ac:dyDescent="0.25">
      <c r="A34" s="362"/>
      <c r="B34" s="363"/>
      <c r="C34" s="363"/>
      <c r="D34" s="364"/>
      <c r="E34" s="23"/>
      <c r="F34" s="23"/>
      <c r="G34" s="19"/>
      <c r="I34" s="16"/>
    </row>
    <row r="35" spans="1:9" ht="15" x14ac:dyDescent="0.25">
      <c r="A35" s="362"/>
      <c r="B35" s="363"/>
      <c r="C35" s="363"/>
      <c r="D35" s="364"/>
      <c r="E35" s="23"/>
      <c r="F35" s="23"/>
      <c r="G35" s="19"/>
      <c r="I35" s="16"/>
    </row>
    <row r="36" spans="1:9" ht="15" x14ac:dyDescent="0.25">
      <c r="A36" s="362"/>
      <c r="B36" s="363"/>
      <c r="C36" s="363"/>
      <c r="D36" s="364"/>
      <c r="E36" s="23"/>
      <c r="F36" s="23"/>
      <c r="G36" s="19"/>
      <c r="I36" s="16"/>
    </row>
    <row r="37" spans="1:9" ht="15" x14ac:dyDescent="0.25">
      <c r="A37" s="362"/>
      <c r="B37" s="363"/>
      <c r="C37" s="363"/>
      <c r="D37" s="364"/>
      <c r="E37" s="23"/>
      <c r="F37" s="23"/>
      <c r="G37" s="19"/>
      <c r="I37" s="16"/>
    </row>
    <row r="38" spans="1:9" ht="15" x14ac:dyDescent="0.25">
      <c r="A38" s="362"/>
      <c r="B38" s="363"/>
      <c r="C38" s="363"/>
      <c r="D38" s="364"/>
      <c r="E38" s="23"/>
      <c r="F38" s="23"/>
      <c r="G38" s="19"/>
      <c r="I38" s="16"/>
    </row>
    <row r="39" spans="1:9" ht="15" x14ac:dyDescent="0.25">
      <c r="A39" s="365"/>
      <c r="B39" s="366"/>
      <c r="C39" s="366"/>
      <c r="D39" s="367"/>
      <c r="G39" s="19"/>
    </row>
    <row r="40" spans="1:9" ht="15" x14ac:dyDescent="0.25">
      <c r="D40" s="11"/>
      <c r="E40" s="11"/>
      <c r="F40" s="20"/>
      <c r="G40" s="19"/>
      <c r="H40" s="11"/>
    </row>
    <row r="41" spans="1:9" ht="15" x14ac:dyDescent="0.25">
      <c r="A41" s="9" t="s">
        <v>32</v>
      </c>
      <c r="E41" s="17"/>
      <c r="G41" s="19"/>
    </row>
    <row r="42" spans="1:9" ht="15" x14ac:dyDescent="0.25">
      <c r="E42" s="17"/>
      <c r="G42" s="19"/>
    </row>
    <row r="43" spans="1:9" ht="15" x14ac:dyDescent="0.25">
      <c r="E43" s="17"/>
      <c r="G43" s="19"/>
    </row>
    <row r="44" spans="1:9" ht="15" x14ac:dyDescent="0.25">
      <c r="A44" s="9" t="s">
        <v>33</v>
      </c>
      <c r="C44" s="22">
        <f ca="1">TODAY()</f>
        <v>44544</v>
      </c>
      <c r="E44" s="17"/>
      <c r="G44" s="19"/>
    </row>
    <row r="45" spans="1:9" ht="15" x14ac:dyDescent="0.25">
      <c r="C45" s="9" t="s">
        <v>34</v>
      </c>
      <c r="E45" s="17"/>
      <c r="G45" s="19"/>
    </row>
    <row r="46" spans="1:9" ht="15" hidden="1" x14ac:dyDescent="0.25">
      <c r="E46" s="17"/>
      <c r="G46" s="19"/>
    </row>
    <row r="47" spans="1:9" ht="15" hidden="1" x14ac:dyDescent="0.25">
      <c r="E47" s="17"/>
      <c r="G47" s="19"/>
    </row>
    <row r="48" spans="1:9" ht="15" hidden="1" x14ac:dyDescent="0.25">
      <c r="E48" s="17"/>
      <c r="G48" s="19"/>
    </row>
    <row r="49" spans="4:8" ht="15" hidden="1" x14ac:dyDescent="0.25">
      <c r="G49" s="19"/>
    </row>
    <row r="50" spans="4:8" ht="15" hidden="1" x14ac:dyDescent="0.25">
      <c r="G50" s="19"/>
    </row>
    <row r="51" spans="4:8" ht="15" hidden="1" x14ac:dyDescent="0.25">
      <c r="D51" s="11"/>
      <c r="E51" s="11"/>
      <c r="F51" s="20"/>
      <c r="G51" s="19"/>
      <c r="H51" s="11"/>
    </row>
    <row r="52" spans="4:8" ht="15" hidden="1" x14ac:dyDescent="0.25">
      <c r="E52" s="17"/>
      <c r="G52" s="19"/>
    </row>
    <row r="53" spans="4:8" ht="15" hidden="1" x14ac:dyDescent="0.25">
      <c r="E53" s="17"/>
      <c r="G53" s="19"/>
    </row>
    <row r="54" spans="4:8" ht="15" hidden="1" x14ac:dyDescent="0.25">
      <c r="E54" s="17"/>
      <c r="G54" s="19"/>
    </row>
    <row r="55" spans="4:8" ht="15" hidden="1" x14ac:dyDescent="0.25">
      <c r="E55" s="17"/>
      <c r="G55" s="19"/>
    </row>
    <row r="56" spans="4:8" ht="15" hidden="1" x14ac:dyDescent="0.25">
      <c r="E56" s="17"/>
      <c r="G56" s="19"/>
    </row>
    <row r="57" spans="4:8" ht="15" hidden="1" x14ac:dyDescent="0.25">
      <c r="E57" s="17"/>
      <c r="G57" s="19"/>
    </row>
    <row r="58" spans="4:8" ht="15" hidden="1" x14ac:dyDescent="0.25">
      <c r="E58" s="17"/>
      <c r="G58" s="19"/>
    </row>
    <row r="59" spans="4:8" ht="15" hidden="1" x14ac:dyDescent="0.25">
      <c r="E59" s="17"/>
      <c r="G59" s="19"/>
    </row>
    <row r="60" spans="4:8" ht="15" hidden="1" x14ac:dyDescent="0.25">
      <c r="E60" s="17"/>
      <c r="G60" s="19"/>
    </row>
    <row r="61" spans="4:8" ht="15" hidden="1" x14ac:dyDescent="0.25">
      <c r="E61" s="17"/>
      <c r="G61" s="19"/>
    </row>
    <row r="62" spans="4:8" ht="15" hidden="1" x14ac:dyDescent="0.25">
      <c r="G62" s="19"/>
    </row>
    <row r="63" spans="4:8" ht="15" hidden="1" x14ac:dyDescent="0.25">
      <c r="D63" s="11"/>
      <c r="E63" s="11"/>
      <c r="F63" s="20"/>
      <c r="G63" s="19"/>
      <c r="H63" s="11"/>
    </row>
    <row r="64" spans="4:8" ht="15" hidden="1" x14ac:dyDescent="0.25">
      <c r="D64" s="11"/>
      <c r="E64" s="11"/>
      <c r="F64" s="20"/>
      <c r="G64" s="19"/>
      <c r="H64" s="11"/>
    </row>
    <row r="65" spans="4:8" ht="15" hidden="1" x14ac:dyDescent="0.25">
      <c r="D65" s="17"/>
      <c r="E65" s="17"/>
      <c r="F65" s="20"/>
      <c r="G65" s="19"/>
      <c r="H65" s="17"/>
    </row>
    <row r="66" spans="4:8" ht="15" hidden="1" x14ac:dyDescent="0.25">
      <c r="D66" s="17"/>
      <c r="E66" s="17"/>
      <c r="F66" s="20"/>
      <c r="G66" s="19"/>
      <c r="H66" s="17"/>
    </row>
    <row r="67" spans="4:8" ht="15" hidden="1" x14ac:dyDescent="0.25">
      <c r="D67" s="17"/>
      <c r="E67" s="17"/>
      <c r="F67" s="20"/>
      <c r="G67" s="19"/>
      <c r="H67" s="17"/>
    </row>
    <row r="68" spans="4:8" ht="15" hidden="1" x14ac:dyDescent="0.25">
      <c r="D68" s="17"/>
      <c r="E68" s="17"/>
      <c r="F68" s="20"/>
      <c r="G68" s="19"/>
      <c r="H68" s="17"/>
    </row>
    <row r="69" spans="4:8" ht="15" hidden="1" x14ac:dyDescent="0.25">
      <c r="D69" s="17"/>
      <c r="E69" s="17"/>
      <c r="F69" s="20"/>
      <c r="G69" s="19"/>
      <c r="H69" s="17"/>
    </row>
    <row r="70" spans="4:8" ht="15" hidden="1" x14ac:dyDescent="0.25">
      <c r="D70" s="17"/>
      <c r="E70" s="17"/>
      <c r="F70" s="20"/>
      <c r="G70" s="19"/>
      <c r="H70" s="17"/>
    </row>
    <row r="71" spans="4:8" ht="15" hidden="1" x14ac:dyDescent="0.25">
      <c r="D71" s="17"/>
      <c r="E71" s="17"/>
      <c r="F71" s="20"/>
      <c r="G71" s="19"/>
      <c r="H71" s="17"/>
    </row>
    <row r="72" spans="4:8" ht="15" hidden="1" x14ac:dyDescent="0.25">
      <c r="D72" s="17"/>
      <c r="E72" s="17"/>
      <c r="F72" s="20"/>
      <c r="G72" s="19"/>
      <c r="H72" s="17"/>
    </row>
    <row r="73" spans="4:8" ht="15" hidden="1" x14ac:dyDescent="0.25">
      <c r="D73" s="17"/>
      <c r="E73" s="17"/>
      <c r="F73" s="20"/>
      <c r="G73" s="19"/>
      <c r="H73" s="17"/>
    </row>
    <row r="74" spans="4:8" ht="15" hidden="1" x14ac:dyDescent="0.25">
      <c r="D74" s="17"/>
      <c r="E74" s="17"/>
      <c r="F74" s="20"/>
      <c r="G74" s="19"/>
      <c r="H74" s="17"/>
    </row>
    <row r="75" spans="4:8" ht="15" hidden="1" x14ac:dyDescent="0.25">
      <c r="D75" s="17"/>
      <c r="E75" s="17"/>
      <c r="F75" s="20"/>
      <c r="G75" s="19"/>
      <c r="H75" s="17"/>
    </row>
    <row r="76" spans="4:8" ht="15" hidden="1" x14ac:dyDescent="0.25">
      <c r="D76" s="17"/>
      <c r="E76" s="17"/>
      <c r="F76" s="20"/>
      <c r="G76" s="19"/>
      <c r="H76" s="17"/>
    </row>
    <row r="77" spans="4:8" ht="15" hidden="1" x14ac:dyDescent="0.25">
      <c r="D77" s="17"/>
      <c r="E77" s="17"/>
      <c r="F77" s="20"/>
      <c r="G77" s="19"/>
      <c r="H77" s="17"/>
    </row>
    <row r="78" spans="4:8" ht="15" hidden="1" x14ac:dyDescent="0.25">
      <c r="D78" s="17"/>
      <c r="E78" s="17"/>
      <c r="F78" s="20"/>
      <c r="G78" s="19"/>
      <c r="H78" s="17"/>
    </row>
    <row r="79" spans="4:8" ht="15" hidden="1" x14ac:dyDescent="0.25">
      <c r="G79" s="19"/>
    </row>
    <row r="80" spans="4:8" ht="15" hidden="1" x14ac:dyDescent="0.25">
      <c r="G80" s="19"/>
    </row>
    <row r="81" spans="4:8" ht="15" hidden="1" x14ac:dyDescent="0.25">
      <c r="G81" s="19"/>
      <c r="H81" s="12"/>
    </row>
    <row r="82" spans="4:8" ht="15" hidden="1" x14ac:dyDescent="0.25">
      <c r="G82" s="19"/>
    </row>
    <row r="83" spans="4:8" ht="15" hidden="1" x14ac:dyDescent="0.25">
      <c r="E83" s="11"/>
    </row>
    <row r="84" spans="4:8" ht="15" hidden="1" x14ac:dyDescent="0.25">
      <c r="D84" s="12"/>
      <c r="E84" s="11"/>
      <c r="H84" s="12"/>
    </row>
    <row r="85" spans="4:8" ht="15" hidden="1" x14ac:dyDescent="0.25"/>
    <row r="86" spans="4:8" ht="15" hidden="1" x14ac:dyDescent="0.25"/>
    <row r="87" spans="4:8" ht="15" hidden="1" x14ac:dyDescent="0.25"/>
    <row r="88" spans="4:8" ht="15" hidden="1" x14ac:dyDescent="0.25"/>
    <row r="89" spans="4:8" ht="15" hidden="1" x14ac:dyDescent="0.25"/>
    <row r="90" spans="4:8" ht="15" hidden="1" x14ac:dyDescent="0.25"/>
    <row r="91" spans="4:8" ht="15" hidden="1" x14ac:dyDescent="0.25"/>
    <row r="92" spans="4:8" ht="15" hidden="1" x14ac:dyDescent="0.25"/>
    <row r="93" spans="4:8" ht="15" hidden="1" x14ac:dyDescent="0.25"/>
    <row r="94" spans="4:8" ht="15" hidden="1" x14ac:dyDescent="0.25"/>
    <row r="95" spans="4:8" ht="15" hidden="1" x14ac:dyDescent="0.25"/>
    <row r="96" spans="4:8" ht="15" hidden="1" x14ac:dyDescent="0.25"/>
    <row r="97" ht="15" hidden="1" x14ac:dyDescent="0.25"/>
    <row r="98" ht="15" hidden="1" x14ac:dyDescent="0.25"/>
    <row r="99" ht="15" hidden="1" x14ac:dyDescent="0.25"/>
    <row r="100" ht="15" hidden="1" x14ac:dyDescent="0.25"/>
    <row r="101" ht="15" hidden="1" x14ac:dyDescent="0.25"/>
    <row r="102" ht="15" hidden="1" x14ac:dyDescent="0.25"/>
    <row r="103" ht="15" hidden="1" x14ac:dyDescent="0.25"/>
    <row r="104" ht="15" hidden="1" x14ac:dyDescent="0.25"/>
    <row r="105" ht="15" hidden="1" x14ac:dyDescent="0.25"/>
    <row r="106" ht="15" hidden="1" x14ac:dyDescent="0.25"/>
    <row r="107" ht="15" hidden="1" x14ac:dyDescent="0.25"/>
    <row r="108" ht="15" hidden="1" x14ac:dyDescent="0.25"/>
    <row r="109" ht="15" hidden="1" x14ac:dyDescent="0.25"/>
    <row r="110" ht="15" hidden="1" x14ac:dyDescent="0.25"/>
    <row r="111" ht="15" hidden="1" x14ac:dyDescent="0.25"/>
    <row r="112" ht="15" hidden="1" x14ac:dyDescent="0.25"/>
    <row r="113" ht="15" hidden="1" x14ac:dyDescent="0.25"/>
    <row r="114" ht="15" hidden="1" x14ac:dyDescent="0.25"/>
    <row r="115" ht="15" hidden="1" x14ac:dyDescent="0.25"/>
    <row r="116" ht="15" hidden="1" x14ac:dyDescent="0.25"/>
    <row r="117" ht="15" hidden="1" x14ac:dyDescent="0.25"/>
    <row r="118" ht="15" hidden="1" x14ac:dyDescent="0.25"/>
    <row r="119" ht="15" hidden="1" x14ac:dyDescent="0.25"/>
    <row r="120" ht="15" hidden="1" x14ac:dyDescent="0.25"/>
    <row r="121" ht="15" hidden="1" x14ac:dyDescent="0.25"/>
    <row r="122" ht="15" hidden="1" x14ac:dyDescent="0.25"/>
    <row r="123" ht="15" hidden="1" x14ac:dyDescent="0.25"/>
    <row r="124" ht="15" hidden="1" x14ac:dyDescent="0.25"/>
  </sheetData>
  <sheetProtection algorithmName="SHA-512" hashValue="bOcE7q52r1I3GA6MpkpkWZY4MyWpjsSNldn0JBRy0iwQQUIczjNQEqqIs4vs4VIPnKyb8fZkHf9mE58mxFLaGg==" saltValue="2ZoEIMWFT4pE7uKt6tGuSA==" spinCount="100000" sheet="1" objects="1" scenarios="1"/>
  <mergeCells count="1">
    <mergeCell ref="A32:D39"/>
  </mergeCells>
  <conditionalFormatting sqref="F17">
    <cfRule type="containsText" dxfId="2" priority="2" operator="containsText" text="te laag">
      <formula>NOT(ISERROR(SEARCH("te laag",F17)))</formula>
    </cfRule>
  </conditionalFormatting>
  <conditionalFormatting sqref="F18">
    <cfRule type="containsText" dxfId="1" priority="1" operator="containsText" text="te laag">
      <formula>NOT(ISERROR(SEARCH("te laag",F18)))</formula>
    </cfRule>
  </conditionalFormatting>
  <pageMargins left="0.7" right="0.7" top="0.75" bottom="0.75" header="0.3" footer="0.3"/>
  <pageSetup paperSize="9" scale="86" orientation="portrait" r:id="rId1"/>
  <headerFooter>
    <oddHeader>&amp;L&amp;G</oddHeader>
    <oddFooter>&amp;L* Alle bedragen zijn excl. btw&amp;R® Alpha Adviesbureau</oddFooter>
  </headerFooter>
  <colBreaks count="1" manualBreakCount="1">
    <brk id="6" max="42" man="1"/>
  </colBreaks>
  <legacyDrawingHF r:id="rId2"/>
  <extLst>
    <ext xmlns:x14="http://schemas.microsoft.com/office/spreadsheetml/2009/9/main" uri="{78C0D931-6437-407d-A8EE-F0AAD7539E65}">
      <x14:conditionalFormattings>
        <x14:conditionalFormatting xmlns:xm="http://schemas.microsoft.com/office/excel/2006/main">
          <x14:cfRule type="containsText" priority="3" operator="containsText" id="{A4039F39-5B78-4033-BFAC-463A94091421}">
            <xm:f>NOT(ISERROR(SEARCH("te laag",F16)))</xm:f>
            <xm:f>"te laag"</xm:f>
            <x14:dxf>
              <fill>
                <patternFill>
                  <bgColor rgb="FFFF0000"/>
                </patternFill>
              </fill>
            </x14:dxf>
          </x14:cfRule>
          <xm:sqref>F16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0000"/>
    <pageSetUpPr fitToPage="1"/>
  </sheetPr>
  <dimension ref="A1:DV65"/>
  <sheetViews>
    <sheetView showZeros="0" zoomScaleNormal="100" workbookViewId="0">
      <pane xSplit="1" ySplit="4" topLeftCell="B5" activePane="bottomRight" state="frozen"/>
      <selection pane="topRight" activeCell="B1" sqref="B1"/>
      <selection pane="bottomLeft" activeCell="A5" sqref="A5"/>
      <selection pane="bottomRight" activeCell="E18" sqref="E18"/>
    </sheetView>
  </sheetViews>
  <sheetFormatPr defaultRowHeight="15" x14ac:dyDescent="0.25"/>
  <cols>
    <col min="1" max="1" width="14" style="158" customWidth="1"/>
    <col min="2" max="2" width="4.42578125" style="158" customWidth="1"/>
    <col min="3" max="3" width="34.140625" style="158" customWidth="1"/>
    <col min="4" max="4" width="34.28515625" style="158" bestFit="1" customWidth="1"/>
    <col min="5" max="5" width="29.85546875" style="158" customWidth="1"/>
    <col min="6" max="6" width="10.7109375" style="38" customWidth="1"/>
    <col min="7" max="7" width="10.7109375" style="307" customWidth="1"/>
    <col min="8" max="11" width="10.7109375" style="38" customWidth="1"/>
    <col min="12" max="12" width="10.7109375" style="319" customWidth="1"/>
    <col min="13" max="13" width="10.7109375" style="307" customWidth="1"/>
    <col min="14" max="20" width="10.7109375" style="38" customWidth="1"/>
    <col min="21" max="21" width="12.140625" style="319" customWidth="1"/>
    <col min="22" max="23" width="12.140625" style="38" customWidth="1"/>
    <col min="24" max="24" width="10.7109375" style="264" customWidth="1"/>
    <col min="25" max="25" width="10.7109375" style="38" customWidth="1"/>
    <col min="26" max="26" width="19.7109375" style="38" customWidth="1"/>
    <col min="27" max="27" width="17.5703125" style="38" customWidth="1"/>
    <col min="28" max="28" width="20.85546875" style="158" customWidth="1"/>
    <col min="29" max="29" width="21.28515625" style="158" customWidth="1"/>
    <col min="30" max="30" width="15" style="158" customWidth="1"/>
    <col min="31" max="31" width="15.7109375" style="158" customWidth="1"/>
    <col min="32" max="32" width="19.5703125" style="158" customWidth="1"/>
    <col min="33" max="33" width="23" style="316" customWidth="1"/>
    <col min="34" max="36" width="23" style="314" customWidth="1"/>
    <col min="37" max="37" width="23" style="316" customWidth="1"/>
    <col min="38" max="38" width="23" style="315" customWidth="1"/>
    <col min="39" max="39" width="10" style="158" customWidth="1"/>
    <col min="40" max="103" width="9.140625" style="158" customWidth="1"/>
    <col min="104" max="104" width="14.140625" style="158" customWidth="1"/>
    <col min="105" max="106" width="9.140625" style="158" customWidth="1"/>
    <col min="107" max="107" width="13.85546875" style="158" customWidth="1"/>
    <col min="108" max="108" width="9.140625" style="158" customWidth="1"/>
    <col min="109" max="109" width="11" style="158" customWidth="1"/>
    <col min="110" max="118" width="9.140625" style="158" customWidth="1"/>
    <col min="119" max="119" width="27.42578125" style="158" bestFit="1" customWidth="1"/>
    <col min="120" max="121" width="24.5703125" style="158" bestFit="1" customWidth="1"/>
    <col min="122" max="122" width="13" style="158" bestFit="1" customWidth="1"/>
    <col min="123" max="123" width="6" style="158" bestFit="1" customWidth="1"/>
    <col min="124" max="16384" width="9.140625" style="158"/>
  </cols>
  <sheetData>
    <row r="1" spans="1:119" s="320" customFormat="1" x14ac:dyDescent="0.25">
      <c r="A1" s="320">
        <v>1</v>
      </c>
      <c r="B1" s="320">
        <v>2</v>
      </c>
      <c r="C1" s="320">
        <v>3</v>
      </c>
      <c r="D1" s="320">
        <v>4</v>
      </c>
      <c r="E1" s="320">
        <v>5</v>
      </c>
      <c r="F1" s="320">
        <v>6</v>
      </c>
      <c r="G1" s="321" t="s">
        <v>254</v>
      </c>
      <c r="H1" s="320">
        <v>7</v>
      </c>
      <c r="I1" s="320">
        <v>8</v>
      </c>
      <c r="J1" s="320">
        <v>9</v>
      </c>
      <c r="K1" s="320">
        <v>10</v>
      </c>
      <c r="L1" s="322">
        <v>11</v>
      </c>
      <c r="M1" s="321" t="s">
        <v>257</v>
      </c>
      <c r="N1" s="320">
        <v>12</v>
      </c>
      <c r="O1" s="320">
        <v>13</v>
      </c>
      <c r="P1" s="320">
        <v>14</v>
      </c>
      <c r="Q1" s="320">
        <v>15</v>
      </c>
      <c r="R1" s="320">
        <v>16</v>
      </c>
      <c r="S1" s="320">
        <v>17</v>
      </c>
      <c r="T1" s="320">
        <v>18</v>
      </c>
      <c r="U1" s="322">
        <v>19</v>
      </c>
      <c r="V1" s="320" t="s">
        <v>244</v>
      </c>
      <c r="W1" s="320" t="s">
        <v>245</v>
      </c>
      <c r="X1" s="325">
        <v>20</v>
      </c>
      <c r="Y1" s="320">
        <v>21</v>
      </c>
      <c r="Z1" s="320">
        <v>22</v>
      </c>
      <c r="AA1" s="320">
        <v>23</v>
      </c>
      <c r="AB1" s="320">
        <v>24</v>
      </c>
      <c r="AC1" s="320">
        <v>26</v>
      </c>
      <c r="AD1" s="320">
        <v>27</v>
      </c>
      <c r="AE1" s="320">
        <v>28</v>
      </c>
      <c r="AF1" s="320">
        <v>29</v>
      </c>
      <c r="AG1" s="322">
        <v>30</v>
      </c>
      <c r="AH1" s="321" t="s">
        <v>262</v>
      </c>
      <c r="AI1" s="321" t="s">
        <v>263</v>
      </c>
      <c r="AJ1" s="321" t="s">
        <v>264</v>
      </c>
      <c r="AK1" s="324" t="s">
        <v>266</v>
      </c>
      <c r="AL1" s="331" t="s">
        <v>266</v>
      </c>
      <c r="AM1" s="320">
        <v>31</v>
      </c>
      <c r="AN1" s="320">
        <v>32</v>
      </c>
      <c r="AO1" s="320">
        <v>33</v>
      </c>
      <c r="AP1" s="320">
        <v>34</v>
      </c>
      <c r="AQ1" s="320">
        <v>35</v>
      </c>
      <c r="AR1" s="320">
        <v>36</v>
      </c>
      <c r="AS1" s="320">
        <v>37</v>
      </c>
      <c r="AT1" s="320">
        <v>38</v>
      </c>
      <c r="AU1" s="320">
        <v>39</v>
      </c>
      <c r="AV1" s="320">
        <v>40</v>
      </c>
      <c r="AW1" s="320">
        <v>41</v>
      </c>
      <c r="AX1" s="320">
        <v>42</v>
      </c>
      <c r="AY1" s="320">
        <v>43</v>
      </c>
      <c r="AZ1" s="320">
        <v>44</v>
      </c>
      <c r="BA1" s="320">
        <v>45</v>
      </c>
      <c r="BB1" s="320">
        <v>46</v>
      </c>
      <c r="BC1" s="320">
        <v>47</v>
      </c>
      <c r="BD1" s="320">
        <v>48</v>
      </c>
      <c r="BE1" s="320">
        <v>49</v>
      </c>
      <c r="BF1" s="320">
        <v>50</v>
      </c>
      <c r="BG1" s="320">
        <v>51</v>
      </c>
      <c r="BH1" s="320">
        <v>52</v>
      </c>
      <c r="BI1" s="320">
        <v>53</v>
      </c>
      <c r="BJ1" s="320">
        <v>54</v>
      </c>
      <c r="BK1" s="320">
        <v>55</v>
      </c>
      <c r="BL1" s="320">
        <v>56</v>
      </c>
      <c r="BM1" s="320">
        <v>57</v>
      </c>
      <c r="BN1" s="320">
        <v>58</v>
      </c>
      <c r="BO1" s="320">
        <v>59</v>
      </c>
      <c r="BP1" s="320">
        <v>60</v>
      </c>
      <c r="BQ1" s="320">
        <v>61</v>
      </c>
      <c r="BR1" s="320">
        <v>62</v>
      </c>
      <c r="BS1" s="320">
        <v>63</v>
      </c>
      <c r="BT1" s="320">
        <v>64</v>
      </c>
      <c r="BU1" s="320">
        <v>65</v>
      </c>
      <c r="BV1" s="320">
        <v>66</v>
      </c>
      <c r="BW1" s="320">
        <v>67</v>
      </c>
      <c r="BX1" s="320">
        <v>68</v>
      </c>
      <c r="BY1" s="320">
        <v>69</v>
      </c>
      <c r="BZ1" s="320">
        <v>70</v>
      </c>
      <c r="CA1" s="320">
        <v>71</v>
      </c>
      <c r="CB1" s="320">
        <v>72</v>
      </c>
      <c r="CC1" s="320">
        <v>73</v>
      </c>
      <c r="CD1" s="320">
        <v>74</v>
      </c>
      <c r="CE1" s="320">
        <v>75</v>
      </c>
      <c r="CF1" s="320">
        <v>76</v>
      </c>
      <c r="CG1" s="320">
        <v>77</v>
      </c>
      <c r="CH1" s="320">
        <v>78</v>
      </c>
      <c r="CI1" s="320">
        <v>79</v>
      </c>
      <c r="CJ1" s="320">
        <v>80</v>
      </c>
      <c r="CK1" s="320">
        <v>81</v>
      </c>
      <c r="CL1" s="320">
        <v>82</v>
      </c>
      <c r="CM1" s="320">
        <v>83</v>
      </c>
      <c r="CN1" s="320">
        <v>84</v>
      </c>
      <c r="CO1" s="320">
        <v>85</v>
      </c>
      <c r="CP1" s="320">
        <v>86</v>
      </c>
      <c r="CQ1" s="320">
        <v>87</v>
      </c>
      <c r="CR1" s="320">
        <v>88</v>
      </c>
      <c r="CS1" s="320">
        <v>89</v>
      </c>
      <c r="CT1" s="320">
        <v>90</v>
      </c>
      <c r="CU1" s="320">
        <v>91</v>
      </c>
      <c r="CV1" s="320">
        <v>92</v>
      </c>
      <c r="CW1" s="320">
        <v>93</v>
      </c>
      <c r="CX1" s="320">
        <v>94</v>
      </c>
      <c r="CY1" s="320">
        <v>95</v>
      </c>
      <c r="CZ1" s="320">
        <v>96</v>
      </c>
      <c r="DA1" s="320">
        <v>97</v>
      </c>
      <c r="DB1" s="320">
        <v>98</v>
      </c>
      <c r="DC1" s="320">
        <v>99</v>
      </c>
      <c r="DD1" s="320">
        <v>100</v>
      </c>
      <c r="DE1" s="320">
        <v>101</v>
      </c>
      <c r="DF1" s="320">
        <v>102</v>
      </c>
      <c r="DG1" s="320">
        <v>103</v>
      </c>
      <c r="DH1" s="320">
        <v>104</v>
      </c>
      <c r="DI1" s="320">
        <v>105</v>
      </c>
      <c r="DJ1" s="320">
        <v>106</v>
      </c>
      <c r="DK1" s="320">
        <v>107</v>
      </c>
      <c r="DL1" s="320">
        <v>108</v>
      </c>
      <c r="DM1" s="320">
        <v>109</v>
      </c>
      <c r="DN1" s="320">
        <v>110</v>
      </c>
    </row>
    <row r="2" spans="1:119" x14ac:dyDescent="0.25">
      <c r="A2" s="158" t="s">
        <v>0</v>
      </c>
      <c r="F2" s="261">
        <f>SUM(F5:F50)</f>
        <v>76066</v>
      </c>
      <c r="G2" s="308"/>
      <c r="H2" s="261">
        <f t="shared" ref="H2:AM2" si="0">SUM(H5:H50)</f>
        <v>19</v>
      </c>
      <c r="I2" s="261">
        <f t="shared" si="0"/>
        <v>281</v>
      </c>
      <c r="J2" s="261">
        <f t="shared" si="0"/>
        <v>21</v>
      </c>
      <c r="K2" s="261">
        <f t="shared" si="0"/>
        <v>2144</v>
      </c>
      <c r="L2" s="317">
        <f t="shared" si="0"/>
        <v>4420</v>
      </c>
      <c r="M2" s="308"/>
      <c r="N2" s="261">
        <f t="shared" si="0"/>
        <v>154</v>
      </c>
      <c r="O2" s="261">
        <f t="shared" si="0"/>
        <v>1</v>
      </c>
      <c r="P2" s="261">
        <f t="shared" si="0"/>
        <v>103</v>
      </c>
      <c r="Q2" s="261">
        <f t="shared" si="0"/>
        <v>48</v>
      </c>
      <c r="R2" s="261">
        <f t="shared" si="0"/>
        <v>40</v>
      </c>
      <c r="S2" s="261">
        <f t="shared" si="0"/>
        <v>25382</v>
      </c>
      <c r="T2" s="261">
        <f t="shared" si="0"/>
        <v>1022</v>
      </c>
      <c r="U2" s="317">
        <f t="shared" si="0"/>
        <v>1027</v>
      </c>
      <c r="V2" s="261">
        <f t="shared" si="0"/>
        <v>0</v>
      </c>
      <c r="W2" s="261">
        <f t="shared" si="0"/>
        <v>0</v>
      </c>
      <c r="X2" s="326">
        <f t="shared" si="0"/>
        <v>5249</v>
      </c>
      <c r="Y2" s="261">
        <f t="shared" si="0"/>
        <v>1358</v>
      </c>
      <c r="Z2" s="261">
        <f t="shared" si="0"/>
        <v>32336</v>
      </c>
      <c r="AA2" s="261">
        <f t="shared" si="0"/>
        <v>3336</v>
      </c>
      <c r="AB2" s="261">
        <f t="shared" si="0"/>
        <v>24</v>
      </c>
      <c r="AC2" s="261">
        <f t="shared" si="0"/>
        <v>25</v>
      </c>
      <c r="AD2" s="261">
        <f t="shared" si="0"/>
        <v>4044.5</v>
      </c>
      <c r="AE2" s="261">
        <f t="shared" si="0"/>
        <v>21</v>
      </c>
      <c r="AF2" s="261">
        <f t="shared" si="0"/>
        <v>16</v>
      </c>
      <c r="AG2" s="317">
        <f t="shared" si="0"/>
        <v>308.10000000000002</v>
      </c>
      <c r="AH2" s="308">
        <f t="shared" si="0"/>
        <v>0</v>
      </c>
      <c r="AI2" s="308">
        <f t="shared" si="0"/>
        <v>0</v>
      </c>
      <c r="AJ2" s="308">
        <f t="shared" si="0"/>
        <v>1574.7</v>
      </c>
      <c r="AK2" s="332">
        <f t="shared" si="0"/>
        <v>616</v>
      </c>
      <c r="AL2" s="332">
        <f t="shared" ref="AL2" si="1">SUM(AL5:AL50)</f>
        <v>1232</v>
      </c>
      <c r="AM2" s="261">
        <f t="shared" si="0"/>
        <v>102</v>
      </c>
    </row>
    <row r="3" spans="1:119" x14ac:dyDescent="0.25">
      <c r="A3" s="158" t="s">
        <v>201</v>
      </c>
      <c r="C3" s="262"/>
      <c r="E3" s="158" t="s">
        <v>189</v>
      </c>
      <c r="F3" s="263" t="s">
        <v>193</v>
      </c>
      <c r="G3" s="309" t="s">
        <v>258</v>
      </c>
      <c r="H3" s="263" t="s">
        <v>192</v>
      </c>
      <c r="I3" s="263" t="s">
        <v>192</v>
      </c>
      <c r="J3" s="264" t="s">
        <v>192</v>
      </c>
      <c r="K3" s="263" t="s">
        <v>193</v>
      </c>
      <c r="L3" s="313" t="s">
        <v>193</v>
      </c>
      <c r="M3" s="311" t="s">
        <v>194</v>
      </c>
      <c r="N3" s="264" t="s">
        <v>193</v>
      </c>
      <c r="O3" s="264" t="s">
        <v>193</v>
      </c>
      <c r="P3" s="264" t="s">
        <v>193</v>
      </c>
      <c r="Q3" s="264" t="s">
        <v>193</v>
      </c>
      <c r="R3" s="264" t="s">
        <v>193</v>
      </c>
      <c r="S3" s="264" t="s">
        <v>193</v>
      </c>
      <c r="T3" s="264" t="s">
        <v>193</v>
      </c>
      <c r="U3" s="313" t="s">
        <v>193</v>
      </c>
      <c r="V3" s="264" t="s">
        <v>193</v>
      </c>
      <c r="W3" s="264" t="s">
        <v>193</v>
      </c>
      <c r="X3" s="264" t="s">
        <v>193</v>
      </c>
      <c r="Y3" s="264" t="s">
        <v>193</v>
      </c>
      <c r="Z3" s="264" t="s">
        <v>193</v>
      </c>
      <c r="AA3" s="264" t="s">
        <v>193</v>
      </c>
      <c r="AB3" s="37" t="s">
        <v>193</v>
      </c>
      <c r="AC3" s="37" t="s">
        <v>193</v>
      </c>
      <c r="AD3" s="37" t="s">
        <v>193</v>
      </c>
      <c r="AE3" s="37" t="s">
        <v>192</v>
      </c>
      <c r="AF3" s="37" t="s">
        <v>192</v>
      </c>
      <c r="AG3" s="318" t="s">
        <v>195</v>
      </c>
      <c r="AH3" s="315" t="s">
        <v>195</v>
      </c>
      <c r="AI3" s="315" t="s">
        <v>195</v>
      </c>
      <c r="AJ3" s="315" t="s">
        <v>195</v>
      </c>
      <c r="AK3" s="315" t="s">
        <v>195</v>
      </c>
      <c r="AL3" s="315" t="s">
        <v>193</v>
      </c>
      <c r="AM3" s="37" t="s">
        <v>192</v>
      </c>
    </row>
    <row r="4" spans="1:119" s="267" customFormat="1" ht="42.75" customHeight="1" x14ac:dyDescent="0.25">
      <c r="A4" s="265"/>
      <c r="B4" s="265"/>
      <c r="C4" s="265" t="s">
        <v>1</v>
      </c>
      <c r="D4" s="265" t="s">
        <v>2</v>
      </c>
      <c r="E4" s="265" t="s">
        <v>3</v>
      </c>
      <c r="F4" s="266" t="s">
        <v>256</v>
      </c>
      <c r="G4" s="300" t="s">
        <v>255</v>
      </c>
      <c r="H4" s="266" t="s">
        <v>196</v>
      </c>
      <c r="I4" s="266" t="s">
        <v>197</v>
      </c>
      <c r="J4" s="266" t="s">
        <v>198</v>
      </c>
      <c r="K4" s="266" t="s">
        <v>60</v>
      </c>
      <c r="L4" s="312" t="s">
        <v>259</v>
      </c>
      <c r="M4" s="300"/>
      <c r="N4" s="266" t="s">
        <v>199</v>
      </c>
      <c r="O4" s="266" t="s">
        <v>74</v>
      </c>
      <c r="P4" s="266" t="s">
        <v>62</v>
      </c>
      <c r="Q4" s="266" t="s">
        <v>63</v>
      </c>
      <c r="R4" s="266" t="s">
        <v>64</v>
      </c>
      <c r="S4" s="266" t="s">
        <v>65</v>
      </c>
      <c r="T4" s="266" t="s">
        <v>205</v>
      </c>
      <c r="U4" s="312" t="s">
        <v>260</v>
      </c>
      <c r="V4" s="300" t="s">
        <v>66</v>
      </c>
      <c r="W4" s="300" t="s">
        <v>261</v>
      </c>
      <c r="X4" s="327" t="s">
        <v>200</v>
      </c>
      <c r="Y4" s="266" t="s">
        <v>67</v>
      </c>
      <c r="Z4" s="266" t="s">
        <v>272</v>
      </c>
      <c r="AA4" s="266" t="s">
        <v>273</v>
      </c>
      <c r="AB4" s="266" t="s">
        <v>274</v>
      </c>
      <c r="AC4" s="266" t="s">
        <v>275</v>
      </c>
      <c r="AD4" s="266" t="s">
        <v>69</v>
      </c>
      <c r="AE4" s="266" t="s">
        <v>207</v>
      </c>
      <c r="AF4" s="266" t="s">
        <v>45</v>
      </c>
      <c r="AG4" s="312" t="s">
        <v>265</v>
      </c>
      <c r="AH4" s="300" t="s">
        <v>268</v>
      </c>
      <c r="AI4" s="300" t="s">
        <v>269</v>
      </c>
      <c r="AJ4" s="300" t="s">
        <v>270</v>
      </c>
      <c r="AK4" s="333" t="s">
        <v>271</v>
      </c>
      <c r="AL4" s="333" t="s">
        <v>267</v>
      </c>
      <c r="AM4" s="266" t="s">
        <v>242</v>
      </c>
      <c r="AN4" s="265"/>
      <c r="AO4" s="265"/>
      <c r="AP4" s="265"/>
      <c r="AQ4" s="265"/>
      <c r="AR4" s="265"/>
      <c r="AS4" s="265"/>
      <c r="AT4" s="265"/>
      <c r="AU4" s="265"/>
      <c r="AV4" s="265"/>
      <c r="AW4" s="265"/>
      <c r="AX4" s="265"/>
      <c r="AY4" s="265"/>
      <c r="AZ4" s="265"/>
      <c r="BA4" s="265"/>
      <c r="BB4" s="265"/>
      <c r="BC4" s="265"/>
      <c r="BD4" s="265"/>
      <c r="BE4" s="265"/>
      <c r="BF4" s="265"/>
      <c r="BG4" s="265"/>
      <c r="BH4" s="265"/>
      <c r="BI4" s="265"/>
      <c r="BJ4" s="265"/>
      <c r="BK4" s="265"/>
      <c r="BL4" s="265"/>
      <c r="BM4" s="265"/>
      <c r="BN4" s="265"/>
      <c r="BO4" s="265"/>
      <c r="BP4" s="265"/>
      <c r="BQ4" s="265"/>
      <c r="BR4" s="265"/>
      <c r="BS4" s="265"/>
      <c r="BT4" s="265"/>
      <c r="BU4" s="265"/>
      <c r="BV4" s="265"/>
      <c r="BW4" s="265"/>
      <c r="BX4" s="265"/>
      <c r="BY4" s="265"/>
      <c r="BZ4" s="265"/>
      <c r="CA4" s="265"/>
      <c r="CB4" s="265"/>
      <c r="CC4" s="265"/>
      <c r="CD4" s="265"/>
      <c r="CE4" s="265"/>
      <c r="CF4" s="265"/>
      <c r="CG4" s="265"/>
      <c r="CH4" s="265"/>
      <c r="CI4" s="265"/>
      <c r="CJ4" s="265"/>
      <c r="CK4" s="265"/>
      <c r="CL4" s="265"/>
      <c r="CM4" s="265"/>
      <c r="CN4" s="265"/>
      <c r="CO4" s="265"/>
      <c r="CP4" s="265"/>
      <c r="CQ4" s="265"/>
      <c r="CR4" s="265"/>
      <c r="CS4" s="265"/>
      <c r="CT4" s="265"/>
      <c r="CU4" s="265"/>
      <c r="CV4" s="265"/>
      <c r="CW4" s="265"/>
      <c r="CX4" s="265"/>
      <c r="CY4" s="265"/>
      <c r="CZ4" s="265"/>
      <c r="DA4" s="265"/>
      <c r="DB4" s="265"/>
      <c r="DC4" s="265"/>
      <c r="DD4" s="265"/>
      <c r="DE4" s="265"/>
      <c r="DF4" s="265"/>
    </row>
    <row r="5" spans="1:119" x14ac:dyDescent="0.25">
      <c r="A5" s="37">
        <v>1</v>
      </c>
      <c r="C5" s="37" t="s">
        <v>108</v>
      </c>
      <c r="D5" s="37" t="s">
        <v>109</v>
      </c>
      <c r="E5" s="158" t="s">
        <v>110</v>
      </c>
      <c r="F5" s="334">
        <f t="shared" ref="F5:F37" si="2">(Z5+AA5+AB5+AC5+AD5)*G5</f>
        <v>0</v>
      </c>
      <c r="G5" s="335">
        <v>0</v>
      </c>
      <c r="H5" s="336">
        <v>0</v>
      </c>
      <c r="I5" s="336">
        <v>11</v>
      </c>
      <c r="J5" s="336">
        <v>0</v>
      </c>
      <c r="K5" s="336">
        <v>34</v>
      </c>
      <c r="L5" s="337">
        <f>M5*2</f>
        <v>0</v>
      </c>
      <c r="M5" s="335">
        <v>0</v>
      </c>
      <c r="N5" s="336">
        <v>0</v>
      </c>
      <c r="O5" s="336">
        <v>0</v>
      </c>
      <c r="P5" s="336">
        <v>0</v>
      </c>
      <c r="Q5" s="336">
        <v>0</v>
      </c>
      <c r="R5" s="336">
        <v>0</v>
      </c>
      <c r="S5" s="336">
        <v>2313</v>
      </c>
      <c r="T5" s="336">
        <v>0</v>
      </c>
      <c r="U5" s="338">
        <v>0</v>
      </c>
      <c r="V5" s="336"/>
      <c r="W5" s="336"/>
      <c r="X5" s="339">
        <v>30</v>
      </c>
      <c r="Y5" s="336">
        <v>207</v>
      </c>
      <c r="Z5" s="336">
        <v>693</v>
      </c>
      <c r="AA5" s="336">
        <v>0</v>
      </c>
      <c r="AB5" s="336">
        <v>0</v>
      </c>
      <c r="AC5" s="336">
        <v>0</v>
      </c>
      <c r="AD5" s="336">
        <v>7.5</v>
      </c>
      <c r="AE5" s="336">
        <v>0</v>
      </c>
      <c r="AF5" s="336">
        <v>0</v>
      </c>
      <c r="AG5" s="337">
        <f>U5*0.3</f>
        <v>0</v>
      </c>
      <c r="AH5" s="340">
        <f>V5*0.3</f>
        <v>0</v>
      </c>
      <c r="AI5" s="340">
        <f>W5*0.3</f>
        <v>0</v>
      </c>
      <c r="AJ5" s="340">
        <f>X5*0.3</f>
        <v>9</v>
      </c>
      <c r="AK5" s="341">
        <f>AL5*0.5</f>
        <v>7.5</v>
      </c>
      <c r="AL5" s="342">
        <v>15</v>
      </c>
      <c r="AM5" s="268">
        <v>0</v>
      </c>
    </row>
    <row r="6" spans="1:119" x14ac:dyDescent="0.25">
      <c r="A6" s="37">
        <v>2</v>
      </c>
      <c r="C6" s="37" t="s">
        <v>111</v>
      </c>
      <c r="D6" s="37" t="s">
        <v>112</v>
      </c>
      <c r="E6" s="158" t="s">
        <v>113</v>
      </c>
      <c r="F6" s="334">
        <f t="shared" si="2"/>
        <v>0</v>
      </c>
      <c r="G6" s="335">
        <v>2</v>
      </c>
      <c r="H6" s="336">
        <v>0</v>
      </c>
      <c r="I6" s="336">
        <v>23</v>
      </c>
      <c r="J6" s="336">
        <v>0</v>
      </c>
      <c r="K6" s="336">
        <v>124</v>
      </c>
      <c r="L6" s="337">
        <f t="shared" ref="L6:L37" si="3">M6*2</f>
        <v>0</v>
      </c>
      <c r="M6" s="335">
        <v>0</v>
      </c>
      <c r="N6" s="336">
        <v>0</v>
      </c>
      <c r="O6" s="336">
        <v>0</v>
      </c>
      <c r="P6" s="336">
        <v>0</v>
      </c>
      <c r="Q6" s="336">
        <v>0</v>
      </c>
      <c r="R6" s="336">
        <v>0</v>
      </c>
      <c r="S6" s="336">
        <v>0</v>
      </c>
      <c r="T6" s="336">
        <v>0</v>
      </c>
      <c r="U6" s="338">
        <v>0</v>
      </c>
      <c r="V6" s="336"/>
      <c r="W6" s="336"/>
      <c r="X6" s="339">
        <v>0</v>
      </c>
      <c r="Y6" s="336">
        <v>0</v>
      </c>
      <c r="Z6" s="336">
        <v>0</v>
      </c>
      <c r="AA6" s="336">
        <v>0</v>
      </c>
      <c r="AB6" s="336">
        <v>0</v>
      </c>
      <c r="AC6" s="336">
        <v>0</v>
      </c>
      <c r="AD6" s="336">
        <v>0</v>
      </c>
      <c r="AE6" s="336">
        <v>0</v>
      </c>
      <c r="AF6" s="336">
        <v>0</v>
      </c>
      <c r="AG6" s="337">
        <f t="shared" ref="AG6:AG35" si="4">U6*0.3</f>
        <v>0</v>
      </c>
      <c r="AH6" s="340">
        <f t="shared" ref="AH6:AH35" si="5">V6*0.3</f>
        <v>0</v>
      </c>
      <c r="AI6" s="340">
        <f t="shared" ref="AI6:AI35" si="6">W6*0.3</f>
        <v>0</v>
      </c>
      <c r="AJ6" s="340">
        <f t="shared" ref="AJ6:AJ37" si="7">X6*0.3</f>
        <v>0</v>
      </c>
      <c r="AK6" s="341">
        <f t="shared" ref="AK6:AK37" si="8">AL6*0.5</f>
        <v>7</v>
      </c>
      <c r="AL6" s="342">
        <v>14</v>
      </c>
      <c r="AM6" s="336">
        <v>4</v>
      </c>
    </row>
    <row r="7" spans="1:119" x14ac:dyDescent="0.25">
      <c r="A7" s="37">
        <v>3</v>
      </c>
      <c r="C7" s="37" t="s">
        <v>114</v>
      </c>
      <c r="D7" s="37" t="s">
        <v>115</v>
      </c>
      <c r="E7" s="158" t="s">
        <v>116</v>
      </c>
      <c r="F7" s="334">
        <f t="shared" si="2"/>
        <v>2296</v>
      </c>
      <c r="G7" s="335">
        <v>2</v>
      </c>
      <c r="H7" s="336">
        <v>0</v>
      </c>
      <c r="I7" s="336">
        <v>7</v>
      </c>
      <c r="J7" s="336">
        <v>0</v>
      </c>
      <c r="K7" s="336">
        <v>99</v>
      </c>
      <c r="L7" s="337">
        <f t="shared" si="3"/>
        <v>294</v>
      </c>
      <c r="M7" s="335">
        <v>147</v>
      </c>
      <c r="N7" s="336">
        <v>0</v>
      </c>
      <c r="O7" s="336">
        <v>0</v>
      </c>
      <c r="P7" s="336">
        <v>0</v>
      </c>
      <c r="Q7" s="336">
        <v>0</v>
      </c>
      <c r="R7" s="336">
        <v>0</v>
      </c>
      <c r="S7" s="336">
        <v>0</v>
      </c>
      <c r="T7" s="336">
        <v>0</v>
      </c>
      <c r="U7" s="338">
        <v>174</v>
      </c>
      <c r="V7" s="336"/>
      <c r="W7" s="336"/>
      <c r="X7" s="339">
        <v>0</v>
      </c>
      <c r="Y7" s="336">
        <v>0</v>
      </c>
      <c r="Z7" s="336">
        <v>1105</v>
      </c>
      <c r="AA7" s="336">
        <v>43</v>
      </c>
      <c r="AB7" s="336">
        <v>0</v>
      </c>
      <c r="AC7" s="336">
        <v>0</v>
      </c>
      <c r="AD7" s="336">
        <v>0</v>
      </c>
      <c r="AE7" s="336">
        <v>0</v>
      </c>
      <c r="AF7" s="336">
        <v>0</v>
      </c>
      <c r="AG7" s="337">
        <f t="shared" si="4"/>
        <v>52.199999999999996</v>
      </c>
      <c r="AH7" s="340">
        <f t="shared" si="5"/>
        <v>0</v>
      </c>
      <c r="AI7" s="340">
        <f t="shared" si="6"/>
        <v>0</v>
      </c>
      <c r="AJ7" s="340">
        <f t="shared" si="7"/>
        <v>0</v>
      </c>
      <c r="AK7" s="341">
        <f t="shared" si="8"/>
        <v>11.5</v>
      </c>
      <c r="AL7" s="342">
        <v>23</v>
      </c>
      <c r="AM7" s="336">
        <v>8</v>
      </c>
    </row>
    <row r="8" spans="1:119" x14ac:dyDescent="0.25">
      <c r="A8" s="37">
        <v>4</v>
      </c>
      <c r="C8" s="37" t="s">
        <v>170</v>
      </c>
      <c r="D8" s="37" t="s">
        <v>171</v>
      </c>
      <c r="E8" s="158" t="s">
        <v>130</v>
      </c>
      <c r="F8" s="334">
        <f t="shared" si="2"/>
        <v>4996</v>
      </c>
      <c r="G8" s="335">
        <v>2</v>
      </c>
      <c r="H8" s="336">
        <v>1</v>
      </c>
      <c r="I8" s="336">
        <v>35</v>
      </c>
      <c r="J8" s="336">
        <v>0</v>
      </c>
      <c r="K8" s="336">
        <v>90</v>
      </c>
      <c r="L8" s="337">
        <f t="shared" si="3"/>
        <v>62</v>
      </c>
      <c r="M8" s="335">
        <v>31</v>
      </c>
      <c r="N8" s="336">
        <v>0</v>
      </c>
      <c r="O8" s="336">
        <v>1</v>
      </c>
      <c r="P8" s="336">
        <v>0</v>
      </c>
      <c r="Q8" s="336">
        <v>0</v>
      </c>
      <c r="R8" s="336">
        <v>0</v>
      </c>
      <c r="S8" s="336">
        <v>0</v>
      </c>
      <c r="T8" s="336">
        <v>0</v>
      </c>
      <c r="U8" s="338">
        <v>0</v>
      </c>
      <c r="V8" s="336"/>
      <c r="W8" s="336"/>
      <c r="X8" s="339">
        <v>0</v>
      </c>
      <c r="Y8" s="336">
        <v>240</v>
      </c>
      <c r="Z8" s="336">
        <v>188</v>
      </c>
      <c r="AA8" s="336">
        <v>2310</v>
      </c>
      <c r="AB8" s="336">
        <v>0</v>
      </c>
      <c r="AC8" s="336">
        <v>0</v>
      </c>
      <c r="AD8" s="336">
        <v>0</v>
      </c>
      <c r="AE8" s="336">
        <v>0</v>
      </c>
      <c r="AF8" s="336">
        <v>1</v>
      </c>
      <c r="AG8" s="337">
        <f t="shared" si="4"/>
        <v>0</v>
      </c>
      <c r="AH8" s="340">
        <f t="shared" si="5"/>
        <v>0</v>
      </c>
      <c r="AI8" s="340">
        <f t="shared" si="6"/>
        <v>0</v>
      </c>
      <c r="AJ8" s="340">
        <f t="shared" si="7"/>
        <v>0</v>
      </c>
      <c r="AK8" s="341">
        <f t="shared" si="8"/>
        <v>22.5</v>
      </c>
      <c r="AL8" s="342">
        <v>45</v>
      </c>
      <c r="AM8" s="336">
        <v>7</v>
      </c>
    </row>
    <row r="9" spans="1:119" x14ac:dyDescent="0.25">
      <c r="A9" s="37">
        <v>5</v>
      </c>
      <c r="C9" s="37" t="s">
        <v>117</v>
      </c>
      <c r="D9" s="37" t="s">
        <v>118</v>
      </c>
      <c r="E9" s="158" t="s">
        <v>116</v>
      </c>
      <c r="F9" s="334">
        <f t="shared" si="2"/>
        <v>3172</v>
      </c>
      <c r="G9" s="335">
        <v>2</v>
      </c>
      <c r="H9" s="336">
        <v>1</v>
      </c>
      <c r="I9" s="336">
        <v>2</v>
      </c>
      <c r="J9" s="336">
        <v>0</v>
      </c>
      <c r="K9" s="336">
        <v>0</v>
      </c>
      <c r="L9" s="337">
        <f t="shared" si="3"/>
        <v>0</v>
      </c>
      <c r="M9" s="335">
        <v>0</v>
      </c>
      <c r="N9" s="336">
        <v>0</v>
      </c>
      <c r="O9" s="336">
        <v>0</v>
      </c>
      <c r="P9" s="336">
        <v>0</v>
      </c>
      <c r="Q9" s="336">
        <v>0</v>
      </c>
      <c r="R9" s="336">
        <v>0</v>
      </c>
      <c r="S9" s="336">
        <v>50</v>
      </c>
      <c r="T9" s="336">
        <v>0</v>
      </c>
      <c r="U9" s="338">
        <v>0</v>
      </c>
      <c r="V9" s="336"/>
      <c r="W9" s="336"/>
      <c r="X9" s="339">
        <v>0</v>
      </c>
      <c r="Y9" s="336">
        <v>0</v>
      </c>
      <c r="Z9" s="336">
        <v>1400</v>
      </c>
      <c r="AA9" s="336">
        <v>176</v>
      </c>
      <c r="AB9" s="336">
        <v>10</v>
      </c>
      <c r="AC9" s="336">
        <v>0</v>
      </c>
      <c r="AD9" s="336">
        <v>0</v>
      </c>
      <c r="AE9" s="336">
        <v>0</v>
      </c>
      <c r="AF9" s="336">
        <v>1</v>
      </c>
      <c r="AG9" s="337">
        <f t="shared" si="4"/>
        <v>0</v>
      </c>
      <c r="AH9" s="340">
        <f t="shared" si="5"/>
        <v>0</v>
      </c>
      <c r="AI9" s="340">
        <f t="shared" si="6"/>
        <v>0</v>
      </c>
      <c r="AJ9" s="340">
        <f t="shared" si="7"/>
        <v>0</v>
      </c>
      <c r="AK9" s="341">
        <f t="shared" si="8"/>
        <v>10.5</v>
      </c>
      <c r="AL9" s="342">
        <v>21</v>
      </c>
      <c r="AM9" s="336">
        <v>11</v>
      </c>
    </row>
    <row r="10" spans="1:119" x14ac:dyDescent="0.25">
      <c r="A10" s="37">
        <v>6</v>
      </c>
      <c r="C10" s="37" t="s">
        <v>119</v>
      </c>
      <c r="D10" s="37" t="s">
        <v>120</v>
      </c>
      <c r="E10" s="158" t="s">
        <v>121</v>
      </c>
      <c r="F10" s="334">
        <f t="shared" si="2"/>
        <v>2732</v>
      </c>
      <c r="G10" s="335">
        <v>2</v>
      </c>
      <c r="H10" s="336">
        <v>0</v>
      </c>
      <c r="I10" s="336">
        <v>10</v>
      </c>
      <c r="J10" s="336">
        <v>0</v>
      </c>
      <c r="K10" s="336">
        <v>16</v>
      </c>
      <c r="L10" s="337">
        <f t="shared" si="3"/>
        <v>40</v>
      </c>
      <c r="M10" s="335">
        <v>20</v>
      </c>
      <c r="N10" s="336">
        <v>0</v>
      </c>
      <c r="O10" s="336">
        <v>0</v>
      </c>
      <c r="P10" s="336">
        <v>0</v>
      </c>
      <c r="Q10" s="336">
        <v>0</v>
      </c>
      <c r="R10" s="336">
        <v>0</v>
      </c>
      <c r="S10" s="336">
        <v>0</v>
      </c>
      <c r="T10" s="336">
        <v>0</v>
      </c>
      <c r="U10" s="338">
        <v>30</v>
      </c>
      <c r="V10" s="336"/>
      <c r="W10" s="336"/>
      <c r="X10" s="339">
        <v>183</v>
      </c>
      <c r="Y10" s="336">
        <v>0</v>
      </c>
      <c r="Z10" s="336">
        <v>0</v>
      </c>
      <c r="AA10" s="336">
        <v>0</v>
      </c>
      <c r="AB10" s="336">
        <v>0</v>
      </c>
      <c r="AC10" s="336">
        <v>0</v>
      </c>
      <c r="AD10" s="336">
        <v>1366</v>
      </c>
      <c r="AE10" s="336">
        <v>0</v>
      </c>
      <c r="AF10" s="336">
        <v>0</v>
      </c>
      <c r="AG10" s="337">
        <f t="shared" si="4"/>
        <v>9</v>
      </c>
      <c r="AH10" s="340">
        <f t="shared" si="5"/>
        <v>0</v>
      </c>
      <c r="AI10" s="340">
        <f t="shared" si="6"/>
        <v>0</v>
      </c>
      <c r="AJ10" s="340">
        <f t="shared" si="7"/>
        <v>54.9</v>
      </c>
      <c r="AK10" s="341">
        <f t="shared" si="8"/>
        <v>5</v>
      </c>
      <c r="AL10" s="342">
        <v>10</v>
      </c>
      <c r="AM10" s="336">
        <v>4</v>
      </c>
    </row>
    <row r="11" spans="1:119" x14ac:dyDescent="0.25">
      <c r="A11" s="37">
        <v>7</v>
      </c>
      <c r="C11" s="37" t="s">
        <v>122</v>
      </c>
      <c r="D11" s="37" t="s">
        <v>123</v>
      </c>
      <c r="E11" s="158" t="s">
        <v>124</v>
      </c>
      <c r="F11" s="334">
        <f t="shared" si="2"/>
        <v>3338</v>
      </c>
      <c r="G11" s="335">
        <v>2</v>
      </c>
      <c r="H11" s="336">
        <v>0</v>
      </c>
      <c r="I11" s="336">
        <v>2</v>
      </c>
      <c r="J11" s="336">
        <v>0</v>
      </c>
      <c r="K11" s="336">
        <v>165</v>
      </c>
      <c r="L11" s="337">
        <f t="shared" si="3"/>
        <v>40</v>
      </c>
      <c r="M11" s="335">
        <v>20</v>
      </c>
      <c r="N11" s="336">
        <v>0</v>
      </c>
      <c r="O11" s="336">
        <v>0</v>
      </c>
      <c r="P11" s="336">
        <v>0</v>
      </c>
      <c r="Q11" s="336">
        <v>0</v>
      </c>
      <c r="R11" s="336">
        <v>0</v>
      </c>
      <c r="S11" s="336">
        <v>1025</v>
      </c>
      <c r="T11" s="336">
        <v>0</v>
      </c>
      <c r="U11" s="338">
        <v>0</v>
      </c>
      <c r="V11" s="336"/>
      <c r="W11" s="336"/>
      <c r="X11" s="339">
        <v>372</v>
      </c>
      <c r="Y11" s="336">
        <v>0</v>
      </c>
      <c r="Z11" s="336">
        <v>1669</v>
      </c>
      <c r="AA11" s="336">
        <v>0</v>
      </c>
      <c r="AB11" s="336">
        <v>0</v>
      </c>
      <c r="AC11" s="336">
        <v>0</v>
      </c>
      <c r="AD11" s="336">
        <v>0</v>
      </c>
      <c r="AE11" s="336">
        <v>0</v>
      </c>
      <c r="AF11" s="336">
        <v>2</v>
      </c>
      <c r="AG11" s="337">
        <f t="shared" si="4"/>
        <v>0</v>
      </c>
      <c r="AH11" s="340">
        <f t="shared" si="5"/>
        <v>0</v>
      </c>
      <c r="AI11" s="340">
        <f t="shared" si="6"/>
        <v>0</v>
      </c>
      <c r="AJ11" s="340">
        <f t="shared" si="7"/>
        <v>111.6</v>
      </c>
      <c r="AK11" s="341">
        <f t="shared" si="8"/>
        <v>4.5</v>
      </c>
      <c r="AL11" s="342">
        <v>9</v>
      </c>
      <c r="AM11" s="336">
        <v>0</v>
      </c>
    </row>
    <row r="12" spans="1:119" x14ac:dyDescent="0.25">
      <c r="A12" s="37">
        <v>8</v>
      </c>
      <c r="C12" s="37" t="s">
        <v>125</v>
      </c>
      <c r="D12" s="37" t="s">
        <v>126</v>
      </c>
      <c r="E12" s="158" t="s">
        <v>127</v>
      </c>
      <c r="F12" s="334">
        <f t="shared" si="2"/>
        <v>7862</v>
      </c>
      <c r="G12" s="335">
        <v>2</v>
      </c>
      <c r="H12" s="336">
        <v>0</v>
      </c>
      <c r="I12" s="336">
        <v>9</v>
      </c>
      <c r="J12" s="336">
        <v>0</v>
      </c>
      <c r="K12" s="336">
        <v>738</v>
      </c>
      <c r="L12" s="337">
        <f t="shared" si="3"/>
        <v>100</v>
      </c>
      <c r="M12" s="335">
        <v>50</v>
      </c>
      <c r="N12" s="336">
        <v>0</v>
      </c>
      <c r="O12" s="336">
        <v>0</v>
      </c>
      <c r="P12" s="336">
        <v>50</v>
      </c>
      <c r="Q12" s="336">
        <v>0</v>
      </c>
      <c r="R12" s="336">
        <v>0</v>
      </c>
      <c r="S12" s="336">
        <v>2830</v>
      </c>
      <c r="T12" s="336">
        <v>0</v>
      </c>
      <c r="U12" s="338">
        <v>0</v>
      </c>
      <c r="V12" s="336"/>
      <c r="W12" s="336"/>
      <c r="X12" s="339">
        <v>1767</v>
      </c>
      <c r="Y12" s="336">
        <v>0</v>
      </c>
      <c r="Z12" s="336">
        <v>3931</v>
      </c>
      <c r="AA12" s="336">
        <v>0</v>
      </c>
      <c r="AB12" s="336">
        <v>0</v>
      </c>
      <c r="AC12" s="336">
        <v>0</v>
      </c>
      <c r="AD12" s="336">
        <v>0</v>
      </c>
      <c r="AE12" s="336">
        <v>0</v>
      </c>
      <c r="AF12" s="336">
        <v>0</v>
      </c>
      <c r="AG12" s="337">
        <f t="shared" si="4"/>
        <v>0</v>
      </c>
      <c r="AH12" s="340">
        <f t="shared" si="5"/>
        <v>0</v>
      </c>
      <c r="AI12" s="340">
        <f t="shared" si="6"/>
        <v>0</v>
      </c>
      <c r="AJ12" s="340">
        <f t="shared" si="7"/>
        <v>530.1</v>
      </c>
      <c r="AK12" s="341">
        <f t="shared" si="8"/>
        <v>34</v>
      </c>
      <c r="AL12" s="342">
        <v>68</v>
      </c>
      <c r="AM12" s="336">
        <v>6</v>
      </c>
    </row>
    <row r="13" spans="1:119" x14ac:dyDescent="0.25">
      <c r="A13" s="37">
        <v>9</v>
      </c>
      <c r="C13" s="37" t="s">
        <v>128</v>
      </c>
      <c r="D13" s="37" t="s">
        <v>129</v>
      </c>
      <c r="E13" s="158" t="s">
        <v>130</v>
      </c>
      <c r="F13" s="334">
        <f t="shared" si="2"/>
        <v>2810</v>
      </c>
      <c r="G13" s="335">
        <v>2</v>
      </c>
      <c r="H13" s="336">
        <v>0</v>
      </c>
      <c r="I13" s="336">
        <v>2</v>
      </c>
      <c r="J13" s="336">
        <v>0</v>
      </c>
      <c r="K13" s="336">
        <v>166</v>
      </c>
      <c r="L13" s="337">
        <f t="shared" si="3"/>
        <v>60</v>
      </c>
      <c r="M13" s="335">
        <v>30</v>
      </c>
      <c r="N13" s="336">
        <v>0</v>
      </c>
      <c r="O13" s="336">
        <v>0</v>
      </c>
      <c r="P13" s="336">
        <v>0</v>
      </c>
      <c r="Q13" s="336">
        <v>0</v>
      </c>
      <c r="R13" s="336">
        <v>0</v>
      </c>
      <c r="S13" s="336">
        <v>0</v>
      </c>
      <c r="T13" s="336">
        <v>0</v>
      </c>
      <c r="U13" s="338">
        <v>0</v>
      </c>
      <c r="V13" s="336"/>
      <c r="W13" s="336"/>
      <c r="X13" s="339">
        <v>96</v>
      </c>
      <c r="Y13" s="336">
        <v>188</v>
      </c>
      <c r="Z13" s="336">
        <v>1405</v>
      </c>
      <c r="AA13" s="336">
        <v>0</v>
      </c>
      <c r="AB13" s="336">
        <v>0</v>
      </c>
      <c r="AC13" s="336">
        <v>0</v>
      </c>
      <c r="AD13" s="336">
        <v>0</v>
      </c>
      <c r="AE13" s="336">
        <v>0</v>
      </c>
      <c r="AF13" s="336">
        <v>0</v>
      </c>
      <c r="AG13" s="337">
        <f t="shared" si="4"/>
        <v>0</v>
      </c>
      <c r="AH13" s="340">
        <f t="shared" si="5"/>
        <v>0</v>
      </c>
      <c r="AI13" s="340">
        <f t="shared" si="6"/>
        <v>0</v>
      </c>
      <c r="AJ13" s="340">
        <f t="shared" si="7"/>
        <v>28.799999999999997</v>
      </c>
      <c r="AK13" s="341">
        <f t="shared" si="8"/>
        <v>23.5</v>
      </c>
      <c r="AL13" s="342">
        <v>47</v>
      </c>
      <c r="AM13" s="336">
        <v>1</v>
      </c>
    </row>
    <row r="14" spans="1:119" x14ac:dyDescent="0.25">
      <c r="A14" s="37">
        <v>10</v>
      </c>
      <c r="C14" s="37" t="s">
        <v>172</v>
      </c>
      <c r="D14" s="37" t="s">
        <v>173</v>
      </c>
      <c r="E14" s="158" t="s">
        <v>181</v>
      </c>
      <c r="F14" s="334">
        <f t="shared" si="2"/>
        <v>1838</v>
      </c>
      <c r="G14" s="335">
        <v>2</v>
      </c>
      <c r="H14" s="336">
        <v>0</v>
      </c>
      <c r="I14" s="336">
        <v>1</v>
      </c>
      <c r="J14" s="336">
        <v>0</v>
      </c>
      <c r="K14" s="336">
        <v>0</v>
      </c>
      <c r="L14" s="337">
        <f t="shared" si="3"/>
        <v>100</v>
      </c>
      <c r="M14" s="335">
        <v>50</v>
      </c>
      <c r="N14" s="336">
        <v>0</v>
      </c>
      <c r="O14" s="336">
        <v>0</v>
      </c>
      <c r="P14" s="336">
        <v>0</v>
      </c>
      <c r="Q14" s="336">
        <v>0</v>
      </c>
      <c r="R14" s="336">
        <v>0</v>
      </c>
      <c r="S14" s="336">
        <v>0</v>
      </c>
      <c r="T14" s="336">
        <v>0</v>
      </c>
      <c r="U14" s="338">
        <v>0</v>
      </c>
      <c r="V14" s="336"/>
      <c r="W14" s="336"/>
      <c r="X14" s="339">
        <v>207</v>
      </c>
      <c r="Y14" s="336">
        <v>34</v>
      </c>
      <c r="Z14" s="336">
        <v>919</v>
      </c>
      <c r="AA14" s="336">
        <v>0</v>
      </c>
      <c r="AB14" s="336">
        <v>0</v>
      </c>
      <c r="AC14" s="336">
        <v>0</v>
      </c>
      <c r="AD14" s="336">
        <v>0</v>
      </c>
      <c r="AE14" s="336">
        <v>0</v>
      </c>
      <c r="AF14" s="336">
        <v>0</v>
      </c>
      <c r="AG14" s="337">
        <f t="shared" si="4"/>
        <v>0</v>
      </c>
      <c r="AH14" s="340">
        <f t="shared" si="5"/>
        <v>0</v>
      </c>
      <c r="AI14" s="340">
        <f t="shared" si="6"/>
        <v>0</v>
      </c>
      <c r="AJ14" s="340">
        <f t="shared" si="7"/>
        <v>62.099999999999994</v>
      </c>
      <c r="AK14" s="341">
        <f t="shared" si="8"/>
        <v>7</v>
      </c>
      <c r="AL14" s="342">
        <v>14</v>
      </c>
      <c r="AM14" s="336">
        <v>1</v>
      </c>
    </row>
    <row r="15" spans="1:119" x14ac:dyDescent="0.25">
      <c r="A15" s="37">
        <v>11</v>
      </c>
      <c r="C15" s="37" t="s">
        <v>222</v>
      </c>
      <c r="D15" s="37" t="s">
        <v>223</v>
      </c>
      <c r="E15" s="37" t="s">
        <v>116</v>
      </c>
      <c r="F15" s="334">
        <f t="shared" si="2"/>
        <v>3150</v>
      </c>
      <c r="G15" s="342">
        <v>2</v>
      </c>
      <c r="H15" s="339">
        <v>0</v>
      </c>
      <c r="I15" s="339">
        <v>2</v>
      </c>
      <c r="J15" s="339">
        <v>0</v>
      </c>
      <c r="K15" s="339">
        <v>43</v>
      </c>
      <c r="L15" s="337">
        <f t="shared" si="3"/>
        <v>138</v>
      </c>
      <c r="M15" s="342">
        <v>69</v>
      </c>
      <c r="N15" s="339">
        <v>0</v>
      </c>
      <c r="O15" s="339">
        <v>0</v>
      </c>
      <c r="P15" s="339">
        <v>0</v>
      </c>
      <c r="Q15" s="339">
        <v>0</v>
      </c>
      <c r="R15" s="339">
        <v>0</v>
      </c>
      <c r="S15" s="339">
        <v>25</v>
      </c>
      <c r="T15" s="339">
        <v>0</v>
      </c>
      <c r="U15" s="343">
        <v>0</v>
      </c>
      <c r="V15" s="339"/>
      <c r="W15" s="339"/>
      <c r="X15" s="339">
        <v>0</v>
      </c>
      <c r="Y15" s="339">
        <v>0</v>
      </c>
      <c r="Z15" s="339">
        <v>1475</v>
      </c>
      <c r="AA15" s="339">
        <v>100</v>
      </c>
      <c r="AB15" s="339">
        <v>0</v>
      </c>
      <c r="AC15" s="339">
        <v>0</v>
      </c>
      <c r="AD15" s="339">
        <v>0</v>
      </c>
      <c r="AE15" s="339">
        <v>0</v>
      </c>
      <c r="AF15" s="339">
        <v>0</v>
      </c>
      <c r="AG15" s="337">
        <f t="shared" si="4"/>
        <v>0</v>
      </c>
      <c r="AH15" s="340">
        <f t="shared" si="5"/>
        <v>0</v>
      </c>
      <c r="AI15" s="340">
        <f t="shared" si="6"/>
        <v>0</v>
      </c>
      <c r="AJ15" s="340">
        <f t="shared" si="7"/>
        <v>0</v>
      </c>
      <c r="AK15" s="341">
        <f t="shared" si="8"/>
        <v>10</v>
      </c>
      <c r="AL15" s="342">
        <v>20</v>
      </c>
      <c r="AM15" s="339">
        <v>5</v>
      </c>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row>
    <row r="16" spans="1:119" x14ac:dyDescent="0.25">
      <c r="A16" s="37">
        <v>12</v>
      </c>
      <c r="C16" s="37" t="s">
        <v>174</v>
      </c>
      <c r="D16" s="37" t="s">
        <v>175</v>
      </c>
      <c r="E16" s="158" t="s">
        <v>182</v>
      </c>
      <c r="F16" s="334">
        <f t="shared" si="2"/>
        <v>2610</v>
      </c>
      <c r="G16" s="335">
        <v>2</v>
      </c>
      <c r="H16" s="336">
        <v>0</v>
      </c>
      <c r="I16" s="336">
        <v>0</v>
      </c>
      <c r="J16" s="336">
        <v>0</v>
      </c>
      <c r="K16" s="336">
        <v>0</v>
      </c>
      <c r="L16" s="337">
        <f t="shared" si="3"/>
        <v>0</v>
      </c>
      <c r="M16" s="335">
        <v>0</v>
      </c>
      <c r="N16" s="336">
        <v>0</v>
      </c>
      <c r="O16" s="336">
        <v>0</v>
      </c>
      <c r="P16" s="336">
        <v>0</v>
      </c>
      <c r="Q16" s="336">
        <v>0</v>
      </c>
      <c r="R16" s="336">
        <v>0</v>
      </c>
      <c r="S16" s="336">
        <v>0</v>
      </c>
      <c r="T16" s="336">
        <v>0</v>
      </c>
      <c r="U16" s="338">
        <v>0</v>
      </c>
      <c r="V16" s="336"/>
      <c r="W16" s="336"/>
      <c r="X16" s="339">
        <v>0</v>
      </c>
      <c r="Y16" s="336">
        <v>0</v>
      </c>
      <c r="Z16" s="336">
        <v>1305</v>
      </c>
      <c r="AA16" s="336">
        <v>0</v>
      </c>
      <c r="AB16" s="336">
        <v>0</v>
      </c>
      <c r="AC16" s="336">
        <v>0</v>
      </c>
      <c r="AD16" s="336">
        <v>0</v>
      </c>
      <c r="AE16" s="336">
        <v>0</v>
      </c>
      <c r="AF16" s="336">
        <v>1</v>
      </c>
      <c r="AG16" s="337">
        <f t="shared" si="4"/>
        <v>0</v>
      </c>
      <c r="AH16" s="340">
        <f t="shared" si="5"/>
        <v>0</v>
      </c>
      <c r="AI16" s="340">
        <f t="shared" si="6"/>
        <v>0</v>
      </c>
      <c r="AJ16" s="340">
        <f t="shared" si="7"/>
        <v>0</v>
      </c>
      <c r="AK16" s="341">
        <f t="shared" si="8"/>
        <v>8</v>
      </c>
      <c r="AL16" s="342">
        <v>16</v>
      </c>
      <c r="AM16" s="336">
        <v>1</v>
      </c>
    </row>
    <row r="17" spans="1:126" x14ac:dyDescent="0.25">
      <c r="A17" s="37">
        <v>13</v>
      </c>
      <c r="C17" s="37" t="s">
        <v>131</v>
      </c>
      <c r="D17" s="37" t="s">
        <v>132</v>
      </c>
      <c r="E17" s="158" t="s">
        <v>110</v>
      </c>
      <c r="F17" s="334">
        <f t="shared" si="2"/>
        <v>0</v>
      </c>
      <c r="G17" s="335">
        <v>2</v>
      </c>
      <c r="H17" s="336">
        <v>0</v>
      </c>
      <c r="I17" s="336">
        <v>6</v>
      </c>
      <c r="J17" s="336">
        <v>0</v>
      </c>
      <c r="K17" s="336">
        <v>0</v>
      </c>
      <c r="L17" s="337">
        <f t="shared" si="3"/>
        <v>0</v>
      </c>
      <c r="M17" s="335">
        <v>0</v>
      </c>
      <c r="N17" s="336">
        <v>0</v>
      </c>
      <c r="O17" s="336">
        <v>0</v>
      </c>
      <c r="P17" s="336">
        <v>18</v>
      </c>
      <c r="Q17" s="336">
        <v>0</v>
      </c>
      <c r="R17" s="336">
        <v>0</v>
      </c>
      <c r="S17" s="336">
        <v>782</v>
      </c>
      <c r="T17" s="336">
        <v>448</v>
      </c>
      <c r="U17" s="338">
        <v>0</v>
      </c>
      <c r="V17" s="336"/>
      <c r="W17" s="336"/>
      <c r="X17" s="339"/>
      <c r="Y17" s="336">
        <v>263</v>
      </c>
      <c r="Z17" s="336">
        <v>0</v>
      </c>
      <c r="AA17" s="336">
        <v>0</v>
      </c>
      <c r="AB17" s="336">
        <v>0</v>
      </c>
      <c r="AC17" s="336">
        <v>0</v>
      </c>
      <c r="AD17" s="336">
        <v>0</v>
      </c>
      <c r="AE17" s="336">
        <v>12</v>
      </c>
      <c r="AF17" s="336">
        <v>0</v>
      </c>
      <c r="AG17" s="337">
        <f t="shared" si="4"/>
        <v>0</v>
      </c>
      <c r="AH17" s="340">
        <f t="shared" si="5"/>
        <v>0</v>
      </c>
      <c r="AI17" s="340">
        <f t="shared" si="6"/>
        <v>0</v>
      </c>
      <c r="AJ17" s="340">
        <f t="shared" si="7"/>
        <v>0</v>
      </c>
      <c r="AK17" s="341">
        <f t="shared" si="8"/>
        <v>12.5</v>
      </c>
      <c r="AL17" s="342">
        <v>25</v>
      </c>
      <c r="AM17" s="336">
        <v>6</v>
      </c>
    </row>
    <row r="18" spans="1:126" x14ac:dyDescent="0.25">
      <c r="A18" s="37">
        <v>14</v>
      </c>
      <c r="C18" s="37" t="s">
        <v>133</v>
      </c>
      <c r="D18" s="37" t="s">
        <v>134</v>
      </c>
      <c r="E18" s="158" t="s">
        <v>135</v>
      </c>
      <c r="F18" s="334">
        <f t="shared" si="2"/>
        <v>2036</v>
      </c>
      <c r="G18" s="335">
        <v>2</v>
      </c>
      <c r="H18" s="336">
        <v>0</v>
      </c>
      <c r="I18" s="336">
        <v>1</v>
      </c>
      <c r="J18" s="336">
        <v>0</v>
      </c>
      <c r="K18" s="336">
        <v>68</v>
      </c>
      <c r="L18" s="337">
        <f t="shared" si="3"/>
        <v>0</v>
      </c>
      <c r="M18" s="335">
        <v>0</v>
      </c>
      <c r="N18" s="336">
        <v>0</v>
      </c>
      <c r="O18" s="336">
        <v>0</v>
      </c>
      <c r="P18" s="336">
        <v>0</v>
      </c>
      <c r="Q18" s="336">
        <v>0</v>
      </c>
      <c r="R18" s="336">
        <v>0</v>
      </c>
      <c r="S18" s="336">
        <v>0</v>
      </c>
      <c r="T18" s="336">
        <v>0</v>
      </c>
      <c r="U18" s="338">
        <v>0</v>
      </c>
      <c r="V18" s="336"/>
      <c r="W18" s="336"/>
      <c r="X18" s="339">
        <v>0</v>
      </c>
      <c r="Y18" s="336">
        <v>0</v>
      </c>
      <c r="Z18" s="336">
        <v>902</v>
      </c>
      <c r="AA18" s="336">
        <v>116</v>
      </c>
      <c r="AB18" s="336">
        <v>0</v>
      </c>
      <c r="AC18" s="336">
        <v>0</v>
      </c>
      <c r="AD18" s="336">
        <v>0</v>
      </c>
      <c r="AE18" s="336">
        <v>0</v>
      </c>
      <c r="AF18" s="336">
        <v>1</v>
      </c>
      <c r="AG18" s="337">
        <f t="shared" si="4"/>
        <v>0</v>
      </c>
      <c r="AH18" s="340">
        <f t="shared" si="5"/>
        <v>0</v>
      </c>
      <c r="AI18" s="340">
        <f t="shared" si="6"/>
        <v>0</v>
      </c>
      <c r="AJ18" s="340">
        <f t="shared" si="7"/>
        <v>0</v>
      </c>
      <c r="AK18" s="341">
        <f t="shared" si="8"/>
        <v>6.5</v>
      </c>
      <c r="AL18" s="342">
        <v>13</v>
      </c>
      <c r="AM18" s="336">
        <v>0</v>
      </c>
    </row>
    <row r="19" spans="1:126" x14ac:dyDescent="0.25">
      <c r="A19" s="37">
        <v>15</v>
      </c>
      <c r="C19" s="37" t="s">
        <v>136</v>
      </c>
      <c r="D19" s="37" t="s">
        <v>137</v>
      </c>
      <c r="E19" s="37" t="s">
        <v>138</v>
      </c>
      <c r="F19" s="334">
        <f t="shared" si="2"/>
        <v>0</v>
      </c>
      <c r="G19" s="342"/>
      <c r="H19" s="339">
        <v>0</v>
      </c>
      <c r="I19" s="339">
        <v>0</v>
      </c>
      <c r="J19" s="339">
        <v>5</v>
      </c>
      <c r="K19" s="339">
        <v>0</v>
      </c>
      <c r="L19" s="337">
        <f t="shared" si="3"/>
        <v>126</v>
      </c>
      <c r="M19" s="342">
        <v>63</v>
      </c>
      <c r="N19" s="339">
        <v>0</v>
      </c>
      <c r="O19" s="339">
        <v>0</v>
      </c>
      <c r="P19" s="339">
        <v>35</v>
      </c>
      <c r="Q19" s="339">
        <v>0</v>
      </c>
      <c r="R19" s="339">
        <v>0</v>
      </c>
      <c r="S19" s="339">
        <v>1816</v>
      </c>
      <c r="T19" s="339">
        <v>0</v>
      </c>
      <c r="U19" s="343">
        <v>0</v>
      </c>
      <c r="V19" s="339"/>
      <c r="W19" s="339"/>
      <c r="X19" s="339">
        <v>0</v>
      </c>
      <c r="Y19" s="339">
        <v>84</v>
      </c>
      <c r="Z19" s="339">
        <v>900</v>
      </c>
      <c r="AA19" s="339">
        <v>118</v>
      </c>
      <c r="AB19" s="339">
        <v>14</v>
      </c>
      <c r="AC19" s="339">
        <v>0</v>
      </c>
      <c r="AD19" s="339">
        <v>0</v>
      </c>
      <c r="AE19" s="339">
        <v>0</v>
      </c>
      <c r="AF19" s="339">
        <v>0</v>
      </c>
      <c r="AG19" s="337">
        <f t="shared" si="4"/>
        <v>0</v>
      </c>
      <c r="AH19" s="340">
        <f t="shared" si="5"/>
        <v>0</v>
      </c>
      <c r="AI19" s="340">
        <f t="shared" si="6"/>
        <v>0</v>
      </c>
      <c r="AJ19" s="340">
        <f t="shared" si="7"/>
        <v>0</v>
      </c>
      <c r="AK19" s="341">
        <f t="shared" si="8"/>
        <v>46</v>
      </c>
      <c r="AL19" s="342">
        <v>92</v>
      </c>
      <c r="AM19" s="339">
        <v>4</v>
      </c>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row>
    <row r="20" spans="1:126" x14ac:dyDescent="0.25">
      <c r="A20" s="37">
        <v>16</v>
      </c>
      <c r="C20" s="37" t="s">
        <v>206</v>
      </c>
      <c r="D20" s="37" t="s">
        <v>176</v>
      </c>
      <c r="E20" s="158" t="s">
        <v>183</v>
      </c>
      <c r="F20" s="334">
        <f t="shared" si="2"/>
        <v>3370</v>
      </c>
      <c r="G20" s="335">
        <v>2</v>
      </c>
      <c r="H20" s="336">
        <v>0</v>
      </c>
      <c r="I20" s="336">
        <v>16</v>
      </c>
      <c r="J20" s="336">
        <v>0</v>
      </c>
      <c r="K20" s="336">
        <v>0</v>
      </c>
      <c r="L20" s="337">
        <f t="shared" si="3"/>
        <v>34</v>
      </c>
      <c r="M20" s="335">
        <v>17</v>
      </c>
      <c r="N20" s="336">
        <v>96</v>
      </c>
      <c r="O20" s="336">
        <v>0</v>
      </c>
      <c r="P20" s="336">
        <v>0</v>
      </c>
      <c r="Q20" s="336">
        <v>0</v>
      </c>
      <c r="R20" s="336">
        <v>0</v>
      </c>
      <c r="S20" s="336">
        <v>625</v>
      </c>
      <c r="T20" s="336">
        <v>0</v>
      </c>
      <c r="U20" s="338">
        <v>108</v>
      </c>
      <c r="V20" s="336"/>
      <c r="W20" s="336"/>
      <c r="X20" s="339">
        <v>0</v>
      </c>
      <c r="Y20" s="336">
        <v>0</v>
      </c>
      <c r="Z20" s="336">
        <v>1665</v>
      </c>
      <c r="AA20" s="336">
        <v>20</v>
      </c>
      <c r="AB20" s="336">
        <v>0</v>
      </c>
      <c r="AC20" s="336">
        <v>0</v>
      </c>
      <c r="AD20" s="336">
        <v>0</v>
      </c>
      <c r="AE20" s="336">
        <v>0</v>
      </c>
      <c r="AF20" s="336">
        <v>0</v>
      </c>
      <c r="AG20" s="337">
        <f t="shared" si="4"/>
        <v>32.4</v>
      </c>
      <c r="AH20" s="340">
        <f t="shared" si="5"/>
        <v>0</v>
      </c>
      <c r="AI20" s="340">
        <f t="shared" si="6"/>
        <v>0</v>
      </c>
      <c r="AJ20" s="340">
        <f t="shared" si="7"/>
        <v>0</v>
      </c>
      <c r="AK20" s="341">
        <f t="shared" si="8"/>
        <v>0</v>
      </c>
      <c r="AL20" s="342">
        <v>0</v>
      </c>
      <c r="AM20" s="336">
        <v>0</v>
      </c>
      <c r="DO20" s="37"/>
      <c r="DP20" s="37"/>
      <c r="DQ20" s="37"/>
      <c r="DR20" s="269"/>
      <c r="DS20" s="37"/>
      <c r="DT20" s="37"/>
      <c r="DU20" s="37"/>
      <c r="DV20" s="37"/>
    </row>
    <row r="21" spans="1:126" x14ac:dyDescent="0.25">
      <c r="A21" s="37">
        <v>17</v>
      </c>
      <c r="C21" s="37" t="s">
        <v>224</v>
      </c>
      <c r="D21" s="37" t="s">
        <v>225</v>
      </c>
      <c r="E21" s="37" t="s">
        <v>130</v>
      </c>
      <c r="F21" s="334">
        <f t="shared" si="2"/>
        <v>980</v>
      </c>
      <c r="G21" s="342">
        <v>2</v>
      </c>
      <c r="H21" s="339">
        <v>3</v>
      </c>
      <c r="I21" s="339">
        <v>0</v>
      </c>
      <c r="J21" s="339">
        <v>3</v>
      </c>
      <c r="K21" s="339">
        <v>70</v>
      </c>
      <c r="L21" s="337">
        <f t="shared" si="3"/>
        <v>0</v>
      </c>
      <c r="M21" s="342">
        <v>0</v>
      </c>
      <c r="N21" s="339">
        <v>14</v>
      </c>
      <c r="O21" s="339">
        <v>0</v>
      </c>
      <c r="P21" s="339">
        <v>0</v>
      </c>
      <c r="Q21" s="339">
        <v>0</v>
      </c>
      <c r="R21" s="339">
        <v>0</v>
      </c>
      <c r="S21" s="339">
        <v>361</v>
      </c>
      <c r="T21" s="339">
        <v>0</v>
      </c>
      <c r="U21" s="343">
        <v>0</v>
      </c>
      <c r="V21" s="339"/>
      <c r="W21" s="339"/>
      <c r="X21" s="339">
        <v>35</v>
      </c>
      <c r="Y21" s="339">
        <v>0</v>
      </c>
      <c r="Z21" s="339">
        <v>490</v>
      </c>
      <c r="AA21" s="339">
        <v>0</v>
      </c>
      <c r="AB21" s="339">
        <v>0</v>
      </c>
      <c r="AC21" s="339">
        <v>0</v>
      </c>
      <c r="AD21" s="339">
        <v>0</v>
      </c>
      <c r="AE21" s="339">
        <v>0</v>
      </c>
      <c r="AF21" s="339">
        <v>1</v>
      </c>
      <c r="AG21" s="337">
        <f t="shared" si="4"/>
        <v>0</v>
      </c>
      <c r="AH21" s="340">
        <f t="shared" si="5"/>
        <v>0</v>
      </c>
      <c r="AI21" s="340">
        <f t="shared" si="6"/>
        <v>0</v>
      </c>
      <c r="AJ21" s="340">
        <f t="shared" si="7"/>
        <v>10.5</v>
      </c>
      <c r="AK21" s="341">
        <f t="shared" si="8"/>
        <v>42</v>
      </c>
      <c r="AL21" s="342">
        <v>84</v>
      </c>
      <c r="AM21" s="339">
        <v>1</v>
      </c>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row>
    <row r="22" spans="1:126" x14ac:dyDescent="0.25">
      <c r="A22" s="37">
        <v>18</v>
      </c>
      <c r="C22" s="37" t="s">
        <v>139</v>
      </c>
      <c r="D22" s="37" t="s">
        <v>140</v>
      </c>
      <c r="E22" s="158" t="s">
        <v>141</v>
      </c>
      <c r="F22" s="334">
        <f t="shared" si="2"/>
        <v>3020</v>
      </c>
      <c r="G22" s="335">
        <v>2</v>
      </c>
      <c r="H22" s="336">
        <v>0</v>
      </c>
      <c r="I22" s="336">
        <v>19</v>
      </c>
      <c r="J22" s="336">
        <v>0</v>
      </c>
      <c r="K22" s="336">
        <v>32</v>
      </c>
      <c r="L22" s="337">
        <f t="shared" si="3"/>
        <v>2070</v>
      </c>
      <c r="M22" s="335">
        <v>1035</v>
      </c>
      <c r="N22" s="336">
        <v>0</v>
      </c>
      <c r="O22" s="336">
        <v>0</v>
      </c>
      <c r="P22" s="336">
        <v>0</v>
      </c>
      <c r="Q22" s="336">
        <v>0</v>
      </c>
      <c r="R22" s="336">
        <v>0</v>
      </c>
      <c r="S22" s="336">
        <v>1260</v>
      </c>
      <c r="T22" s="336">
        <v>233</v>
      </c>
      <c r="U22" s="338">
        <v>239</v>
      </c>
      <c r="V22" s="336"/>
      <c r="W22" s="336"/>
      <c r="X22" s="339">
        <v>21</v>
      </c>
      <c r="Y22" s="336">
        <v>100</v>
      </c>
      <c r="Z22" s="336">
        <v>1510</v>
      </c>
      <c r="AA22" s="336">
        <v>0</v>
      </c>
      <c r="AB22" s="336">
        <v>0</v>
      </c>
      <c r="AC22" s="336">
        <v>0</v>
      </c>
      <c r="AD22" s="336">
        <v>0</v>
      </c>
      <c r="AE22" s="336">
        <v>0</v>
      </c>
      <c r="AF22" s="336">
        <v>1</v>
      </c>
      <c r="AG22" s="337">
        <f t="shared" si="4"/>
        <v>71.7</v>
      </c>
      <c r="AH22" s="340">
        <f t="shared" si="5"/>
        <v>0</v>
      </c>
      <c r="AI22" s="340">
        <f t="shared" si="6"/>
        <v>0</v>
      </c>
      <c r="AJ22" s="340">
        <f t="shared" si="7"/>
        <v>6.3</v>
      </c>
      <c r="AK22" s="341">
        <f t="shared" si="8"/>
        <v>11</v>
      </c>
      <c r="AL22" s="342">
        <v>22</v>
      </c>
      <c r="AM22" s="336">
        <v>1</v>
      </c>
    </row>
    <row r="23" spans="1:126" x14ac:dyDescent="0.25">
      <c r="A23" s="37">
        <v>19</v>
      </c>
      <c r="C23" s="37" t="s">
        <v>177</v>
      </c>
      <c r="D23" s="37" t="s">
        <v>178</v>
      </c>
      <c r="E23" s="158" t="s">
        <v>184</v>
      </c>
      <c r="F23" s="334">
        <f t="shared" si="2"/>
        <v>3680</v>
      </c>
      <c r="G23" s="335">
        <v>2</v>
      </c>
      <c r="H23" s="336">
        <v>0</v>
      </c>
      <c r="I23" s="336">
        <v>34</v>
      </c>
      <c r="J23" s="336">
        <v>0</v>
      </c>
      <c r="K23" s="336">
        <v>96</v>
      </c>
      <c r="L23" s="337">
        <f t="shared" si="3"/>
        <v>230</v>
      </c>
      <c r="M23" s="335">
        <v>115</v>
      </c>
      <c r="N23" s="336">
        <v>0</v>
      </c>
      <c r="O23" s="336">
        <v>0</v>
      </c>
      <c r="P23" s="336">
        <v>0</v>
      </c>
      <c r="Q23" s="336">
        <v>0</v>
      </c>
      <c r="R23" s="336">
        <v>0</v>
      </c>
      <c r="S23" s="336">
        <v>4270</v>
      </c>
      <c r="T23" s="336">
        <v>0</v>
      </c>
      <c r="U23" s="338">
        <v>162</v>
      </c>
      <c r="V23" s="336"/>
      <c r="W23" s="336"/>
      <c r="X23" s="339">
        <v>94</v>
      </c>
      <c r="Y23" s="336">
        <v>0</v>
      </c>
      <c r="Z23" s="336">
        <v>1840</v>
      </c>
      <c r="AA23" s="336">
        <v>0</v>
      </c>
      <c r="AB23" s="336">
        <v>0</v>
      </c>
      <c r="AC23" s="336">
        <v>0</v>
      </c>
      <c r="AD23" s="336">
        <v>0</v>
      </c>
      <c r="AE23" s="336">
        <v>0</v>
      </c>
      <c r="AF23" s="336">
        <v>0</v>
      </c>
      <c r="AG23" s="337">
        <f t="shared" si="4"/>
        <v>48.6</v>
      </c>
      <c r="AH23" s="340">
        <f t="shared" si="5"/>
        <v>0</v>
      </c>
      <c r="AI23" s="340">
        <f t="shared" si="6"/>
        <v>0</v>
      </c>
      <c r="AJ23" s="340">
        <f t="shared" si="7"/>
        <v>28.2</v>
      </c>
      <c r="AK23" s="341">
        <f t="shared" si="8"/>
        <v>13</v>
      </c>
      <c r="AL23" s="342">
        <v>26</v>
      </c>
      <c r="AM23" s="336">
        <v>10</v>
      </c>
    </row>
    <row r="24" spans="1:126" x14ac:dyDescent="0.25">
      <c r="A24" s="37">
        <v>20</v>
      </c>
      <c r="C24" s="37" t="s">
        <v>142</v>
      </c>
      <c r="D24" s="37" t="s">
        <v>143</v>
      </c>
      <c r="E24" s="158" t="s">
        <v>130</v>
      </c>
      <c r="F24" s="334">
        <f t="shared" si="2"/>
        <v>926</v>
      </c>
      <c r="G24" s="338">
        <v>2</v>
      </c>
      <c r="H24" s="336">
        <v>0</v>
      </c>
      <c r="I24" s="336">
        <v>1</v>
      </c>
      <c r="J24" s="336">
        <v>0</v>
      </c>
      <c r="K24" s="336">
        <v>0</v>
      </c>
      <c r="L24" s="337">
        <f t="shared" si="3"/>
        <v>0</v>
      </c>
      <c r="M24" s="335">
        <v>0</v>
      </c>
      <c r="N24" s="336">
        <v>30</v>
      </c>
      <c r="O24" s="336">
        <v>0</v>
      </c>
      <c r="P24" s="336">
        <v>0</v>
      </c>
      <c r="Q24" s="336">
        <v>48</v>
      </c>
      <c r="R24" s="336">
        <v>40</v>
      </c>
      <c r="S24" s="336">
        <v>200</v>
      </c>
      <c r="T24" s="336">
        <v>0</v>
      </c>
      <c r="U24" s="338">
        <v>25</v>
      </c>
      <c r="V24" s="336"/>
      <c r="W24" s="336"/>
      <c r="X24" s="339">
        <v>0</v>
      </c>
      <c r="Y24" s="336">
        <v>200</v>
      </c>
      <c r="Z24" s="336">
        <v>443</v>
      </c>
      <c r="AA24" s="336">
        <v>0</v>
      </c>
      <c r="AB24" s="336">
        <v>0</v>
      </c>
      <c r="AC24" s="336">
        <v>0</v>
      </c>
      <c r="AD24" s="336">
        <v>20</v>
      </c>
      <c r="AE24" s="336">
        <v>0</v>
      </c>
      <c r="AF24" s="336">
        <v>0</v>
      </c>
      <c r="AG24" s="337">
        <f t="shared" si="4"/>
        <v>7.5</v>
      </c>
      <c r="AH24" s="340">
        <f t="shared" si="5"/>
        <v>0</v>
      </c>
      <c r="AI24" s="340">
        <f t="shared" si="6"/>
        <v>0</v>
      </c>
      <c r="AJ24" s="340">
        <f t="shared" si="7"/>
        <v>0</v>
      </c>
      <c r="AK24" s="341">
        <f t="shared" si="8"/>
        <v>8.5</v>
      </c>
      <c r="AL24" s="342">
        <v>17</v>
      </c>
      <c r="AM24" s="336">
        <v>3</v>
      </c>
    </row>
    <row r="25" spans="1:126" x14ac:dyDescent="0.25">
      <c r="A25" s="37">
        <v>21</v>
      </c>
      <c r="C25" s="37" t="s">
        <v>144</v>
      </c>
      <c r="D25" s="37" t="s">
        <v>145</v>
      </c>
      <c r="E25" s="158" t="s">
        <v>130</v>
      </c>
      <c r="F25" s="334">
        <f t="shared" si="2"/>
        <v>5252</v>
      </c>
      <c r="G25" s="335">
        <v>2</v>
      </c>
      <c r="H25" s="336">
        <v>0</v>
      </c>
      <c r="I25" s="336">
        <v>9</v>
      </c>
      <c r="J25" s="336">
        <v>0</v>
      </c>
      <c r="K25" s="336">
        <v>0</v>
      </c>
      <c r="L25" s="337">
        <f t="shared" si="3"/>
        <v>296</v>
      </c>
      <c r="M25" s="335">
        <v>148</v>
      </c>
      <c r="N25" s="336">
        <v>0</v>
      </c>
      <c r="O25" s="336">
        <v>0</v>
      </c>
      <c r="P25" s="336">
        <v>0</v>
      </c>
      <c r="Q25" s="336">
        <v>0</v>
      </c>
      <c r="R25" s="336">
        <v>0</v>
      </c>
      <c r="S25" s="336">
        <v>2904</v>
      </c>
      <c r="T25" s="336">
        <v>0</v>
      </c>
      <c r="U25" s="338">
        <v>0</v>
      </c>
      <c r="V25" s="336"/>
      <c r="W25" s="336"/>
      <c r="X25" s="339">
        <v>702</v>
      </c>
      <c r="Y25" s="336">
        <v>0</v>
      </c>
      <c r="Z25" s="336">
        <v>0</v>
      </c>
      <c r="AA25" s="336">
        <v>0</v>
      </c>
      <c r="AB25" s="336">
        <v>0</v>
      </c>
      <c r="AC25" s="336">
        <v>0</v>
      </c>
      <c r="AD25" s="336">
        <v>2626</v>
      </c>
      <c r="AE25" s="336">
        <v>0</v>
      </c>
      <c r="AF25" s="336">
        <v>2</v>
      </c>
      <c r="AG25" s="337">
        <f t="shared" si="4"/>
        <v>0</v>
      </c>
      <c r="AH25" s="340">
        <f t="shared" si="5"/>
        <v>0</v>
      </c>
      <c r="AI25" s="340">
        <f t="shared" si="6"/>
        <v>0</v>
      </c>
      <c r="AJ25" s="340">
        <f t="shared" si="7"/>
        <v>210.6</v>
      </c>
      <c r="AK25" s="341">
        <f t="shared" si="8"/>
        <v>11</v>
      </c>
      <c r="AL25" s="342">
        <v>22</v>
      </c>
      <c r="AM25" s="336">
        <v>2</v>
      </c>
    </row>
    <row r="26" spans="1:126" x14ac:dyDescent="0.25">
      <c r="A26" s="37">
        <v>22</v>
      </c>
      <c r="B26" s="37"/>
      <c r="C26" s="37" t="s">
        <v>239</v>
      </c>
      <c r="D26" s="37" t="s">
        <v>187</v>
      </c>
      <c r="E26" s="37" t="s">
        <v>188</v>
      </c>
      <c r="F26" s="334">
        <f t="shared" si="2"/>
        <v>0</v>
      </c>
      <c r="G26" s="335">
        <v>0</v>
      </c>
      <c r="H26" s="336">
        <v>0</v>
      </c>
      <c r="I26" s="336">
        <v>0</v>
      </c>
      <c r="J26" s="336">
        <v>0</v>
      </c>
      <c r="K26" s="336">
        <v>0</v>
      </c>
      <c r="L26" s="337">
        <f t="shared" si="3"/>
        <v>0</v>
      </c>
      <c r="M26" s="335">
        <v>0</v>
      </c>
      <c r="N26" s="336">
        <v>0</v>
      </c>
      <c r="O26" s="336">
        <v>0</v>
      </c>
      <c r="P26" s="336">
        <v>0</v>
      </c>
      <c r="Q26" s="336">
        <v>0</v>
      </c>
      <c r="R26" s="336">
        <v>0</v>
      </c>
      <c r="S26" s="336">
        <v>0</v>
      </c>
      <c r="T26" s="336">
        <v>0</v>
      </c>
      <c r="U26" s="338">
        <v>0</v>
      </c>
      <c r="V26" s="336"/>
      <c r="W26" s="336"/>
      <c r="X26" s="339">
        <v>0</v>
      </c>
      <c r="Y26" s="336">
        <v>0</v>
      </c>
      <c r="Z26" s="336">
        <v>0</v>
      </c>
      <c r="AA26" s="336">
        <v>0</v>
      </c>
      <c r="AB26" s="336">
        <v>0</v>
      </c>
      <c r="AC26" s="336">
        <v>0</v>
      </c>
      <c r="AD26" s="336">
        <v>0</v>
      </c>
      <c r="AE26" s="336">
        <v>0</v>
      </c>
      <c r="AF26" s="336">
        <v>0</v>
      </c>
      <c r="AG26" s="337">
        <f t="shared" si="4"/>
        <v>0</v>
      </c>
      <c r="AH26" s="340">
        <f t="shared" si="5"/>
        <v>0</v>
      </c>
      <c r="AI26" s="340">
        <f t="shared" si="6"/>
        <v>0</v>
      </c>
      <c r="AJ26" s="340">
        <f t="shared" si="7"/>
        <v>0</v>
      </c>
      <c r="AK26" s="341">
        <f t="shared" si="8"/>
        <v>0</v>
      </c>
      <c r="AL26" s="342">
        <v>0</v>
      </c>
      <c r="AM26" s="336">
        <v>0</v>
      </c>
    </row>
    <row r="27" spans="1:126" x14ac:dyDescent="0.25">
      <c r="A27" s="37">
        <v>23</v>
      </c>
      <c r="C27" s="37" t="s">
        <v>146</v>
      </c>
      <c r="D27" s="37" t="s">
        <v>147</v>
      </c>
      <c r="E27" s="158" t="s">
        <v>148</v>
      </c>
      <c r="F27" s="334">
        <f t="shared" si="2"/>
        <v>2862</v>
      </c>
      <c r="G27" s="335">
        <v>2</v>
      </c>
      <c r="H27" s="336">
        <v>0</v>
      </c>
      <c r="I27" s="336">
        <v>6</v>
      </c>
      <c r="J27" s="336">
        <v>3</v>
      </c>
      <c r="K27" s="336">
        <v>56</v>
      </c>
      <c r="L27" s="337">
        <f t="shared" si="3"/>
        <v>0</v>
      </c>
      <c r="M27" s="335">
        <v>0</v>
      </c>
      <c r="N27" s="336">
        <v>0</v>
      </c>
      <c r="O27" s="336">
        <v>0</v>
      </c>
      <c r="P27" s="336">
        <v>0</v>
      </c>
      <c r="Q27" s="336">
        <v>0</v>
      </c>
      <c r="R27" s="336">
        <v>0</v>
      </c>
      <c r="S27" s="336">
        <v>1362</v>
      </c>
      <c r="T27" s="336">
        <v>198</v>
      </c>
      <c r="U27" s="338">
        <v>0</v>
      </c>
      <c r="V27" s="336"/>
      <c r="W27" s="336"/>
      <c r="X27" s="339">
        <v>0</v>
      </c>
      <c r="Y27" s="336">
        <v>0</v>
      </c>
      <c r="Z27" s="336">
        <v>1431</v>
      </c>
      <c r="AA27" s="336">
        <v>0</v>
      </c>
      <c r="AB27" s="336">
        <v>0</v>
      </c>
      <c r="AC27" s="336">
        <v>0</v>
      </c>
      <c r="AD27" s="336">
        <v>0</v>
      </c>
      <c r="AE27" s="336">
        <v>0</v>
      </c>
      <c r="AF27" s="336">
        <v>0</v>
      </c>
      <c r="AG27" s="337">
        <f t="shared" si="4"/>
        <v>0</v>
      </c>
      <c r="AH27" s="340">
        <f t="shared" si="5"/>
        <v>0</v>
      </c>
      <c r="AI27" s="340">
        <f t="shared" si="6"/>
        <v>0</v>
      </c>
      <c r="AJ27" s="340">
        <f t="shared" si="7"/>
        <v>0</v>
      </c>
      <c r="AK27" s="341">
        <f t="shared" si="8"/>
        <v>16</v>
      </c>
      <c r="AL27" s="342">
        <v>32</v>
      </c>
      <c r="AM27" s="336">
        <v>6</v>
      </c>
    </row>
    <row r="28" spans="1:126" x14ac:dyDescent="0.25">
      <c r="A28" s="37">
        <v>24</v>
      </c>
      <c r="C28" s="37" t="s">
        <v>149</v>
      </c>
      <c r="D28" s="37" t="s">
        <v>150</v>
      </c>
      <c r="E28" s="158" t="s">
        <v>130</v>
      </c>
      <c r="F28" s="334">
        <f t="shared" si="2"/>
        <v>1312</v>
      </c>
      <c r="G28" s="335">
        <v>2</v>
      </c>
      <c r="H28" s="336">
        <v>0</v>
      </c>
      <c r="I28" s="336">
        <v>3</v>
      </c>
      <c r="J28" s="336">
        <v>1</v>
      </c>
      <c r="K28" s="336">
        <v>21</v>
      </c>
      <c r="L28" s="337">
        <f t="shared" si="3"/>
        <v>74</v>
      </c>
      <c r="M28" s="335">
        <v>37</v>
      </c>
      <c r="N28" s="336">
        <v>0</v>
      </c>
      <c r="O28" s="336">
        <v>0</v>
      </c>
      <c r="P28" s="336">
        <v>0</v>
      </c>
      <c r="Q28" s="336">
        <v>0</v>
      </c>
      <c r="R28" s="336">
        <v>0</v>
      </c>
      <c r="S28" s="336">
        <v>250</v>
      </c>
      <c r="T28" s="336">
        <v>0</v>
      </c>
      <c r="U28" s="338">
        <v>0</v>
      </c>
      <c r="V28" s="336"/>
      <c r="W28" s="336"/>
      <c r="X28" s="339">
        <v>119</v>
      </c>
      <c r="Y28" s="336">
        <v>0</v>
      </c>
      <c r="Z28" s="336">
        <v>656</v>
      </c>
      <c r="AA28" s="336">
        <v>0</v>
      </c>
      <c r="AB28" s="336">
        <v>0</v>
      </c>
      <c r="AC28" s="336">
        <v>0</v>
      </c>
      <c r="AD28" s="336">
        <v>0</v>
      </c>
      <c r="AE28" s="336">
        <v>0</v>
      </c>
      <c r="AF28" s="336">
        <v>0</v>
      </c>
      <c r="AG28" s="337">
        <f t="shared" si="4"/>
        <v>0</v>
      </c>
      <c r="AH28" s="340">
        <f t="shared" si="5"/>
        <v>0</v>
      </c>
      <c r="AI28" s="340">
        <f t="shared" si="6"/>
        <v>0</v>
      </c>
      <c r="AJ28" s="340">
        <f t="shared" si="7"/>
        <v>35.699999999999996</v>
      </c>
      <c r="AK28" s="341">
        <f t="shared" si="8"/>
        <v>9</v>
      </c>
      <c r="AL28" s="342">
        <v>18</v>
      </c>
      <c r="AM28" s="336">
        <v>0</v>
      </c>
    </row>
    <row r="29" spans="1:126" x14ac:dyDescent="0.25">
      <c r="A29" s="37">
        <v>25</v>
      </c>
      <c r="C29" s="37" t="s">
        <v>151</v>
      </c>
      <c r="D29" s="37" t="s">
        <v>152</v>
      </c>
      <c r="E29" s="158" t="s">
        <v>153</v>
      </c>
      <c r="F29" s="334">
        <f t="shared" si="2"/>
        <v>2876</v>
      </c>
      <c r="G29" s="335">
        <v>2</v>
      </c>
      <c r="H29" s="336">
        <v>0</v>
      </c>
      <c r="I29" s="336">
        <v>0</v>
      </c>
      <c r="J29" s="336">
        <v>0</v>
      </c>
      <c r="K29" s="336">
        <v>65</v>
      </c>
      <c r="L29" s="337">
        <f t="shared" si="3"/>
        <v>0</v>
      </c>
      <c r="M29" s="335">
        <v>0</v>
      </c>
      <c r="N29" s="336">
        <v>0</v>
      </c>
      <c r="O29" s="336">
        <v>0</v>
      </c>
      <c r="P29" s="336">
        <v>0</v>
      </c>
      <c r="Q29" s="336">
        <v>0</v>
      </c>
      <c r="R29" s="336">
        <v>0</v>
      </c>
      <c r="S29" s="336">
        <v>0</v>
      </c>
      <c r="T29" s="336">
        <v>0</v>
      </c>
      <c r="U29" s="338">
        <v>0</v>
      </c>
      <c r="V29" s="336"/>
      <c r="W29" s="336"/>
      <c r="X29" s="339">
        <v>0</v>
      </c>
      <c r="Y29" s="336">
        <v>0</v>
      </c>
      <c r="Z29" s="336">
        <v>1125</v>
      </c>
      <c r="AA29" s="336">
        <v>313</v>
      </c>
      <c r="AB29" s="336">
        <v>0</v>
      </c>
      <c r="AC29" s="336">
        <v>0</v>
      </c>
      <c r="AD29" s="336">
        <v>0</v>
      </c>
      <c r="AE29" s="336">
        <v>0</v>
      </c>
      <c r="AF29" s="336">
        <v>0</v>
      </c>
      <c r="AG29" s="337">
        <f t="shared" si="4"/>
        <v>0</v>
      </c>
      <c r="AH29" s="340">
        <f t="shared" si="5"/>
        <v>0</v>
      </c>
      <c r="AI29" s="340">
        <f t="shared" si="6"/>
        <v>0</v>
      </c>
      <c r="AJ29" s="340">
        <f t="shared" si="7"/>
        <v>0</v>
      </c>
      <c r="AK29" s="341">
        <f t="shared" si="8"/>
        <v>19</v>
      </c>
      <c r="AL29" s="342">
        <v>38</v>
      </c>
      <c r="AM29" s="336">
        <v>3</v>
      </c>
    </row>
    <row r="30" spans="1:126" x14ac:dyDescent="0.25">
      <c r="A30" s="37">
        <v>26</v>
      </c>
      <c r="C30" s="37" t="s">
        <v>179</v>
      </c>
      <c r="D30" s="37" t="s">
        <v>180</v>
      </c>
      <c r="E30" s="158" t="s">
        <v>130</v>
      </c>
      <c r="F30" s="334">
        <f t="shared" si="2"/>
        <v>0</v>
      </c>
      <c r="G30" s="335">
        <v>2</v>
      </c>
      <c r="H30" s="336">
        <v>0</v>
      </c>
      <c r="I30" s="336">
        <v>20</v>
      </c>
      <c r="J30" s="336">
        <v>0</v>
      </c>
      <c r="K30" s="336">
        <v>0</v>
      </c>
      <c r="L30" s="337">
        <f t="shared" si="3"/>
        <v>46</v>
      </c>
      <c r="M30" s="335">
        <v>23</v>
      </c>
      <c r="N30" s="336">
        <v>0</v>
      </c>
      <c r="O30" s="336">
        <v>0</v>
      </c>
      <c r="P30" s="336">
        <v>0</v>
      </c>
      <c r="Q30" s="336">
        <v>0</v>
      </c>
      <c r="R30" s="336">
        <v>0</v>
      </c>
      <c r="S30" s="336">
        <v>63</v>
      </c>
      <c r="T30" s="336">
        <v>0</v>
      </c>
      <c r="U30" s="338">
        <v>0</v>
      </c>
      <c r="V30" s="336"/>
      <c r="W30" s="336"/>
      <c r="X30" s="339">
        <v>690</v>
      </c>
      <c r="Y30" s="336">
        <v>42</v>
      </c>
      <c r="Z30" s="336">
        <v>0</v>
      </c>
      <c r="AA30" s="336">
        <v>0</v>
      </c>
      <c r="AB30" s="336">
        <v>0</v>
      </c>
      <c r="AC30" s="336">
        <v>0</v>
      </c>
      <c r="AD30" s="336">
        <v>0</v>
      </c>
      <c r="AE30" s="336">
        <v>0</v>
      </c>
      <c r="AF30" s="336">
        <v>1</v>
      </c>
      <c r="AG30" s="337">
        <f t="shared" si="4"/>
        <v>0</v>
      </c>
      <c r="AH30" s="340">
        <f t="shared" si="5"/>
        <v>0</v>
      </c>
      <c r="AI30" s="340">
        <f t="shared" si="6"/>
        <v>0</v>
      </c>
      <c r="AJ30" s="340">
        <f t="shared" si="7"/>
        <v>207</v>
      </c>
      <c r="AK30" s="341">
        <f t="shared" si="8"/>
        <v>32.5</v>
      </c>
      <c r="AL30" s="342">
        <v>65</v>
      </c>
      <c r="AM30" s="336">
        <v>6</v>
      </c>
    </row>
    <row r="31" spans="1:126" x14ac:dyDescent="0.25">
      <c r="A31" s="37">
        <v>27</v>
      </c>
      <c r="C31" s="37" t="s">
        <v>154</v>
      </c>
      <c r="D31" s="37" t="s">
        <v>155</v>
      </c>
      <c r="E31" s="158" t="s">
        <v>124</v>
      </c>
      <c r="F31" s="334">
        <f t="shared" si="2"/>
        <v>4994</v>
      </c>
      <c r="G31" s="335">
        <v>2</v>
      </c>
      <c r="H31" s="336">
        <v>14</v>
      </c>
      <c r="I31" s="336">
        <v>26</v>
      </c>
      <c r="J31" s="336">
        <v>0</v>
      </c>
      <c r="K31" s="336">
        <v>30</v>
      </c>
      <c r="L31" s="337">
        <f t="shared" si="3"/>
        <v>412</v>
      </c>
      <c r="M31" s="335">
        <v>206</v>
      </c>
      <c r="N31" s="336">
        <v>0</v>
      </c>
      <c r="O31" s="336">
        <v>0</v>
      </c>
      <c r="P31" s="336">
        <v>0</v>
      </c>
      <c r="Q31" s="336">
        <v>0</v>
      </c>
      <c r="R31" s="336">
        <v>0</v>
      </c>
      <c r="S31" s="336">
        <v>3942</v>
      </c>
      <c r="T31" s="336">
        <v>0</v>
      </c>
      <c r="U31" s="338">
        <v>0</v>
      </c>
      <c r="V31" s="336"/>
      <c r="W31" s="336"/>
      <c r="X31" s="339">
        <v>410</v>
      </c>
      <c r="Y31" s="336">
        <v>0</v>
      </c>
      <c r="Z31" s="336">
        <v>2497</v>
      </c>
      <c r="AA31" s="336">
        <v>0</v>
      </c>
      <c r="AB31" s="336">
        <v>0</v>
      </c>
      <c r="AC31" s="336">
        <v>0</v>
      </c>
      <c r="AD31" s="336">
        <v>0</v>
      </c>
      <c r="AE31" s="336">
        <v>0</v>
      </c>
      <c r="AF31" s="336">
        <v>0</v>
      </c>
      <c r="AG31" s="337">
        <f t="shared" si="4"/>
        <v>0</v>
      </c>
      <c r="AH31" s="340">
        <f t="shared" si="5"/>
        <v>0</v>
      </c>
      <c r="AI31" s="340">
        <f t="shared" si="6"/>
        <v>0</v>
      </c>
      <c r="AJ31" s="340">
        <f t="shared" si="7"/>
        <v>123</v>
      </c>
      <c r="AK31" s="341">
        <f t="shared" si="8"/>
        <v>0</v>
      </c>
      <c r="AL31" s="342">
        <v>0</v>
      </c>
      <c r="AM31" s="336">
        <v>5</v>
      </c>
    </row>
    <row r="32" spans="1:126" x14ac:dyDescent="0.25">
      <c r="A32" s="37">
        <v>28</v>
      </c>
      <c r="C32" s="37" t="s">
        <v>156</v>
      </c>
      <c r="D32" s="37" t="s">
        <v>157</v>
      </c>
      <c r="E32" s="158" t="s">
        <v>158</v>
      </c>
      <c r="F32" s="334">
        <f t="shared" si="2"/>
        <v>310</v>
      </c>
      <c r="G32" s="335">
        <v>2</v>
      </c>
      <c r="H32" s="336">
        <v>0</v>
      </c>
      <c r="I32" s="336">
        <v>0</v>
      </c>
      <c r="J32" s="336">
        <v>0</v>
      </c>
      <c r="K32" s="336">
        <v>64</v>
      </c>
      <c r="L32" s="337">
        <f t="shared" si="3"/>
        <v>86</v>
      </c>
      <c r="M32" s="335">
        <v>43</v>
      </c>
      <c r="N32" s="336">
        <v>0</v>
      </c>
      <c r="O32" s="336">
        <v>0</v>
      </c>
      <c r="P32" s="336">
        <v>0</v>
      </c>
      <c r="Q32" s="336">
        <v>0</v>
      </c>
      <c r="R32" s="336">
        <v>0</v>
      </c>
      <c r="S32" s="336">
        <v>0</v>
      </c>
      <c r="T32" s="336">
        <v>0</v>
      </c>
      <c r="U32" s="338">
        <v>289</v>
      </c>
      <c r="V32" s="336"/>
      <c r="W32" s="336"/>
      <c r="X32" s="339">
        <v>0</v>
      </c>
      <c r="Y32" s="336">
        <v>0</v>
      </c>
      <c r="Z32" s="336">
        <v>15</v>
      </c>
      <c r="AA32" s="336">
        <v>140</v>
      </c>
      <c r="AB32" s="336">
        <v>0</v>
      </c>
      <c r="AC32" s="336">
        <v>0</v>
      </c>
      <c r="AD32" s="336">
        <v>0</v>
      </c>
      <c r="AE32" s="336">
        <v>0</v>
      </c>
      <c r="AF32" s="336">
        <v>1</v>
      </c>
      <c r="AG32" s="337">
        <f t="shared" si="4"/>
        <v>86.7</v>
      </c>
      <c r="AH32" s="340">
        <f t="shared" si="5"/>
        <v>0</v>
      </c>
      <c r="AI32" s="340">
        <f t="shared" si="6"/>
        <v>0</v>
      </c>
      <c r="AJ32" s="340">
        <f t="shared" si="7"/>
        <v>0</v>
      </c>
      <c r="AK32" s="341">
        <f t="shared" si="8"/>
        <v>25</v>
      </c>
      <c r="AL32" s="342">
        <v>50</v>
      </c>
      <c r="AM32" s="336">
        <v>0</v>
      </c>
    </row>
    <row r="33" spans="1:39" x14ac:dyDescent="0.25">
      <c r="A33" s="37">
        <v>29</v>
      </c>
      <c r="C33" s="37" t="s">
        <v>159</v>
      </c>
      <c r="D33" s="37" t="s">
        <v>160</v>
      </c>
      <c r="E33" s="158" t="s">
        <v>161</v>
      </c>
      <c r="F33" s="334">
        <f t="shared" si="2"/>
        <v>2330</v>
      </c>
      <c r="G33" s="335">
        <v>2</v>
      </c>
      <c r="H33" s="336">
        <v>0</v>
      </c>
      <c r="I33" s="336">
        <v>0</v>
      </c>
      <c r="J33" s="336">
        <v>4</v>
      </c>
      <c r="K33" s="336">
        <v>15</v>
      </c>
      <c r="L33" s="337">
        <f t="shared" si="3"/>
        <v>140</v>
      </c>
      <c r="M33" s="335">
        <v>70</v>
      </c>
      <c r="N33" s="336">
        <v>1</v>
      </c>
      <c r="O33" s="336">
        <v>0</v>
      </c>
      <c r="P33" s="336">
        <v>0</v>
      </c>
      <c r="Q33" s="336">
        <v>0</v>
      </c>
      <c r="R33" s="336">
        <v>0</v>
      </c>
      <c r="S33" s="336">
        <v>442</v>
      </c>
      <c r="T33" s="336">
        <v>0</v>
      </c>
      <c r="U33" s="338">
        <v>0</v>
      </c>
      <c r="V33" s="336"/>
      <c r="W33" s="336"/>
      <c r="X33" s="339">
        <v>354</v>
      </c>
      <c r="Y33" s="336">
        <v>0</v>
      </c>
      <c r="Z33" s="336">
        <v>1165</v>
      </c>
      <c r="AA33" s="336">
        <v>0</v>
      </c>
      <c r="AB33" s="336">
        <v>0</v>
      </c>
      <c r="AC33" s="336">
        <v>0</v>
      </c>
      <c r="AD33" s="336">
        <v>0</v>
      </c>
      <c r="AE33" s="336">
        <v>0</v>
      </c>
      <c r="AF33" s="336">
        <v>1</v>
      </c>
      <c r="AG33" s="337">
        <f t="shared" si="4"/>
        <v>0</v>
      </c>
      <c r="AH33" s="340">
        <f t="shared" si="5"/>
        <v>0</v>
      </c>
      <c r="AI33" s="340">
        <f t="shared" si="6"/>
        <v>0</v>
      </c>
      <c r="AJ33" s="340">
        <f t="shared" si="7"/>
        <v>106.2</v>
      </c>
      <c r="AK33" s="341">
        <f t="shared" si="8"/>
        <v>8</v>
      </c>
      <c r="AL33" s="342">
        <v>16</v>
      </c>
      <c r="AM33" s="336">
        <v>0</v>
      </c>
    </row>
    <row r="34" spans="1:39" x14ac:dyDescent="0.25">
      <c r="A34" s="37">
        <v>30</v>
      </c>
      <c r="C34" s="37" t="s">
        <v>162</v>
      </c>
      <c r="D34" s="37" t="s">
        <v>186</v>
      </c>
      <c r="E34" s="158" t="s">
        <v>163</v>
      </c>
      <c r="F34" s="334">
        <f t="shared" si="2"/>
        <v>4734</v>
      </c>
      <c r="G34" s="335">
        <v>2</v>
      </c>
      <c r="H34" s="336">
        <v>0</v>
      </c>
      <c r="I34" s="336">
        <v>32</v>
      </c>
      <c r="J34" s="336">
        <v>0</v>
      </c>
      <c r="K34" s="336">
        <v>112</v>
      </c>
      <c r="L34" s="337">
        <f t="shared" si="3"/>
        <v>28</v>
      </c>
      <c r="M34" s="335">
        <v>14</v>
      </c>
      <c r="N34" s="336">
        <v>0</v>
      </c>
      <c r="O34" s="336">
        <v>0</v>
      </c>
      <c r="P34" s="336">
        <v>0</v>
      </c>
      <c r="Q34" s="336">
        <v>0</v>
      </c>
      <c r="R34" s="336">
        <v>0</v>
      </c>
      <c r="S34" s="336">
        <v>702</v>
      </c>
      <c r="T34" s="336">
        <v>0</v>
      </c>
      <c r="U34" s="338">
        <v>0</v>
      </c>
      <c r="V34" s="336"/>
      <c r="W34" s="336"/>
      <c r="X34" s="339">
        <v>109</v>
      </c>
      <c r="Y34" s="336">
        <v>0</v>
      </c>
      <c r="Z34" s="336">
        <v>2367</v>
      </c>
      <c r="AA34" s="336">
        <v>0</v>
      </c>
      <c r="AB34" s="336">
        <v>0</v>
      </c>
      <c r="AC34" s="336">
        <v>0</v>
      </c>
      <c r="AD34" s="336">
        <v>0</v>
      </c>
      <c r="AE34" s="336">
        <v>0</v>
      </c>
      <c r="AF34" s="336">
        <v>2</v>
      </c>
      <c r="AG34" s="337">
        <f t="shared" si="4"/>
        <v>0</v>
      </c>
      <c r="AH34" s="340">
        <f t="shared" si="5"/>
        <v>0</v>
      </c>
      <c r="AI34" s="340">
        <f t="shared" si="6"/>
        <v>0</v>
      </c>
      <c r="AJ34" s="340">
        <f t="shared" si="7"/>
        <v>32.699999999999996</v>
      </c>
      <c r="AK34" s="341">
        <f t="shared" si="8"/>
        <v>179.5</v>
      </c>
      <c r="AL34" s="342">
        <v>359</v>
      </c>
      <c r="AM34" s="336">
        <v>7</v>
      </c>
    </row>
    <row r="35" spans="1:39" x14ac:dyDescent="0.25">
      <c r="A35" s="37">
        <v>31</v>
      </c>
      <c r="C35" s="37" t="s">
        <v>164</v>
      </c>
      <c r="D35" s="37" t="s">
        <v>165</v>
      </c>
      <c r="E35" s="158" t="s">
        <v>166</v>
      </c>
      <c r="F35" s="334">
        <f t="shared" si="2"/>
        <v>816</v>
      </c>
      <c r="G35" s="335">
        <v>2</v>
      </c>
      <c r="H35" s="336">
        <v>0</v>
      </c>
      <c r="I35" s="336">
        <v>0</v>
      </c>
      <c r="J35" s="336">
        <v>5</v>
      </c>
      <c r="K35" s="336">
        <v>0</v>
      </c>
      <c r="L35" s="337">
        <f t="shared" si="3"/>
        <v>0</v>
      </c>
      <c r="M35" s="335">
        <v>0</v>
      </c>
      <c r="N35" s="336">
        <v>0</v>
      </c>
      <c r="O35" s="336">
        <v>0</v>
      </c>
      <c r="P35" s="336">
        <v>0</v>
      </c>
      <c r="Q35" s="336">
        <v>0</v>
      </c>
      <c r="R35" s="336">
        <v>0</v>
      </c>
      <c r="S35" s="336">
        <v>160</v>
      </c>
      <c r="T35" s="336">
        <v>0</v>
      </c>
      <c r="U35" s="338">
        <v>0</v>
      </c>
      <c r="V35" s="336"/>
      <c r="W35" s="336"/>
      <c r="X35" s="339">
        <v>60</v>
      </c>
      <c r="Y35" s="336">
        <v>0</v>
      </c>
      <c r="Z35" s="336">
        <v>358</v>
      </c>
      <c r="AA35" s="336">
        <v>0</v>
      </c>
      <c r="AB35" s="336">
        <v>0</v>
      </c>
      <c r="AC35" s="336">
        <v>25</v>
      </c>
      <c r="AD35" s="336">
        <v>25</v>
      </c>
      <c r="AE35" s="336">
        <v>0</v>
      </c>
      <c r="AF35" s="336">
        <v>1</v>
      </c>
      <c r="AG35" s="337">
        <f t="shared" si="4"/>
        <v>0</v>
      </c>
      <c r="AH35" s="340">
        <f t="shared" si="5"/>
        <v>0</v>
      </c>
      <c r="AI35" s="340">
        <f t="shared" si="6"/>
        <v>0</v>
      </c>
      <c r="AJ35" s="340">
        <f t="shared" si="7"/>
        <v>18</v>
      </c>
      <c r="AK35" s="341">
        <f t="shared" si="8"/>
        <v>5</v>
      </c>
      <c r="AL35" s="342">
        <v>10</v>
      </c>
      <c r="AM35" s="336">
        <v>0</v>
      </c>
    </row>
    <row r="36" spans="1:39" x14ac:dyDescent="0.25">
      <c r="A36" s="37">
        <v>32</v>
      </c>
      <c r="B36" s="37"/>
      <c r="C36" s="270" t="s">
        <v>240</v>
      </c>
      <c r="D36" s="37" t="s">
        <v>185</v>
      </c>
      <c r="E36" s="37" t="s">
        <v>169</v>
      </c>
      <c r="F36" s="334">
        <f t="shared" si="2"/>
        <v>0</v>
      </c>
      <c r="G36" s="335">
        <v>0</v>
      </c>
      <c r="H36" s="336">
        <v>0</v>
      </c>
      <c r="I36" s="336">
        <v>0</v>
      </c>
      <c r="J36" s="336">
        <v>0</v>
      </c>
      <c r="K36" s="336">
        <v>0</v>
      </c>
      <c r="L36" s="337">
        <f t="shared" si="3"/>
        <v>0</v>
      </c>
      <c r="M36" s="335">
        <v>0</v>
      </c>
      <c r="N36" s="336">
        <v>0</v>
      </c>
      <c r="O36" s="336">
        <v>0</v>
      </c>
      <c r="P36" s="336">
        <v>0</v>
      </c>
      <c r="Q36" s="336">
        <v>0</v>
      </c>
      <c r="R36" s="336">
        <v>0</v>
      </c>
      <c r="S36" s="336">
        <v>0</v>
      </c>
      <c r="T36" s="336">
        <v>0</v>
      </c>
      <c r="U36" s="338">
        <v>0</v>
      </c>
      <c r="V36" s="336"/>
      <c r="W36" s="336"/>
      <c r="X36" s="339">
        <v>0</v>
      </c>
      <c r="Y36" s="336">
        <v>0</v>
      </c>
      <c r="Z36" s="336">
        <v>0</v>
      </c>
      <c r="AA36" s="336">
        <v>0</v>
      </c>
      <c r="AB36" s="336">
        <v>0</v>
      </c>
      <c r="AC36" s="336">
        <v>0</v>
      </c>
      <c r="AD36" s="336">
        <v>0</v>
      </c>
      <c r="AE36" s="336">
        <v>0</v>
      </c>
      <c r="AF36" s="336">
        <v>0</v>
      </c>
      <c r="AG36" s="337">
        <f>U36*0.3</f>
        <v>0</v>
      </c>
      <c r="AH36" s="340">
        <f>V36*0.3</f>
        <v>0</v>
      </c>
      <c r="AI36" s="340">
        <f>W36*0.3</f>
        <v>0</v>
      </c>
      <c r="AJ36" s="340">
        <f t="shared" si="7"/>
        <v>0</v>
      </c>
      <c r="AK36" s="341">
        <f t="shared" si="8"/>
        <v>0</v>
      </c>
      <c r="AL36" s="342">
        <v>0</v>
      </c>
      <c r="AM36" s="336">
        <v>0</v>
      </c>
    </row>
    <row r="37" spans="1:39" x14ac:dyDescent="0.25">
      <c r="A37" s="37">
        <v>33</v>
      </c>
      <c r="C37" s="37" t="s">
        <v>167</v>
      </c>
      <c r="D37" s="37" t="s">
        <v>168</v>
      </c>
      <c r="E37" s="158" t="s">
        <v>110</v>
      </c>
      <c r="F37" s="334">
        <f t="shared" si="2"/>
        <v>1764</v>
      </c>
      <c r="G37" s="335">
        <v>2</v>
      </c>
      <c r="H37" s="336">
        <v>0</v>
      </c>
      <c r="I37" s="336">
        <v>4</v>
      </c>
      <c r="J37" s="336">
        <v>0</v>
      </c>
      <c r="K37" s="336">
        <v>40</v>
      </c>
      <c r="L37" s="337">
        <f t="shared" si="3"/>
        <v>44</v>
      </c>
      <c r="M37" s="335">
        <v>22</v>
      </c>
      <c r="N37" s="336">
        <v>13</v>
      </c>
      <c r="O37" s="336">
        <v>0</v>
      </c>
      <c r="P37" s="336">
        <v>0</v>
      </c>
      <c r="Q37" s="336">
        <v>0</v>
      </c>
      <c r="R37" s="336">
        <v>0</v>
      </c>
      <c r="S37" s="336">
        <v>0</v>
      </c>
      <c r="T37" s="336">
        <v>143</v>
      </c>
      <c r="U37" s="338">
        <v>0</v>
      </c>
      <c r="V37" s="336"/>
      <c r="W37" s="336"/>
      <c r="X37" s="339">
        <v>0</v>
      </c>
      <c r="Y37" s="336">
        <v>0</v>
      </c>
      <c r="Z37" s="336">
        <v>882</v>
      </c>
      <c r="AA37" s="336">
        <v>0</v>
      </c>
      <c r="AB37" s="336">
        <v>0</v>
      </c>
      <c r="AC37" s="336">
        <v>0</v>
      </c>
      <c r="AD37" s="336">
        <v>0</v>
      </c>
      <c r="AE37" s="336">
        <v>9</v>
      </c>
      <c r="AF37" s="336">
        <v>0</v>
      </c>
      <c r="AG37" s="337">
        <f t="shared" ref="AG37" si="9">U37*0.3</f>
        <v>0</v>
      </c>
      <c r="AH37" s="340">
        <f t="shared" ref="AH37" si="10">V37*0.3</f>
        <v>0</v>
      </c>
      <c r="AI37" s="340">
        <f t="shared" ref="AI37" si="11">W37*0.3</f>
        <v>0</v>
      </c>
      <c r="AJ37" s="340">
        <f t="shared" si="7"/>
        <v>0</v>
      </c>
      <c r="AK37" s="341">
        <f t="shared" si="8"/>
        <v>20.5</v>
      </c>
      <c r="AL37" s="342">
        <v>41</v>
      </c>
      <c r="AM37" s="336">
        <v>0</v>
      </c>
    </row>
    <row r="38" spans="1:39" x14ac:dyDescent="0.25">
      <c r="F38" s="271"/>
      <c r="H38" s="271"/>
      <c r="I38" s="271"/>
      <c r="J38" s="271"/>
      <c r="K38" s="271"/>
      <c r="N38" s="271"/>
      <c r="O38" s="271"/>
      <c r="P38" s="271"/>
      <c r="Q38" s="271"/>
      <c r="R38" s="271"/>
      <c r="S38" s="271"/>
      <c r="T38" s="271"/>
      <c r="V38" s="271"/>
      <c r="W38" s="271"/>
      <c r="X38" s="328"/>
      <c r="Y38" s="271"/>
      <c r="Z38" s="271"/>
      <c r="AA38" s="271"/>
      <c r="AB38" s="271"/>
      <c r="AC38" s="170"/>
      <c r="AD38" s="170"/>
      <c r="AE38" s="170"/>
      <c r="AF38" s="170"/>
      <c r="AM38" s="170"/>
    </row>
    <row r="39" spans="1:39" x14ac:dyDescent="0.25">
      <c r="C39" s="37"/>
      <c r="F39" s="271"/>
      <c r="H39" s="271"/>
      <c r="I39" s="271"/>
      <c r="J39" s="271"/>
      <c r="K39" s="271"/>
      <c r="N39" s="271"/>
      <c r="O39" s="271"/>
      <c r="P39" s="271"/>
      <c r="Q39" s="271"/>
      <c r="R39" s="271"/>
      <c r="S39" s="271"/>
      <c r="T39" s="271"/>
      <c r="V39" s="271"/>
      <c r="W39" s="271"/>
      <c r="X39" s="328"/>
      <c r="Y39" s="271"/>
      <c r="Z39" s="271"/>
      <c r="AA39" s="271"/>
      <c r="AB39" s="170"/>
      <c r="AC39" s="170"/>
      <c r="AD39" s="170"/>
      <c r="AE39" s="170"/>
      <c r="AF39" s="170"/>
      <c r="AM39" s="170"/>
    </row>
    <row r="40" spans="1:39" x14ac:dyDescent="0.25">
      <c r="C40" s="37"/>
      <c r="F40" s="271"/>
      <c r="H40" s="271"/>
      <c r="I40" s="271"/>
      <c r="J40" s="271"/>
      <c r="K40" s="271"/>
      <c r="N40" s="271"/>
      <c r="O40" s="271"/>
      <c r="P40" s="271"/>
      <c r="Q40" s="271"/>
      <c r="R40" s="271"/>
      <c r="S40" s="271"/>
      <c r="T40" s="271"/>
      <c r="V40" s="271"/>
      <c r="W40" s="271"/>
      <c r="X40" s="328"/>
      <c r="Y40" s="271"/>
      <c r="Z40" s="271"/>
      <c r="AA40" s="271"/>
      <c r="AB40" s="271"/>
      <c r="AC40" s="170"/>
      <c r="AD40" s="170"/>
      <c r="AE40" s="170"/>
      <c r="AF40" s="170"/>
      <c r="AM40" s="170"/>
    </row>
    <row r="41" spans="1:39" x14ac:dyDescent="0.25">
      <c r="F41" s="271"/>
      <c r="H41" s="271"/>
      <c r="I41" s="271"/>
      <c r="J41" s="271"/>
      <c r="K41" s="271"/>
      <c r="N41" s="271"/>
      <c r="O41" s="271"/>
      <c r="P41" s="271"/>
      <c r="Q41" s="271"/>
      <c r="R41" s="271"/>
      <c r="S41" s="271"/>
      <c r="T41" s="271"/>
      <c r="V41" s="271"/>
      <c r="W41" s="271"/>
      <c r="X41" s="328"/>
      <c r="Y41" s="271"/>
      <c r="Z41" s="271"/>
      <c r="AA41" s="271"/>
      <c r="AB41" s="170"/>
      <c r="AC41" s="170"/>
      <c r="AD41" s="170"/>
      <c r="AE41" s="170"/>
      <c r="AF41" s="170"/>
      <c r="AM41" s="170"/>
    </row>
    <row r="42" spans="1:39" x14ac:dyDescent="0.25">
      <c r="F42" s="271"/>
      <c r="H42" s="271"/>
      <c r="I42" s="271"/>
      <c r="J42" s="271"/>
      <c r="K42" s="271"/>
      <c r="N42" s="271"/>
      <c r="O42" s="271"/>
      <c r="P42" s="271"/>
      <c r="Q42" s="271"/>
      <c r="R42" s="271"/>
      <c r="S42" s="271"/>
      <c r="T42" s="271"/>
      <c r="V42" s="271"/>
      <c r="W42" s="271"/>
      <c r="X42" s="328"/>
      <c r="Y42" s="271"/>
      <c r="Z42" s="271"/>
      <c r="AA42" s="271"/>
      <c r="AB42" s="170"/>
      <c r="AC42" s="170"/>
      <c r="AD42" s="170"/>
      <c r="AE42" s="170"/>
      <c r="AF42" s="170"/>
      <c r="AM42" s="170"/>
    </row>
    <row r="43" spans="1:39" x14ac:dyDescent="0.25">
      <c r="F43" s="271"/>
      <c r="H43" s="271"/>
      <c r="I43" s="271"/>
      <c r="J43" s="271"/>
      <c r="K43" s="271"/>
      <c r="N43" s="271"/>
      <c r="O43" s="271"/>
      <c r="P43" s="271"/>
      <c r="Q43" s="271"/>
      <c r="R43" s="271"/>
      <c r="S43" s="271"/>
      <c r="T43" s="271"/>
      <c r="V43" s="271"/>
      <c r="W43" s="271"/>
      <c r="X43" s="328"/>
      <c r="Y43" s="271"/>
      <c r="Z43" s="271"/>
      <c r="AA43" s="271"/>
      <c r="AB43" s="170"/>
      <c r="AC43" s="170"/>
      <c r="AD43" s="170"/>
      <c r="AE43" s="170"/>
      <c r="AF43" s="170"/>
      <c r="AM43" s="170"/>
    </row>
    <row r="44" spans="1:39" x14ac:dyDescent="0.25">
      <c r="C44" s="37"/>
      <c r="F44" s="271"/>
      <c r="H44" s="271"/>
      <c r="I44" s="271"/>
      <c r="J44" s="271"/>
      <c r="K44" s="271"/>
      <c r="N44" s="271"/>
      <c r="O44" s="271"/>
      <c r="P44" s="271"/>
      <c r="Q44" s="271"/>
      <c r="R44" s="271"/>
      <c r="S44" s="271"/>
      <c r="T44" s="271"/>
      <c r="V44" s="271"/>
      <c r="W44" s="271"/>
      <c r="X44" s="328"/>
      <c r="Y44" s="271"/>
      <c r="Z44" s="271"/>
      <c r="AA44" s="271"/>
      <c r="AB44" s="170"/>
      <c r="AC44" s="170"/>
      <c r="AD44" s="170"/>
      <c r="AE44" s="170"/>
      <c r="AF44" s="170"/>
      <c r="AM44" s="170"/>
    </row>
    <row r="45" spans="1:39" x14ac:dyDescent="0.25">
      <c r="F45" s="271"/>
      <c r="H45" s="271"/>
      <c r="I45" s="271"/>
      <c r="J45" s="271"/>
      <c r="K45" s="271"/>
      <c r="N45" s="271"/>
      <c r="O45" s="271"/>
      <c r="P45" s="271"/>
      <c r="Q45" s="271"/>
      <c r="R45" s="271"/>
      <c r="S45" s="271"/>
      <c r="T45" s="271"/>
      <c r="V45" s="271"/>
      <c r="W45" s="271"/>
      <c r="X45" s="328"/>
      <c r="Y45" s="271"/>
      <c r="Z45" s="271"/>
      <c r="AA45" s="271"/>
      <c r="AB45" s="170"/>
      <c r="AC45" s="170"/>
      <c r="AD45" s="170"/>
      <c r="AE45" s="170"/>
      <c r="AF45" s="170"/>
      <c r="AM45" s="170"/>
    </row>
    <row r="46" spans="1:39" x14ac:dyDescent="0.25">
      <c r="F46" s="271"/>
      <c r="H46" s="271"/>
      <c r="I46" s="271"/>
      <c r="J46" s="271"/>
      <c r="K46" s="271"/>
      <c r="N46" s="271"/>
      <c r="O46" s="271"/>
      <c r="P46" s="271"/>
      <c r="Q46" s="271"/>
      <c r="R46" s="271"/>
      <c r="S46" s="271"/>
      <c r="T46" s="271"/>
      <c r="V46" s="271"/>
      <c r="W46" s="271"/>
      <c r="X46" s="328"/>
      <c r="Y46" s="271"/>
      <c r="Z46" s="271"/>
      <c r="AA46" s="271"/>
      <c r="AB46" s="170"/>
      <c r="AC46" s="170"/>
      <c r="AD46" s="170"/>
      <c r="AE46" s="170"/>
      <c r="AF46" s="170"/>
      <c r="AM46" s="170"/>
    </row>
    <row r="47" spans="1:39" x14ac:dyDescent="0.25">
      <c r="F47" s="271"/>
      <c r="H47" s="271"/>
      <c r="I47" s="271"/>
      <c r="J47" s="271"/>
      <c r="K47" s="271"/>
      <c r="N47" s="271"/>
      <c r="O47" s="271"/>
      <c r="P47" s="271"/>
      <c r="Q47" s="271"/>
      <c r="R47" s="271"/>
      <c r="S47" s="271"/>
      <c r="T47" s="271"/>
      <c r="V47" s="271"/>
      <c r="W47" s="271"/>
      <c r="X47" s="328"/>
      <c r="Y47" s="271"/>
      <c r="Z47" s="271"/>
      <c r="AA47" s="271"/>
      <c r="AB47" s="170"/>
      <c r="AC47" s="170"/>
      <c r="AD47" s="170"/>
      <c r="AE47" s="170"/>
      <c r="AF47" s="170"/>
      <c r="AM47" s="170"/>
    </row>
    <row r="48" spans="1:39" x14ac:dyDescent="0.25">
      <c r="F48" s="271"/>
      <c r="H48" s="271"/>
      <c r="I48" s="271"/>
      <c r="J48" s="271"/>
      <c r="K48" s="271"/>
      <c r="N48" s="271"/>
      <c r="O48" s="271"/>
      <c r="P48" s="271"/>
      <c r="Q48" s="271"/>
      <c r="R48" s="271"/>
      <c r="S48" s="271"/>
      <c r="T48" s="271"/>
      <c r="V48" s="271"/>
      <c r="W48" s="271"/>
      <c r="X48" s="328"/>
      <c r="Y48" s="271"/>
      <c r="Z48" s="271"/>
      <c r="AA48" s="271"/>
      <c r="AB48" s="170"/>
      <c r="AC48" s="170"/>
      <c r="AD48" s="170"/>
      <c r="AE48" s="170"/>
      <c r="AF48" s="170"/>
      <c r="AM48" s="170"/>
    </row>
    <row r="49" spans="6:39" x14ac:dyDescent="0.25">
      <c r="F49" s="271"/>
      <c r="H49" s="271"/>
      <c r="I49" s="271"/>
      <c r="J49" s="271"/>
      <c r="K49" s="271"/>
      <c r="N49" s="271"/>
      <c r="O49" s="271"/>
      <c r="P49" s="271"/>
      <c r="Q49" s="271"/>
      <c r="R49" s="271"/>
      <c r="S49" s="271"/>
      <c r="T49" s="271"/>
      <c r="V49" s="271"/>
      <c r="W49" s="271"/>
      <c r="X49" s="328"/>
      <c r="Y49" s="271"/>
      <c r="Z49" s="271"/>
      <c r="AA49" s="271"/>
      <c r="AB49" s="170"/>
      <c r="AC49" s="170"/>
      <c r="AD49" s="170"/>
      <c r="AE49" s="170"/>
      <c r="AF49" s="170"/>
      <c r="AM49" s="170"/>
    </row>
    <row r="50" spans="6:39" x14ac:dyDescent="0.25">
      <c r="F50" s="271"/>
      <c r="H50" s="271"/>
      <c r="I50" s="271"/>
      <c r="J50" s="271"/>
      <c r="K50" s="271"/>
      <c r="N50" s="271"/>
      <c r="O50" s="271"/>
      <c r="P50" s="271"/>
      <c r="Q50" s="271"/>
      <c r="R50" s="271"/>
      <c r="S50" s="271"/>
      <c r="T50" s="271"/>
      <c r="V50" s="271"/>
      <c r="W50" s="271"/>
      <c r="X50" s="328"/>
      <c r="Y50" s="271"/>
      <c r="Z50" s="271"/>
      <c r="AA50" s="271"/>
      <c r="AB50" s="170"/>
      <c r="AC50" s="170"/>
      <c r="AD50" s="170"/>
      <c r="AE50" s="170"/>
      <c r="AF50" s="170"/>
      <c r="AM50" s="170"/>
    </row>
    <row r="51" spans="6:39" x14ac:dyDescent="0.25">
      <c r="F51" s="271"/>
      <c r="H51" s="271"/>
      <c r="I51" s="271"/>
      <c r="J51" s="271"/>
      <c r="K51" s="271"/>
      <c r="N51" s="271"/>
      <c r="O51" s="271"/>
      <c r="P51" s="271"/>
      <c r="Q51" s="271"/>
      <c r="R51" s="271"/>
      <c r="S51" s="271"/>
      <c r="T51" s="271"/>
      <c r="V51" s="271"/>
      <c r="W51" s="271"/>
      <c r="X51" s="328"/>
      <c r="Y51" s="271"/>
      <c r="Z51" s="271"/>
      <c r="AA51" s="271"/>
      <c r="AB51" s="170"/>
      <c r="AC51" s="170"/>
      <c r="AD51" s="170"/>
      <c r="AE51" s="170"/>
      <c r="AF51" s="170"/>
      <c r="AM51" s="170"/>
    </row>
    <row r="52" spans="6:39" x14ac:dyDescent="0.25">
      <c r="F52" s="271"/>
      <c r="H52" s="271"/>
      <c r="I52" s="271"/>
      <c r="J52" s="271"/>
      <c r="K52" s="271"/>
      <c r="N52" s="271"/>
      <c r="O52" s="271"/>
      <c r="P52" s="271"/>
      <c r="Q52" s="271"/>
      <c r="R52" s="271"/>
      <c r="S52" s="271"/>
      <c r="T52" s="271"/>
      <c r="V52" s="271"/>
      <c r="W52" s="271"/>
      <c r="X52" s="328"/>
      <c r="Y52" s="271"/>
      <c r="Z52" s="271"/>
      <c r="AA52" s="271"/>
      <c r="AB52" s="170"/>
      <c r="AC52" s="170"/>
      <c r="AD52" s="170"/>
      <c r="AE52" s="170"/>
      <c r="AF52" s="170"/>
      <c r="AM52" s="170"/>
    </row>
    <row r="53" spans="6:39" x14ac:dyDescent="0.25">
      <c r="F53" s="271"/>
      <c r="H53" s="271"/>
      <c r="I53" s="271"/>
      <c r="J53" s="271"/>
      <c r="K53" s="271"/>
      <c r="N53" s="271"/>
      <c r="O53" s="271"/>
      <c r="P53" s="271"/>
      <c r="Q53" s="271"/>
      <c r="R53" s="271"/>
      <c r="S53" s="271"/>
      <c r="T53" s="271"/>
      <c r="V53" s="271"/>
      <c r="W53" s="271"/>
      <c r="X53" s="328"/>
      <c r="Y53" s="271"/>
      <c r="Z53" s="271"/>
      <c r="AA53" s="271"/>
      <c r="AB53" s="170"/>
      <c r="AC53" s="170"/>
      <c r="AD53" s="170"/>
      <c r="AE53" s="170"/>
      <c r="AF53" s="170"/>
      <c r="AM53" s="170"/>
    </row>
    <row r="54" spans="6:39" x14ac:dyDescent="0.25">
      <c r="F54" s="271"/>
      <c r="H54" s="271"/>
      <c r="I54" s="271"/>
      <c r="J54" s="271"/>
      <c r="K54" s="271"/>
      <c r="N54" s="271"/>
      <c r="O54" s="271"/>
      <c r="P54" s="271"/>
      <c r="Q54" s="271"/>
      <c r="R54" s="271"/>
      <c r="S54" s="271"/>
      <c r="T54" s="271"/>
      <c r="V54" s="271"/>
      <c r="W54" s="271"/>
      <c r="X54" s="328"/>
      <c r="Y54" s="271"/>
      <c r="Z54" s="271"/>
      <c r="AA54" s="271"/>
      <c r="AB54" s="170"/>
      <c r="AC54" s="170"/>
      <c r="AD54" s="170"/>
      <c r="AE54" s="170"/>
      <c r="AF54" s="170"/>
      <c r="AM54" s="170"/>
    </row>
    <row r="55" spans="6:39" x14ac:dyDescent="0.25">
      <c r="F55" s="271"/>
      <c r="H55" s="271"/>
      <c r="I55" s="271"/>
      <c r="J55" s="271"/>
      <c r="K55" s="271"/>
      <c r="N55" s="271"/>
      <c r="O55" s="271"/>
      <c r="P55" s="271"/>
      <c r="Q55" s="271"/>
      <c r="R55" s="271"/>
      <c r="S55" s="271"/>
      <c r="T55" s="271"/>
      <c r="V55" s="271"/>
      <c r="W55" s="271"/>
      <c r="X55" s="328"/>
      <c r="Y55" s="271"/>
      <c r="Z55" s="271"/>
      <c r="AA55" s="271"/>
      <c r="AB55" s="170"/>
      <c r="AC55" s="170"/>
      <c r="AD55" s="170"/>
      <c r="AE55" s="170"/>
      <c r="AF55" s="170"/>
      <c r="AM55" s="170"/>
    </row>
    <row r="56" spans="6:39" x14ac:dyDescent="0.25">
      <c r="F56" s="271"/>
      <c r="H56" s="271"/>
      <c r="I56" s="271"/>
      <c r="J56" s="271"/>
      <c r="K56" s="271"/>
      <c r="N56" s="271"/>
      <c r="O56" s="271"/>
      <c r="P56" s="271"/>
      <c r="Q56" s="271"/>
      <c r="R56" s="271"/>
      <c r="S56" s="271"/>
      <c r="T56" s="271"/>
      <c r="V56" s="271"/>
      <c r="W56" s="271"/>
      <c r="X56" s="328"/>
      <c r="Y56" s="271"/>
      <c r="Z56" s="271"/>
      <c r="AA56" s="271"/>
      <c r="AB56" s="170"/>
      <c r="AC56" s="170"/>
      <c r="AD56" s="170"/>
      <c r="AE56" s="170"/>
      <c r="AF56" s="170"/>
      <c r="AM56" s="170"/>
    </row>
    <row r="57" spans="6:39" x14ac:dyDescent="0.25">
      <c r="F57" s="271"/>
      <c r="H57" s="271"/>
      <c r="I57" s="271"/>
      <c r="J57" s="271"/>
      <c r="K57" s="271"/>
      <c r="N57" s="271"/>
      <c r="O57" s="271"/>
      <c r="P57" s="271"/>
      <c r="Q57" s="271"/>
      <c r="R57" s="271"/>
      <c r="S57" s="271"/>
      <c r="T57" s="271"/>
      <c r="V57" s="271"/>
      <c r="W57" s="271"/>
      <c r="X57" s="328"/>
      <c r="Y57" s="271"/>
      <c r="Z57" s="271"/>
      <c r="AA57" s="271"/>
      <c r="AB57" s="170"/>
      <c r="AC57" s="170"/>
      <c r="AD57" s="170"/>
      <c r="AE57" s="170"/>
      <c r="AF57" s="170"/>
      <c r="AM57" s="170"/>
    </row>
    <row r="58" spans="6:39" x14ac:dyDescent="0.25">
      <c r="F58" s="271"/>
      <c r="H58" s="271"/>
      <c r="I58" s="271"/>
      <c r="J58" s="271"/>
      <c r="K58" s="271"/>
      <c r="N58" s="271"/>
      <c r="O58" s="271"/>
      <c r="P58" s="271"/>
      <c r="Q58" s="271"/>
      <c r="R58" s="271"/>
      <c r="S58" s="271"/>
      <c r="T58" s="271"/>
      <c r="V58" s="271"/>
      <c r="W58" s="271"/>
      <c r="X58" s="328"/>
      <c r="Y58" s="271"/>
      <c r="Z58" s="271"/>
      <c r="AA58" s="271"/>
      <c r="AB58" s="170"/>
      <c r="AC58" s="170"/>
      <c r="AD58" s="170"/>
      <c r="AE58" s="170"/>
      <c r="AF58" s="170"/>
      <c r="AM58" s="170"/>
    </row>
    <row r="59" spans="6:39" x14ac:dyDescent="0.25">
      <c r="F59" s="271"/>
      <c r="H59" s="271"/>
      <c r="I59" s="271"/>
      <c r="J59" s="271"/>
      <c r="K59" s="271"/>
      <c r="N59" s="271"/>
      <c r="O59" s="271"/>
      <c r="P59" s="271"/>
      <c r="Q59" s="271"/>
      <c r="R59" s="271"/>
      <c r="S59" s="271"/>
      <c r="T59" s="271"/>
      <c r="V59" s="271"/>
      <c r="W59" s="271"/>
      <c r="X59" s="328"/>
      <c r="Y59" s="271"/>
      <c r="Z59" s="271"/>
      <c r="AA59" s="271"/>
      <c r="AB59" s="170"/>
      <c r="AC59" s="170"/>
      <c r="AD59" s="170"/>
      <c r="AE59" s="170"/>
      <c r="AF59" s="170"/>
      <c r="AM59" s="170"/>
    </row>
    <row r="60" spans="6:39" x14ac:dyDescent="0.25">
      <c r="F60" s="271"/>
      <c r="H60" s="271"/>
      <c r="I60" s="271"/>
      <c r="J60" s="271"/>
      <c r="K60" s="271"/>
      <c r="N60" s="271"/>
      <c r="O60" s="271"/>
      <c r="P60" s="271"/>
      <c r="Q60" s="271"/>
      <c r="R60" s="271"/>
      <c r="S60" s="271"/>
      <c r="T60" s="271"/>
      <c r="V60" s="271"/>
      <c r="W60" s="271"/>
      <c r="X60" s="328"/>
      <c r="Y60" s="271"/>
      <c r="Z60" s="271"/>
      <c r="AA60" s="271"/>
      <c r="AB60" s="170"/>
      <c r="AC60" s="170"/>
      <c r="AD60" s="170"/>
      <c r="AE60" s="170"/>
      <c r="AF60" s="170"/>
      <c r="AM60" s="170"/>
    </row>
    <row r="61" spans="6:39" x14ac:dyDescent="0.25">
      <c r="F61" s="271"/>
      <c r="H61" s="271"/>
      <c r="I61" s="271"/>
      <c r="J61" s="271"/>
      <c r="K61" s="271"/>
      <c r="N61" s="271"/>
      <c r="O61" s="271"/>
      <c r="P61" s="271"/>
      <c r="Q61" s="271"/>
      <c r="R61" s="271"/>
      <c r="S61" s="271"/>
      <c r="T61" s="271"/>
      <c r="V61" s="271"/>
      <c r="W61" s="271"/>
      <c r="X61" s="328"/>
      <c r="Y61" s="271"/>
      <c r="Z61" s="271"/>
      <c r="AA61" s="271"/>
      <c r="AB61" s="170"/>
      <c r="AC61" s="170"/>
      <c r="AD61" s="170"/>
      <c r="AE61" s="170"/>
      <c r="AF61" s="170"/>
      <c r="AM61" s="170"/>
    </row>
    <row r="62" spans="6:39" x14ac:dyDescent="0.25">
      <c r="F62" s="271"/>
      <c r="H62" s="271"/>
      <c r="I62" s="271"/>
      <c r="J62" s="271"/>
      <c r="K62" s="271"/>
      <c r="N62" s="271"/>
      <c r="O62" s="271"/>
      <c r="P62" s="271"/>
      <c r="Q62" s="271"/>
      <c r="R62" s="271"/>
      <c r="S62" s="271"/>
      <c r="T62" s="271"/>
      <c r="V62" s="271"/>
      <c r="W62" s="271"/>
      <c r="X62" s="328"/>
      <c r="Y62" s="271"/>
      <c r="Z62" s="271"/>
      <c r="AA62" s="271"/>
      <c r="AB62" s="170"/>
      <c r="AC62" s="170"/>
      <c r="AD62" s="170"/>
      <c r="AE62" s="170"/>
      <c r="AF62" s="170"/>
      <c r="AM62" s="170"/>
    </row>
    <row r="63" spans="6:39" x14ac:dyDescent="0.25">
      <c r="F63" s="271"/>
      <c r="H63" s="271"/>
      <c r="I63" s="271"/>
      <c r="J63" s="271"/>
      <c r="K63" s="271"/>
      <c r="N63" s="271"/>
      <c r="O63" s="271"/>
      <c r="P63" s="271"/>
      <c r="Q63" s="271"/>
      <c r="R63" s="271"/>
      <c r="S63" s="271"/>
      <c r="T63" s="271"/>
      <c r="V63" s="271"/>
      <c r="W63" s="271"/>
      <c r="X63" s="328"/>
      <c r="Y63" s="271"/>
      <c r="Z63" s="271"/>
      <c r="AA63" s="271"/>
      <c r="AB63" s="170"/>
      <c r="AC63" s="170"/>
      <c r="AD63" s="170"/>
      <c r="AE63" s="170"/>
      <c r="AF63" s="170"/>
      <c r="AM63" s="170"/>
    </row>
    <row r="64" spans="6:39" x14ac:dyDescent="0.25">
      <c r="F64" s="271"/>
      <c r="H64" s="271"/>
      <c r="I64" s="271"/>
      <c r="J64" s="271"/>
      <c r="K64" s="271"/>
      <c r="N64" s="271"/>
      <c r="O64" s="271"/>
      <c r="P64" s="271"/>
      <c r="Q64" s="271"/>
      <c r="R64" s="271"/>
      <c r="S64" s="271"/>
      <c r="T64" s="271"/>
      <c r="V64" s="271"/>
      <c r="W64" s="271"/>
      <c r="X64" s="328"/>
      <c r="Y64" s="271"/>
      <c r="Z64" s="271"/>
      <c r="AA64" s="271"/>
      <c r="AB64" s="170"/>
      <c r="AC64" s="170"/>
      <c r="AD64" s="170"/>
      <c r="AE64" s="170"/>
      <c r="AF64" s="170"/>
      <c r="AM64" s="170"/>
    </row>
    <row r="65" spans="6:39" x14ac:dyDescent="0.25">
      <c r="F65" s="271"/>
      <c r="H65" s="271"/>
      <c r="I65" s="271"/>
      <c r="J65" s="271"/>
      <c r="K65" s="271"/>
      <c r="N65" s="271"/>
      <c r="O65" s="271"/>
      <c r="P65" s="271"/>
      <c r="Q65" s="271"/>
      <c r="R65" s="271"/>
      <c r="S65" s="271"/>
      <c r="T65" s="271"/>
      <c r="V65" s="271"/>
      <c r="W65" s="271"/>
      <c r="X65" s="328"/>
      <c r="Y65" s="271"/>
      <c r="Z65" s="271"/>
      <c r="AA65" s="271"/>
      <c r="AB65" s="170"/>
      <c r="AC65" s="170"/>
      <c r="AD65" s="170"/>
      <c r="AE65" s="170"/>
      <c r="AF65" s="170"/>
      <c r="AM65" s="170"/>
    </row>
  </sheetData>
  <sheetProtection algorithmName="SHA-512" hashValue="QEZfHpbIO1gF1MDoMAw2mEdRGweqvnNBQMzrhC0LxMFmiG1Qdg1ciw+XhrdaE1+3oJA94a9n+UzjFRrPFfAGlQ==" saltValue="35iOWsHUujmA5b212jq4uQ==" spinCount="100000" sheet="1" objects="1" scenarios="1"/>
  <phoneticPr fontId="11" type="noConversion"/>
  <pageMargins left="0.7" right="0.7" top="0.75" bottom="0.75" header="0.3" footer="0.3"/>
  <pageSetup paperSize="9" scale="84" orientation="portrait" r:id="rId1"/>
  <colBreaks count="3" manualBreakCount="3">
    <brk id="17" max="1048575" man="1"/>
    <brk id="39" max="1048575" man="1"/>
    <brk id="8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Blad52">
    <tabColor rgb="FF173583"/>
  </sheetPr>
  <dimension ref="A1:DB52"/>
  <sheetViews>
    <sheetView showGridLines="0" showZeros="0" zoomScale="85" zoomScaleNormal="85" workbookViewId="0">
      <pane ySplit="3" topLeftCell="A19" activePane="bottomLeft" state="frozen"/>
      <selection pane="bottomLeft" activeCell="B34" sqref="B34"/>
    </sheetView>
  </sheetViews>
  <sheetFormatPr defaultColWidth="0" defaultRowHeight="15" zeroHeight="1" x14ac:dyDescent="0.25"/>
  <cols>
    <col min="1" max="1" width="3.5703125" customWidth="1"/>
    <col min="2" max="2" width="109.140625" customWidth="1"/>
    <col min="3" max="5" width="12.7109375" hidden="1" customWidth="1"/>
    <col min="6" max="6" width="19.85546875" customWidth="1"/>
    <col min="7" max="7" width="13.5703125" hidden="1" customWidth="1"/>
    <col min="8" max="8" width="4" hidden="1" customWidth="1"/>
    <col min="9" max="14" width="9.140625" hidden="1" customWidth="1"/>
    <col min="15" max="15" width="15.28515625" hidden="1" customWidth="1"/>
    <col min="16" max="72" width="9.140625" hidden="1" customWidth="1"/>
    <col min="73" max="73" width="17.7109375" hidden="1" customWidth="1"/>
    <col min="74" max="74" width="17.140625" hidden="1" customWidth="1"/>
    <col min="75" max="106" width="0" hidden="1" customWidth="1"/>
    <col min="107" max="16384" width="9.140625" hidden="1"/>
  </cols>
  <sheetData>
    <row r="1" spans="1:78" x14ac:dyDescent="0.25"/>
    <row r="2" spans="1:78" ht="23.25" x14ac:dyDescent="0.35">
      <c r="B2" s="232" t="str">
        <f>CONCATENATE("Totaalblad, ",opdrachtnemer,", onderdeel van ",bestekcontract," ",besteknr,)</f>
        <v>Totaalblad, , onderdeel van bestek 2021-GRB2309</v>
      </c>
      <c r="C2" s="233"/>
      <c r="D2" s="233"/>
      <c r="E2" s="233"/>
      <c r="F2" s="234"/>
    </row>
    <row r="3" spans="1:78" s="6" customFormat="1" ht="30" customHeight="1" x14ac:dyDescent="0.25">
      <c r="B3" s="297" t="s">
        <v>21</v>
      </c>
      <c r="C3" s="298"/>
      <c r="D3" s="298"/>
      <c r="E3" s="298"/>
      <c r="F3" s="299" t="s">
        <v>217</v>
      </c>
      <c r="G3" s="33"/>
    </row>
    <row r="4" spans="1:78" x14ac:dyDescent="0.25">
      <c r="A4">
        <f>[1]verzamelblad!A5</f>
        <v>1</v>
      </c>
      <c r="B4" s="274" t="str">
        <f>VLOOKUP(A4,verzamelblad!A5:E39,3,)</f>
        <v>H. Gerardusschool</v>
      </c>
      <c r="C4" s="275"/>
      <c r="D4" s="275"/>
      <c r="E4" s="275"/>
      <c r="F4" s="281">
        <f t="shared" ref="F4:F36" ca="1" si="0">INDIRECT("'" &amp; A4 &amp; "'!$i$42")</f>
        <v>0</v>
      </c>
      <c r="G4" s="12"/>
      <c r="I4" s="34"/>
      <c r="J4" s="34"/>
    </row>
    <row r="5" spans="1:78" x14ac:dyDescent="0.25">
      <c r="A5">
        <f>verzamelblad!A6</f>
        <v>2</v>
      </c>
      <c r="B5" s="276" t="str">
        <f>VLOOKUP(A5,verzamelblad!A6:E40,3,)</f>
        <v>Hoogholtje</v>
      </c>
      <c r="C5" s="18"/>
      <c r="D5" s="18"/>
      <c r="E5" s="18"/>
      <c r="F5" s="282">
        <f t="shared" ca="1" si="0"/>
        <v>0</v>
      </c>
      <c r="G5" s="12"/>
      <c r="I5" s="34"/>
      <c r="J5" s="34"/>
      <c r="BZ5">
        <f t="shared" ref="BZ5:BZ29" ca="1" si="1">INDIRECT("'" &amp; A5 &amp; "'!$N$20")</f>
        <v>0</v>
      </c>
    </row>
    <row r="6" spans="1:78" x14ac:dyDescent="0.25">
      <c r="A6">
        <f>verzamelblad!A7</f>
        <v>3</v>
      </c>
      <c r="B6" s="276" t="str">
        <f>VLOOKUP(A6,verzamelblad!A7:E41,3,)</f>
        <v>Jenaplanschool In de Manne</v>
      </c>
      <c r="C6" s="18"/>
      <c r="D6" s="18"/>
      <c r="E6" s="18"/>
      <c r="F6" s="282">
        <f t="shared" ca="1" si="0"/>
        <v>0</v>
      </c>
      <c r="G6" s="12"/>
      <c r="I6" s="34"/>
      <c r="J6" s="34"/>
      <c r="BZ6">
        <f t="shared" ca="1" si="1"/>
        <v>0</v>
      </c>
    </row>
    <row r="7" spans="1:78" x14ac:dyDescent="0.25">
      <c r="A7">
        <f>verzamelblad!A8</f>
        <v>4</v>
      </c>
      <c r="B7" s="276" t="str">
        <f>VLOOKUP(A7,verzamelblad!A8:E42,3,)</f>
        <v>Kardinaal Alfrinkschool</v>
      </c>
      <c r="C7" s="18"/>
      <c r="D7" s="18"/>
      <c r="E7" s="18"/>
      <c r="F7" s="282">
        <f t="shared" ca="1" si="0"/>
        <v>0</v>
      </c>
      <c r="G7" s="12"/>
      <c r="I7" s="34"/>
      <c r="J7" s="34"/>
      <c r="BZ7">
        <f t="shared" ca="1" si="1"/>
        <v>0</v>
      </c>
    </row>
    <row r="8" spans="1:78" x14ac:dyDescent="0.25">
      <c r="A8">
        <f>verzamelblad!A9</f>
        <v>5</v>
      </c>
      <c r="B8" s="276" t="str">
        <f>VLOOKUP(A8,verzamelblad!A9:E43,3,)</f>
        <v>Mgr. Bekkerschool</v>
      </c>
      <c r="C8" s="18"/>
      <c r="D8" s="18"/>
      <c r="E8" s="18"/>
      <c r="F8" s="282">
        <f t="shared" ca="1" si="0"/>
        <v>0</v>
      </c>
      <c r="G8" s="12"/>
      <c r="I8" s="34"/>
      <c r="J8" s="34"/>
      <c r="BZ8">
        <f t="shared" ca="1" si="1"/>
        <v>0</v>
      </c>
    </row>
    <row r="9" spans="1:78" x14ac:dyDescent="0.25">
      <c r="A9">
        <f>verzamelblad!A10</f>
        <v>6</v>
      </c>
      <c r="B9" s="276" t="str">
        <f>VLOOKUP(A9,verzamelblad!A10:E44,3,)</f>
        <v>N.B.S. Het Blokland</v>
      </c>
      <c r="C9" s="18"/>
      <c r="D9" s="18"/>
      <c r="E9" s="18"/>
      <c r="F9" s="282">
        <f t="shared" ca="1" si="0"/>
        <v>0</v>
      </c>
      <c r="G9" s="12"/>
      <c r="I9" s="34"/>
      <c r="J9" s="34"/>
      <c r="BZ9">
        <f t="shared" ca="1" si="1"/>
        <v>0</v>
      </c>
    </row>
    <row r="10" spans="1:78" x14ac:dyDescent="0.25">
      <c r="A10">
        <f>verzamelblad!A11</f>
        <v>7</v>
      </c>
      <c r="B10" s="276" t="str">
        <f>VLOOKUP(A10,verzamelblad!A11:E45,3,)</f>
        <v>Pastoor Middelkoopschool</v>
      </c>
      <c r="C10" s="18"/>
      <c r="D10" s="18"/>
      <c r="E10" s="18"/>
      <c r="F10" s="282">
        <f t="shared" ca="1" si="0"/>
        <v>0</v>
      </c>
      <c r="G10" s="12"/>
      <c r="I10" s="34"/>
      <c r="J10" s="34"/>
      <c r="BZ10">
        <f t="shared" ca="1" si="1"/>
        <v>0</v>
      </c>
    </row>
    <row r="11" spans="1:78" x14ac:dyDescent="0.25">
      <c r="A11">
        <f>verzamelblad!A12</f>
        <v>8</v>
      </c>
      <c r="B11" s="276" t="str">
        <f>VLOOKUP(A11,verzamelblad!A12:E46,3,)</f>
        <v>R.K. Basisschool De Brummelbos</v>
      </c>
      <c r="C11" s="18"/>
      <c r="D11" s="18"/>
      <c r="E11" s="18"/>
      <c r="F11" s="282">
        <f t="shared" ca="1" si="0"/>
        <v>0</v>
      </c>
      <c r="G11" s="12"/>
      <c r="I11" s="34"/>
      <c r="J11" s="34"/>
      <c r="BZ11">
        <f t="shared" ca="1" si="1"/>
        <v>0</v>
      </c>
    </row>
    <row r="12" spans="1:78" x14ac:dyDescent="0.25">
      <c r="A12">
        <f>verzamelblad!A13</f>
        <v>9</v>
      </c>
      <c r="B12" s="276" t="str">
        <f>VLOOKUP(A12,verzamelblad!A13:E47,3,)</f>
        <v>R.K. Basisschool De Diedeldoorn</v>
      </c>
      <c r="C12" s="18"/>
      <c r="D12" s="18"/>
      <c r="E12" s="18"/>
      <c r="F12" s="282">
        <f t="shared" ca="1" si="0"/>
        <v>0</v>
      </c>
      <c r="G12" s="12"/>
      <c r="I12" s="34"/>
      <c r="J12" s="34"/>
      <c r="BZ12">
        <f t="shared" ca="1" si="1"/>
        <v>0</v>
      </c>
    </row>
    <row r="13" spans="1:78" x14ac:dyDescent="0.25">
      <c r="A13">
        <f>verzamelblad!A14</f>
        <v>10</v>
      </c>
      <c r="B13" s="276" t="str">
        <f>VLOOKUP(A13,verzamelblad!A14:E48,3,)</f>
        <v>R.K. Basisschool De Hoeksteen</v>
      </c>
      <c r="C13" s="18"/>
      <c r="D13" s="18"/>
      <c r="E13" s="18"/>
      <c r="F13" s="282">
        <f t="shared" ca="1" si="0"/>
        <v>0</v>
      </c>
      <c r="G13" s="12"/>
      <c r="I13" s="34"/>
      <c r="J13" s="34"/>
      <c r="BZ13">
        <f t="shared" ca="1" si="1"/>
        <v>0</v>
      </c>
    </row>
    <row r="14" spans="1:78" x14ac:dyDescent="0.25">
      <c r="A14">
        <f>verzamelblad!A15</f>
        <v>11</v>
      </c>
      <c r="B14" s="276" t="str">
        <f>VLOOKUP(A14,verzamelblad!A15:E49,3,)</f>
        <v>Bekkersstee, dislocatie Mgr.Bekkerschool</v>
      </c>
      <c r="C14" s="18"/>
      <c r="D14" s="18"/>
      <c r="E14" s="18"/>
      <c r="F14" s="282">
        <f t="shared" ca="1" si="0"/>
        <v>0</v>
      </c>
      <c r="G14" s="12"/>
      <c r="I14" s="34"/>
      <c r="J14" s="34"/>
      <c r="BZ14">
        <f t="shared" ca="1" si="1"/>
        <v>0</v>
      </c>
    </row>
    <row r="15" spans="1:78" x14ac:dyDescent="0.25">
      <c r="A15">
        <f>verzamelblad!A16</f>
        <v>12</v>
      </c>
      <c r="B15" s="276" t="str">
        <f>VLOOKUP(A15,verzamelblad!A16:E50,3,)</f>
        <v>R.K. Basisschool O.L.V. Sterre der Zee</v>
      </c>
      <c r="C15" s="18"/>
      <c r="D15" s="18"/>
      <c r="E15" s="18"/>
      <c r="F15" s="282">
        <f t="shared" ca="1" si="0"/>
        <v>0</v>
      </c>
      <c r="G15" s="12"/>
      <c r="I15" s="34"/>
      <c r="J15" s="34"/>
      <c r="BZ15">
        <f t="shared" ca="1" si="1"/>
        <v>0</v>
      </c>
    </row>
    <row r="16" spans="1:78" x14ac:dyDescent="0.25">
      <c r="A16">
        <f>verzamelblad!A17</f>
        <v>13</v>
      </c>
      <c r="B16" s="276" t="str">
        <f>VLOOKUP(A16,verzamelblad!A17:E51,3,)</f>
        <v>R.K. Bonifatiusschool</v>
      </c>
      <c r="C16" s="18"/>
      <c r="D16" s="18"/>
      <c r="E16" s="18"/>
      <c r="F16" s="282">
        <f t="shared" ca="1" si="0"/>
        <v>0</v>
      </c>
      <c r="G16" s="12"/>
      <c r="I16" s="34"/>
      <c r="J16" s="34"/>
      <c r="BZ16">
        <f t="shared" ca="1" si="1"/>
        <v>0</v>
      </c>
    </row>
    <row r="17" spans="1:78" x14ac:dyDescent="0.25">
      <c r="A17">
        <f>verzamelblad!A18</f>
        <v>14</v>
      </c>
      <c r="B17" s="276" t="str">
        <f>VLOOKUP(A17,verzamelblad!A18:E52,3,)</f>
        <v>R.K. Heilig Hartschool</v>
      </c>
      <c r="C17" s="18"/>
      <c r="D17" s="18"/>
      <c r="E17" s="18"/>
      <c r="F17" s="282">
        <f t="shared" ca="1" si="0"/>
        <v>0</v>
      </c>
      <c r="G17" s="12"/>
      <c r="I17" s="34"/>
      <c r="J17" s="34"/>
      <c r="BZ17">
        <f t="shared" ca="1" si="1"/>
        <v>0</v>
      </c>
    </row>
    <row r="18" spans="1:78" x14ac:dyDescent="0.25">
      <c r="A18">
        <f>verzamelblad!A19</f>
        <v>15</v>
      </c>
      <c r="B18" s="276" t="str">
        <f>VLOOKUP(A18,verzamelblad!A19:E53,3,)</f>
        <v>R.K. Maria in Campisschool</v>
      </c>
      <c r="C18" s="18"/>
      <c r="D18" s="18"/>
      <c r="E18" s="18"/>
      <c r="F18" s="282">
        <f t="shared" ca="1" si="0"/>
        <v>0</v>
      </c>
      <c r="G18" s="12"/>
      <c r="I18" s="34"/>
      <c r="J18" s="34"/>
      <c r="BZ18">
        <f t="shared" ca="1" si="1"/>
        <v>0</v>
      </c>
    </row>
    <row r="19" spans="1:78" x14ac:dyDescent="0.25">
      <c r="A19">
        <f>verzamelblad!A20</f>
        <v>16</v>
      </c>
      <c r="B19" s="276" t="str">
        <f>VLOOKUP(A19,verzamelblad!A20:E54,3,)</f>
        <v>Kindcentrum Groote Veen</v>
      </c>
      <c r="C19" s="18"/>
      <c r="D19" s="18"/>
      <c r="E19" s="18"/>
      <c r="F19" s="282">
        <f t="shared" ca="1" si="0"/>
        <v>0</v>
      </c>
      <c r="G19" s="12"/>
      <c r="I19" s="34"/>
      <c r="J19" s="34"/>
      <c r="BZ19">
        <f t="shared" ca="1" si="1"/>
        <v>0</v>
      </c>
    </row>
    <row r="20" spans="1:78" x14ac:dyDescent="0.25">
      <c r="A20">
        <f>verzamelblad!A21</f>
        <v>17</v>
      </c>
      <c r="B20" s="276" t="str">
        <f>VLOOKUP(A20,verzamelblad!A21:E55,3,)</f>
        <v>Kinderdagverblijf Tamariki</v>
      </c>
      <c r="C20" s="18"/>
      <c r="D20" s="18"/>
      <c r="E20" s="18"/>
      <c r="F20" s="282">
        <f t="shared" ca="1" si="0"/>
        <v>0</v>
      </c>
      <c r="G20" s="12"/>
      <c r="I20" s="34"/>
      <c r="J20" s="34"/>
      <c r="BZ20">
        <f t="shared" ca="1" si="1"/>
        <v>0</v>
      </c>
    </row>
    <row r="21" spans="1:78" x14ac:dyDescent="0.25">
      <c r="A21">
        <f>verzamelblad!A22</f>
        <v>18</v>
      </c>
      <c r="B21" s="276" t="str">
        <f>VLOOKUP(A21,verzamelblad!A22:E56,3,)</f>
        <v>R.K. Willibrordschool</v>
      </c>
      <c r="C21" s="18"/>
      <c r="D21" s="18"/>
      <c r="E21" s="18"/>
      <c r="F21" s="282">
        <f t="shared" ca="1" si="0"/>
        <v>0</v>
      </c>
      <c r="G21" s="12"/>
      <c r="I21" s="34"/>
      <c r="J21" s="34"/>
      <c r="BZ21">
        <f t="shared" ca="1" si="1"/>
        <v>0</v>
      </c>
    </row>
    <row r="22" spans="1:78" x14ac:dyDescent="0.25">
      <c r="A22">
        <f>verzamelblad!A23</f>
        <v>19</v>
      </c>
      <c r="B22" s="276" t="str">
        <f>VLOOKUP(A22,verzamelblad!A23:E57,3,)</f>
        <v>R.K./Chr. Basisschool De Banier</v>
      </c>
      <c r="C22" s="18"/>
      <c r="D22" s="18"/>
      <c r="E22" s="18"/>
      <c r="F22" s="282">
        <f t="shared" ca="1" si="0"/>
        <v>0</v>
      </c>
      <c r="G22" s="12"/>
      <c r="I22" s="34"/>
      <c r="J22" s="34"/>
      <c r="BZ22">
        <f t="shared" ca="1" si="1"/>
        <v>0</v>
      </c>
    </row>
    <row r="23" spans="1:78" x14ac:dyDescent="0.25">
      <c r="A23">
        <f>verzamelblad!A24</f>
        <v>20</v>
      </c>
      <c r="B23" s="276" t="str">
        <f>VLOOKUP(A23,verzamelblad!A24:E58,3,)</f>
        <v>R.K./P.C. Jenaplanbasisschool Kristalla</v>
      </c>
      <c r="C23" s="18"/>
      <c r="D23" s="18"/>
      <c r="E23" s="18"/>
      <c r="F23" s="282">
        <f t="shared" ca="1" si="0"/>
        <v>0</v>
      </c>
      <c r="G23" s="12"/>
      <c r="I23" s="34"/>
      <c r="J23" s="34"/>
      <c r="BZ23">
        <f t="shared" ca="1" si="1"/>
        <v>0</v>
      </c>
    </row>
    <row r="24" spans="1:78" x14ac:dyDescent="0.25">
      <c r="A24">
        <f>verzamelblad!A25</f>
        <v>21</v>
      </c>
      <c r="B24" s="276" t="str">
        <f>VLOOKUP(A24,verzamelblad!A25:E59,3,)</f>
        <v>SBO Toermalijn</v>
      </c>
      <c r="C24" s="18"/>
      <c r="D24" s="18"/>
      <c r="E24" s="18"/>
      <c r="F24" s="282">
        <f t="shared" ca="1" si="0"/>
        <v>0</v>
      </c>
      <c r="G24" s="12"/>
      <c r="I24" s="34"/>
      <c r="J24" s="34"/>
      <c r="BZ24">
        <f t="shared" ca="1" si="1"/>
        <v>0</v>
      </c>
    </row>
    <row r="25" spans="1:78" x14ac:dyDescent="0.25">
      <c r="A25">
        <f>verzamelblad!A26</f>
        <v>22</v>
      </c>
      <c r="B25" s="276" t="str">
        <f>VLOOKUP(A25,verzamelblad!A26:E60,3,)</f>
        <v>De Pit (NIEUW)</v>
      </c>
      <c r="C25" s="18"/>
      <c r="D25" s="18"/>
      <c r="E25" s="18"/>
      <c r="F25" s="282">
        <f t="shared" ca="1" si="0"/>
        <v>0</v>
      </c>
      <c r="G25" s="12"/>
      <c r="I25" s="34"/>
      <c r="J25" s="34"/>
      <c r="BZ25">
        <f t="shared" ca="1" si="1"/>
        <v>0</v>
      </c>
    </row>
    <row r="26" spans="1:78" x14ac:dyDescent="0.25">
      <c r="A26">
        <f>verzamelblad!A27</f>
        <v>23</v>
      </c>
      <c r="B26" s="276" t="str">
        <f>VLOOKUP(A26,verzamelblad!A27:E61,3,)</f>
        <v>St. Antoniusschool (Musselkanaal)</v>
      </c>
      <c r="C26" s="18"/>
      <c r="D26" s="18"/>
      <c r="E26" s="18"/>
      <c r="F26" s="282">
        <f t="shared" ca="1" si="0"/>
        <v>0</v>
      </c>
      <c r="G26" s="12"/>
      <c r="I26" s="34"/>
      <c r="J26" s="34"/>
      <c r="BZ26">
        <f t="shared" ca="1" si="1"/>
        <v>0</v>
      </c>
    </row>
    <row r="27" spans="1:78" x14ac:dyDescent="0.25">
      <c r="A27">
        <f>verzamelblad!A28</f>
        <v>24</v>
      </c>
      <c r="B27" s="276" t="str">
        <f>VLOOKUP(A27,verzamelblad!A28:E62,3,)</f>
        <v>St. Fransschool</v>
      </c>
      <c r="C27" s="18"/>
      <c r="D27" s="18"/>
      <c r="E27" s="18"/>
      <c r="F27" s="282">
        <f t="shared" ca="1" si="0"/>
        <v>0</v>
      </c>
      <c r="G27" s="12"/>
      <c r="I27" s="34"/>
      <c r="J27" s="34"/>
      <c r="BZ27">
        <f t="shared" ca="1" si="1"/>
        <v>0</v>
      </c>
    </row>
    <row r="28" spans="1:78" x14ac:dyDescent="0.25">
      <c r="A28">
        <f>verzamelblad!A29</f>
        <v>25</v>
      </c>
      <c r="B28" s="276" t="str">
        <f>VLOOKUP(A28,verzamelblad!A29:E63,3,)</f>
        <v>St. Gerardus Majellaschool</v>
      </c>
      <c r="C28" s="18"/>
      <c r="D28" s="18"/>
      <c r="E28" s="18"/>
      <c r="F28" s="282">
        <f t="shared" ca="1" si="0"/>
        <v>0</v>
      </c>
      <c r="G28" s="12"/>
      <c r="I28" s="34"/>
      <c r="J28" s="34"/>
      <c r="BZ28">
        <f t="shared" ca="1" si="1"/>
        <v>0</v>
      </c>
    </row>
    <row r="29" spans="1:78" x14ac:dyDescent="0.25">
      <c r="A29">
        <f>verzamelblad!A30</f>
        <v>26</v>
      </c>
      <c r="B29" s="276" t="str">
        <f>VLOOKUP(A29,verzamelblad!A30:E64,3,)</f>
        <v>St. Gerardusschool</v>
      </c>
      <c r="C29" s="18"/>
      <c r="D29" s="18"/>
      <c r="E29" s="18"/>
      <c r="F29" s="282">
        <f t="shared" ca="1" si="0"/>
        <v>0</v>
      </c>
      <c r="G29" s="12"/>
      <c r="I29" s="34"/>
      <c r="J29" s="34"/>
      <c r="BZ29">
        <f t="shared" ca="1" si="1"/>
        <v>0</v>
      </c>
    </row>
    <row r="30" spans="1:78" x14ac:dyDescent="0.25">
      <c r="A30">
        <f>verzamelblad!A31</f>
        <v>27</v>
      </c>
      <c r="B30" s="276" t="str">
        <f>VLOOKUP(A30,verzamelblad!A31:E65,3,)</f>
        <v>St. Henricusschool</v>
      </c>
      <c r="C30" s="18"/>
      <c r="D30" s="18"/>
      <c r="E30" s="18"/>
      <c r="F30" s="282">
        <f t="shared" ca="1" si="0"/>
        <v>0</v>
      </c>
      <c r="G30" s="12"/>
      <c r="I30" s="34"/>
      <c r="J30" s="34"/>
    </row>
    <row r="31" spans="1:78" x14ac:dyDescent="0.25">
      <c r="A31">
        <f>verzamelblad!A32</f>
        <v>28</v>
      </c>
      <c r="B31" s="276" t="str">
        <f>VLOOKUP(A31,verzamelblad!A32:E66,3,)</f>
        <v>St. Josephschool</v>
      </c>
      <c r="C31" s="18"/>
      <c r="D31" s="18"/>
      <c r="E31" s="18"/>
      <c r="F31" s="282">
        <f t="shared" ca="1" si="0"/>
        <v>0</v>
      </c>
      <c r="G31" s="12"/>
      <c r="I31" s="34"/>
      <c r="J31" s="34"/>
    </row>
    <row r="32" spans="1:78" x14ac:dyDescent="0.25">
      <c r="A32">
        <f>verzamelblad!A33</f>
        <v>29</v>
      </c>
      <c r="B32" s="276" t="str">
        <f>VLOOKUP(A32,verzamelblad!A33:E67,3,)</f>
        <v>St. Theresiaschool</v>
      </c>
      <c r="C32" s="18"/>
      <c r="D32" s="18"/>
      <c r="E32" s="18"/>
      <c r="F32" s="282">
        <f t="shared" ca="1" si="0"/>
        <v>0</v>
      </c>
      <c r="G32" s="12"/>
      <c r="I32" s="34"/>
      <c r="J32" s="34"/>
    </row>
    <row r="33" spans="1:10" x14ac:dyDescent="0.25">
      <c r="A33">
        <f>verzamelblad!A34</f>
        <v>30</v>
      </c>
      <c r="B33" s="276" t="str">
        <f>VLOOKUP(A33,verzamelblad!A34:E68,3,)</f>
        <v>St. Vitusschool</v>
      </c>
      <c r="C33" s="18"/>
      <c r="D33" s="18"/>
      <c r="E33" s="18"/>
      <c r="F33" s="282">
        <f t="shared" ca="1" si="0"/>
        <v>0</v>
      </c>
      <c r="G33" s="12"/>
      <c r="I33" s="34"/>
      <c r="J33" s="34"/>
    </row>
    <row r="34" spans="1:10" x14ac:dyDescent="0.25">
      <c r="A34">
        <f>verzamelblad!A35</f>
        <v>31</v>
      </c>
      <c r="B34" s="276" t="str">
        <f>VLOOKUP(A34,verzamelblad!A35:E69,3,)</f>
        <v>St. Walfridusschool</v>
      </c>
      <c r="C34" s="18"/>
      <c r="D34" s="18"/>
      <c r="E34" s="18"/>
      <c r="F34" s="282">
        <f t="shared" ca="1" si="0"/>
        <v>0</v>
      </c>
      <c r="G34" s="12"/>
      <c r="I34" s="34"/>
      <c r="J34" s="34"/>
    </row>
    <row r="35" spans="1:10" x14ac:dyDescent="0.25">
      <c r="A35">
        <f>verzamelblad!A36</f>
        <v>32</v>
      </c>
      <c r="B35" s="276" t="str">
        <f>VLOOKUP(A35,verzamelblad!A36:E70,3,)</f>
        <v>t Sterrenpad (OPTIONEEL)</v>
      </c>
      <c r="C35" s="18"/>
      <c r="D35" s="18"/>
      <c r="E35" s="18"/>
      <c r="F35" s="282">
        <f t="shared" ca="1" si="0"/>
        <v>0</v>
      </c>
      <c r="G35" s="12"/>
      <c r="I35" s="34"/>
      <c r="J35" s="34"/>
    </row>
    <row r="36" spans="1:10" x14ac:dyDescent="0.25">
      <c r="A36">
        <f>verzamelblad!A37</f>
        <v>33</v>
      </c>
      <c r="B36" s="277" t="str">
        <f>VLOOKUP(A36,verzamelblad!A37:E71,3,)</f>
        <v>SWBS Pork</v>
      </c>
      <c r="C36" s="278"/>
      <c r="D36" s="278"/>
      <c r="E36" s="278"/>
      <c r="F36" s="283">
        <f t="shared" ca="1" si="0"/>
        <v>0</v>
      </c>
      <c r="G36" s="12"/>
      <c r="I36" s="34"/>
      <c r="J36" s="34"/>
    </row>
    <row r="37" spans="1:10" hidden="1" x14ac:dyDescent="0.25">
      <c r="A37" s="133">
        <f>verzamelblad!A38</f>
        <v>0</v>
      </c>
      <c r="B37" s="272" t="e">
        <f>VLOOKUP(A37,verzamelblad!A38:E72,3,)</f>
        <v>#N/A</v>
      </c>
      <c r="C37" s="273"/>
      <c r="D37" s="273"/>
      <c r="E37" s="279"/>
      <c r="F37" s="284" t="e">
        <f t="shared" ref="F37" ca="1" si="2">INDIRECT("'" &amp; A37 &amp; "'!$J$32")</f>
        <v>#REF!</v>
      </c>
      <c r="G37" s="9"/>
    </row>
    <row r="38" spans="1:10" s="133" customFormat="1" hidden="1" x14ac:dyDescent="0.25">
      <c r="A38" s="133">
        <f>verzamelblad!A39</f>
        <v>0</v>
      </c>
      <c r="B38" s="4" t="e">
        <f>VLOOKUP(A38,verzamelblad!A39:E73,3,)</f>
        <v>#N/A</v>
      </c>
      <c r="C38" s="35"/>
      <c r="D38" s="35"/>
      <c r="E38" s="230"/>
      <c r="F38" s="285" t="e">
        <f t="shared" ref="F38" ca="1" si="3">INDIRECT("'" &amp; A38 &amp; "'!$J$32")</f>
        <v>#REF!</v>
      </c>
      <c r="G38" s="9"/>
    </row>
    <row r="39" spans="1:10" s="133" customFormat="1" ht="22.5" customHeight="1" x14ac:dyDescent="0.25">
      <c r="B39" s="206" t="s">
        <v>238</v>
      </c>
      <c r="C39" s="207"/>
      <c r="D39" s="208"/>
      <c r="E39" s="280"/>
      <c r="F39" s="286">
        <f ca="1">SUM(F4:F36)</f>
        <v>0</v>
      </c>
      <c r="G39" s="9"/>
    </row>
    <row r="40" spans="1:10" s="133" customFormat="1" ht="22.5" customHeight="1" x14ac:dyDescent="0.25">
      <c r="B40" s="211"/>
      <c r="C40" s="212"/>
      <c r="D40" s="213"/>
      <c r="E40" s="214"/>
      <c r="F40" s="215"/>
      <c r="G40" s="9"/>
    </row>
    <row r="41" spans="1:10" s="133" customFormat="1" ht="22.5" customHeight="1" x14ac:dyDescent="0.25">
      <c r="B41" s="192" t="s">
        <v>276</v>
      </c>
      <c r="C41" s="345"/>
      <c r="D41" s="346"/>
      <c r="E41" s="347"/>
      <c r="F41" s="289">
        <f>(('Tarieven onderhoud'!C29*'Tarieven onderhoud'!D29)+('Tarieven onderhoud'!C32*'Tarieven onderhoud'!D32)+('Tarieven onderhoud'!C33*'Tarieven onderhoud'!D33))/3</f>
        <v>0</v>
      </c>
      <c r="G41" s="9"/>
    </row>
    <row r="42" spans="1:10" s="133" customFormat="1" ht="22.5" customHeight="1" x14ac:dyDescent="0.25">
      <c r="B42" s="192" t="s">
        <v>237</v>
      </c>
      <c r="C42" s="193"/>
      <c r="D42" s="194"/>
      <c r="E42" s="287"/>
      <c r="F42" s="289">
        <f>'Tarieven BVC VTA'!E17</f>
        <v>0</v>
      </c>
      <c r="G42" s="9"/>
    </row>
    <row r="43" spans="1:10" s="133" customFormat="1" ht="22.5" customHeight="1" x14ac:dyDescent="0.25">
      <c r="B43" s="192" t="s">
        <v>249</v>
      </c>
      <c r="C43" s="209"/>
      <c r="D43" s="210"/>
      <c r="E43" s="288"/>
      <c r="F43" s="302">
        <f>'Tarief Inventarisatie'!B8</f>
        <v>0</v>
      </c>
      <c r="G43" s="9"/>
    </row>
    <row r="44" spans="1:10" s="133" customFormat="1" ht="22.5" customHeight="1" x14ac:dyDescent="0.25">
      <c r="B44" s="205" t="s">
        <v>277</v>
      </c>
      <c r="C44" s="209"/>
      <c r="D44" s="210"/>
      <c r="E44" s="288"/>
      <c r="F44" s="290">
        <f ca="1">F39+F41+F42+F43</f>
        <v>0</v>
      </c>
      <c r="G44" s="9"/>
    </row>
    <row r="45" spans="1:10" s="133" customFormat="1" ht="22.5" customHeight="1" x14ac:dyDescent="0.25">
      <c r="G45" s="9"/>
    </row>
    <row r="46" spans="1:10" s="133" customFormat="1" x14ac:dyDescent="0.25">
      <c r="B46" s="195"/>
      <c r="C46" s="195"/>
      <c r="D46" s="196"/>
      <c r="E46" s="195"/>
      <c r="F46" s="197"/>
      <c r="G46" s="9"/>
    </row>
    <row r="47" spans="1:10" s="133" customFormat="1" x14ac:dyDescent="0.25">
      <c r="B47" s="293" t="s">
        <v>218</v>
      </c>
      <c r="C47" s="198"/>
      <c r="D47" s="199"/>
      <c r="E47" s="198"/>
      <c r="F47" s="200"/>
      <c r="G47" s="9"/>
    </row>
    <row r="48" spans="1:10" s="133" customFormat="1" x14ac:dyDescent="0.25">
      <c r="B48" s="294" t="s">
        <v>219</v>
      </c>
      <c r="C48" s="291"/>
      <c r="D48" s="292"/>
      <c r="E48" s="291"/>
      <c r="F48" s="201"/>
      <c r="G48" s="9"/>
    </row>
    <row r="49" spans="2:7" s="133" customFormat="1" x14ac:dyDescent="0.25">
      <c r="B49" s="294" t="s">
        <v>220</v>
      </c>
      <c r="C49" s="291"/>
      <c r="D49" s="292"/>
      <c r="E49" s="291"/>
      <c r="F49" s="201"/>
      <c r="G49" s="9"/>
    </row>
    <row r="50" spans="2:7" ht="27" customHeight="1" x14ac:dyDescent="0.25">
      <c r="B50" s="295"/>
      <c r="C50" s="202"/>
      <c r="D50" s="203"/>
      <c r="E50" s="202"/>
      <c r="F50" s="204"/>
      <c r="G50" s="12"/>
    </row>
    <row r="51" spans="2:7" hidden="1" x14ac:dyDescent="0.25">
      <c r="B51" s="133"/>
      <c r="C51" s="133"/>
      <c r="D51" s="133"/>
      <c r="E51" s="133"/>
      <c r="F51" s="133"/>
    </row>
    <row r="52" spans="2:7" x14ac:dyDescent="0.25"/>
  </sheetData>
  <sheetProtection algorithmName="SHA-512" hashValue="ilv18MLjkHHHx5yu+5ZnH1aXV12c0W9eFQGCcAZqKP76nCkfCc6u2OhZrEfoJuvl5Gb89nT6pXDPdie9KFNu/g==" saltValue="fWbkAQ/VuE1O5yq4T6ivUg==" spinCount="100000" sheet="1" objects="1" scenarios="1"/>
  <pageMargins left="0.70866141732283472" right="0.70866141732283472" top="0.94488188976377963" bottom="0.74803149606299213" header="0.31496062992125984" footer="0.31496062992125984"/>
  <pageSetup paperSize="9" orientation="portrait" r:id="rId1"/>
  <headerFooter>
    <oddHeader>&amp;L&amp;G</oddHeader>
  </headerFooter>
  <colBreaks count="1" manualBreakCount="1">
    <brk id="7"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tabColor rgb="FF173583"/>
    <pageSetUpPr fitToPage="1"/>
  </sheetPr>
  <dimension ref="A1:Q156"/>
  <sheetViews>
    <sheetView showGridLines="0" showZeros="0" topLeftCell="A1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0" width="19" style="158" bestFit="1" customWidth="1"/>
    <col min="11"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1,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H. Gerardusschool</v>
      </c>
      <c r="C5" s="117"/>
      <c r="D5" s="117"/>
      <c r="E5" s="118"/>
      <c r="F5" s="48"/>
      <c r="G5" s="48"/>
      <c r="H5" s="48"/>
      <c r="I5" s="123"/>
      <c r="J5" s="40"/>
      <c r="K5" s="40"/>
    </row>
    <row r="6" spans="1:15" x14ac:dyDescent="0.25">
      <c r="A6" s="159"/>
      <c r="B6" s="134" t="str">
        <f>VLOOKUP(I6,verzamelblad!A5:E54,4)</f>
        <v>Hanetangerweg 1</v>
      </c>
      <c r="C6" s="119"/>
      <c r="D6" s="119"/>
      <c r="E6" s="120"/>
      <c r="F6" s="53"/>
      <c r="G6" s="54" t="s">
        <v>5</v>
      </c>
      <c r="H6" s="101"/>
      <c r="I6" s="124">
        <f>verzamelblad!A5</f>
        <v>1</v>
      </c>
      <c r="J6" s="40"/>
      <c r="K6" s="40"/>
      <c r="L6" s="40"/>
    </row>
    <row r="7" spans="1:15" x14ac:dyDescent="0.25">
      <c r="A7" s="159"/>
      <c r="B7" s="135" t="str">
        <f>VLOOKUP(I6,verzamelblad!A5:E54,5)</f>
        <v>Ter Apel</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163"/>
      <c r="E11" s="310">
        <f>verzamelblad!G5</f>
        <v>0</v>
      </c>
      <c r="F11" s="163" t="str">
        <f>verzamelblad!F3</f>
        <v>m2</v>
      </c>
      <c r="G11" s="344">
        <f>verzamelblad!F5</f>
        <v>0</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verzamelblad!H5</f>
        <v>0</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verzamelblad!I5</f>
        <v>11</v>
      </c>
      <c r="H13" s="236">
        <f>'Tarieven onderhoud'!D6</f>
        <v>0</v>
      </c>
      <c r="I13" s="235">
        <f t="shared" ref="I13:I41" si="0">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verzamelblad!J5</f>
        <v>0</v>
      </c>
      <c r="H14" s="236">
        <f>'Tarieven onderhoud'!D7</f>
        <v>0</v>
      </c>
      <c r="I14" s="235">
        <f t="shared" si="0"/>
        <v>0</v>
      </c>
      <c r="J14" s="84"/>
      <c r="K14" s="84"/>
      <c r="L14" s="84"/>
      <c r="M14" s="85"/>
      <c r="N14" s="86"/>
      <c r="O14" s="160"/>
    </row>
    <row r="15" spans="1:15" x14ac:dyDescent="0.25">
      <c r="A15" s="160"/>
      <c r="B15" s="162" t="str">
        <f>verzamelblad!K4</f>
        <v>Bosplantsoen</v>
      </c>
      <c r="C15" s="164"/>
      <c r="D15" s="164"/>
      <c r="E15" s="165"/>
      <c r="F15" s="163" t="str">
        <f>verzamelblad!K3</f>
        <v>m2</v>
      </c>
      <c r="G15" s="344">
        <f>verzamelblad!K5</f>
        <v>34</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verzamelblad!L5</f>
        <v>0</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verzamelblad!N5</f>
        <v>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verzamelblad!O5</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verzamelblad!P5</f>
        <v>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verzamelblad!Q5</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verzamelblad!R5</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verzamelblad!S5</f>
        <v>2313</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verzamelblad!T5</f>
        <v>0</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verzamelblad!U5</f>
        <v>0</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verzamelblad!V5</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verzamelblad!W5</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verzamelblad!X5</f>
        <v>30</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verzamelblad!Y5</f>
        <v>207</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verzamelblad!Z5</f>
        <v>693</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verzamelblad!AA5</f>
        <v>0</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verzamelblad!AB5</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verzamelblad!AC5</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verzamelblad!AD5</f>
        <v>7.5</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verzamelblad!AE5</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verzamelblad!AF5</f>
        <v>0</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verzamelblad!AG5</f>
        <v>0</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verzamelblad!AH5</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verzamelblad!AI5</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verzamelblad!AJ5</f>
        <v>9</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verzamelblad!AK5</f>
        <v>7.5</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verzamelblad!AM5</f>
        <v>0</v>
      </c>
      <c r="H41" s="236">
        <f>'Tarieven onderhoud'!D34</f>
        <v>0</v>
      </c>
      <c r="I41" s="348">
        <f t="shared" si="0"/>
        <v>0</v>
      </c>
      <c r="J41" s="161"/>
      <c r="K41" s="161"/>
      <c r="L41" s="161"/>
      <c r="M41" s="160"/>
      <c r="N41" s="160"/>
      <c r="O41" s="160"/>
    </row>
    <row r="42" spans="1:16" ht="15.75" thickBot="1" x14ac:dyDescent="0.3">
      <c r="A42" s="160"/>
      <c r="B42" s="152" t="s">
        <v>71</v>
      </c>
      <c r="C42" s="91"/>
      <c r="D42" s="92"/>
      <c r="E42" s="92"/>
      <c r="F42" s="93">
        <f>SUM(F12:F41)</f>
        <v>0</v>
      </c>
      <c r="G42" s="94"/>
      <c r="H42" s="94"/>
      <c r="I42" s="147">
        <f>SUM(I11:I41)</f>
        <v>0</v>
      </c>
      <c r="J42" s="159"/>
      <c r="K42" s="159"/>
      <c r="L42" s="159"/>
      <c r="M42" s="160"/>
      <c r="N42" s="160"/>
      <c r="O42" s="160"/>
    </row>
    <row r="43" spans="1:16" ht="15.75" thickTop="1" x14ac:dyDescent="0.25">
      <c r="A43" s="160"/>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1"/>
      <c r="K48" s="159"/>
      <c r="L48" s="159"/>
      <c r="M48" s="159"/>
      <c r="N48" s="160"/>
      <c r="O48" s="160"/>
      <c r="P48" s="160"/>
    </row>
    <row r="49" spans="1:16" x14ac:dyDescent="0.25">
      <c r="A49" s="160"/>
      <c r="B49" s="160"/>
      <c r="C49" s="160"/>
      <c r="D49" s="160"/>
      <c r="E49" s="95"/>
      <c r="F49" s="166"/>
      <c r="G49" s="88"/>
      <c r="H49" s="88"/>
      <c r="I49" s="88"/>
      <c r="J49" s="161"/>
      <c r="K49" s="159"/>
      <c r="L49" s="159"/>
      <c r="M49" s="159"/>
      <c r="N49" s="160"/>
      <c r="O49" s="160"/>
      <c r="P49" s="160"/>
    </row>
    <row r="50" spans="1:16" x14ac:dyDescent="0.25">
      <c r="A50" s="160"/>
      <c r="B50" s="160"/>
      <c r="C50" s="160"/>
      <c r="D50" s="160"/>
      <c r="E50" s="161"/>
      <c r="F50" s="166"/>
      <c r="G50" s="166"/>
      <c r="H50" s="166"/>
      <c r="I50" s="166"/>
      <c r="J50" s="160"/>
      <c r="K50" s="159"/>
      <c r="L50" s="159"/>
      <c r="M50" s="159"/>
      <c r="N50" s="160"/>
      <c r="O50" s="160"/>
      <c r="P50" s="160"/>
    </row>
    <row r="51" spans="1:16" x14ac:dyDescent="0.25">
      <c r="A51" s="160"/>
      <c r="B51" s="160"/>
      <c r="C51" s="160"/>
      <c r="D51" s="160"/>
      <c r="E51" s="161"/>
      <c r="F51" s="166"/>
      <c r="G51" s="166"/>
      <c r="H51" s="166"/>
      <c r="I51" s="166"/>
      <c r="J51" s="160"/>
      <c r="K51" s="160"/>
      <c r="L51" s="160"/>
      <c r="M51" s="160"/>
      <c r="N51" s="160"/>
      <c r="O51" s="160"/>
      <c r="P51" s="160"/>
    </row>
    <row r="52" spans="1:16" x14ac:dyDescent="0.25">
      <c r="A52" s="160"/>
      <c r="B52" s="160"/>
      <c r="C52" s="160"/>
      <c r="D52" s="160"/>
      <c r="E52" s="161"/>
      <c r="F52" s="166"/>
      <c r="G52" s="166"/>
      <c r="H52" s="166"/>
      <c r="I52" s="166"/>
      <c r="J52" s="161"/>
      <c r="K52" s="161"/>
      <c r="L52" s="161"/>
      <c r="M52" s="161"/>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95"/>
      <c r="F61" s="166"/>
      <c r="G61" s="88"/>
      <c r="H61" s="88"/>
      <c r="I61" s="88"/>
      <c r="J61" s="161"/>
      <c r="K61" s="159"/>
      <c r="L61" s="159"/>
      <c r="M61" s="159"/>
      <c r="N61" s="160"/>
      <c r="O61" s="160"/>
      <c r="P61" s="160"/>
    </row>
    <row r="62" spans="1:16" hidden="1" x14ac:dyDescent="0.25">
      <c r="A62" s="160"/>
      <c r="B62" s="160"/>
      <c r="C62" s="160"/>
      <c r="D62" s="160"/>
      <c r="E62" s="95"/>
      <c r="F62" s="166"/>
      <c r="G62" s="88"/>
      <c r="H62" s="88"/>
      <c r="I62" s="88"/>
      <c r="J62" s="161"/>
      <c r="K62" s="159"/>
      <c r="L62" s="159"/>
      <c r="M62" s="159"/>
      <c r="N62" s="160"/>
      <c r="O62" s="160"/>
      <c r="P62" s="160"/>
    </row>
    <row r="63" spans="1:16" hidden="1" x14ac:dyDescent="0.25">
      <c r="A63" s="160"/>
      <c r="B63" s="160"/>
      <c r="C63" s="160"/>
      <c r="D63" s="160"/>
      <c r="E63" s="161"/>
      <c r="F63" s="166"/>
      <c r="G63" s="166"/>
      <c r="H63" s="166"/>
      <c r="I63" s="166"/>
      <c r="J63" s="160"/>
      <c r="K63" s="159"/>
      <c r="L63" s="159"/>
      <c r="M63" s="159"/>
      <c r="N63" s="160"/>
      <c r="O63" s="160"/>
      <c r="P63" s="160"/>
    </row>
    <row r="64" spans="1:16" hidden="1" x14ac:dyDescent="0.25">
      <c r="A64" s="160"/>
      <c r="B64" s="160"/>
      <c r="C64" s="160"/>
      <c r="D64" s="160"/>
      <c r="E64" s="161"/>
      <c r="F64" s="166"/>
      <c r="G64" s="166"/>
      <c r="H64" s="166"/>
      <c r="I64" s="166"/>
      <c r="J64" s="161"/>
      <c r="K64" s="161"/>
      <c r="L64" s="161"/>
      <c r="M64" s="161"/>
      <c r="N64" s="160"/>
      <c r="O64" s="160"/>
      <c r="P64" s="160"/>
    </row>
    <row r="65" spans="1:16" hidden="1" x14ac:dyDescent="0.25">
      <c r="A65" s="160"/>
      <c r="B65" s="160"/>
      <c r="C65" s="160"/>
      <c r="D65" s="160"/>
      <c r="E65" s="161"/>
      <c r="F65" s="166"/>
      <c r="G65" s="166"/>
      <c r="H65" s="166"/>
      <c r="I65" s="166"/>
      <c r="J65" s="161"/>
      <c r="K65" s="161"/>
      <c r="L65" s="161"/>
      <c r="M65" s="161"/>
      <c r="N65" s="160"/>
      <c r="O65" s="160"/>
      <c r="P65" s="160"/>
    </row>
    <row r="66" spans="1:16" hidden="1" x14ac:dyDescent="0.25">
      <c r="A66" s="160"/>
      <c r="B66" s="160"/>
      <c r="C66" s="160"/>
      <c r="D66" s="160"/>
      <c r="E66" s="161"/>
      <c r="F66" s="166"/>
      <c r="G66" s="166"/>
      <c r="H66" s="166"/>
      <c r="I66" s="166"/>
      <c r="J66" s="160"/>
      <c r="K66" s="160"/>
      <c r="L66" s="160"/>
      <c r="M66" s="160"/>
      <c r="N66" s="160"/>
      <c r="O66" s="160"/>
      <c r="P66" s="160"/>
    </row>
    <row r="67" spans="1:16" hidden="1" x14ac:dyDescent="0.25">
      <c r="A67" s="160"/>
      <c r="B67" s="160"/>
      <c r="C67" s="160"/>
      <c r="D67" s="160"/>
      <c r="E67" s="161"/>
      <c r="F67" s="166"/>
      <c r="G67" s="166"/>
      <c r="H67" s="166"/>
      <c r="I67" s="166"/>
      <c r="J67" s="160"/>
      <c r="K67" s="160"/>
      <c r="L67" s="160"/>
      <c r="M67" s="160"/>
      <c r="N67" s="160"/>
      <c r="O67" s="160"/>
      <c r="P67" s="159"/>
    </row>
    <row r="68" spans="1:16" hidden="1" x14ac:dyDescent="0.25">
      <c r="A68" s="160"/>
      <c r="B68" s="160"/>
      <c r="C68" s="160"/>
      <c r="D68" s="160"/>
      <c r="E68" s="161"/>
      <c r="F68" s="166"/>
      <c r="G68" s="166"/>
      <c r="H68" s="166"/>
      <c r="I68" s="166"/>
      <c r="J68" s="160"/>
      <c r="K68" s="160"/>
      <c r="L68" s="160"/>
      <c r="M68" s="160"/>
      <c r="N68" s="160"/>
      <c r="O68" s="160"/>
      <c r="P68" s="159"/>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60"/>
      <c r="L78" s="160"/>
      <c r="M78" s="160"/>
      <c r="N78" s="160"/>
      <c r="O78" s="160"/>
      <c r="P78" s="160"/>
    </row>
    <row r="79" spans="1:16" hidden="1" x14ac:dyDescent="0.25">
      <c r="A79" s="160"/>
      <c r="B79" s="160"/>
      <c r="C79" s="160"/>
      <c r="D79" s="160"/>
      <c r="E79" s="161"/>
      <c r="F79" s="166"/>
      <c r="G79" s="166"/>
      <c r="H79" s="166"/>
      <c r="I79" s="166"/>
      <c r="J79" s="160"/>
      <c r="K79" s="160"/>
      <c r="L79" s="160"/>
      <c r="M79" s="160"/>
      <c r="N79" s="160"/>
      <c r="O79" s="160"/>
      <c r="P79" s="160"/>
    </row>
    <row r="80" spans="1:16" hidden="1" x14ac:dyDescent="0.25">
      <c r="A80" s="160"/>
      <c r="B80" s="160"/>
      <c r="C80" s="160"/>
      <c r="D80" s="160"/>
      <c r="E80" s="161"/>
      <c r="F80" s="166"/>
      <c r="G80" s="166"/>
      <c r="H80" s="166"/>
      <c r="I80" s="166"/>
      <c r="J80" s="160"/>
      <c r="K80" s="159"/>
      <c r="L80" s="159"/>
      <c r="M80" s="159"/>
      <c r="N80" s="160"/>
      <c r="O80" s="160"/>
      <c r="P80" s="160"/>
    </row>
    <row r="81" spans="1:16" hidden="1" x14ac:dyDescent="0.25">
      <c r="A81" s="160"/>
      <c r="B81" s="160"/>
      <c r="C81" s="160"/>
      <c r="D81" s="160"/>
      <c r="E81" s="161"/>
      <c r="F81" s="166"/>
      <c r="G81" s="166"/>
      <c r="H81" s="166"/>
      <c r="I81" s="166"/>
      <c r="J81" s="160"/>
      <c r="K81" s="160"/>
      <c r="L81" s="160"/>
      <c r="M81" s="160"/>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84"/>
      <c r="N83" s="160"/>
      <c r="O83" s="160"/>
      <c r="P83" s="160"/>
    </row>
    <row r="84" spans="1:16" hidden="1" x14ac:dyDescent="0.25">
      <c r="A84" s="160"/>
      <c r="B84" s="160"/>
      <c r="C84" s="160"/>
      <c r="D84" s="160"/>
      <c r="E84" s="161"/>
      <c r="F84" s="166"/>
      <c r="G84" s="166"/>
      <c r="H84" s="166"/>
      <c r="I84" s="166"/>
      <c r="J84" s="160"/>
      <c r="K84" s="84"/>
      <c r="L84" s="84"/>
      <c r="M84" s="84"/>
      <c r="N84" s="160"/>
      <c r="O84" s="160"/>
      <c r="P84" s="160"/>
    </row>
    <row r="85" spans="1:16" hidden="1" x14ac:dyDescent="0.25">
      <c r="A85" s="160"/>
      <c r="B85" s="160"/>
      <c r="C85" s="160"/>
      <c r="D85" s="160"/>
      <c r="E85" s="161"/>
      <c r="F85" s="166"/>
      <c r="G85" s="166"/>
      <c r="H85" s="166"/>
      <c r="I85" s="166"/>
      <c r="J85" s="160"/>
      <c r="K85" s="84"/>
      <c r="L85" s="84"/>
      <c r="M85" s="96"/>
      <c r="N85" s="160"/>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97"/>
      <c r="O87" s="160"/>
      <c r="P87" s="160"/>
    </row>
    <row r="88" spans="1:16" hidden="1" x14ac:dyDescent="0.25">
      <c r="A88" s="160"/>
      <c r="B88" s="160"/>
      <c r="C88" s="160"/>
      <c r="D88" s="160"/>
      <c r="E88" s="161"/>
      <c r="F88" s="166"/>
      <c r="G88" s="166"/>
      <c r="H88" s="166"/>
      <c r="I88" s="166"/>
      <c r="J88" s="160"/>
      <c r="K88" s="160"/>
      <c r="L88" s="160"/>
      <c r="M88" s="160"/>
      <c r="N88" s="97"/>
      <c r="O88" s="160"/>
      <c r="P88" s="160"/>
    </row>
    <row r="89" spans="1:16" hidden="1" x14ac:dyDescent="0.25">
      <c r="A89" s="160"/>
      <c r="B89" s="160"/>
      <c r="C89" s="160"/>
      <c r="D89" s="160"/>
      <c r="E89" s="161"/>
      <c r="F89" s="166"/>
      <c r="G89" s="166"/>
      <c r="H89" s="166"/>
      <c r="I89" s="166"/>
      <c r="J89" s="160"/>
      <c r="K89" s="160"/>
      <c r="L89" s="160"/>
      <c r="M89" s="160"/>
      <c r="N89" s="160"/>
      <c r="O89" s="160"/>
      <c r="P89" s="160"/>
    </row>
    <row r="90" spans="1:16" hidden="1" x14ac:dyDescent="0.25">
      <c r="A90" s="160"/>
      <c r="B90" s="160"/>
      <c r="C90" s="160"/>
      <c r="D90" s="160"/>
      <c r="E90" s="98"/>
      <c r="F90" s="166"/>
      <c r="G90" s="166"/>
      <c r="H90" s="166"/>
      <c r="I90" s="166"/>
      <c r="J90" s="160"/>
      <c r="K90" s="84"/>
      <c r="L90" s="84"/>
      <c r="M90" s="84"/>
      <c r="N90" s="160"/>
      <c r="O90" s="160"/>
      <c r="P90" s="160"/>
    </row>
    <row r="91" spans="1:16" hidden="1" x14ac:dyDescent="0.25"/>
    <row r="92" spans="1:16" hidden="1" x14ac:dyDescent="0.25"/>
    <row r="93" spans="1:16" hidden="1" x14ac:dyDescent="0.25">
      <c r="A93" s="158" t="s">
        <v>7</v>
      </c>
      <c r="D93" s="158" t="s">
        <v>18</v>
      </c>
      <c r="E93" s="38" t="s">
        <v>19</v>
      </c>
    </row>
    <row r="94" spans="1:16" hidden="1" x14ac:dyDescent="0.25">
      <c r="A94" s="158" t="str">
        <f>IF(N22=0,"",N22)</f>
        <v/>
      </c>
      <c r="D94" s="158">
        <f t="shared" ref="D94:D108" ca="1" si="2">IF(A94="",0,VLOOKUP(A94,INDIRECT("'"&amp;$I$7&amp;"'!C500:M515"),11,0))</f>
        <v>0</v>
      </c>
      <c r="E94" s="38" t="str">
        <f>IF(O22="","",SUM(D94/O22)*#REF!)</f>
        <v/>
      </c>
    </row>
    <row r="95" spans="1:16" hidden="1" x14ac:dyDescent="0.25">
      <c r="A95" s="158" t="str">
        <f>IF(N24=0,"",N24)</f>
        <v/>
      </c>
      <c r="D95" s="158">
        <f t="shared" ca="1" si="2"/>
        <v>0</v>
      </c>
      <c r="E95" s="38" t="str">
        <f>IF(O24="","",SUM(D95/O24)*#REF!)</f>
        <v/>
      </c>
    </row>
    <row r="96" spans="1:16" hidden="1" x14ac:dyDescent="0.25">
      <c r="A96" s="158" t="str">
        <f>IF(N27=0,"",N27)</f>
        <v/>
      </c>
      <c r="D96" s="158">
        <f t="shared" ca="1" si="2"/>
        <v>0</v>
      </c>
      <c r="E96" s="38" t="str">
        <f>IF(O27="","",SUM(D96/O27)*#REF!)</f>
        <v/>
      </c>
    </row>
    <row r="97" spans="1:5" hidden="1" x14ac:dyDescent="0.25">
      <c r="A97" s="158" t="str">
        <f>IF(N28=0,"",N28)</f>
        <v/>
      </c>
      <c r="D97" s="158">
        <f t="shared" ca="1" si="2"/>
        <v>0</v>
      </c>
      <c r="E97" s="38" t="str">
        <f>IF(O28="","",SUM(D97/O28)*#REF!)</f>
        <v/>
      </c>
    </row>
    <row r="98" spans="1:5" hidden="1" x14ac:dyDescent="0.25">
      <c r="A98" s="158" t="str">
        <f>IF(N29=0,"",N29)</f>
        <v/>
      </c>
      <c r="D98" s="158">
        <f t="shared" ca="1" si="2"/>
        <v>0</v>
      </c>
      <c r="E98" s="38" t="str">
        <f>IF(O29="","",SUM(D98/O29)*#REF!)</f>
        <v/>
      </c>
    </row>
    <row r="99" spans="1:5" hidden="1" x14ac:dyDescent="0.25">
      <c r="A99" s="158" t="str">
        <f t="shared" ref="A99" si="3">IF(N33=0,"",N33)</f>
        <v/>
      </c>
      <c r="D99" s="158">
        <f t="shared" ca="1" si="2"/>
        <v>0</v>
      </c>
      <c r="E99" s="38" t="str">
        <f>IF(O33="","",SUM(D99/O33)*#REF!)</f>
        <v/>
      </c>
    </row>
    <row r="100" spans="1:5" hidden="1" x14ac:dyDescent="0.25">
      <c r="A100" s="158" t="e">
        <f>IF(#REF!=0,"",#REF!)</f>
        <v>#REF!</v>
      </c>
      <c r="D100" s="158" t="e">
        <f t="shared" ca="1" si="2"/>
        <v>#REF!</v>
      </c>
      <c r="E100" s="38" t="e">
        <f>IF(#REF!="","",SUM(D100/#REF!)*#REF!)</f>
        <v>#REF!</v>
      </c>
    </row>
    <row r="101" spans="1:5" hidden="1" x14ac:dyDescent="0.25">
      <c r="A101" s="158" t="str">
        <f>IF(N34=0,"",N34)</f>
        <v/>
      </c>
      <c r="D101" s="158">
        <f t="shared" ca="1" si="2"/>
        <v>0</v>
      </c>
      <c r="E101" s="38" t="str">
        <f>IF(O34="","",SUM(D101/O34)*#REF!)</f>
        <v/>
      </c>
    </row>
    <row r="102" spans="1:5" hidden="1" x14ac:dyDescent="0.25">
      <c r="A102" s="158" t="str">
        <f>IF(N35=0,"",N35)</f>
        <v/>
      </c>
      <c r="D102" s="158">
        <f t="shared" ca="1" si="2"/>
        <v>0</v>
      </c>
      <c r="E102" s="38" t="str">
        <f>IF(O35="","",SUM(D102/O35)*#REF!)</f>
        <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idden="1" x14ac:dyDescent="0.25">
      <c r="A107" s="158" t="e">
        <f>IF(#REF!=0,"",#REF!)</f>
        <v>#REF!</v>
      </c>
      <c r="D107" s="158" t="e">
        <f t="shared" ca="1" si="2"/>
        <v>#REF!</v>
      </c>
      <c r="E107" s="38" t="e">
        <f>IF(#REF!="","",SUM(D107/#REF!)*#REF!)</f>
        <v>#REF!</v>
      </c>
    </row>
    <row r="108" spans="1:5" hidden="1" x14ac:dyDescent="0.25">
      <c r="A108" s="158" t="e">
        <f>IF(#REF!=0,"",#REF!)</f>
        <v>#REF!</v>
      </c>
      <c r="D108" s="158" t="e">
        <f t="shared" ca="1" si="2"/>
        <v>#REF!</v>
      </c>
      <c r="E108" s="38" t="e">
        <f>IF(#REF!="","",SUM(D108/#REF!)*#REF!)</f>
        <v>#REF!</v>
      </c>
    </row>
    <row r="109" spans="1:5" ht="15.75" hidden="1" thickBot="1" x14ac:dyDescent="0.3">
      <c r="A109" s="99" t="s">
        <v>20</v>
      </c>
      <c r="B109" s="99"/>
      <c r="C109" s="99"/>
      <c r="D109" s="99" t="e">
        <f ca="1">SUM(D94:D108)</f>
        <v>#REF!</v>
      </c>
      <c r="E109" s="100" t="e">
        <f>SUM(E94:E108)</f>
        <v>#REF!</v>
      </c>
    </row>
    <row r="110" spans="1:5" hidden="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ue3fyn6xkeIb+pJATFjLAVBTSCQjDFPFSyl9XAhQYW1YsnV+xBplDHc+puO3BFfUDGlsmOJ0Up6zN0eSVAweqA==" saltValue="gaXi4VoDoh3T6sVkdpR3+g==" spinCount="100000" sheet="1" objects="1" scenarios="1"/>
  <mergeCells count="2">
    <mergeCell ref="B3:I3"/>
    <mergeCell ref="B44:I44"/>
  </mergeCells>
  <conditionalFormatting sqref="N16">
    <cfRule type="cellIs" dxfId="42" priority="4" operator="equal">
      <formula>"Geen 100%"</formula>
    </cfRule>
  </conditionalFormatting>
  <pageMargins left="0.7" right="0.7" top="0.75" bottom="0.75" header="0.3" footer="0.3"/>
  <pageSetup paperSize="9" scale="55" orientation="landscape" r:id="rId1"/>
  <headerFooter>
    <oddHeader>&amp;L&amp;G</oddHeader>
    <oddFooter>&amp;L* Alle bedragen zijn excl. btw&amp;R® Alpha Adviesbureau</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6">
    <tabColor rgb="FF173583"/>
  </sheetPr>
  <dimension ref="A1:Q156"/>
  <sheetViews>
    <sheetView showGridLines="0" showZeros="0" zoomScale="85" zoomScaleNormal="85" workbookViewId="0">
      <selection activeCell="J26" sqref="J26"/>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0" width="19" style="158" bestFit="1" customWidth="1"/>
    <col min="11"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2,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Hoogholtje</v>
      </c>
      <c r="C5" s="117"/>
      <c r="D5" s="117"/>
      <c r="E5" s="118"/>
      <c r="F5" s="48"/>
      <c r="G5" s="48"/>
      <c r="H5" s="48"/>
      <c r="I5" s="123"/>
      <c r="J5" s="40"/>
      <c r="K5" s="40"/>
    </row>
    <row r="6" spans="1:15" x14ac:dyDescent="0.25">
      <c r="A6" s="159"/>
      <c r="B6" s="134" t="str">
        <f>VLOOKUP(I6,verzamelblad!A5:E54,4)</f>
        <v>Mernaweg 55a</v>
      </c>
      <c r="C6" s="119"/>
      <c r="D6" s="119"/>
      <c r="E6" s="120"/>
      <c r="F6" s="53"/>
      <c r="G6" s="54" t="s">
        <v>5</v>
      </c>
      <c r="H6" s="101"/>
      <c r="I6" s="124">
        <v>2</v>
      </c>
      <c r="J6" s="40"/>
      <c r="K6" s="40"/>
      <c r="L6" s="40"/>
    </row>
    <row r="7" spans="1:15" x14ac:dyDescent="0.25">
      <c r="A7" s="159"/>
      <c r="B7" s="135" t="str">
        <f>VLOOKUP(I6,verzamelblad!A5:E54,5)</f>
        <v>Wehe den Hoorn</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verzamelblad!F6</f>
        <v>0</v>
      </c>
      <c r="H11" s="236">
        <f>'Tarieven onderhoud'!D4</f>
        <v>0</v>
      </c>
      <c r="I11" s="235">
        <f t="shared" ref="I11:I41" si="0">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verzamelblad!H6</f>
        <v>0</v>
      </c>
      <c r="H12" s="236">
        <f>'Tarieven onderhoud'!D5</f>
        <v>0</v>
      </c>
      <c r="I12" s="235">
        <f t="shared" si="0"/>
        <v>0</v>
      </c>
      <c r="J12" s="38"/>
      <c r="K12" s="79"/>
      <c r="L12" s="79"/>
      <c r="M12" s="38"/>
      <c r="N12" s="38"/>
    </row>
    <row r="13" spans="1:15" x14ac:dyDescent="0.25">
      <c r="A13" s="160"/>
      <c r="B13" s="162" t="str">
        <f>verzamelblad!I4</f>
        <v>Bomen &lt; 20cm</v>
      </c>
      <c r="C13" s="164"/>
      <c r="D13" s="164"/>
      <c r="E13" s="165"/>
      <c r="F13" s="163" t="str">
        <f>verzamelblad!I3</f>
        <v>stuks</v>
      </c>
      <c r="G13" s="344">
        <f>verzamelblad!I6</f>
        <v>23</v>
      </c>
      <c r="H13" s="236">
        <f>'Tarieven onderhoud'!D6</f>
        <v>0</v>
      </c>
      <c r="I13" s="235">
        <f t="shared" si="0"/>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verzamelblad!J6</f>
        <v>0</v>
      </c>
      <c r="H14" s="236">
        <f>'Tarieven onderhoud'!D7</f>
        <v>0</v>
      </c>
      <c r="I14" s="235">
        <f t="shared" si="0"/>
        <v>0</v>
      </c>
      <c r="J14" s="84"/>
      <c r="K14" s="84"/>
      <c r="L14" s="84"/>
      <c r="M14" s="85"/>
      <c r="N14" s="86"/>
      <c r="O14" s="160"/>
    </row>
    <row r="15" spans="1:15" x14ac:dyDescent="0.25">
      <c r="A15" s="160"/>
      <c r="B15" s="162" t="str">
        <f>verzamelblad!K4</f>
        <v>Bosplantsoen</v>
      </c>
      <c r="C15" s="164"/>
      <c r="D15" s="164"/>
      <c r="E15" s="165"/>
      <c r="F15" s="163" t="str">
        <f>verzamelblad!K3</f>
        <v>m2</v>
      </c>
      <c r="G15" s="344">
        <f>verzamelblad!K6</f>
        <v>124</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verzamelblad!L6</f>
        <v>0</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verzamelblad!N6</f>
        <v>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verzamelblad!O6</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verzamelblad!P6</f>
        <v>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verzamelblad!Q6</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verzamelblad!R6</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verzamelblad!S6</f>
        <v>0</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verzamelblad!T6</f>
        <v>0</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verzamelblad!U6</f>
        <v>0</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verzamelblad!V6</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verzamelblad!W6</f>
        <v>0</v>
      </c>
      <c r="H26" s="236">
        <f>'Tarieven onderhoud'!D19</f>
        <v>0</v>
      </c>
      <c r="I26" s="235">
        <f t="shared" si="1"/>
        <v>0</v>
      </c>
      <c r="J26" s="160"/>
      <c r="K26" s="160"/>
      <c r="L26" s="160"/>
      <c r="M26" s="160"/>
      <c r="N26" s="161"/>
      <c r="O26" s="166"/>
    </row>
    <row r="27" spans="1:15" ht="14.25" customHeight="1" x14ac:dyDescent="0.25">
      <c r="A27" s="160"/>
      <c r="B27" s="162" t="str">
        <f>verzamelblad!X4</f>
        <v>Valondergrond  valzand</v>
      </c>
      <c r="C27" s="164"/>
      <c r="D27" s="165"/>
      <c r="E27" s="165"/>
      <c r="F27" s="163" t="str">
        <f>verzamelblad!X3</f>
        <v>m2</v>
      </c>
      <c r="G27" s="344">
        <f>verzamelblad!X6</f>
        <v>0</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verzamelblad!Y6</f>
        <v>0</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verzamelblad!Z6</f>
        <v>0</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verzamelblad!AA6</f>
        <v>0</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verzamelblad!AB6</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verzamelblad!AC6</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verzamelblad!AD6</f>
        <v>0</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verzamelblad!AE6</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verzamelblad!AF6</f>
        <v>0</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verzamelblad!AG6</f>
        <v>0</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verzamelblad!AH6</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verzamelblad!AI6</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verzamelblad!AJ6</f>
        <v>0</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verzamelblad!AK6</f>
        <v>7</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verzamelblad!AM6</f>
        <v>4</v>
      </c>
      <c r="H41" s="236">
        <f>'Tarieven onderhoud'!D34</f>
        <v>0</v>
      </c>
      <c r="I41" s="348">
        <f t="shared" si="0"/>
        <v>0</v>
      </c>
      <c r="J41" s="161"/>
      <c r="K41" s="161"/>
      <c r="L41" s="161"/>
      <c r="M41" s="160"/>
      <c r="N41" s="160"/>
      <c r="O41" s="160"/>
    </row>
    <row r="42" spans="1:16" ht="15.75" thickBot="1" x14ac:dyDescent="0.3">
      <c r="A42" s="160"/>
      <c r="B42" s="152" t="s">
        <v>71</v>
      </c>
      <c r="C42" s="91"/>
      <c r="D42" s="92"/>
      <c r="E42" s="92"/>
      <c r="F42" s="93"/>
      <c r="G42" s="94"/>
      <c r="H42" s="94"/>
      <c r="I42" s="147">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1"/>
      <c r="K48" s="159"/>
      <c r="L48" s="159"/>
      <c r="M48" s="159"/>
      <c r="N48" s="160"/>
      <c r="O48" s="160"/>
      <c r="P48" s="160"/>
    </row>
    <row r="49" spans="1:16" x14ac:dyDescent="0.25">
      <c r="A49" s="160"/>
      <c r="B49" s="160"/>
      <c r="C49" s="160"/>
      <c r="D49" s="160"/>
      <c r="E49" s="95"/>
      <c r="F49" s="166"/>
      <c r="G49" s="88"/>
      <c r="H49" s="88"/>
      <c r="I49" s="88"/>
      <c r="J49" s="161"/>
      <c r="K49" s="159"/>
      <c r="L49" s="159"/>
      <c r="M49" s="159"/>
      <c r="N49" s="160"/>
      <c r="O49" s="160"/>
      <c r="P49" s="160"/>
    </row>
    <row r="50" spans="1:16" x14ac:dyDescent="0.25">
      <c r="A50" s="160"/>
      <c r="B50" s="160"/>
      <c r="C50" s="160"/>
      <c r="D50" s="160"/>
      <c r="E50" s="161"/>
      <c r="F50" s="166"/>
      <c r="G50" s="166"/>
      <c r="H50" s="166"/>
      <c r="I50" s="166"/>
      <c r="J50" s="160"/>
      <c r="K50" s="159"/>
      <c r="L50" s="159"/>
      <c r="M50" s="159"/>
      <c r="N50" s="160"/>
      <c r="O50" s="160"/>
      <c r="P50" s="160"/>
    </row>
    <row r="51" spans="1:16" x14ac:dyDescent="0.25">
      <c r="A51" s="160"/>
      <c r="B51" s="160"/>
      <c r="C51" s="160"/>
      <c r="D51" s="160"/>
      <c r="E51" s="161"/>
      <c r="F51" s="166"/>
      <c r="G51" s="166"/>
      <c r="H51" s="166"/>
      <c r="I51" s="166"/>
      <c r="J51" s="160"/>
      <c r="K51" s="160"/>
      <c r="L51" s="160"/>
      <c r="M51" s="160"/>
      <c r="N51" s="160"/>
      <c r="O51" s="160"/>
      <c r="P51" s="160"/>
    </row>
    <row r="52" spans="1:16" x14ac:dyDescent="0.25">
      <c r="A52" s="160"/>
      <c r="B52" s="160"/>
      <c r="C52" s="160"/>
      <c r="D52" s="160"/>
      <c r="E52" s="161"/>
      <c r="F52" s="166"/>
      <c r="G52" s="166"/>
      <c r="H52" s="166"/>
      <c r="I52" s="166"/>
      <c r="J52" s="161"/>
      <c r="K52" s="161"/>
      <c r="L52" s="161"/>
      <c r="M52" s="161"/>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95"/>
      <c r="F61" s="166"/>
      <c r="G61" s="88"/>
      <c r="H61" s="88"/>
      <c r="I61" s="88"/>
      <c r="J61" s="161"/>
      <c r="K61" s="159"/>
      <c r="L61" s="159"/>
      <c r="M61" s="159"/>
      <c r="N61" s="160"/>
      <c r="O61" s="160"/>
      <c r="P61" s="160"/>
    </row>
    <row r="62" spans="1:16" hidden="1" x14ac:dyDescent="0.25">
      <c r="A62" s="160"/>
      <c r="B62" s="160"/>
      <c r="C62" s="160"/>
      <c r="D62" s="160"/>
      <c r="E62" s="95"/>
      <c r="F62" s="166"/>
      <c r="G62" s="88"/>
      <c r="H62" s="88"/>
      <c r="I62" s="88"/>
      <c r="J62" s="161"/>
      <c r="K62" s="159"/>
      <c r="L62" s="159"/>
      <c r="M62" s="159"/>
      <c r="N62" s="160"/>
      <c r="O62" s="160"/>
      <c r="P62" s="160"/>
    </row>
    <row r="63" spans="1:16" hidden="1" x14ac:dyDescent="0.25">
      <c r="A63" s="160"/>
      <c r="B63" s="160"/>
      <c r="C63" s="160"/>
      <c r="D63" s="160"/>
      <c r="E63" s="161"/>
      <c r="F63" s="166"/>
      <c r="G63" s="166"/>
      <c r="H63" s="166"/>
      <c r="I63" s="166"/>
      <c r="J63" s="160"/>
      <c r="K63" s="159"/>
      <c r="L63" s="159"/>
      <c r="M63" s="159"/>
      <c r="N63" s="160"/>
      <c r="O63" s="160"/>
      <c r="P63" s="160"/>
    </row>
    <row r="64" spans="1:16" hidden="1" x14ac:dyDescent="0.25">
      <c r="A64" s="160"/>
      <c r="B64" s="160"/>
      <c r="C64" s="160"/>
      <c r="D64" s="160"/>
      <c r="E64" s="161"/>
      <c r="F64" s="166"/>
      <c r="G64" s="166"/>
      <c r="H64" s="166"/>
      <c r="I64" s="166"/>
      <c r="J64" s="161"/>
      <c r="K64" s="161"/>
      <c r="L64" s="161"/>
      <c r="M64" s="161"/>
      <c r="N64" s="160"/>
      <c r="O64" s="160"/>
      <c r="P64" s="160"/>
    </row>
    <row r="65" spans="1:16" hidden="1" x14ac:dyDescent="0.25">
      <c r="A65" s="160"/>
      <c r="B65" s="160"/>
      <c r="C65" s="160"/>
      <c r="D65" s="160"/>
      <c r="E65" s="161"/>
      <c r="F65" s="166"/>
      <c r="G65" s="166"/>
      <c r="H65" s="166"/>
      <c r="I65" s="166"/>
      <c r="J65" s="161"/>
      <c r="K65" s="161"/>
      <c r="L65" s="161"/>
      <c r="M65" s="161"/>
      <c r="N65" s="160"/>
      <c r="O65" s="160"/>
      <c r="P65" s="160"/>
    </row>
    <row r="66" spans="1:16" hidden="1" x14ac:dyDescent="0.25">
      <c r="A66" s="160"/>
      <c r="B66" s="160"/>
      <c r="C66" s="160"/>
      <c r="D66" s="160"/>
      <c r="E66" s="161"/>
      <c r="F66" s="166"/>
      <c r="G66" s="166"/>
      <c r="H66" s="166"/>
      <c r="I66" s="166"/>
      <c r="J66" s="160"/>
      <c r="K66" s="160"/>
      <c r="L66" s="160"/>
      <c r="M66" s="160"/>
      <c r="N66" s="160"/>
      <c r="O66" s="160"/>
      <c r="P66" s="160"/>
    </row>
    <row r="67" spans="1:16" hidden="1" x14ac:dyDescent="0.25">
      <c r="A67" s="160"/>
      <c r="B67" s="160"/>
      <c r="C67" s="160"/>
      <c r="D67" s="160"/>
      <c r="E67" s="161"/>
      <c r="F67" s="166"/>
      <c r="G67" s="166"/>
      <c r="H67" s="166"/>
      <c r="I67" s="166"/>
      <c r="J67" s="160"/>
      <c r="K67" s="160"/>
      <c r="L67" s="160"/>
      <c r="M67" s="160"/>
      <c r="N67" s="160"/>
      <c r="O67" s="160"/>
      <c r="P67" s="159"/>
    </row>
    <row r="68" spans="1:16" hidden="1" x14ac:dyDescent="0.25">
      <c r="A68" s="160"/>
      <c r="B68" s="160"/>
      <c r="C68" s="160"/>
      <c r="D68" s="160"/>
      <c r="E68" s="161"/>
      <c r="F68" s="166"/>
      <c r="G68" s="166"/>
      <c r="H68" s="166"/>
      <c r="I68" s="166"/>
      <c r="J68" s="160"/>
      <c r="K68" s="160"/>
      <c r="L68" s="160"/>
      <c r="M68" s="160"/>
      <c r="N68" s="160"/>
      <c r="O68" s="160"/>
      <c r="P68" s="159"/>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60"/>
      <c r="L78" s="160"/>
      <c r="M78" s="160"/>
      <c r="N78" s="160"/>
      <c r="O78" s="160"/>
      <c r="P78" s="160"/>
    </row>
    <row r="79" spans="1:16" hidden="1" x14ac:dyDescent="0.25">
      <c r="A79" s="160"/>
      <c r="B79" s="160"/>
      <c r="C79" s="160"/>
      <c r="D79" s="160"/>
      <c r="E79" s="161"/>
      <c r="F79" s="166"/>
      <c r="G79" s="166"/>
      <c r="H79" s="166"/>
      <c r="I79" s="166"/>
      <c r="J79" s="160"/>
      <c r="K79" s="160"/>
      <c r="L79" s="160"/>
      <c r="M79" s="160"/>
      <c r="N79" s="160"/>
      <c r="O79" s="160"/>
      <c r="P79" s="160"/>
    </row>
    <row r="80" spans="1:16" hidden="1" x14ac:dyDescent="0.25">
      <c r="A80" s="160"/>
      <c r="B80" s="160"/>
      <c r="C80" s="160"/>
      <c r="D80" s="160"/>
      <c r="E80" s="161"/>
      <c r="F80" s="166"/>
      <c r="G80" s="166"/>
      <c r="H80" s="166"/>
      <c r="I80" s="166"/>
      <c r="J80" s="160"/>
      <c r="K80" s="159"/>
      <c r="L80" s="159"/>
      <c r="M80" s="159"/>
      <c r="N80" s="160"/>
      <c r="O80" s="160"/>
      <c r="P80" s="160"/>
    </row>
    <row r="81" spans="1:16" hidden="1" x14ac:dyDescent="0.25">
      <c r="A81" s="160"/>
      <c r="B81" s="160"/>
      <c r="C81" s="160"/>
      <c r="D81" s="160"/>
      <c r="E81" s="161"/>
      <c r="F81" s="166"/>
      <c r="G81" s="166"/>
      <c r="H81" s="166"/>
      <c r="I81" s="166"/>
      <c r="J81" s="160"/>
      <c r="K81" s="160"/>
      <c r="L81" s="160"/>
      <c r="M81" s="160"/>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84"/>
      <c r="N83" s="160"/>
      <c r="O83" s="160"/>
      <c r="P83" s="160"/>
    </row>
    <row r="84" spans="1:16" hidden="1" x14ac:dyDescent="0.25">
      <c r="A84" s="160"/>
      <c r="B84" s="160"/>
      <c r="C84" s="160"/>
      <c r="D84" s="160"/>
      <c r="E84" s="161"/>
      <c r="F84" s="166"/>
      <c r="G84" s="166"/>
      <c r="H84" s="166"/>
      <c r="I84" s="166"/>
      <c r="J84" s="160"/>
      <c r="K84" s="84"/>
      <c r="L84" s="84"/>
      <c r="M84" s="84"/>
      <c r="N84" s="160"/>
      <c r="O84" s="160"/>
      <c r="P84" s="160"/>
    </row>
    <row r="85" spans="1:16" hidden="1" x14ac:dyDescent="0.25">
      <c r="A85" s="160"/>
      <c r="B85" s="160"/>
      <c r="C85" s="160"/>
      <c r="D85" s="160"/>
      <c r="E85" s="161"/>
      <c r="F85" s="166"/>
      <c r="G85" s="166"/>
      <c r="H85" s="166"/>
      <c r="I85" s="166"/>
      <c r="J85" s="160"/>
      <c r="K85" s="84"/>
      <c r="L85" s="84"/>
      <c r="M85" s="96"/>
      <c r="N85" s="160"/>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97"/>
      <c r="O87" s="160"/>
      <c r="P87" s="160"/>
    </row>
    <row r="88" spans="1:16" hidden="1" x14ac:dyDescent="0.25">
      <c r="A88" s="160"/>
      <c r="B88" s="160"/>
      <c r="C88" s="160"/>
      <c r="D88" s="160"/>
      <c r="E88" s="161"/>
      <c r="F88" s="166"/>
      <c r="G88" s="166"/>
      <c r="H88" s="166"/>
      <c r="I88" s="166"/>
      <c r="J88" s="160"/>
      <c r="K88" s="160"/>
      <c r="L88" s="160"/>
      <c r="M88" s="160"/>
      <c r="N88" s="97"/>
      <c r="O88" s="160"/>
      <c r="P88" s="160"/>
    </row>
    <row r="89" spans="1:16" hidden="1" x14ac:dyDescent="0.25">
      <c r="A89" s="160"/>
      <c r="B89" s="160"/>
      <c r="C89" s="160"/>
      <c r="D89" s="160"/>
      <c r="E89" s="161"/>
      <c r="F89" s="166"/>
      <c r="G89" s="166"/>
      <c r="H89" s="166"/>
      <c r="I89" s="166"/>
      <c r="J89" s="160"/>
      <c r="K89" s="160"/>
      <c r="L89" s="160"/>
      <c r="M89" s="160"/>
      <c r="N89" s="160"/>
      <c r="O89" s="160"/>
      <c r="P89" s="160"/>
    </row>
    <row r="90" spans="1:16" hidden="1" x14ac:dyDescent="0.25">
      <c r="A90" s="160"/>
      <c r="B90" s="160"/>
      <c r="C90" s="160"/>
      <c r="D90" s="160"/>
      <c r="E90" s="98"/>
      <c r="F90" s="166"/>
      <c r="G90" s="166"/>
      <c r="H90" s="166"/>
      <c r="I90" s="166"/>
      <c r="J90" s="160"/>
      <c r="K90" s="84"/>
      <c r="L90" s="84"/>
      <c r="M90" s="84"/>
      <c r="N90" s="160"/>
      <c r="O90" s="160"/>
      <c r="P90" s="160"/>
    </row>
    <row r="91" spans="1:16" hidden="1" x14ac:dyDescent="0.25"/>
    <row r="92" spans="1:16" hidden="1" x14ac:dyDescent="0.25"/>
    <row r="93" spans="1:16" hidden="1" x14ac:dyDescent="0.25">
      <c r="A93" s="158" t="s">
        <v>7</v>
      </c>
      <c r="D93" s="158" t="s">
        <v>18</v>
      </c>
      <c r="E93" s="38" t="s">
        <v>19</v>
      </c>
    </row>
    <row r="94" spans="1:16" hidden="1" x14ac:dyDescent="0.25">
      <c r="A94" s="158" t="str">
        <f>IF(N22=0,"",N22)</f>
        <v/>
      </c>
      <c r="D94" s="158">
        <f t="shared" ref="D94:D108" ca="1" si="2">IF(A94="",0,VLOOKUP(A94,INDIRECT("'"&amp;$I$7&amp;"'!C500:M515"),11,0))</f>
        <v>0</v>
      </c>
      <c r="E94" s="38" t="str">
        <f>IF(O22="","",SUM(D94/O22)*#REF!)</f>
        <v/>
      </c>
    </row>
    <row r="95" spans="1:16" hidden="1" x14ac:dyDescent="0.25">
      <c r="A95" s="158" t="str">
        <f>IF(N24=0,"",N24)</f>
        <v/>
      </c>
      <c r="D95" s="158">
        <f t="shared" ca="1" si="2"/>
        <v>0</v>
      </c>
      <c r="E95" s="38" t="str">
        <f>IF(O24="","",SUM(D95/O24)*#REF!)</f>
        <v/>
      </c>
    </row>
    <row r="96" spans="1:16" hidden="1" x14ac:dyDescent="0.25">
      <c r="A96" s="158" t="str">
        <f>IF(N27=0,"",N27)</f>
        <v/>
      </c>
      <c r="D96" s="158">
        <f t="shared" ca="1" si="2"/>
        <v>0</v>
      </c>
      <c r="E96" s="38" t="str">
        <f>IF(O27="","",SUM(D96/O27)*#REF!)</f>
        <v/>
      </c>
    </row>
    <row r="97" spans="1:5" hidden="1" x14ac:dyDescent="0.25">
      <c r="A97" s="158" t="str">
        <f>IF(N28=0,"",N28)</f>
        <v/>
      </c>
      <c r="D97" s="158">
        <f t="shared" ca="1" si="2"/>
        <v>0</v>
      </c>
      <c r="E97" s="38" t="str">
        <f>IF(O28="","",SUM(D97/O28)*#REF!)</f>
        <v/>
      </c>
    </row>
    <row r="98" spans="1:5" hidden="1" x14ac:dyDescent="0.25">
      <c r="A98" s="158" t="str">
        <f>IF(N29=0,"",N29)</f>
        <v/>
      </c>
      <c r="D98" s="158">
        <f t="shared" ca="1" si="2"/>
        <v>0</v>
      </c>
      <c r="E98" s="38" t="str">
        <f>IF(O29="","",SUM(D98/O29)*#REF!)</f>
        <v/>
      </c>
    </row>
    <row r="99" spans="1:5" hidden="1" x14ac:dyDescent="0.25">
      <c r="A99" s="158" t="str">
        <f t="shared" ref="A99" si="3">IF(N33=0,"",N33)</f>
        <v/>
      </c>
      <c r="D99" s="158">
        <f t="shared" ca="1" si="2"/>
        <v>0</v>
      </c>
      <c r="E99" s="38" t="str">
        <f>IF(O33="","",SUM(D99/O33)*#REF!)</f>
        <v/>
      </c>
    </row>
    <row r="100" spans="1:5" hidden="1" x14ac:dyDescent="0.25">
      <c r="A100" s="158" t="e">
        <f>IF(#REF!=0,"",#REF!)</f>
        <v>#REF!</v>
      </c>
      <c r="D100" s="158" t="e">
        <f t="shared" ca="1" si="2"/>
        <v>#REF!</v>
      </c>
      <c r="E100" s="38" t="e">
        <f>IF(#REF!="","",SUM(D100/#REF!)*#REF!)</f>
        <v>#REF!</v>
      </c>
    </row>
    <row r="101" spans="1:5" hidden="1" x14ac:dyDescent="0.25">
      <c r="A101" s="158" t="str">
        <f>IF(N34=0,"",N34)</f>
        <v/>
      </c>
      <c r="D101" s="158">
        <f t="shared" ca="1" si="2"/>
        <v>0</v>
      </c>
      <c r="E101" s="38" t="str">
        <f>IF(O34="","",SUM(D101/O34)*#REF!)</f>
        <v/>
      </c>
    </row>
    <row r="102" spans="1:5" hidden="1" x14ac:dyDescent="0.25">
      <c r="A102" s="158" t="str">
        <f>IF(N35=0,"",N35)</f>
        <v/>
      </c>
      <c r="D102" s="158">
        <f t="shared" ca="1" si="2"/>
        <v>0</v>
      </c>
      <c r="E102" s="38" t="str">
        <f>IF(O35="","",SUM(D102/O35)*#REF!)</f>
        <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idden="1" x14ac:dyDescent="0.25">
      <c r="A107" s="158" t="e">
        <f>IF(#REF!=0,"",#REF!)</f>
        <v>#REF!</v>
      </c>
      <c r="D107" s="158" t="e">
        <f t="shared" ca="1" si="2"/>
        <v>#REF!</v>
      </c>
      <c r="E107" s="38" t="e">
        <f>IF(#REF!="","",SUM(D107/#REF!)*#REF!)</f>
        <v>#REF!</v>
      </c>
    </row>
    <row r="108" spans="1:5" hidden="1" x14ac:dyDescent="0.25">
      <c r="A108" s="158" t="e">
        <f>IF(#REF!=0,"",#REF!)</f>
        <v>#REF!</v>
      </c>
      <c r="D108" s="158" t="e">
        <f t="shared" ca="1" si="2"/>
        <v>#REF!</v>
      </c>
      <c r="E108" s="38" t="e">
        <f>IF(#REF!="","",SUM(D108/#REF!)*#REF!)</f>
        <v>#REF!</v>
      </c>
    </row>
    <row r="109" spans="1:5" ht="15.75" hidden="1" thickBot="1" x14ac:dyDescent="0.3">
      <c r="A109" s="99" t="s">
        <v>20</v>
      </c>
      <c r="B109" s="99"/>
      <c r="C109" s="99"/>
      <c r="D109" s="99" t="e">
        <f ca="1">SUM(D94:D108)</f>
        <v>#REF!</v>
      </c>
      <c r="E109" s="100" t="e">
        <f>SUM(E94:E108)</f>
        <v>#REF!</v>
      </c>
    </row>
    <row r="110" spans="1:5" ht="15.75" hidden="1" thickTop="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RNnWCna+N9zuHwoJ7wyYcIjUpH/q/qzPjR8D263UK3BXodgBKPc9qMXkiCdthKQTdL1kdjqtOQYK4+SPdfE3hg==" saltValue="TEYQY/ZYjTOt4JFweA8mhA==" spinCount="100000" sheet="1" objects="1" scenarios="1"/>
  <mergeCells count="2">
    <mergeCell ref="B3:I3"/>
    <mergeCell ref="B44:I44"/>
  </mergeCells>
  <conditionalFormatting sqref="N16">
    <cfRule type="cellIs" dxfId="41"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tabColor rgb="FF173583"/>
  </sheetPr>
  <dimension ref="A1:Q156"/>
  <sheetViews>
    <sheetView showGridLines="0" showZeros="0" topLeftCell="A25" zoomScale="85" zoomScaleNormal="85" workbookViewId="0">
      <selection activeCell="I38" sqref="I38"/>
    </sheetView>
  </sheetViews>
  <sheetFormatPr defaultColWidth="0" defaultRowHeight="15" x14ac:dyDescent="0.25"/>
  <cols>
    <col min="1" max="1" width="8.140625" style="158" customWidth="1"/>
    <col min="2" max="2" width="72.7109375" style="158" customWidth="1"/>
    <col min="3" max="4" width="15.7109375" style="158" customWidth="1"/>
    <col min="5" max="5" width="15.7109375" style="38" customWidth="1"/>
    <col min="6" max="6" width="15.7109375" style="39" customWidth="1"/>
    <col min="7" max="9" width="16.85546875" style="39" customWidth="1"/>
    <col min="10" max="10" width="19" style="158" bestFit="1" customWidth="1"/>
    <col min="11" max="11" width="15.7109375" style="158" customWidth="1"/>
    <col min="12" max="15" width="15.7109375" style="158" hidden="1" customWidth="1"/>
    <col min="16" max="16" width="16.42578125" style="158" hidden="1" customWidth="1"/>
    <col min="17" max="17" width="2.140625" style="158" hidden="1" customWidth="1"/>
    <col min="18" max="16384" width="0" style="158" hidden="1"/>
  </cols>
  <sheetData>
    <row r="1" spans="1:15" x14ac:dyDescent="0.25">
      <c r="D1" s="37"/>
    </row>
    <row r="2" spans="1:15" x14ac:dyDescent="0.25">
      <c r="D2" s="37"/>
    </row>
    <row r="3" spans="1:15" ht="21.75" customHeight="1" x14ac:dyDescent="0.35">
      <c r="B3" s="350" t="str">
        <f>CONCATENATE("Uitvoeringsbepaling"," ",I6,", onderdeel van ",verzamelblad!A2," ",verzamelblad!A3)</f>
        <v>Uitvoeringsbepaling 3, onderdeel van bestek 2021-GRB2309</v>
      </c>
      <c r="C3" s="351"/>
      <c r="D3" s="351"/>
      <c r="E3" s="351"/>
      <c r="F3" s="351"/>
      <c r="G3" s="351"/>
      <c r="H3" s="351"/>
      <c r="I3" s="352"/>
    </row>
    <row r="4" spans="1:15" x14ac:dyDescent="0.25">
      <c r="A4" s="40"/>
      <c r="B4" s="41"/>
      <c r="C4" s="41"/>
      <c r="D4" s="41"/>
      <c r="E4" s="42"/>
      <c r="F4" s="43"/>
      <c r="G4" s="43"/>
      <c r="H4" s="43"/>
      <c r="I4" s="43"/>
      <c r="J4" s="40"/>
      <c r="K4" s="40"/>
      <c r="L4" s="40"/>
    </row>
    <row r="5" spans="1:15" ht="15" customHeight="1" x14ac:dyDescent="0.25">
      <c r="A5" s="159"/>
      <c r="B5" s="132" t="str">
        <f>VLOOKUP(I6,verzamelblad!A5:E54,3)</f>
        <v>Jenaplanschool In de Manne</v>
      </c>
      <c r="C5" s="117"/>
      <c r="D5" s="117"/>
      <c r="E5" s="118"/>
      <c r="F5" s="48"/>
      <c r="G5" s="48"/>
      <c r="H5" s="48"/>
      <c r="I5" s="123"/>
      <c r="J5" s="40"/>
      <c r="K5" s="40"/>
    </row>
    <row r="6" spans="1:15" x14ac:dyDescent="0.25">
      <c r="A6" s="159"/>
      <c r="B6" s="134" t="str">
        <f>VLOOKUP(I6,verzamelblad!A5:E54,4)</f>
        <v>Steenstraat 30</v>
      </c>
      <c r="C6" s="119"/>
      <c r="D6" s="119"/>
      <c r="E6" s="120"/>
      <c r="F6" s="53"/>
      <c r="G6" s="54" t="s">
        <v>5</v>
      </c>
      <c r="H6" s="101"/>
      <c r="I6" s="124">
        <v>3</v>
      </c>
      <c r="J6" s="40"/>
      <c r="K6" s="40"/>
      <c r="L6" s="40"/>
    </row>
    <row r="7" spans="1:15" x14ac:dyDescent="0.25">
      <c r="A7" s="159"/>
      <c r="B7" s="135" t="str">
        <f>VLOOKUP(I6,verzamelblad!A5:E54,5)</f>
        <v>Veendam</v>
      </c>
      <c r="C7" s="121"/>
      <c r="D7" s="121"/>
      <c r="E7" s="122"/>
      <c r="F7" s="59"/>
      <c r="G7" s="60"/>
      <c r="H7" s="60"/>
      <c r="I7" s="125"/>
      <c r="J7" s="40"/>
      <c r="K7" s="40"/>
      <c r="L7" s="40"/>
    </row>
    <row r="8" spans="1:15" x14ac:dyDescent="0.25">
      <c r="A8" s="160"/>
      <c r="B8" s="160"/>
      <c r="C8" s="160"/>
      <c r="D8" s="160"/>
      <c r="E8" s="161"/>
      <c r="F8" s="64"/>
      <c r="G8" s="64"/>
      <c r="H8" s="64"/>
      <c r="I8" s="64"/>
      <c r="J8" s="65"/>
      <c r="K8" s="40"/>
      <c r="L8" s="40"/>
      <c r="M8" s="40"/>
    </row>
    <row r="9" spans="1:15" x14ac:dyDescent="0.25">
      <c r="A9" s="160"/>
      <c r="B9" s="160"/>
      <c r="C9" s="160"/>
      <c r="D9" s="160"/>
      <c r="E9" s="66">
        <f>VLOOKUP($I$6,verzamelblad!$A$5:$EX$51,14,0)</f>
        <v>0</v>
      </c>
      <c r="G9" s="64"/>
      <c r="H9" s="64"/>
      <c r="I9" s="64"/>
      <c r="J9" s="40"/>
      <c r="K9" s="40"/>
      <c r="L9" s="40"/>
      <c r="M9" s="40"/>
    </row>
    <row r="10" spans="1:15" x14ac:dyDescent="0.25">
      <c r="A10" s="160"/>
      <c r="B10" s="126" t="s">
        <v>44</v>
      </c>
      <c r="C10" s="127"/>
      <c r="D10" s="128"/>
      <c r="E10" s="128"/>
      <c r="F10" s="129" t="s">
        <v>189</v>
      </c>
      <c r="G10" s="129" t="s">
        <v>4</v>
      </c>
      <c r="H10" s="130" t="s">
        <v>190</v>
      </c>
      <c r="I10" s="131" t="s">
        <v>191</v>
      </c>
      <c r="J10" s="161"/>
      <c r="K10" s="161"/>
      <c r="L10" s="72"/>
      <c r="M10" s="38"/>
    </row>
    <row r="11" spans="1:15" x14ac:dyDescent="0.25">
      <c r="A11" s="160"/>
      <c r="B11" s="162" t="str">
        <f>verzamelblad!F4</f>
        <v>Schoolplein vegen (m2 = totaal van 2 beurten per jaar)</v>
      </c>
      <c r="C11" s="116"/>
      <c r="D11" s="74"/>
      <c r="E11" s="75"/>
      <c r="F11" s="163" t="str">
        <f>verzamelblad!F3</f>
        <v>m2</v>
      </c>
      <c r="G11" s="344">
        <f>verzamelblad!F7</f>
        <v>2296</v>
      </c>
      <c r="H11" s="236">
        <f>'Tarieven onderhoud'!D4</f>
        <v>0</v>
      </c>
      <c r="I11" s="235">
        <f>SUM(G11*H11)</f>
        <v>0</v>
      </c>
      <c r="J11" s="161"/>
      <c r="K11" s="161"/>
      <c r="L11" s="72"/>
      <c r="M11" s="38"/>
    </row>
    <row r="12" spans="1:15" ht="18.75" customHeight="1" x14ac:dyDescent="0.25">
      <c r="B12" s="162" t="str">
        <f>verzamelblad!H4</f>
        <v>Vorm en leibomen</v>
      </c>
      <c r="C12" s="74"/>
      <c r="D12" s="74"/>
      <c r="E12" s="75"/>
      <c r="F12" s="163" t="str">
        <f>verzamelblad!H3</f>
        <v>stuks</v>
      </c>
      <c r="G12" s="344">
        <f>verzamelblad!H7</f>
        <v>0</v>
      </c>
      <c r="H12" s="236">
        <f>'Tarieven onderhoud'!D5</f>
        <v>0</v>
      </c>
      <c r="I12" s="235">
        <f>SUM(G12*H12)</f>
        <v>0</v>
      </c>
      <c r="J12" s="38"/>
      <c r="K12" s="79"/>
      <c r="L12" s="79"/>
      <c r="M12" s="38"/>
      <c r="N12" s="38"/>
    </row>
    <row r="13" spans="1:15" x14ac:dyDescent="0.25">
      <c r="A13" s="160"/>
      <c r="B13" s="162" t="str">
        <f>verzamelblad!I4</f>
        <v>Bomen &lt; 20cm</v>
      </c>
      <c r="C13" s="164"/>
      <c r="D13" s="164"/>
      <c r="E13" s="165"/>
      <c r="F13" s="163" t="str">
        <f>verzamelblad!I3</f>
        <v>stuks</v>
      </c>
      <c r="G13" s="344">
        <f>verzamelblad!I7</f>
        <v>7</v>
      </c>
      <c r="H13" s="236">
        <f>'Tarieven onderhoud'!D6</f>
        <v>0</v>
      </c>
      <c r="I13" s="235">
        <f>SUM(G13*H13)</f>
        <v>0</v>
      </c>
      <c r="J13" s="84"/>
      <c r="K13" s="84"/>
      <c r="L13" s="84"/>
      <c r="M13" s="85"/>
      <c r="N13" s="86"/>
      <c r="O13" s="160"/>
    </row>
    <row r="14" spans="1:15" x14ac:dyDescent="0.25">
      <c r="A14" s="160"/>
      <c r="B14" s="162" t="str">
        <f>verzamelblad!J4</f>
        <v>Bomen &gt; 20cm</v>
      </c>
      <c r="C14" s="164"/>
      <c r="D14" s="164"/>
      <c r="E14" s="165"/>
      <c r="F14" s="163" t="str">
        <f>verzamelblad!J3</f>
        <v>stuks</v>
      </c>
      <c r="G14" s="344">
        <f>verzamelblad!J7</f>
        <v>0</v>
      </c>
      <c r="H14" s="236">
        <f>'Tarieven onderhoud'!D7</f>
        <v>0</v>
      </c>
      <c r="I14" s="235">
        <f t="shared" ref="I14:I41" si="0">SUM(G14*H14)</f>
        <v>0</v>
      </c>
      <c r="J14" s="84"/>
      <c r="K14" s="84"/>
      <c r="L14" s="84"/>
      <c r="M14" s="85"/>
      <c r="N14" s="86"/>
      <c r="O14" s="160"/>
    </row>
    <row r="15" spans="1:15" x14ac:dyDescent="0.25">
      <c r="A15" s="160"/>
      <c r="B15" s="162" t="str">
        <f>verzamelblad!K4</f>
        <v>Bosplantsoen</v>
      </c>
      <c r="C15" s="164"/>
      <c r="D15" s="164"/>
      <c r="E15" s="165"/>
      <c r="F15" s="163" t="str">
        <f>verzamelblad!K3</f>
        <v>m2</v>
      </c>
      <c r="G15" s="344">
        <f>verzamelblad!K7</f>
        <v>99</v>
      </c>
      <c r="H15" s="236">
        <f>'Tarieven onderhoud'!D8</f>
        <v>0</v>
      </c>
      <c r="I15" s="235">
        <f t="shared" si="0"/>
        <v>0</v>
      </c>
      <c r="J15" s="84"/>
      <c r="K15" s="84"/>
      <c r="L15" s="84"/>
      <c r="M15" s="85"/>
      <c r="N15" s="86"/>
      <c r="O15" s="160"/>
    </row>
    <row r="16" spans="1:15" x14ac:dyDescent="0.25">
      <c r="A16" s="160"/>
      <c r="B16" s="162" t="str">
        <f>verzamelblad!L4</f>
        <v>(Blok) hagen (m2 = 2-zijdig / m1 x H=100)</v>
      </c>
      <c r="C16" s="164"/>
      <c r="D16" s="164"/>
      <c r="E16" s="165"/>
      <c r="F16" s="163" t="str">
        <f>verzamelblad!L3</f>
        <v>m2</v>
      </c>
      <c r="G16" s="344">
        <f>verzamelblad!L7</f>
        <v>294</v>
      </c>
      <c r="H16" s="236">
        <f>'Tarieven onderhoud'!D9</f>
        <v>0</v>
      </c>
      <c r="I16" s="235">
        <f t="shared" si="0"/>
        <v>0</v>
      </c>
      <c r="J16" s="84"/>
      <c r="K16" s="84"/>
      <c r="L16" s="84"/>
      <c r="M16" s="85"/>
      <c r="N16" s="161"/>
      <c r="O16" s="160"/>
    </row>
    <row r="17" spans="1:15" x14ac:dyDescent="0.25">
      <c r="A17" s="160"/>
      <c r="B17" s="162" t="str">
        <f>verzamelblad!N4</f>
        <v>Sier en grove heesters</v>
      </c>
      <c r="C17" s="164"/>
      <c r="D17" s="164"/>
      <c r="E17" s="165"/>
      <c r="F17" s="163" t="str">
        <f>verzamelblad!N3</f>
        <v>m2</v>
      </c>
      <c r="G17" s="344">
        <f>verzamelblad!N7</f>
        <v>0</v>
      </c>
      <c r="H17" s="236">
        <f>'Tarieven onderhoud'!D10</f>
        <v>0</v>
      </c>
      <c r="I17" s="235">
        <f t="shared" si="0"/>
        <v>0</v>
      </c>
      <c r="J17" s="160"/>
      <c r="K17" s="160"/>
      <c r="L17" s="160"/>
      <c r="M17" s="160"/>
      <c r="N17" s="160"/>
      <c r="O17" s="160"/>
    </row>
    <row r="18" spans="1:15" x14ac:dyDescent="0.25">
      <c r="A18" s="160"/>
      <c r="B18" s="162" t="str">
        <f>verzamelblad!O4</f>
        <v>Sollitaire beplanting in verharding</v>
      </c>
      <c r="C18" s="164"/>
      <c r="D18" s="164"/>
      <c r="E18" s="165"/>
      <c r="F18" s="163" t="str">
        <f>verzamelblad!O3</f>
        <v>m2</v>
      </c>
      <c r="G18" s="344">
        <f>verzamelblad!O7</f>
        <v>0</v>
      </c>
      <c r="H18" s="236">
        <f>'Tarieven onderhoud'!D11</f>
        <v>0</v>
      </c>
      <c r="I18" s="235">
        <f t="shared" si="0"/>
        <v>0</v>
      </c>
      <c r="J18" s="160"/>
      <c r="K18" s="160"/>
      <c r="L18" s="160"/>
      <c r="M18" s="160"/>
      <c r="N18" s="160"/>
      <c r="O18" s="160"/>
    </row>
    <row r="19" spans="1:15" x14ac:dyDescent="0.25">
      <c r="A19" s="160"/>
      <c r="B19" s="162" t="str">
        <f>verzamelblad!P4</f>
        <v>Bodembedekkers</v>
      </c>
      <c r="C19" s="164"/>
      <c r="D19" s="164"/>
      <c r="E19" s="165"/>
      <c r="F19" s="163" t="str">
        <f>verzamelblad!P3</f>
        <v>m2</v>
      </c>
      <c r="G19" s="344">
        <f>verzamelblad!P7</f>
        <v>0</v>
      </c>
      <c r="H19" s="236">
        <f>'Tarieven onderhoud'!D12</f>
        <v>0</v>
      </c>
      <c r="I19" s="235">
        <f t="shared" si="0"/>
        <v>0</v>
      </c>
      <c r="J19" s="160"/>
      <c r="K19" s="160"/>
      <c r="L19" s="160"/>
      <c r="M19" s="160"/>
      <c r="N19" s="160"/>
      <c r="O19" s="160"/>
    </row>
    <row r="20" spans="1:15" ht="15.75" customHeight="1" x14ac:dyDescent="0.25">
      <c r="A20" s="160"/>
      <c r="B20" s="162" t="str">
        <f>verzamelblad!Q4</f>
        <v>Klimplanten</v>
      </c>
      <c r="C20" s="164"/>
      <c r="D20" s="164"/>
      <c r="E20" s="165"/>
      <c r="F20" s="163" t="str">
        <f>verzamelblad!Q3</f>
        <v>m2</v>
      </c>
      <c r="G20" s="344">
        <f>verzamelblad!Q7</f>
        <v>0</v>
      </c>
      <c r="H20" s="236">
        <f>'Tarieven onderhoud'!D13</f>
        <v>0</v>
      </c>
      <c r="I20" s="235">
        <f t="shared" si="0"/>
        <v>0</v>
      </c>
      <c r="J20" s="160"/>
      <c r="K20" s="160"/>
      <c r="L20" s="160"/>
      <c r="M20" s="160"/>
      <c r="N20" s="160"/>
      <c r="O20" s="160"/>
    </row>
    <row r="21" spans="1:15" ht="15.75" customHeight="1" x14ac:dyDescent="0.25">
      <c r="A21" s="160"/>
      <c r="B21" s="162" t="str">
        <f>verzamelblad!R4</f>
        <v>Vaste planten</v>
      </c>
      <c r="C21" s="164"/>
      <c r="D21" s="164"/>
      <c r="E21" s="165"/>
      <c r="F21" s="163" t="str">
        <f>verzamelblad!R3</f>
        <v>m2</v>
      </c>
      <c r="G21" s="344">
        <f>verzamelblad!R7</f>
        <v>0</v>
      </c>
      <c r="H21" s="236">
        <f>'Tarieven onderhoud'!D14</f>
        <v>0</v>
      </c>
      <c r="I21" s="235">
        <f t="shared" si="0"/>
        <v>0</v>
      </c>
      <c r="J21" s="160"/>
      <c r="K21" s="160"/>
      <c r="L21" s="160"/>
      <c r="M21" s="160"/>
      <c r="N21" s="160"/>
      <c r="O21" s="160"/>
    </row>
    <row r="22" spans="1:15" x14ac:dyDescent="0.25">
      <c r="A22" s="160"/>
      <c r="B22" s="162" t="str">
        <f>verzamelblad!S4</f>
        <v>Gazons</v>
      </c>
      <c r="C22" s="164"/>
      <c r="D22" s="87"/>
      <c r="E22" s="165"/>
      <c r="F22" s="163" t="str">
        <f>verzamelblad!S3</f>
        <v>m2</v>
      </c>
      <c r="G22" s="344">
        <f>verzamelblad!S7</f>
        <v>0</v>
      </c>
      <c r="H22" s="236">
        <f>'Tarieven onderhoud'!D15</f>
        <v>0</v>
      </c>
      <c r="I22" s="235">
        <f t="shared" si="0"/>
        <v>0</v>
      </c>
      <c r="J22" s="88"/>
      <c r="K22" s="88"/>
      <c r="L22" s="88"/>
      <c r="M22" s="160"/>
      <c r="N22" s="161"/>
      <c r="O22" s="166"/>
    </row>
    <row r="23" spans="1:15" x14ac:dyDescent="0.25">
      <c r="A23" s="160"/>
      <c r="B23" s="162" t="str">
        <f>verzamelblad!T4</f>
        <v>Valondergrond rubber</v>
      </c>
      <c r="C23" s="164"/>
      <c r="D23" s="87"/>
      <c r="E23" s="165"/>
      <c r="F23" s="163" t="str">
        <f>verzamelblad!T3</f>
        <v>m2</v>
      </c>
      <c r="G23" s="344">
        <f>verzamelblad!T7</f>
        <v>0</v>
      </c>
      <c r="H23" s="236">
        <f>'Tarieven onderhoud'!D16</f>
        <v>0</v>
      </c>
      <c r="I23" s="235">
        <f t="shared" si="0"/>
        <v>0</v>
      </c>
      <c r="J23" s="88"/>
      <c r="K23" s="88"/>
      <c r="L23" s="88"/>
      <c r="M23" s="160"/>
      <c r="N23" s="161"/>
      <c r="O23" s="166"/>
    </row>
    <row r="24" spans="1:15" x14ac:dyDescent="0.25">
      <c r="A24" s="160"/>
      <c r="B24" s="162" t="str">
        <f>verzamelblad!U4</f>
        <v>Valondergrond boomschors / houtsnippers (gemiddelde tbv vergelijkingsprijs)</v>
      </c>
      <c r="C24" s="164"/>
      <c r="D24" s="164"/>
      <c r="E24" s="165"/>
      <c r="F24" s="163" t="str">
        <f>verzamelblad!U3</f>
        <v>m2</v>
      </c>
      <c r="G24" s="344">
        <f>verzamelblad!U7</f>
        <v>174</v>
      </c>
      <c r="H24" s="236">
        <f>'Tarieven onderhoud'!D17</f>
        <v>0</v>
      </c>
      <c r="I24" s="235">
        <f t="shared" si="0"/>
        <v>0</v>
      </c>
      <c r="J24" s="160"/>
      <c r="K24" s="160"/>
      <c r="L24" s="160"/>
      <c r="M24" s="160"/>
      <c r="N24" s="161"/>
      <c r="O24" s="166"/>
    </row>
    <row r="25" spans="1:15" x14ac:dyDescent="0.25">
      <c r="A25" s="160"/>
      <c r="B25" s="162" t="str">
        <f>verzamelblad!V4</f>
        <v>Valondergrond boomschors</v>
      </c>
      <c r="C25" s="164"/>
      <c r="D25" s="164"/>
      <c r="E25" s="165"/>
      <c r="F25" s="163" t="str">
        <f>verzamelblad!V3</f>
        <v>m2</v>
      </c>
      <c r="G25" s="344">
        <f>verzamelblad!V7</f>
        <v>0</v>
      </c>
      <c r="H25" s="236">
        <f>'Tarieven onderhoud'!D18</f>
        <v>0</v>
      </c>
      <c r="I25" s="235">
        <f t="shared" ref="I25:I26" si="1">SUM(G25*H25)</f>
        <v>0</v>
      </c>
      <c r="J25" s="160"/>
      <c r="K25" s="160"/>
      <c r="L25" s="160"/>
      <c r="M25" s="160"/>
      <c r="N25" s="161"/>
      <c r="O25" s="166"/>
    </row>
    <row r="26" spans="1:15" x14ac:dyDescent="0.25">
      <c r="A26" s="160"/>
      <c r="B26" s="162" t="str">
        <f>verzamelblad!W4</f>
        <v>Valondergrond houtsnippers</v>
      </c>
      <c r="C26" s="164"/>
      <c r="D26" s="164"/>
      <c r="E26" s="165"/>
      <c r="F26" s="163" t="str">
        <f>verzamelblad!W3</f>
        <v>m2</v>
      </c>
      <c r="G26" s="344">
        <f>verzamelblad!W7</f>
        <v>0</v>
      </c>
      <c r="H26" s="236">
        <f>'Tarieven onderhoud'!D19</f>
        <v>0</v>
      </c>
      <c r="I26" s="235">
        <f t="shared" si="1"/>
        <v>0</v>
      </c>
      <c r="J26" s="160"/>
      <c r="K26" s="160"/>
      <c r="L26" s="160"/>
      <c r="M26" s="160"/>
      <c r="N26" s="161"/>
      <c r="O26" s="166"/>
    </row>
    <row r="27" spans="1:15" x14ac:dyDescent="0.25">
      <c r="A27" s="160"/>
      <c r="B27" s="162" t="str">
        <f>verzamelblad!X4</f>
        <v>Valondergrond  valzand</v>
      </c>
      <c r="C27" s="164"/>
      <c r="D27" s="165"/>
      <c r="E27" s="165"/>
      <c r="F27" s="163" t="str">
        <f>verzamelblad!X3</f>
        <v>m2</v>
      </c>
      <c r="G27" s="344">
        <f>verzamelblad!X7</f>
        <v>0</v>
      </c>
      <c r="H27" s="236">
        <f>'Tarieven onderhoud'!D20</f>
        <v>0</v>
      </c>
      <c r="I27" s="235">
        <f t="shared" si="0"/>
        <v>0</v>
      </c>
      <c r="J27" s="161"/>
      <c r="K27" s="161"/>
      <c r="L27" s="161"/>
      <c r="M27" s="160"/>
      <c r="N27" s="161"/>
      <c r="O27" s="166"/>
    </row>
    <row r="28" spans="1:15" x14ac:dyDescent="0.25">
      <c r="A28" s="160"/>
      <c r="B28" s="162" t="str">
        <f>verzamelblad!Y4</f>
        <v>Valondergrond kunstgras</v>
      </c>
      <c r="C28" s="164"/>
      <c r="D28" s="165"/>
      <c r="E28" s="165"/>
      <c r="F28" s="163" t="str">
        <f>verzamelblad!Y3</f>
        <v>m2</v>
      </c>
      <c r="G28" s="344">
        <f>verzamelblad!Y7</f>
        <v>0</v>
      </c>
      <c r="H28" s="236">
        <f>'Tarieven onderhoud'!D21</f>
        <v>0</v>
      </c>
      <c r="I28" s="235">
        <f t="shared" si="0"/>
        <v>0</v>
      </c>
      <c r="J28" s="159"/>
      <c r="K28" s="159"/>
      <c r="L28" s="159"/>
      <c r="M28" s="160"/>
      <c r="N28" s="161"/>
      <c r="O28" s="166"/>
    </row>
    <row r="29" spans="1:15" x14ac:dyDescent="0.25">
      <c r="A29" s="160"/>
      <c r="B29" s="162" t="str">
        <f>verzamelblad!Z4</f>
        <v>Verharding tegels</v>
      </c>
      <c r="C29" s="164"/>
      <c r="D29" s="165"/>
      <c r="E29" s="167"/>
      <c r="F29" s="163" t="str">
        <f>verzamelblad!Z3</f>
        <v>m2</v>
      </c>
      <c r="G29" s="344">
        <f>verzamelblad!Z7</f>
        <v>1105</v>
      </c>
      <c r="H29" s="236">
        <f>'Tarieven onderhoud'!D22</f>
        <v>0</v>
      </c>
      <c r="I29" s="235">
        <f t="shared" si="0"/>
        <v>0</v>
      </c>
      <c r="J29" s="159"/>
      <c r="K29" s="159"/>
      <c r="L29" s="159"/>
      <c r="M29" s="160"/>
      <c r="N29" s="161"/>
      <c r="O29" s="166"/>
    </row>
    <row r="30" spans="1:15" x14ac:dyDescent="0.25">
      <c r="A30" s="160"/>
      <c r="B30" s="162" t="str">
        <f>verzamelblad!AA4</f>
        <v>Verharding rubberen tegels</v>
      </c>
      <c r="C30" s="164"/>
      <c r="D30" s="165"/>
      <c r="E30" s="167"/>
      <c r="F30" s="163" t="str">
        <f>verzamelblad!AA3</f>
        <v>m2</v>
      </c>
      <c r="G30" s="344">
        <f>verzamelblad!AA7</f>
        <v>43</v>
      </c>
      <c r="H30" s="236">
        <f>'Tarieven onderhoud'!D23</f>
        <v>0</v>
      </c>
      <c r="I30" s="235">
        <f t="shared" si="0"/>
        <v>0</v>
      </c>
      <c r="J30" s="159"/>
      <c r="K30" s="159"/>
      <c r="L30" s="159"/>
      <c r="M30" s="160"/>
      <c r="N30" s="161"/>
      <c r="O30" s="166"/>
    </row>
    <row r="31" spans="1:15" x14ac:dyDescent="0.25">
      <c r="A31" s="160"/>
      <c r="B31" s="162" t="str">
        <f>verzamelblad!AB4</f>
        <v>Verharding kunststof/hout</v>
      </c>
      <c r="C31" s="164"/>
      <c r="D31" s="165"/>
      <c r="E31" s="167"/>
      <c r="F31" s="163" t="str">
        <f>verzamelblad!AB3</f>
        <v>m2</v>
      </c>
      <c r="G31" s="344">
        <f>verzamelblad!AB7</f>
        <v>0</v>
      </c>
      <c r="H31" s="236">
        <f>'Tarieven onderhoud'!D24</f>
        <v>0</v>
      </c>
      <c r="I31" s="235">
        <f t="shared" si="0"/>
        <v>0</v>
      </c>
      <c r="J31" s="159"/>
      <c r="K31" s="159"/>
      <c r="L31" s="159"/>
      <c r="M31" s="160"/>
      <c r="N31" s="161"/>
      <c r="O31" s="166"/>
    </row>
    <row r="32" spans="1:15" x14ac:dyDescent="0.25">
      <c r="A32" s="160"/>
      <c r="B32" s="162" t="str">
        <f>verzamelblad!AC4</f>
        <v>Verharding beton</v>
      </c>
      <c r="C32" s="164"/>
      <c r="D32" s="165"/>
      <c r="E32" s="167"/>
      <c r="F32" s="163" t="str">
        <f>verzamelblad!AC3</f>
        <v>m2</v>
      </c>
      <c r="G32" s="344">
        <f>verzamelblad!AC7</f>
        <v>0</v>
      </c>
      <c r="H32" s="236">
        <f>'Tarieven onderhoud'!D25</f>
        <v>0</v>
      </c>
      <c r="I32" s="235">
        <f t="shared" si="0"/>
        <v>0</v>
      </c>
      <c r="J32" s="159"/>
      <c r="K32" s="159"/>
      <c r="L32" s="159"/>
      <c r="M32" s="160"/>
      <c r="N32" s="161"/>
      <c r="O32" s="166"/>
    </row>
    <row r="33" spans="1:16" x14ac:dyDescent="0.25">
      <c r="A33" s="160"/>
      <c r="B33" s="162" t="str">
        <f>verzamelblad!AD4</f>
        <v>Halfverharding</v>
      </c>
      <c r="C33" s="164"/>
      <c r="D33" s="165"/>
      <c r="E33" s="165"/>
      <c r="F33" s="163" t="str">
        <f>verzamelblad!AD3</f>
        <v>m2</v>
      </c>
      <c r="G33" s="344">
        <f>verzamelblad!AD7</f>
        <v>0</v>
      </c>
      <c r="H33" s="236">
        <f>'Tarieven onderhoud'!D26</f>
        <v>0</v>
      </c>
      <c r="I33" s="235">
        <f t="shared" si="0"/>
        <v>0</v>
      </c>
      <c r="J33" s="159"/>
      <c r="K33" s="159"/>
      <c r="L33" s="159"/>
      <c r="M33" s="160"/>
      <c r="N33" s="161"/>
      <c r="O33" s="166"/>
    </row>
    <row r="34" spans="1:16" x14ac:dyDescent="0.25">
      <c r="A34" s="160"/>
      <c r="B34" s="162" t="str">
        <f>verzamelblad!AE4</f>
        <v>Boomomheining</v>
      </c>
      <c r="C34" s="164"/>
      <c r="D34" s="165"/>
      <c r="E34" s="165"/>
      <c r="F34" s="163" t="str">
        <f>verzamelblad!AE3</f>
        <v>stuks</v>
      </c>
      <c r="G34" s="344">
        <f>verzamelblad!AE7</f>
        <v>0</v>
      </c>
      <c r="H34" s="236">
        <f>'Tarieven onderhoud'!D27</f>
        <v>0</v>
      </c>
      <c r="I34" s="235">
        <f t="shared" si="0"/>
        <v>0</v>
      </c>
      <c r="J34" s="159"/>
      <c r="K34" s="159"/>
      <c r="L34" s="159"/>
      <c r="M34" s="160"/>
      <c r="N34" s="161"/>
      <c r="O34" s="166"/>
    </row>
    <row r="35" spans="1:16" x14ac:dyDescent="0.25">
      <c r="A35" s="160"/>
      <c r="B35" s="162" t="str">
        <f>verzamelblad!AF4</f>
        <v>Winterklaar maken waterkranen</v>
      </c>
      <c r="C35" s="164"/>
      <c r="D35" s="165"/>
      <c r="E35" s="165"/>
      <c r="F35" s="163" t="str">
        <f>verzamelblad!AF3</f>
        <v>stuks</v>
      </c>
      <c r="G35" s="344">
        <f>verzamelblad!AF7</f>
        <v>0</v>
      </c>
      <c r="H35" s="236">
        <f>'Tarieven onderhoud'!D28</f>
        <v>0</v>
      </c>
      <c r="I35" s="242">
        <f t="shared" si="0"/>
        <v>0</v>
      </c>
      <c r="J35" s="159"/>
      <c r="K35" s="159"/>
      <c r="L35" s="159"/>
      <c r="M35" s="160"/>
      <c r="N35" s="161"/>
      <c r="O35" s="166"/>
    </row>
    <row r="36" spans="1:16" x14ac:dyDescent="0.25">
      <c r="A36" s="160"/>
      <c r="B36" s="162" t="str">
        <f>verzamelblad!AG4</f>
        <v>Vervangen valondergrond boomschors / houtsnippers (gemiddelde tbv vergelijkingsprijs)</v>
      </c>
      <c r="C36" s="164"/>
      <c r="D36" s="165"/>
      <c r="E36" s="165"/>
      <c r="F36" s="163" t="str">
        <f>verzamelblad!AG3</f>
        <v>m3</v>
      </c>
      <c r="G36" s="344">
        <f>verzamelblad!AG7</f>
        <v>52.199999999999996</v>
      </c>
      <c r="H36" s="236">
        <f>'Tarieven onderhoud'!D29</f>
        <v>0</v>
      </c>
      <c r="I36" s="349"/>
      <c r="J36" s="159"/>
      <c r="K36" s="159"/>
      <c r="L36" s="159"/>
      <c r="M36" s="160"/>
      <c r="N36" s="161"/>
      <c r="O36" s="166"/>
    </row>
    <row r="37" spans="1:16" x14ac:dyDescent="0.25">
      <c r="A37" s="160"/>
      <c r="B37" s="162" t="str">
        <f>verzamelblad!AH4</f>
        <v>Vervangen valondergrond boomschors (300mm)</v>
      </c>
      <c r="C37" s="164"/>
      <c r="D37" s="165"/>
      <c r="E37" s="165"/>
      <c r="F37" s="163" t="str">
        <f>verzamelblad!AH3</f>
        <v>m3</v>
      </c>
      <c r="G37" s="344">
        <f>verzamelblad!AH7</f>
        <v>0</v>
      </c>
      <c r="H37" s="236">
        <f>'Tarieven onderhoud'!D30</f>
        <v>0</v>
      </c>
      <c r="I37" s="349"/>
      <c r="J37" s="159"/>
      <c r="K37" s="159"/>
      <c r="L37" s="159"/>
      <c r="M37" s="160"/>
      <c r="N37" s="161"/>
      <c r="O37" s="166"/>
    </row>
    <row r="38" spans="1:16" x14ac:dyDescent="0.25">
      <c r="A38" s="160"/>
      <c r="B38" s="162" t="str">
        <f>verzamelblad!AI4</f>
        <v>Vervangen valondergrond houtsnippers (300mm)</v>
      </c>
      <c r="C38" s="164"/>
      <c r="D38" s="165"/>
      <c r="E38" s="165"/>
      <c r="F38" s="163" t="str">
        <f>verzamelblad!AI3</f>
        <v>m3</v>
      </c>
      <c r="G38" s="344">
        <f>verzamelblad!AI7</f>
        <v>0</v>
      </c>
      <c r="H38" s="236">
        <f>'Tarieven onderhoud'!D31</f>
        <v>0</v>
      </c>
      <c r="I38" s="349"/>
      <c r="J38" s="159"/>
      <c r="K38" s="159"/>
      <c r="L38" s="159"/>
      <c r="M38" s="160"/>
      <c r="N38" s="161"/>
      <c r="O38" s="166"/>
    </row>
    <row r="39" spans="1:16" x14ac:dyDescent="0.25">
      <c r="A39" s="160"/>
      <c r="B39" s="162" t="str">
        <f>verzamelblad!AJ4</f>
        <v>Vervangen valondergrond valzand (300mm)</v>
      </c>
      <c r="C39" s="164"/>
      <c r="D39" s="165"/>
      <c r="E39" s="165"/>
      <c r="F39" s="163" t="str">
        <f>verzamelblad!AJ3</f>
        <v>m3</v>
      </c>
      <c r="G39" s="344">
        <f>verzamelblad!AJ7</f>
        <v>0</v>
      </c>
      <c r="H39" s="236">
        <f>'Tarieven onderhoud'!D32</f>
        <v>0</v>
      </c>
      <c r="I39" s="349"/>
      <c r="J39" s="159"/>
      <c r="K39" s="159"/>
      <c r="L39" s="159"/>
      <c r="M39" s="160"/>
      <c r="N39" s="161"/>
      <c r="O39" s="166"/>
    </row>
    <row r="40" spans="1:16" x14ac:dyDescent="0.25">
      <c r="A40" s="160"/>
      <c r="B40" s="162" t="str">
        <f>verzamelblad!AK4</f>
        <v>Vervangen zandbak zand (500mm)</v>
      </c>
      <c r="C40" s="164"/>
      <c r="D40" s="165"/>
      <c r="E40" s="165"/>
      <c r="F40" s="163" t="str">
        <f>verzamelblad!AK3</f>
        <v>m3</v>
      </c>
      <c r="G40" s="344">
        <f>verzamelblad!AK7</f>
        <v>11.5</v>
      </c>
      <c r="H40" s="236">
        <f>'Tarieven onderhoud'!D33</f>
        <v>0</v>
      </c>
      <c r="I40" s="349"/>
      <c r="J40" s="159"/>
      <c r="K40" s="159"/>
      <c r="L40" s="159"/>
      <c r="M40" s="160"/>
      <c r="N40" s="161"/>
      <c r="O40" s="166"/>
    </row>
    <row r="41" spans="1:16" x14ac:dyDescent="0.25">
      <c r="A41" s="160"/>
      <c r="B41" s="162" t="str">
        <f>verzamelblad!AM4</f>
        <v>Putten en kolken schonen naar behoefte, tenminste 1 maal per jaar</v>
      </c>
      <c r="C41" s="163"/>
      <c r="D41" s="163"/>
      <c r="E41" s="163"/>
      <c r="F41" s="163" t="str">
        <f>verzamelblad!AM3</f>
        <v>stuks</v>
      </c>
      <c r="G41" s="344">
        <f>verzamelblad!AM7</f>
        <v>8</v>
      </c>
      <c r="H41" s="236">
        <f>'Tarieven onderhoud'!D34</f>
        <v>0</v>
      </c>
      <c r="I41" s="348">
        <f t="shared" si="0"/>
        <v>0</v>
      </c>
      <c r="J41" s="159"/>
      <c r="K41" s="159"/>
      <c r="L41" s="159"/>
      <c r="M41" s="160"/>
      <c r="N41" s="160"/>
      <c r="O41" s="160"/>
    </row>
    <row r="42" spans="1:16" ht="15.75" thickBot="1" x14ac:dyDescent="0.3">
      <c r="A42" s="160"/>
      <c r="B42" s="152" t="s">
        <v>71</v>
      </c>
      <c r="C42" s="91"/>
      <c r="D42" s="92"/>
      <c r="E42" s="92"/>
      <c r="F42" s="93">
        <f>SUM(F12:F41)</f>
        <v>0</v>
      </c>
      <c r="G42" s="94"/>
      <c r="H42" s="94"/>
      <c r="I42" s="147">
        <f>SUM(I11:I41)</f>
        <v>0</v>
      </c>
      <c r="J42" s="159"/>
      <c r="K42" s="159"/>
      <c r="L42" s="159"/>
      <c r="M42" s="160"/>
      <c r="N42" s="160"/>
      <c r="O42" s="160"/>
    </row>
    <row r="43" spans="1:16" ht="15.75" thickTop="1" x14ac:dyDescent="0.25">
      <c r="A43" s="160"/>
      <c r="B43" s="160"/>
      <c r="C43" s="160"/>
      <c r="D43" s="160"/>
      <c r="E43" s="95"/>
      <c r="F43" s="166"/>
      <c r="G43" s="88"/>
      <c r="H43" s="88"/>
      <c r="I43" s="88"/>
      <c r="J43" s="161"/>
      <c r="K43" s="159"/>
      <c r="L43" s="159"/>
      <c r="M43" s="159"/>
      <c r="N43" s="160"/>
      <c r="O43" s="160"/>
      <c r="P43" s="160"/>
    </row>
    <row r="44" spans="1:16" x14ac:dyDescent="0.25">
      <c r="A44" s="160"/>
      <c r="B44" s="353" t="s">
        <v>233</v>
      </c>
      <c r="C44" s="354"/>
      <c r="D44" s="354"/>
      <c r="E44" s="354"/>
      <c r="F44" s="354"/>
      <c r="G44" s="354"/>
      <c r="H44" s="354"/>
      <c r="I44" s="355"/>
      <c r="J44" s="161"/>
      <c r="K44" s="159"/>
      <c r="L44" s="159"/>
      <c r="M44" s="159"/>
      <c r="N44" s="160"/>
      <c r="O44" s="160"/>
      <c r="P44" s="160"/>
    </row>
    <row r="45" spans="1:16" x14ac:dyDescent="0.25">
      <c r="A45" s="160"/>
      <c r="B45" s="217"/>
      <c r="C45" s="218"/>
      <c r="D45" s="218"/>
      <c r="E45" s="218"/>
      <c r="F45" s="218"/>
      <c r="G45" s="218"/>
      <c r="H45" s="218"/>
      <c r="I45" s="219"/>
      <c r="J45" s="161"/>
      <c r="K45" s="159"/>
      <c r="L45" s="159"/>
      <c r="M45" s="159"/>
      <c r="N45" s="160"/>
      <c r="O45" s="160"/>
      <c r="P45" s="160"/>
    </row>
    <row r="46" spans="1:16" x14ac:dyDescent="0.25">
      <c r="A46" s="160"/>
      <c r="B46" s="220"/>
      <c r="C46" s="221"/>
      <c r="D46" s="221"/>
      <c r="E46" s="221"/>
      <c r="F46" s="221"/>
      <c r="G46" s="221"/>
      <c r="H46" s="221"/>
      <c r="I46" s="222"/>
      <c r="J46" s="161"/>
      <c r="K46" s="159"/>
      <c r="L46" s="159"/>
      <c r="M46" s="159"/>
      <c r="N46" s="160"/>
      <c r="O46" s="160"/>
      <c r="P46" s="160"/>
    </row>
    <row r="47" spans="1:16" x14ac:dyDescent="0.25">
      <c r="A47" s="160"/>
      <c r="B47" s="220"/>
      <c r="C47" s="221"/>
      <c r="D47" s="221"/>
      <c r="E47" s="221"/>
      <c r="F47" s="221"/>
      <c r="G47" s="221"/>
      <c r="H47" s="221"/>
      <c r="I47" s="222"/>
      <c r="J47" s="161"/>
      <c r="K47" s="159"/>
      <c r="L47" s="159"/>
      <c r="M47" s="159"/>
      <c r="N47" s="160"/>
      <c r="O47" s="160"/>
      <c r="P47" s="160"/>
    </row>
    <row r="48" spans="1:16" x14ac:dyDescent="0.25">
      <c r="A48" s="160"/>
      <c r="B48" s="223"/>
      <c r="C48" s="224"/>
      <c r="D48" s="224"/>
      <c r="E48" s="224"/>
      <c r="F48" s="224"/>
      <c r="G48" s="224"/>
      <c r="H48" s="224"/>
      <c r="I48" s="225"/>
      <c r="J48" s="161"/>
      <c r="K48" s="159"/>
      <c r="L48" s="159"/>
      <c r="M48" s="159"/>
      <c r="N48" s="160"/>
      <c r="O48" s="160"/>
      <c r="P48" s="160"/>
    </row>
    <row r="49" spans="1:16" x14ac:dyDescent="0.25">
      <c r="A49" s="160"/>
      <c r="B49" s="160"/>
      <c r="C49" s="160"/>
      <c r="D49" s="160"/>
      <c r="E49" s="161"/>
      <c r="F49" s="166"/>
      <c r="G49" s="166"/>
      <c r="H49" s="166"/>
      <c r="I49" s="166"/>
      <c r="J49" s="160"/>
      <c r="K49" s="159"/>
      <c r="L49" s="159"/>
      <c r="M49" s="159"/>
      <c r="N49" s="160"/>
      <c r="O49" s="160"/>
      <c r="P49" s="160"/>
    </row>
    <row r="50" spans="1:16" x14ac:dyDescent="0.25">
      <c r="A50" s="160"/>
      <c r="B50" s="160"/>
      <c r="C50" s="160"/>
      <c r="D50" s="160"/>
      <c r="E50" s="161"/>
      <c r="F50" s="166"/>
      <c r="G50" s="166"/>
      <c r="H50" s="166"/>
      <c r="I50" s="166"/>
      <c r="J50" s="160"/>
      <c r="K50" s="160"/>
      <c r="L50" s="160"/>
      <c r="M50" s="160"/>
      <c r="N50" s="160"/>
      <c r="O50" s="160"/>
      <c r="P50" s="160"/>
    </row>
    <row r="51" spans="1:16" x14ac:dyDescent="0.25">
      <c r="A51" s="160"/>
      <c r="B51" s="160"/>
      <c r="C51" s="160"/>
      <c r="D51" s="160"/>
      <c r="E51" s="161"/>
      <c r="F51" s="166"/>
      <c r="G51" s="166"/>
      <c r="H51" s="166"/>
      <c r="I51" s="166"/>
      <c r="J51" s="161"/>
      <c r="K51" s="161"/>
      <c r="L51" s="161"/>
      <c r="M51" s="161"/>
      <c r="N51" s="160"/>
      <c r="O51" s="160"/>
      <c r="P51" s="160"/>
    </row>
    <row r="52" spans="1:16" x14ac:dyDescent="0.25">
      <c r="A52" s="160"/>
      <c r="B52" s="160"/>
      <c r="C52" s="160"/>
      <c r="D52" s="160"/>
      <c r="E52" s="95"/>
      <c r="F52" s="166"/>
      <c r="G52" s="88"/>
      <c r="H52" s="88"/>
      <c r="I52" s="88"/>
      <c r="J52" s="161"/>
      <c r="K52" s="159"/>
      <c r="L52" s="159"/>
      <c r="M52" s="159"/>
      <c r="N52" s="160"/>
      <c r="O52" s="160"/>
      <c r="P52" s="160"/>
    </row>
    <row r="53" spans="1:16" x14ac:dyDescent="0.25">
      <c r="A53" s="160"/>
      <c r="B53" s="160"/>
      <c r="C53" s="160"/>
      <c r="D53" s="160"/>
      <c r="E53" s="95"/>
      <c r="F53" s="166"/>
      <c r="G53" s="88"/>
      <c r="H53" s="88"/>
      <c r="I53" s="88"/>
      <c r="J53" s="161"/>
      <c r="K53" s="159"/>
      <c r="L53" s="159"/>
      <c r="M53" s="159"/>
      <c r="N53" s="160"/>
      <c r="O53" s="160"/>
      <c r="P53" s="160"/>
    </row>
    <row r="54" spans="1:16" x14ac:dyDescent="0.25">
      <c r="A54" s="160"/>
      <c r="B54" s="160"/>
      <c r="C54" s="160"/>
      <c r="D54" s="160"/>
      <c r="E54" s="95"/>
      <c r="F54" s="166"/>
      <c r="G54" s="88"/>
      <c r="H54" s="88"/>
      <c r="I54" s="88"/>
      <c r="J54" s="161"/>
      <c r="K54" s="159"/>
      <c r="L54" s="159"/>
      <c r="M54" s="159"/>
      <c r="N54" s="160"/>
      <c r="O54" s="160"/>
      <c r="P54" s="160"/>
    </row>
    <row r="55" spans="1:16" x14ac:dyDescent="0.25">
      <c r="A55" s="160"/>
      <c r="B55" s="160"/>
      <c r="C55" s="160"/>
      <c r="D55" s="160"/>
      <c r="E55" s="95"/>
      <c r="F55" s="166"/>
      <c r="G55" s="88"/>
      <c r="H55" s="88"/>
      <c r="I55" s="88"/>
      <c r="J55" s="161"/>
      <c r="K55" s="159"/>
      <c r="L55" s="159"/>
      <c r="M55" s="159"/>
      <c r="N55" s="160"/>
      <c r="O55" s="160"/>
      <c r="P55" s="160"/>
    </row>
    <row r="56" spans="1:16" x14ac:dyDescent="0.25">
      <c r="A56" s="160"/>
      <c r="B56" s="160"/>
      <c r="C56" s="160"/>
      <c r="D56" s="160"/>
      <c r="E56" s="95"/>
      <c r="F56" s="166"/>
      <c r="G56" s="88"/>
      <c r="H56" s="88"/>
      <c r="I56" s="88"/>
      <c r="J56" s="161"/>
      <c r="K56" s="159"/>
      <c r="L56" s="159"/>
      <c r="M56" s="159"/>
      <c r="N56" s="160"/>
      <c r="O56" s="160"/>
      <c r="P56" s="160"/>
    </row>
    <row r="57" spans="1:16" hidden="1" x14ac:dyDescent="0.25">
      <c r="A57" s="160"/>
      <c r="B57" s="160"/>
      <c r="C57" s="160"/>
      <c r="D57" s="160"/>
      <c r="E57" s="95"/>
      <c r="F57" s="166"/>
      <c r="G57" s="88"/>
      <c r="H57" s="88"/>
      <c r="I57" s="88"/>
      <c r="J57" s="161"/>
      <c r="K57" s="159"/>
      <c r="L57" s="159"/>
      <c r="M57" s="159"/>
      <c r="N57" s="160"/>
      <c r="O57" s="160"/>
      <c r="P57" s="160"/>
    </row>
    <row r="58" spans="1:16" hidden="1" x14ac:dyDescent="0.25">
      <c r="A58" s="160"/>
      <c r="B58" s="160"/>
      <c r="C58" s="160"/>
      <c r="D58" s="160"/>
      <c r="E58" s="95"/>
      <c r="F58" s="166"/>
      <c r="G58" s="88"/>
      <c r="H58" s="88"/>
      <c r="I58" s="88"/>
      <c r="J58" s="161"/>
      <c r="K58" s="159"/>
      <c r="L58" s="159"/>
      <c r="M58" s="159"/>
      <c r="N58" s="160"/>
      <c r="O58" s="160"/>
      <c r="P58" s="160"/>
    </row>
    <row r="59" spans="1:16" hidden="1" x14ac:dyDescent="0.25">
      <c r="A59" s="160"/>
      <c r="B59" s="160"/>
      <c r="C59" s="160"/>
      <c r="D59" s="160"/>
      <c r="E59" s="95"/>
      <c r="F59" s="166"/>
      <c r="G59" s="88"/>
      <c r="H59" s="88"/>
      <c r="I59" s="88"/>
      <c r="J59" s="161"/>
      <c r="K59" s="159"/>
      <c r="L59" s="159"/>
      <c r="M59" s="159"/>
      <c r="N59" s="160"/>
      <c r="O59" s="160"/>
      <c r="P59" s="160"/>
    </row>
    <row r="60" spans="1:16" hidden="1" x14ac:dyDescent="0.25">
      <c r="A60" s="160"/>
      <c r="B60" s="160"/>
      <c r="C60" s="160"/>
      <c r="D60" s="160"/>
      <c r="E60" s="95"/>
      <c r="F60" s="166"/>
      <c r="G60" s="88"/>
      <c r="H60" s="88"/>
      <c r="I60" s="88"/>
      <c r="J60" s="161"/>
      <c r="K60" s="159"/>
      <c r="L60" s="159"/>
      <c r="M60" s="159"/>
      <c r="N60" s="160"/>
      <c r="O60" s="160"/>
      <c r="P60" s="160"/>
    </row>
    <row r="61" spans="1:16" hidden="1" x14ac:dyDescent="0.25">
      <c r="A61" s="160"/>
      <c r="B61" s="160"/>
      <c r="C61" s="160"/>
      <c r="D61" s="160"/>
      <c r="E61" s="95"/>
      <c r="F61" s="166"/>
      <c r="G61" s="88"/>
      <c r="H61" s="88"/>
      <c r="I61" s="88"/>
      <c r="J61" s="161"/>
      <c r="K61" s="159"/>
      <c r="L61" s="159"/>
      <c r="M61" s="159"/>
      <c r="N61" s="160"/>
      <c r="O61" s="160"/>
      <c r="P61" s="160"/>
    </row>
    <row r="62" spans="1:16" hidden="1" x14ac:dyDescent="0.25">
      <c r="A62" s="160"/>
      <c r="B62" s="160"/>
      <c r="C62" s="160"/>
      <c r="D62" s="160"/>
      <c r="E62" s="161"/>
      <c r="F62" s="166"/>
      <c r="G62" s="166"/>
      <c r="H62" s="166"/>
      <c r="I62" s="166"/>
      <c r="J62" s="160"/>
      <c r="K62" s="159"/>
      <c r="L62" s="159"/>
      <c r="M62" s="159"/>
      <c r="N62" s="160"/>
      <c r="O62" s="160"/>
      <c r="P62" s="160"/>
    </row>
    <row r="63" spans="1:16" hidden="1" x14ac:dyDescent="0.25">
      <c r="A63" s="160"/>
      <c r="B63" s="160"/>
      <c r="C63" s="160"/>
      <c r="D63" s="160"/>
      <c r="E63" s="161"/>
      <c r="F63" s="166"/>
      <c r="G63" s="166"/>
      <c r="H63" s="166"/>
      <c r="I63" s="166"/>
      <c r="J63" s="161"/>
      <c r="K63" s="161"/>
      <c r="L63" s="161"/>
      <c r="M63" s="161"/>
      <c r="N63" s="160"/>
      <c r="O63" s="160"/>
      <c r="P63" s="160"/>
    </row>
    <row r="64" spans="1:16" hidden="1" x14ac:dyDescent="0.25">
      <c r="A64" s="160"/>
      <c r="B64" s="160"/>
      <c r="C64" s="160"/>
      <c r="D64" s="160"/>
      <c r="E64" s="161"/>
      <c r="F64" s="166"/>
      <c r="G64" s="166"/>
      <c r="H64" s="166"/>
      <c r="I64" s="166"/>
      <c r="J64" s="161"/>
      <c r="K64" s="161"/>
      <c r="L64" s="161"/>
      <c r="M64" s="161"/>
      <c r="N64" s="160"/>
      <c r="O64" s="160"/>
      <c r="P64" s="160"/>
    </row>
    <row r="65" spans="1:16" hidden="1" x14ac:dyDescent="0.25">
      <c r="A65" s="160"/>
      <c r="B65" s="160"/>
      <c r="C65" s="160"/>
      <c r="D65" s="160"/>
      <c r="E65" s="161"/>
      <c r="F65" s="166"/>
      <c r="G65" s="166"/>
      <c r="H65" s="166"/>
      <c r="I65" s="166"/>
      <c r="J65" s="160"/>
      <c r="K65" s="160"/>
      <c r="L65" s="160"/>
      <c r="M65" s="160"/>
      <c r="N65" s="160"/>
      <c r="O65" s="160"/>
      <c r="P65" s="160"/>
    </row>
    <row r="66" spans="1:16" hidden="1" x14ac:dyDescent="0.25">
      <c r="A66" s="160"/>
      <c r="B66" s="160"/>
      <c r="C66" s="160"/>
      <c r="D66" s="160"/>
      <c r="E66" s="161"/>
      <c r="F66" s="166"/>
      <c r="G66" s="166"/>
      <c r="H66" s="166"/>
      <c r="I66" s="166"/>
      <c r="J66" s="160"/>
      <c r="K66" s="160"/>
      <c r="L66" s="160"/>
      <c r="M66" s="160"/>
      <c r="N66" s="160"/>
      <c r="O66" s="160"/>
      <c r="P66" s="159"/>
    </row>
    <row r="67" spans="1:16" hidden="1" x14ac:dyDescent="0.25">
      <c r="A67" s="160"/>
      <c r="B67" s="160"/>
      <c r="C67" s="160"/>
      <c r="D67" s="160"/>
      <c r="E67" s="161"/>
      <c r="F67" s="166"/>
      <c r="G67" s="166"/>
      <c r="H67" s="166"/>
      <c r="I67" s="166"/>
      <c r="J67" s="160"/>
      <c r="K67" s="160"/>
      <c r="L67" s="160"/>
      <c r="M67" s="160"/>
      <c r="N67" s="160"/>
      <c r="O67" s="160"/>
      <c r="P67" s="159"/>
    </row>
    <row r="68" spans="1:16" hidden="1" x14ac:dyDescent="0.25">
      <c r="A68" s="160"/>
      <c r="B68" s="160"/>
      <c r="C68" s="160"/>
      <c r="D68" s="160"/>
      <c r="E68" s="161"/>
      <c r="F68" s="166"/>
      <c r="G68" s="166"/>
      <c r="H68" s="166"/>
      <c r="I68" s="166"/>
      <c r="J68" s="160"/>
      <c r="K68" s="160"/>
      <c r="L68" s="160"/>
      <c r="M68" s="160"/>
      <c r="N68" s="160"/>
      <c r="O68" s="160"/>
      <c r="P68" s="160"/>
    </row>
    <row r="69" spans="1:16" hidden="1" x14ac:dyDescent="0.25">
      <c r="A69" s="160"/>
      <c r="B69" s="160"/>
      <c r="C69" s="160"/>
      <c r="D69" s="160"/>
      <c r="E69" s="161"/>
      <c r="F69" s="166"/>
      <c r="G69" s="166"/>
      <c r="H69" s="166"/>
      <c r="I69" s="166"/>
      <c r="J69" s="160"/>
      <c r="K69" s="160"/>
      <c r="L69" s="160"/>
      <c r="M69" s="160"/>
      <c r="N69" s="160"/>
      <c r="O69" s="160"/>
      <c r="P69" s="160"/>
    </row>
    <row r="70" spans="1:16" hidden="1" x14ac:dyDescent="0.25">
      <c r="A70" s="160"/>
      <c r="B70" s="160"/>
      <c r="C70" s="160"/>
      <c r="D70" s="160"/>
      <c r="E70" s="161"/>
      <c r="F70" s="166"/>
      <c r="G70" s="166"/>
      <c r="H70" s="166"/>
      <c r="I70" s="166"/>
      <c r="J70" s="160"/>
      <c r="K70" s="160"/>
      <c r="L70" s="160"/>
      <c r="M70" s="160"/>
      <c r="N70" s="160"/>
      <c r="O70" s="160"/>
      <c r="P70" s="160"/>
    </row>
    <row r="71" spans="1:16" hidden="1" x14ac:dyDescent="0.25">
      <c r="A71" s="160"/>
      <c r="B71" s="160"/>
      <c r="C71" s="160"/>
      <c r="D71" s="160"/>
      <c r="E71" s="161"/>
      <c r="F71" s="166"/>
      <c r="G71" s="166"/>
      <c r="H71" s="166"/>
      <c r="I71" s="166"/>
      <c r="J71" s="160"/>
      <c r="K71" s="160"/>
      <c r="L71" s="160"/>
      <c r="M71" s="160"/>
      <c r="N71" s="160"/>
      <c r="O71" s="160"/>
      <c r="P71" s="160"/>
    </row>
    <row r="72" spans="1:16" hidden="1" x14ac:dyDescent="0.25">
      <c r="A72" s="160"/>
      <c r="B72" s="160"/>
      <c r="C72" s="160"/>
      <c r="D72" s="160"/>
      <c r="E72" s="161"/>
      <c r="F72" s="166"/>
      <c r="G72" s="166"/>
      <c r="H72" s="166"/>
      <c r="I72" s="166"/>
      <c r="J72" s="160"/>
      <c r="K72" s="160"/>
      <c r="L72" s="160"/>
      <c r="M72" s="160"/>
      <c r="N72" s="160"/>
      <c r="O72" s="160"/>
      <c r="P72" s="160"/>
    </row>
    <row r="73" spans="1:16" hidden="1" x14ac:dyDescent="0.25">
      <c r="A73" s="160"/>
      <c r="B73" s="160"/>
      <c r="C73" s="160"/>
      <c r="D73" s="160"/>
      <c r="E73" s="161"/>
      <c r="F73" s="166"/>
      <c r="G73" s="166"/>
      <c r="H73" s="166"/>
      <c r="I73" s="166"/>
      <c r="J73" s="160"/>
      <c r="K73" s="160"/>
      <c r="L73" s="160"/>
      <c r="M73" s="160"/>
      <c r="N73" s="160"/>
      <c r="O73" s="160"/>
      <c r="P73" s="160"/>
    </row>
    <row r="74" spans="1:16" hidden="1" x14ac:dyDescent="0.25">
      <c r="A74" s="160"/>
      <c r="B74" s="160"/>
      <c r="C74" s="160"/>
      <c r="D74" s="160"/>
      <c r="E74" s="161"/>
      <c r="F74" s="166"/>
      <c r="G74" s="166"/>
      <c r="H74" s="166"/>
      <c r="I74" s="166"/>
      <c r="J74" s="160"/>
      <c r="K74" s="160"/>
      <c r="L74" s="160"/>
      <c r="M74" s="160"/>
      <c r="N74" s="160"/>
      <c r="O74" s="160"/>
      <c r="P74" s="160"/>
    </row>
    <row r="75" spans="1:16" hidden="1" x14ac:dyDescent="0.25">
      <c r="A75" s="160"/>
      <c r="B75" s="160"/>
      <c r="C75" s="160"/>
      <c r="D75" s="160"/>
      <c r="E75" s="161"/>
      <c r="F75" s="166"/>
      <c r="G75" s="166"/>
      <c r="H75" s="166"/>
      <c r="I75" s="166"/>
      <c r="J75" s="160"/>
      <c r="K75" s="160"/>
      <c r="L75" s="160"/>
      <c r="M75" s="160"/>
      <c r="N75" s="160"/>
      <c r="O75" s="160"/>
      <c r="P75" s="160"/>
    </row>
    <row r="76" spans="1:16" hidden="1" x14ac:dyDescent="0.25">
      <c r="A76" s="160"/>
      <c r="B76" s="160"/>
      <c r="C76" s="160"/>
      <c r="D76" s="160"/>
      <c r="E76" s="161"/>
      <c r="F76" s="166"/>
      <c r="G76" s="166"/>
      <c r="H76" s="166"/>
      <c r="I76" s="166"/>
      <c r="J76" s="160"/>
      <c r="K76" s="160"/>
      <c r="L76" s="160"/>
      <c r="M76" s="160"/>
      <c r="N76" s="160"/>
      <c r="O76" s="160"/>
      <c r="P76" s="160"/>
    </row>
    <row r="77" spans="1:16" hidden="1" x14ac:dyDescent="0.25">
      <c r="A77" s="160"/>
      <c r="B77" s="160"/>
      <c r="C77" s="160"/>
      <c r="D77" s="160"/>
      <c r="E77" s="161"/>
      <c r="F77" s="166"/>
      <c r="G77" s="166"/>
      <c r="H77" s="166"/>
      <c r="I77" s="166"/>
      <c r="J77" s="160"/>
      <c r="K77" s="160"/>
      <c r="L77" s="160"/>
      <c r="M77" s="160"/>
      <c r="N77" s="160"/>
      <c r="O77" s="160"/>
      <c r="P77" s="160"/>
    </row>
    <row r="78" spans="1:16" hidden="1" x14ac:dyDescent="0.25">
      <c r="A78" s="160"/>
      <c r="B78" s="160"/>
      <c r="C78" s="160"/>
      <c r="D78" s="160"/>
      <c r="E78" s="161"/>
      <c r="F78" s="166"/>
      <c r="G78" s="166"/>
      <c r="H78" s="166"/>
      <c r="I78" s="166"/>
      <c r="J78" s="160"/>
      <c r="K78" s="160"/>
      <c r="L78" s="160"/>
      <c r="M78" s="160"/>
      <c r="N78" s="160"/>
      <c r="O78" s="160"/>
      <c r="P78" s="160"/>
    </row>
    <row r="79" spans="1:16" hidden="1" x14ac:dyDescent="0.25">
      <c r="A79" s="160"/>
      <c r="B79" s="160"/>
      <c r="C79" s="160"/>
      <c r="D79" s="160"/>
      <c r="E79" s="161"/>
      <c r="F79" s="166"/>
      <c r="G79" s="166"/>
      <c r="H79" s="166"/>
      <c r="I79" s="166"/>
      <c r="J79" s="160"/>
      <c r="K79" s="159"/>
      <c r="L79" s="159"/>
      <c r="M79" s="159"/>
      <c r="N79" s="160"/>
      <c r="O79" s="160"/>
      <c r="P79" s="160"/>
    </row>
    <row r="80" spans="1:16" hidden="1" x14ac:dyDescent="0.25">
      <c r="A80" s="160"/>
      <c r="B80" s="160"/>
      <c r="C80" s="160"/>
      <c r="D80" s="160"/>
      <c r="E80" s="161"/>
      <c r="F80" s="166"/>
      <c r="G80" s="166"/>
      <c r="H80" s="166"/>
      <c r="I80" s="166"/>
      <c r="J80" s="160"/>
      <c r="K80" s="160"/>
      <c r="L80" s="160"/>
      <c r="M80" s="160"/>
      <c r="N80" s="160"/>
      <c r="O80" s="160"/>
      <c r="P80" s="160"/>
    </row>
    <row r="81" spans="1:16" hidden="1" x14ac:dyDescent="0.25">
      <c r="A81" s="160"/>
      <c r="B81" s="160"/>
      <c r="C81" s="160"/>
      <c r="D81" s="160"/>
      <c r="E81" s="161"/>
      <c r="F81" s="166"/>
      <c r="G81" s="166"/>
      <c r="H81" s="166"/>
      <c r="I81" s="166"/>
      <c r="J81" s="160"/>
      <c r="K81" s="84"/>
      <c r="L81" s="84"/>
      <c r="M81" s="84"/>
      <c r="N81" s="160"/>
      <c r="O81" s="160"/>
      <c r="P81" s="160"/>
    </row>
    <row r="82" spans="1:16" hidden="1" x14ac:dyDescent="0.25">
      <c r="A82" s="160"/>
      <c r="B82" s="160"/>
      <c r="C82" s="160"/>
      <c r="D82" s="160"/>
      <c r="E82" s="161"/>
      <c r="F82" s="166"/>
      <c r="G82" s="166"/>
      <c r="H82" s="166"/>
      <c r="I82" s="166"/>
      <c r="J82" s="160"/>
      <c r="K82" s="84"/>
      <c r="L82" s="84"/>
      <c r="M82" s="84"/>
      <c r="N82" s="160"/>
      <c r="O82" s="160"/>
      <c r="P82" s="160"/>
    </row>
    <row r="83" spans="1:16" hidden="1" x14ac:dyDescent="0.25">
      <c r="A83" s="160"/>
      <c r="B83" s="160"/>
      <c r="C83" s="160"/>
      <c r="D83" s="160"/>
      <c r="E83" s="161"/>
      <c r="F83" s="166"/>
      <c r="G83" s="166"/>
      <c r="H83" s="166"/>
      <c r="I83" s="166"/>
      <c r="J83" s="160"/>
      <c r="K83" s="84"/>
      <c r="L83" s="84"/>
      <c r="M83" s="84"/>
      <c r="N83" s="160"/>
      <c r="O83" s="160"/>
      <c r="P83" s="160"/>
    </row>
    <row r="84" spans="1:16" hidden="1" x14ac:dyDescent="0.25">
      <c r="A84" s="160"/>
      <c r="B84" s="160"/>
      <c r="C84" s="160"/>
      <c r="D84" s="160"/>
      <c r="E84" s="161"/>
      <c r="F84" s="166"/>
      <c r="G84" s="166"/>
      <c r="H84" s="166"/>
      <c r="I84" s="166"/>
      <c r="J84" s="160"/>
      <c r="K84" s="84"/>
      <c r="L84" s="84"/>
      <c r="M84" s="96"/>
      <c r="N84" s="160"/>
      <c r="O84" s="160"/>
      <c r="P84" s="160"/>
    </row>
    <row r="85" spans="1:16" hidden="1" x14ac:dyDescent="0.25">
      <c r="A85" s="160"/>
      <c r="B85" s="160"/>
      <c r="C85" s="160"/>
      <c r="D85" s="160"/>
      <c r="E85" s="161"/>
      <c r="F85" s="166"/>
      <c r="G85" s="166"/>
      <c r="H85" s="166"/>
      <c r="I85" s="166"/>
      <c r="J85" s="160"/>
      <c r="K85" s="160"/>
      <c r="L85" s="160"/>
      <c r="M85" s="160"/>
      <c r="N85" s="97"/>
      <c r="O85" s="160"/>
      <c r="P85" s="160"/>
    </row>
    <row r="86" spans="1:16" hidden="1" x14ac:dyDescent="0.25">
      <c r="A86" s="160"/>
      <c r="B86" s="160"/>
      <c r="C86" s="160"/>
      <c r="D86" s="160"/>
      <c r="E86" s="161"/>
      <c r="F86" s="166"/>
      <c r="G86" s="166"/>
      <c r="H86" s="166"/>
      <c r="I86" s="166"/>
      <c r="J86" s="160"/>
      <c r="K86" s="160"/>
      <c r="L86" s="160"/>
      <c r="M86" s="160"/>
      <c r="N86" s="97"/>
      <c r="O86" s="160"/>
      <c r="P86" s="160"/>
    </row>
    <row r="87" spans="1:16" hidden="1" x14ac:dyDescent="0.25">
      <c r="A87" s="160"/>
      <c r="B87" s="160"/>
      <c r="C87" s="160"/>
      <c r="D87" s="160"/>
      <c r="E87" s="161"/>
      <c r="F87" s="166"/>
      <c r="G87" s="166"/>
      <c r="H87" s="166"/>
      <c r="I87" s="166"/>
      <c r="J87" s="160"/>
      <c r="K87" s="160"/>
      <c r="L87" s="160"/>
      <c r="M87" s="160"/>
      <c r="N87" s="97"/>
      <c r="O87" s="160"/>
      <c r="P87" s="160"/>
    </row>
    <row r="88" spans="1:16" hidden="1" x14ac:dyDescent="0.25">
      <c r="A88" s="160"/>
      <c r="B88" s="160"/>
      <c r="C88" s="160"/>
      <c r="D88" s="160"/>
      <c r="E88" s="161"/>
      <c r="F88" s="166"/>
      <c r="G88" s="166"/>
      <c r="H88" s="166"/>
      <c r="I88" s="166"/>
      <c r="J88" s="160"/>
      <c r="K88" s="160"/>
      <c r="L88" s="160"/>
      <c r="M88" s="160"/>
      <c r="N88" s="160"/>
      <c r="O88" s="160"/>
      <c r="P88" s="160"/>
    </row>
    <row r="89" spans="1:16" hidden="1" x14ac:dyDescent="0.25">
      <c r="A89" s="160"/>
      <c r="B89" s="160"/>
      <c r="C89" s="160"/>
      <c r="D89" s="160"/>
      <c r="E89" s="98"/>
      <c r="F89" s="166"/>
      <c r="G89" s="166"/>
      <c r="H89" s="166"/>
      <c r="I89" s="166"/>
      <c r="J89" s="160"/>
      <c r="K89" s="84"/>
      <c r="L89" s="84"/>
      <c r="M89" s="84"/>
      <c r="N89" s="160"/>
      <c r="O89" s="160"/>
      <c r="P89" s="160"/>
    </row>
    <row r="90" spans="1:16" hidden="1" x14ac:dyDescent="0.25"/>
    <row r="91" spans="1:16" hidden="1" x14ac:dyDescent="0.25"/>
    <row r="92" spans="1:16" hidden="1" x14ac:dyDescent="0.25">
      <c r="A92" s="158" t="s">
        <v>7</v>
      </c>
      <c r="D92" s="158" t="s">
        <v>18</v>
      </c>
      <c r="E92" s="38" t="s">
        <v>19</v>
      </c>
    </row>
    <row r="93" spans="1:16" hidden="1" x14ac:dyDescent="0.25">
      <c r="A93" s="158" t="str">
        <f>IF(N22=0,"",N22)</f>
        <v/>
      </c>
      <c r="D93" s="158">
        <f t="shared" ref="D93:D107" ca="1" si="2">IF(A93="",0,VLOOKUP(A93,INDIRECT("'"&amp;$I$7&amp;"'!C500:M515"),11,0))</f>
        <v>0</v>
      </c>
      <c r="E93" s="38" t="str">
        <f>IF(O22="","",SUM(D93/O22)*#REF!)</f>
        <v/>
      </c>
    </row>
    <row r="94" spans="1:16" hidden="1" x14ac:dyDescent="0.25">
      <c r="A94" s="158" t="str">
        <f>IF(N24=0,"",N24)</f>
        <v/>
      </c>
      <c r="D94" s="158">
        <f t="shared" ca="1" si="2"/>
        <v>0</v>
      </c>
      <c r="E94" s="38" t="str">
        <f>IF(O24="","",SUM(D94/O24)*#REF!)</f>
        <v/>
      </c>
    </row>
    <row r="95" spans="1:16" hidden="1" x14ac:dyDescent="0.25">
      <c r="A95" s="158" t="str">
        <f>IF(N27=0,"",N27)</f>
        <v/>
      </c>
      <c r="D95" s="158">
        <f t="shared" ca="1" si="2"/>
        <v>0</v>
      </c>
      <c r="E95" s="38" t="str">
        <f>IF(O27="","",SUM(D95/O27)*#REF!)</f>
        <v/>
      </c>
    </row>
    <row r="96" spans="1:16" hidden="1" x14ac:dyDescent="0.25">
      <c r="A96" s="158" t="str">
        <f>IF(N28=0,"",N28)</f>
        <v/>
      </c>
      <c r="D96" s="158">
        <f t="shared" ca="1" si="2"/>
        <v>0</v>
      </c>
      <c r="E96" s="38" t="str">
        <f>IF(O28="","",SUM(D96/O28)*#REF!)</f>
        <v/>
      </c>
    </row>
    <row r="97" spans="1:5" hidden="1" x14ac:dyDescent="0.25">
      <c r="A97" s="158" t="str">
        <f>IF(N29=0,"",N29)</f>
        <v/>
      </c>
      <c r="D97" s="158">
        <f t="shared" ca="1" si="2"/>
        <v>0</v>
      </c>
      <c r="E97" s="38" t="str">
        <f>IF(O29="","",SUM(D97/O29)*#REF!)</f>
        <v/>
      </c>
    </row>
    <row r="98" spans="1:5" hidden="1" x14ac:dyDescent="0.25">
      <c r="A98" s="158" t="str">
        <f>IF(N33=0,"",N33)</f>
        <v/>
      </c>
      <c r="D98" s="158">
        <f t="shared" ca="1" si="2"/>
        <v>0</v>
      </c>
      <c r="E98" s="38" t="str">
        <f>IF(O33="","",SUM(D98/O33)*#REF!)</f>
        <v/>
      </c>
    </row>
    <row r="99" spans="1:5" hidden="1" x14ac:dyDescent="0.25">
      <c r="A99" s="158" t="e">
        <f>IF(#REF!=0,"",#REF!)</f>
        <v>#REF!</v>
      </c>
      <c r="D99" s="158" t="e">
        <f t="shared" ca="1" si="2"/>
        <v>#REF!</v>
      </c>
      <c r="E99" s="38" t="e">
        <f>IF(#REF!="","",SUM(D99/#REF!)*#REF!)</f>
        <v>#REF!</v>
      </c>
    </row>
    <row r="100" spans="1:5" hidden="1" x14ac:dyDescent="0.25">
      <c r="A100" s="158" t="str">
        <f>IF(N34=0,"",N34)</f>
        <v/>
      </c>
      <c r="D100" s="158">
        <f t="shared" ca="1" si="2"/>
        <v>0</v>
      </c>
      <c r="E100" s="38" t="str">
        <f>IF(O34="","",SUM(D100/O34)*#REF!)</f>
        <v/>
      </c>
    </row>
    <row r="101" spans="1:5" hidden="1" x14ac:dyDescent="0.25">
      <c r="A101" s="158" t="str">
        <f>IF(N35=0,"",N35)</f>
        <v/>
      </c>
      <c r="D101" s="158">
        <f t="shared" ca="1" si="2"/>
        <v>0</v>
      </c>
      <c r="E101" s="38" t="str">
        <f>IF(O35="","",SUM(D101/O35)*#REF!)</f>
        <v/>
      </c>
    </row>
    <row r="102" spans="1:5" hidden="1" x14ac:dyDescent="0.25">
      <c r="A102" s="158" t="e">
        <f>IF(#REF!=0,"",#REF!)</f>
        <v>#REF!</v>
      </c>
      <c r="D102" s="158" t="e">
        <f t="shared" ca="1" si="2"/>
        <v>#REF!</v>
      </c>
      <c r="E102" s="38" t="e">
        <f>IF(#REF!="","",SUM(D102/#REF!)*#REF!)</f>
        <v>#REF!</v>
      </c>
    </row>
    <row r="103" spans="1:5" hidden="1" x14ac:dyDescent="0.25">
      <c r="A103" s="158" t="e">
        <f>IF(#REF!=0,"",#REF!)</f>
        <v>#REF!</v>
      </c>
      <c r="D103" s="158" t="e">
        <f t="shared" ca="1" si="2"/>
        <v>#REF!</v>
      </c>
      <c r="E103" s="38" t="e">
        <f>IF(#REF!="","",SUM(D103/#REF!)*#REF!)</f>
        <v>#REF!</v>
      </c>
    </row>
    <row r="104" spans="1:5" hidden="1" x14ac:dyDescent="0.25">
      <c r="A104" s="158" t="e">
        <f>IF(#REF!=0,"",#REF!)</f>
        <v>#REF!</v>
      </c>
      <c r="D104" s="158" t="e">
        <f t="shared" ca="1" si="2"/>
        <v>#REF!</v>
      </c>
      <c r="E104" s="38" t="e">
        <f>IF(#REF!="","",SUM(D104/#REF!)*#REF!)</f>
        <v>#REF!</v>
      </c>
    </row>
    <row r="105" spans="1:5" hidden="1" x14ac:dyDescent="0.25">
      <c r="A105" s="158" t="e">
        <f>IF(#REF!=0,"",#REF!)</f>
        <v>#REF!</v>
      </c>
      <c r="D105" s="158" t="e">
        <f t="shared" ca="1" si="2"/>
        <v>#REF!</v>
      </c>
      <c r="E105" s="38" t="e">
        <f>IF(#REF!="","",SUM(D105/#REF!)*#REF!)</f>
        <v>#REF!</v>
      </c>
    </row>
    <row r="106" spans="1:5" hidden="1" x14ac:dyDescent="0.25">
      <c r="A106" s="158" t="e">
        <f>IF(#REF!=0,"",#REF!)</f>
        <v>#REF!</v>
      </c>
      <c r="D106" s="158" t="e">
        <f t="shared" ca="1" si="2"/>
        <v>#REF!</v>
      </c>
      <c r="E106" s="38" t="e">
        <f>IF(#REF!="","",SUM(D106/#REF!)*#REF!)</f>
        <v>#REF!</v>
      </c>
    </row>
    <row r="107" spans="1:5" hidden="1" x14ac:dyDescent="0.25">
      <c r="A107" s="158" t="e">
        <f>IF(#REF!=0,"",#REF!)</f>
        <v>#REF!</v>
      </c>
      <c r="D107" s="158" t="e">
        <f t="shared" ca="1" si="2"/>
        <v>#REF!</v>
      </c>
      <c r="E107" s="38" t="e">
        <f>IF(#REF!="","",SUM(D107/#REF!)*#REF!)</f>
        <v>#REF!</v>
      </c>
    </row>
    <row r="108" spans="1:5" ht="15.75" hidden="1" thickBot="1" x14ac:dyDescent="0.3">
      <c r="A108" s="99" t="s">
        <v>20</v>
      </c>
      <c r="B108" s="99"/>
      <c r="C108" s="99"/>
      <c r="D108" s="99" t="e">
        <f ca="1">SUM(D93:D107)</f>
        <v>#REF!</v>
      </c>
      <c r="E108" s="100" t="e">
        <f>SUM(E93:E107)</f>
        <v>#REF!</v>
      </c>
    </row>
    <row r="109" spans="1:5" ht="15.75" hidden="1" thickTop="1" x14ac:dyDescent="0.25"/>
    <row r="110" spans="1:5" hidden="1" x14ac:dyDescent="0.25"/>
    <row r="111" spans="1:5" hidden="1" x14ac:dyDescent="0.25"/>
    <row r="112" spans="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sheetData>
  <sheetProtection algorithmName="SHA-512" hashValue="rzKjoMzlpZxCgkgm04Ltpw9go/o6LGp0JY6bntGhMgzCqRafJzT+YDgqmNhGBun7kcTAnxzTNkeX5Ds5VHZ/fQ==" saltValue="MOIUM+T01UQpy1wkhbfMvw==" spinCount="100000" sheet="1" objects="1" scenarios="1"/>
  <mergeCells count="2">
    <mergeCell ref="B3:I3"/>
    <mergeCell ref="B44:I44"/>
  </mergeCells>
  <conditionalFormatting sqref="N16">
    <cfRule type="cellIs" dxfId="40" priority="1" operator="equal">
      <formula>"Geen 100%"</formula>
    </cfRule>
  </conditionalFormatting>
  <pageMargins left="0.7" right="0.7" top="0.75" bottom="0.75" header="0.3" footer="0.3"/>
  <pageSetup paperSize="9" scale="64" orientation="portrait" r:id="rId1"/>
  <headerFooter>
    <oddHeader>&amp;L&amp;G</oddHeader>
    <oddFooter>&amp;L* Alle bedragen zijn excl. btw&amp;R® Alpha Adviesbureau</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48</vt:i4>
      </vt:variant>
      <vt:variant>
        <vt:lpstr>Benoemde bereiken</vt:lpstr>
      </vt:variant>
      <vt:variant>
        <vt:i4>49</vt:i4>
      </vt:variant>
    </vt:vector>
  </HeadingPairs>
  <TitlesOfParts>
    <vt:vector size="97" baseType="lpstr">
      <vt:lpstr>Basisgegevens</vt:lpstr>
      <vt:lpstr>Tarieven onderhoud</vt:lpstr>
      <vt:lpstr>Tarieven BVC VTA</vt:lpstr>
      <vt:lpstr>Tarief Inventarisatie</vt:lpstr>
      <vt:lpstr>verzamelblad</vt:lpstr>
      <vt:lpstr>Totaalblad</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39</vt:lpstr>
      <vt:lpstr>40</vt:lpstr>
      <vt:lpstr>41</vt:lpstr>
      <vt:lpstr>42</vt:lpstr>
      <vt:lpstr>43</vt:lpstr>
      <vt:lpstr>Wijzigingenblad</vt:lpstr>
      <vt:lpstr>Supplement</vt:lpstr>
      <vt:lpstr>bestekcontract</vt:lpstr>
      <vt:lpstr>besteknr</vt:lpstr>
      <vt:lpstr>opdrachtgever</vt:lpstr>
      <vt:lpstr>opdrachtnemer</vt:lpstr>
      <vt:lpstr>opdrachtnemerplaats</vt:lpstr>
      <vt:lpstr>plaatsopdrnmr</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'39'!Print_Area</vt:lpstr>
      <vt:lpstr>'4'!Print_Area</vt:lpstr>
      <vt:lpstr>'40'!Print_Area</vt:lpstr>
      <vt:lpstr>'41'!Print_Area</vt:lpstr>
      <vt:lpstr>'42'!Print_Area</vt:lpstr>
      <vt:lpstr>'43'!Print_Area</vt:lpstr>
      <vt:lpstr>'5'!Print_Area</vt:lpstr>
      <vt:lpstr>'6'!Print_Area</vt:lpstr>
      <vt:lpstr>'7'!Print_Area</vt:lpstr>
      <vt:lpstr>'8'!Print_Area</vt:lpstr>
      <vt:lpstr>'9'!Print_Area</vt:lpstr>
      <vt:lpstr>Basisgegevens!Print_Area</vt:lpstr>
      <vt:lpstr>Supplement!Print_Area</vt:lpstr>
      <vt:lpstr>verzamelblad!Print_Area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Jakob Burgler</dc:creator>
  <cp:lastModifiedBy>Jan Veenstra</cp:lastModifiedBy>
  <cp:lastPrinted>2017-01-20T11:32:51Z</cp:lastPrinted>
  <dcterms:created xsi:type="dcterms:W3CDTF">2012-08-02T07:38:51Z</dcterms:created>
  <dcterms:modified xsi:type="dcterms:W3CDTF">2021-12-14T15:19:30Z</dcterms:modified>
</cp:coreProperties>
</file>