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krS01\Downloads\"/>
    </mc:Choice>
  </mc:AlternateContent>
  <xr:revisionPtr revIDLastSave="0" documentId="8_{798EBBA4-DF94-4E37-844F-2C194C86AC21}" xr6:coauthVersionLast="46" xr6:coauthVersionMax="46" xr10:uidLastSave="{00000000-0000-0000-0000-000000000000}"/>
  <workbookProtection workbookAlgorithmName="SHA-512" workbookHashValue="dhbuDAKoQxLgxwOimns/fJNQTnkAovQAf7upbrySTMkoWp/nm92TvWdze0WMSKYd8in+GmHzOVWvy3Ze42r+uA==" workbookSaltValue="Y2quKxZL7jM/vspIMB8MqA==" workbookSpinCount="100000" lockStructure="1"/>
  <bookViews>
    <workbookView xWindow="-28920" yWindow="-60" windowWidth="29040" windowHeight="15840" activeTab="1" xr2:uid="{CB3010CE-6E21-4256-BE31-BF014D29014C}"/>
  </bookViews>
  <sheets>
    <sheet name="LCC invulblad" sheetId="1" r:id="rId1"/>
    <sheet name="Decompositie uitgaven onderhoud" sheetId="4" r:id="rId2"/>
  </sheets>
  <definedNames>
    <definedName name="_xlnm.Print_Area" localSheetId="0">'LCC invulblad'!$A$1:$H$56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6" i="4" l="1"/>
  <c r="M18" i="4"/>
  <c r="M25" i="4"/>
  <c r="M24" i="4"/>
  <c r="M23" i="4"/>
  <c r="M22" i="4"/>
  <c r="M21" i="4"/>
  <c r="M20" i="4"/>
  <c r="M19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D12" i="1"/>
  <c r="B32" i="1" l="1"/>
  <c r="I26" i="4" l="1"/>
  <c r="G26" i="4"/>
  <c r="E26" i="4"/>
  <c r="C26" i="4"/>
  <c r="D27" i="1"/>
  <c r="D26" i="1"/>
  <c r="D24" i="1"/>
  <c r="D37" i="1" l="1"/>
  <c r="D36" i="1"/>
  <c r="D35" i="1"/>
  <c r="D34" i="1"/>
  <c r="D33" i="1"/>
  <c r="C37" i="1"/>
  <c r="C36" i="1"/>
  <c r="C35" i="1"/>
  <c r="C34" i="1"/>
  <c r="C33" i="1"/>
  <c r="G32" i="1" l="1"/>
  <c r="H32" i="1" s="1"/>
  <c r="D20" i="1"/>
  <c r="E36" i="1" l="1"/>
  <c r="E34" i="1"/>
  <c r="E33" i="1"/>
  <c r="E35" i="1"/>
  <c r="E37" i="1"/>
  <c r="D28" i="1"/>
  <c r="F35" i="1" l="1"/>
  <c r="G35" i="1" s="1"/>
  <c r="H35" i="1" s="1"/>
  <c r="F34" i="1"/>
  <c r="G34" i="1" s="1"/>
  <c r="H34" i="1" s="1"/>
  <c r="F36" i="1"/>
  <c r="G36" i="1" s="1"/>
  <c r="H36" i="1" s="1"/>
  <c r="F33" i="1"/>
  <c r="G33" i="1" s="1"/>
  <c r="H33" i="1" s="1"/>
  <c r="F37" i="1"/>
  <c r="G37" i="1" s="1"/>
  <c r="H37" i="1" s="1"/>
  <c r="H38" i="1" l="1"/>
  <c r="D17" i="1" s="1"/>
  <c r="B17" i="1" l="1"/>
</calcChain>
</file>

<file path=xl/sharedStrings.xml><?xml version="1.0" encoding="utf-8"?>
<sst xmlns="http://schemas.openxmlformats.org/spreadsheetml/2006/main" count="73" uniqueCount="64">
  <si>
    <t>Betreft locatie</t>
  </si>
  <si>
    <t>RWZI Gaarkeuken</t>
  </si>
  <si>
    <t xml:space="preserve">Ingedikt primair slib </t>
  </si>
  <si>
    <t>jaar</t>
  </si>
  <si>
    <t>Planperiode</t>
  </si>
  <si>
    <t>40 jaar</t>
  </si>
  <si>
    <t xml:space="preserve">Ingedikt secundair slib </t>
  </si>
  <si>
    <t>Bestaande uit:</t>
  </si>
  <si>
    <t>Ontwerp, realisatie, opstart, t/m eind oplevering</t>
  </si>
  <si>
    <t>Onderhoudstermijn (12 mnd)</t>
  </si>
  <si>
    <t>Verwerking op centrale slibverwerking Garmerwolde</t>
  </si>
  <si>
    <t xml:space="preserve">Sommatie uitgaven per jaar </t>
  </si>
  <si>
    <t>Beheer&amp; Bedienings
uitgaven</t>
  </si>
  <si>
    <t>Uitgaven onderhoud</t>
  </si>
  <si>
    <t>Tarieven medewerkers NZV
(operators, monteurs)</t>
  </si>
  <si>
    <t>Energie (electrische energie)</t>
  </si>
  <si>
    <t>Uitgaven onderhoud rwzi Gaarkeuken (water &amp; sliblijn)</t>
  </si>
  <si>
    <t>Uitgaven slibverwerking. (transport en verwerking)</t>
  </si>
  <si>
    <t>€ 69,-</t>
  </si>
  <si>
    <t>Invulblad LCC  rwzi Gaarkeuken</t>
  </si>
  <si>
    <t>Geel: invulvelden</t>
  </si>
  <si>
    <t>Uitleg over dit invulblad vindt u in de 
"Toelichting invulblad LCC"</t>
  </si>
  <si>
    <t>Beheerkosten 
( uitgaven beheer &amp; bediening rwzi )</t>
  </si>
  <si>
    <t>5 jaar</t>
  </si>
  <si>
    <t>Investering</t>
  </si>
  <si>
    <t xml:space="preserve">Uitgaven correctief 
onderhoud
</t>
  </si>
  <si>
    <t xml:space="preserve">Uitgaven preventieve onderhoud,
incl. vervangingen
</t>
  </si>
  <si>
    <t>Energiekosten</t>
  </si>
  <si>
    <t>Netto contante waarde over 5 jaar</t>
  </si>
  <si>
    <t>Netto contante waarde</t>
  </si>
  <si>
    <t>jaar 1</t>
  </si>
  <si>
    <t>jaar 2</t>
  </si>
  <si>
    <t>jaar 3</t>
  </si>
  <si>
    <t>jaar 4</t>
  </si>
  <si>
    <t>jaar 5</t>
  </si>
  <si>
    <t>uitgaven per jaar</t>
  </si>
  <si>
    <t>subfunctie [volgnr]</t>
  </si>
  <si>
    <t>omschrijving subfunctie</t>
  </si>
  <si>
    <t>hoeveelheid
 [m3/ jaar]</t>
  </si>
  <si>
    <t>Groen: berekende velden</t>
  </si>
  <si>
    <t xml:space="preserve">Blauw: vaste gegevens </t>
  </si>
  <si>
    <t>Energieverbruik p. jaar
[ kWh ]</t>
  </si>
  <si>
    <t>uitgaven per jaar [ € ]</t>
  </si>
  <si>
    <t>LCC periode</t>
  </si>
  <si>
    <t>Uitgaven slibverwerking</t>
  </si>
  <si>
    <t>Slibtransport per as</t>
  </si>
  <si>
    <t>Totaal uitgaven slibverwerking</t>
  </si>
  <si>
    <t>Prijs [ €/m3 ]</t>
  </si>
  <si>
    <t>Prijs [ €/ton ds]</t>
  </si>
  <si>
    <t>Prijs [ €/kWh ]</t>
  </si>
  <si>
    <t>hoeveelheid
 [ton ds / jaar]</t>
  </si>
  <si>
    <t>Totaal uitgaven onderhoud per subfunctie</t>
  </si>
  <si>
    <t>Decompositie jaarlijkse uitgaven voor onderhoud</t>
  </si>
  <si>
    <t>..</t>
  </si>
  <si>
    <t>Voor het berekenen van NCW wordt gebruik gemaakt van onderstaande formule</t>
  </si>
  <si>
    <t>Disconteringsvoet</t>
  </si>
  <si>
    <t>Plafondprijs investering:</t>
  </si>
  <si>
    <t>Plafondprijs incl. exploitatie 
(investering + exploitatie):</t>
  </si>
  <si>
    <t>Totaal Inschrijfprijs (investering + exploitatie)  (NCW investering + exploitatie 5j)</t>
  </si>
  <si>
    <t>Inschrijfprijs (investering)</t>
  </si>
  <si>
    <t>inschrijver 1</t>
  </si>
  <si>
    <t>Inschrijfprijs (investering + exploitatie) (NCW LCC)</t>
  </si>
  <si>
    <t>Rood: fout, corrigeer invoer!</t>
  </si>
  <si>
    <t>Naam inschijver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</si>
</sst>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_-&quot;€&quot;\ * #,##0.00_-;_-&quot;€&quot;\ * #,##0.00\-;_-&quot;€&quot;\ * &quot;-&quot;??_-;_-@_-"/>
    <numFmt numFmtId="166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0" fontId="7" fillId="0" borderId="0"/>
    <xf numFmtId="44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5" borderId="7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9" fontId="1" fillId="0" borderId="0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3" fillId="0" borderId="0" xfId="2" applyFont="1" applyAlignment="1">
      <alignment vertical="center"/>
    </xf>
    <xf numFmtId="0" fontId="7" fillId="0" borderId="0" xfId="2"/>
    <xf numFmtId="0" fontId="3" fillId="0" borderId="0" xfId="2" applyFont="1" applyFill="1" applyBorder="1" applyAlignment="1">
      <alignment vertical="center" wrapText="1"/>
    </xf>
    <xf numFmtId="0" fontId="7" fillId="0" borderId="0" xfId="2" applyFill="1" applyBorder="1"/>
    <xf numFmtId="44" fontId="3" fillId="5" borderId="1" xfId="0" applyNumberFormat="1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1" fillId="0" borderId="0" xfId="0" applyFont="1"/>
    <xf numFmtId="0" fontId="10" fillId="0" borderId="0" xfId="0" applyFont="1" applyAlignment="1">
      <alignment vertical="center"/>
    </xf>
    <xf numFmtId="0" fontId="1" fillId="0" borderId="1" xfId="2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4" fontId="1" fillId="4" borderId="1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2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2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/>
    <xf numFmtId="0" fontId="12" fillId="7" borderId="1" xfId="0" applyFont="1" applyFill="1" applyBorder="1" applyAlignment="1">
      <alignment vertical="center"/>
    </xf>
    <xf numFmtId="0" fontId="12" fillId="0" borderId="0" xfId="2" applyFont="1" applyAlignment="1">
      <alignment vertical="center"/>
    </xf>
    <xf numFmtId="44" fontId="13" fillId="0" borderId="0" xfId="2" applyNumberFormat="1" applyFont="1"/>
    <xf numFmtId="0" fontId="13" fillId="0" borderId="3" xfId="2" applyFont="1" applyBorder="1" applyAlignment="1">
      <alignment vertical="center"/>
    </xf>
    <xf numFmtId="166" fontId="0" fillId="0" borderId="0" xfId="1" applyNumberFormat="1" applyFont="1" applyAlignment="1">
      <alignment horizontal="center" vertical="center"/>
    </xf>
    <xf numFmtId="0" fontId="0" fillId="0" borderId="0" xfId="0" applyBorder="1"/>
    <xf numFmtId="0" fontId="0" fillId="0" borderId="0" xfId="0" applyFont="1" applyBorder="1"/>
    <xf numFmtId="44" fontId="2" fillId="9" borderId="2" xfId="0" applyNumberFormat="1" applyFont="1" applyFill="1" applyBorder="1" applyAlignment="1">
      <alignment horizontal="center" vertical="center"/>
    </xf>
    <xf numFmtId="44" fontId="0" fillId="9" borderId="1" xfId="0" applyNumberFormat="1" applyFont="1" applyFill="1" applyBorder="1" applyAlignment="1">
      <alignment horizontal="center" vertical="center"/>
    </xf>
    <xf numFmtId="44" fontId="0" fillId="0" borderId="0" xfId="0" applyNumberFormat="1" applyFill="1" applyBorder="1"/>
    <xf numFmtId="0" fontId="0" fillId="0" borderId="0" xfId="0" applyFill="1"/>
    <xf numFmtId="44" fontId="0" fillId="9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24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0" xfId="2" applyFont="1" applyFill="1" applyBorder="1" applyAlignment="1">
      <alignment vertical="center"/>
    </xf>
    <xf numFmtId="0" fontId="1" fillId="7" borderId="3" xfId="2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7" xfId="1" applyNumberFormat="1" applyFont="1" applyFill="1" applyBorder="1" applyAlignment="1">
      <alignment horizontal="center" vertical="center" wrapText="1"/>
    </xf>
    <xf numFmtId="39" fontId="2" fillId="3" borderId="1" xfId="1" applyNumberFormat="1" applyFont="1" applyFill="1" applyBorder="1" applyAlignment="1">
      <alignment horizontal="center" vertical="center" wrapText="1"/>
    </xf>
    <xf numFmtId="43" fontId="2" fillId="9" borderId="2" xfId="0" applyNumberFormat="1" applyFont="1" applyFill="1" applyBorder="1" applyAlignment="1">
      <alignment horizontal="center" vertical="center"/>
    </xf>
    <xf numFmtId="43" fontId="2" fillId="9" borderId="25" xfId="0" applyNumberFormat="1" applyFont="1" applyFill="1" applyBorder="1" applyAlignment="1">
      <alignment horizontal="center" vertical="center"/>
    </xf>
    <xf numFmtId="44" fontId="0" fillId="5" borderId="1" xfId="0" applyNumberFormat="1" applyFont="1" applyFill="1" applyBorder="1"/>
    <xf numFmtId="44" fontId="0" fillId="5" borderId="1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44" fontId="16" fillId="9" borderId="1" xfId="0" applyNumberFormat="1" applyFont="1" applyFill="1" applyBorder="1" applyAlignment="1">
      <alignment vertical="center"/>
    </xf>
    <xf numFmtId="0" fontId="13" fillId="0" borderId="4" xfId="2" applyFont="1" applyFill="1" applyBorder="1" applyAlignment="1">
      <alignment vertical="center"/>
    </xf>
    <xf numFmtId="44" fontId="15" fillId="0" borderId="4" xfId="2" applyNumberFormat="1" applyFont="1" applyFill="1" applyBorder="1" applyAlignment="1">
      <alignment horizontal="center" vertical="center"/>
    </xf>
    <xf numFmtId="166" fontId="0" fillId="9" borderId="1" xfId="0" applyNumberFormat="1" applyFont="1" applyFill="1" applyBorder="1" applyAlignment="1">
      <alignment horizontal="center" vertical="center"/>
    </xf>
    <xf numFmtId="4" fontId="15" fillId="2" borderId="1" xfId="2" applyNumberFormat="1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44" fontId="0" fillId="2" borderId="5" xfId="0" applyNumberFormat="1" applyFill="1" applyBorder="1" applyProtection="1">
      <protection locked="0"/>
    </xf>
    <xf numFmtId="44" fontId="0" fillId="2" borderId="10" xfId="0" applyNumberFormat="1" applyFill="1" applyBorder="1" applyProtection="1">
      <protection locked="0"/>
    </xf>
    <xf numFmtId="44" fontId="0" fillId="2" borderId="9" xfId="0" applyNumberFormat="1" applyFill="1" applyBorder="1" applyProtection="1">
      <protection locked="0"/>
    </xf>
    <xf numFmtId="44" fontId="0" fillId="2" borderId="4" xfId="0" applyNumberFormat="1" applyFill="1" applyBorder="1" applyProtection="1">
      <protection locked="0"/>
    </xf>
    <xf numFmtId="44" fontId="0" fillId="2" borderId="3" xfId="0" applyNumberFormat="1" applyFill="1" applyBorder="1" applyProtection="1">
      <protection locked="0"/>
    </xf>
    <xf numFmtId="44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44" fontId="0" fillId="2" borderId="14" xfId="0" applyNumberFormat="1" applyFill="1" applyBorder="1" applyProtection="1">
      <protection locked="0"/>
    </xf>
    <xf numFmtId="44" fontId="0" fillId="2" borderId="16" xfId="0" applyNumberFormat="1" applyFill="1" applyBorder="1" applyProtection="1">
      <protection locked="0"/>
    </xf>
    <xf numFmtId="44" fontId="0" fillId="2" borderId="13" xfId="0" applyNumberFormat="1" applyFill="1" applyBorder="1" applyProtection="1">
      <protection locked="0"/>
    </xf>
    <xf numFmtId="44" fontId="0" fillId="2" borderId="15" xfId="0" applyNumberForma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6" fontId="16" fillId="9" borderId="3" xfId="0" applyNumberFormat="1" applyFont="1" applyFill="1" applyBorder="1" applyAlignment="1" applyProtection="1">
      <alignment horizontal="center" vertical="center"/>
    </xf>
    <xf numFmtId="166" fontId="16" fillId="9" borderId="5" xfId="0" applyNumberFormat="1" applyFont="1" applyFill="1" applyBorder="1" applyAlignment="1" applyProtection="1">
      <alignment horizontal="center" vertical="center"/>
    </xf>
    <xf numFmtId="166" fontId="16" fillId="0" borderId="3" xfId="0" applyNumberFormat="1" applyFont="1" applyBorder="1" applyAlignment="1" applyProtection="1">
      <alignment horizontal="center" vertical="center"/>
      <protection locked="0"/>
    </xf>
    <xf numFmtId="166" fontId="16" fillId="0" borderId="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66" fontId="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17" fillId="0" borderId="27" xfId="0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3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9" fontId="0" fillId="3" borderId="1" xfId="10" applyFont="1" applyFill="1" applyBorder="1" applyAlignment="1" applyProtection="1">
      <alignment horizontal="center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10" borderId="10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44" fontId="15" fillId="2" borderId="1" xfId="3" applyFont="1" applyFill="1" applyBorder="1" applyAlignment="1" applyProtection="1">
      <alignment horizontal="center" vertical="center"/>
      <protection locked="0"/>
    </xf>
    <xf numFmtId="44" fontId="15" fillId="2" borderId="1" xfId="2" applyNumberFormat="1" applyFont="1" applyFill="1" applyBorder="1" applyAlignment="1" applyProtection="1">
      <alignment horizontal="center" vertical="center"/>
      <protection locked="0"/>
    </xf>
    <xf numFmtId="0" fontId="1" fillId="6" borderId="26" xfId="0" applyFont="1" applyFill="1" applyBorder="1" applyAlignment="1">
      <alignment horizontal="left" vertical="center"/>
    </xf>
    <xf numFmtId="0" fontId="1" fillId="6" borderId="2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166" fontId="0" fillId="9" borderId="3" xfId="1" applyNumberFormat="1" applyFont="1" applyFill="1" applyBorder="1" applyAlignment="1">
      <alignment horizontal="center" vertical="center"/>
    </xf>
    <xf numFmtId="166" fontId="0" fillId="9" borderId="5" xfId="1" applyNumberFormat="1" applyFont="1" applyFill="1" applyBorder="1" applyAlignment="1">
      <alignment horizontal="center" vertical="center"/>
    </xf>
    <xf numFmtId="44" fontId="0" fillId="2" borderId="5" xfId="0" applyNumberFormat="1" applyFill="1" applyBorder="1" applyProtection="1"/>
    <xf numFmtId="44" fontId="0" fillId="2" borderId="4" xfId="0" applyNumberFormat="1" applyFill="1" applyBorder="1" applyAlignment="1" applyProtection="1">
      <alignment horizontal="center" vertical="center"/>
    </xf>
    <xf numFmtId="44" fontId="0" fillId="2" borderId="9" xfId="0" applyNumberFormat="1" applyFill="1" applyBorder="1" applyAlignment="1" applyProtection="1">
      <alignment horizontal="center" vertical="center"/>
    </xf>
    <xf numFmtId="44" fontId="0" fillId="2" borderId="14" xfId="0" applyNumberFormat="1" applyFill="1" applyBorder="1" applyProtection="1"/>
    <xf numFmtId="44" fontId="0" fillId="2" borderId="13" xfId="0" applyNumberFormat="1" applyFill="1" applyBorder="1" applyAlignment="1" applyProtection="1">
      <alignment horizontal="center" vertical="center"/>
    </xf>
    <xf numFmtId="44" fontId="0" fillId="2" borderId="1" xfId="0" applyNumberFormat="1" applyFill="1" applyBorder="1" applyProtection="1"/>
    <xf numFmtId="44" fontId="0" fillId="2" borderId="3" xfId="0" applyNumberFormat="1" applyFill="1" applyBorder="1" applyAlignment="1" applyProtection="1">
      <alignment horizontal="center" vertical="center"/>
    </xf>
  </cellXfs>
  <cellStyles count="11">
    <cellStyle name="Euro" xfId="6" xr:uid="{9429B0A8-D422-40DD-8312-D238F733EAF4}"/>
    <cellStyle name="Euro 2" xfId="7" xr:uid="{2F71E6B3-6898-4D96-AF47-1F88A96A38F3}"/>
    <cellStyle name="Komma 2" xfId="5" xr:uid="{F4079AA2-89C1-46A4-9304-FE2E14152CAD}"/>
    <cellStyle name="Komma 3" xfId="9" xr:uid="{2314D9FC-5685-413C-80B2-0208AB48D9B8}"/>
    <cellStyle name="Procent" xfId="10" builtinId="5"/>
    <cellStyle name="Procent 2" xfId="8" xr:uid="{4D48AF98-D7F5-44A2-BE0F-2C5D0BDB4B6B}"/>
    <cellStyle name="Standaard" xfId="0" builtinId="0"/>
    <cellStyle name="Standaard 2" xfId="4" xr:uid="{0BF3A45F-9B20-49AA-88AD-5C175FABA052}"/>
    <cellStyle name="Standaard 3" xfId="2" xr:uid="{2748F63B-7DB2-4A2A-9DB5-C67ECD68989B}"/>
    <cellStyle name="Valuta" xfId="1" builtinId="4"/>
    <cellStyle name="Valuta 2" xfId="3" xr:uid="{ECD5821F-5EDB-4CDD-99D4-CE4B1CA02D76}"/>
  </cellStyles>
  <dxfs count="6">
    <dxf>
      <font>
        <color rgb="FF0000FF"/>
      </font>
    </dxf>
    <dxf>
      <font>
        <b/>
        <i val="0"/>
        <color rgb="FFFF0000"/>
      </font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color rgb="FF0000FF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42</xdr:row>
      <xdr:rowOff>185449</xdr:rowOff>
    </xdr:from>
    <xdr:ext cx="3191577" cy="2414336"/>
    <xdr:pic>
      <xdr:nvPicPr>
        <xdr:cNvPr id="2" name="Afbeelding 1">
          <a:extLst>
            <a:ext uri="{FF2B5EF4-FFF2-40B4-BE49-F238E27FC236}">
              <a16:creationId xmlns:a16="http://schemas.microsoft.com/office/drawing/2014/main" id="{E2574A6E-FB8C-43CF-98E1-4CEFDDE553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37581"/>
          <a:ext cx="3191577" cy="2414336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oneCellAnchor>
  <xdr:twoCellAnchor>
    <xdr:from>
      <xdr:col>1</xdr:col>
      <xdr:colOff>1447800</xdr:colOff>
      <xdr:row>32</xdr:row>
      <xdr:rowOff>19050</xdr:rowOff>
    </xdr:from>
    <xdr:to>
      <xdr:col>3</xdr:col>
      <xdr:colOff>0</xdr:colOff>
      <xdr:row>32</xdr:row>
      <xdr:rowOff>281940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099EC7FB-1F0B-4E07-AA43-E7814943E3CB}"/>
            </a:ext>
          </a:extLst>
        </xdr:cNvPr>
        <xdr:cNvCxnSpPr/>
      </xdr:nvCxnSpPr>
      <xdr:spPr>
        <a:xfrm>
          <a:off x="4552950" y="10991850"/>
          <a:ext cx="1666875" cy="26289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1447800</xdr:colOff>
      <xdr:row>32</xdr:row>
      <xdr:rowOff>38100</xdr:rowOff>
    </xdr:from>
    <xdr:to>
      <xdr:col>3</xdr:col>
      <xdr:colOff>9525</xdr:colOff>
      <xdr:row>33</xdr:row>
      <xdr:rowOff>20955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612FE884-BCF1-4912-A7CD-D36CD973984F}"/>
            </a:ext>
          </a:extLst>
        </xdr:cNvPr>
        <xdr:cNvCxnSpPr/>
      </xdr:nvCxnSpPr>
      <xdr:spPr>
        <a:xfrm flipV="1">
          <a:off x="4552950" y="11010900"/>
          <a:ext cx="1676400" cy="29718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</xdr:colOff>
      <xdr:row>2</xdr:row>
      <xdr:rowOff>31750</xdr:rowOff>
    </xdr:from>
    <xdr:to>
      <xdr:col>3</xdr:col>
      <xdr:colOff>920750</xdr:colOff>
      <xdr:row>26</xdr:row>
      <xdr:rowOff>21167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D1049013-6B32-4877-9266-86DFCFAE1399}"/>
            </a:ext>
          </a:extLst>
        </xdr:cNvPr>
        <xdr:cNvCxnSpPr/>
      </xdr:nvCxnSpPr>
      <xdr:spPr>
        <a:xfrm>
          <a:off x="3725333" y="751417"/>
          <a:ext cx="1841500" cy="6900333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</xdr:colOff>
      <xdr:row>2</xdr:row>
      <xdr:rowOff>0</xdr:rowOff>
    </xdr:from>
    <xdr:to>
      <xdr:col>4</xdr:col>
      <xdr:colOff>0</xdr:colOff>
      <xdr:row>25</xdr:row>
      <xdr:rowOff>351155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34535503-E7DB-4715-A262-C332917D09E1}"/>
            </a:ext>
          </a:extLst>
        </xdr:cNvPr>
        <xdr:cNvCxnSpPr/>
      </xdr:nvCxnSpPr>
      <xdr:spPr>
        <a:xfrm flipH="1">
          <a:off x="3714751" y="719667"/>
          <a:ext cx="1862666" cy="6902238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183B-CEFF-47F5-A3FE-C20CB87B73B7}">
  <sheetPr>
    <pageSetUpPr fitToPage="1"/>
  </sheetPr>
  <dimension ref="A1:J62"/>
  <sheetViews>
    <sheetView topLeftCell="A3" zoomScaleNormal="100" workbookViewId="0">
      <selection activeCell="B3" sqref="B3:C3"/>
    </sheetView>
  </sheetViews>
  <sheetFormatPr defaultColWidth="8.77734375" defaultRowHeight="14.4" x14ac:dyDescent="0.3"/>
  <cols>
    <col min="1" max="1" width="45.33203125" bestFit="1" customWidth="1"/>
    <col min="2" max="2" width="21.33203125" customWidth="1"/>
    <col min="3" max="3" width="24" style="37" customWidth="1"/>
    <col min="4" max="7" width="19.6640625" customWidth="1"/>
    <col min="8" max="8" width="21.44140625" bestFit="1" customWidth="1"/>
    <col min="9" max="9" width="19.6640625" customWidth="1"/>
    <col min="10" max="10" width="16.6640625" customWidth="1"/>
    <col min="11" max="11" width="17.33203125" customWidth="1"/>
    <col min="12" max="12" width="16.6640625" customWidth="1"/>
    <col min="13" max="13" width="21.6640625" customWidth="1"/>
    <col min="14" max="14" width="16.6640625" customWidth="1"/>
  </cols>
  <sheetData>
    <row r="1" spans="1:9" ht="25.05" customHeight="1" x14ac:dyDescent="0.3">
      <c r="A1" s="124" t="s">
        <v>19</v>
      </c>
      <c r="B1" s="124"/>
      <c r="C1" s="124"/>
      <c r="E1" s="17"/>
      <c r="G1" s="113" t="s">
        <v>20</v>
      </c>
      <c r="H1" s="114"/>
    </row>
    <row r="2" spans="1:9" ht="25.05" customHeight="1" x14ac:dyDescent="0.3">
      <c r="A2" s="7" t="s">
        <v>0</v>
      </c>
      <c r="B2" s="123" t="s">
        <v>1</v>
      </c>
      <c r="C2" s="123"/>
      <c r="D2" s="3"/>
      <c r="E2" s="3"/>
      <c r="G2" s="115" t="s">
        <v>39</v>
      </c>
      <c r="H2" s="116"/>
      <c r="I2" s="2"/>
    </row>
    <row r="3" spans="1:9" ht="25.05" customHeight="1" x14ac:dyDescent="0.3">
      <c r="A3" s="6" t="s">
        <v>63</v>
      </c>
      <c r="B3" s="122" t="s">
        <v>60</v>
      </c>
      <c r="C3" s="122"/>
      <c r="E3" s="3"/>
      <c r="G3" s="117" t="s">
        <v>40</v>
      </c>
      <c r="H3" s="118"/>
    </row>
    <row r="4" spans="1:9" ht="25.05" customHeight="1" x14ac:dyDescent="0.3">
      <c r="A4" s="6" t="s">
        <v>55</v>
      </c>
      <c r="B4" s="121">
        <v>0.02</v>
      </c>
      <c r="C4" s="121"/>
      <c r="D4" s="22"/>
      <c r="E4" s="22"/>
      <c r="G4" s="125" t="s">
        <v>62</v>
      </c>
      <c r="H4" s="126"/>
    </row>
    <row r="5" spans="1:9" ht="25.05" customHeight="1" x14ac:dyDescent="0.3">
      <c r="A5" s="6" t="s">
        <v>4</v>
      </c>
      <c r="B5" s="120" t="s">
        <v>5</v>
      </c>
      <c r="C5" s="120"/>
      <c r="D5" s="19"/>
      <c r="E5" s="19"/>
      <c r="G5" s="127" t="s">
        <v>21</v>
      </c>
      <c r="H5" s="128"/>
    </row>
    <row r="6" spans="1:9" ht="25.05" customHeight="1" thickBot="1" x14ac:dyDescent="0.35">
      <c r="A6" s="6" t="s">
        <v>43</v>
      </c>
      <c r="B6" s="120" t="s">
        <v>23</v>
      </c>
      <c r="C6" s="120"/>
      <c r="D6" s="19"/>
      <c r="E6" s="19"/>
      <c r="G6" s="129"/>
      <c r="H6" s="130"/>
    </row>
    <row r="7" spans="1:9" ht="28.8" x14ac:dyDescent="0.3">
      <c r="A7" s="11" t="s">
        <v>14</v>
      </c>
      <c r="B7" s="119" t="s">
        <v>18</v>
      </c>
      <c r="C7" s="119"/>
      <c r="D7" s="19"/>
    </row>
    <row r="8" spans="1:9" ht="28.8" x14ac:dyDescent="0.3">
      <c r="A8" s="11" t="s">
        <v>22</v>
      </c>
      <c r="B8" s="105">
        <v>80000</v>
      </c>
      <c r="C8" s="105"/>
      <c r="D8" s="19"/>
      <c r="E8" s="104"/>
      <c r="F8" s="104"/>
    </row>
    <row r="9" spans="1:9" ht="25.05" customHeight="1" x14ac:dyDescent="0.3">
      <c r="A9" s="11" t="s">
        <v>56</v>
      </c>
      <c r="B9" s="105">
        <v>17500000</v>
      </c>
      <c r="C9" s="105"/>
      <c r="D9" s="19"/>
      <c r="E9" s="59"/>
      <c r="F9" s="59"/>
    </row>
    <row r="10" spans="1:9" ht="28.8" x14ac:dyDescent="0.3">
      <c r="A10" s="11" t="s">
        <v>57</v>
      </c>
      <c r="B10" s="105">
        <v>21500000</v>
      </c>
      <c r="C10" s="105"/>
      <c r="D10" s="19"/>
      <c r="E10" s="59"/>
      <c r="F10" s="59"/>
    </row>
    <row r="11" spans="1:9" ht="25.05" customHeight="1" x14ac:dyDescent="0.3">
      <c r="A11" s="60"/>
      <c r="B11" s="61"/>
      <c r="C11" s="43"/>
      <c r="D11" s="1"/>
      <c r="E11" s="1"/>
      <c r="F11" s="1"/>
    </row>
    <row r="12" spans="1:9" ht="25.05" customHeight="1" x14ac:dyDescent="0.3">
      <c r="A12" s="47" t="s">
        <v>59</v>
      </c>
      <c r="B12" s="102"/>
      <c r="C12" s="103"/>
      <c r="D12" s="75" t="str">
        <f>IF(B12&gt;B9,"Let op! Inschrijfprijs is hoger dan de plafondprijs","")</f>
        <v/>
      </c>
      <c r="E12" s="4"/>
    </row>
    <row r="13" spans="1:9" ht="25.05" customHeight="1" x14ac:dyDescent="0.3">
      <c r="A13" s="48" t="s">
        <v>7</v>
      </c>
      <c r="B13" s="49"/>
      <c r="C13" s="44"/>
      <c r="F13" s="4"/>
      <c r="G13" s="4"/>
      <c r="H13" s="4"/>
      <c r="I13" s="9"/>
    </row>
    <row r="14" spans="1:9" ht="25.05" customHeight="1" x14ac:dyDescent="0.3">
      <c r="A14" s="50" t="s">
        <v>8</v>
      </c>
      <c r="B14" s="131"/>
      <c r="C14" s="131"/>
      <c r="D14" s="4"/>
      <c r="E14" s="4"/>
      <c r="F14" s="4"/>
      <c r="G14" s="4"/>
      <c r="H14" s="4"/>
      <c r="I14" s="9"/>
    </row>
    <row r="15" spans="1:9" ht="25.05" customHeight="1" x14ac:dyDescent="0.3">
      <c r="A15" s="50" t="s">
        <v>9</v>
      </c>
      <c r="B15" s="132"/>
      <c r="C15" s="132"/>
      <c r="D15" s="4"/>
      <c r="E15" s="4"/>
      <c r="F15" s="4"/>
      <c r="G15" s="4"/>
      <c r="H15" s="4"/>
      <c r="I15" s="9"/>
    </row>
    <row r="16" spans="1:9" s="5" customFormat="1" ht="25.05" customHeight="1" x14ac:dyDescent="0.3">
      <c r="A16" s="77"/>
      <c r="B16" s="78"/>
      <c r="C16" s="78"/>
      <c r="D16" s="4"/>
      <c r="E16" s="4"/>
      <c r="F16" s="4"/>
      <c r="G16" s="4"/>
      <c r="H16" s="4"/>
      <c r="I16" s="9"/>
    </row>
    <row r="17" spans="1:9" ht="25.05" customHeight="1" x14ac:dyDescent="0.3">
      <c r="A17" s="47" t="s">
        <v>61</v>
      </c>
      <c r="B17" s="100">
        <f>H38</f>
        <v>377076.76068033645</v>
      </c>
      <c r="C17" s="101"/>
      <c r="D17" s="75" t="str">
        <f>IF(H38&gt;B10,"Let op! Totaal inschrijfprijs (investering+exploitatie) is hoger dan de plafondprijs","")</f>
        <v/>
      </c>
      <c r="E17" s="4"/>
      <c r="F17" s="4"/>
      <c r="G17" s="4"/>
      <c r="H17" s="4"/>
      <c r="I17" s="9"/>
    </row>
    <row r="18" spans="1:9" ht="25.05" customHeight="1" x14ac:dyDescent="0.3">
      <c r="A18" s="24"/>
      <c r="B18" s="25"/>
      <c r="C18" s="38"/>
      <c r="D18" s="4"/>
      <c r="E18" s="4"/>
      <c r="F18" s="4"/>
      <c r="G18" s="4"/>
      <c r="H18" s="4"/>
      <c r="I18" s="9"/>
    </row>
    <row r="19" spans="1:9" ht="28.8" x14ac:dyDescent="0.3">
      <c r="A19" s="62"/>
      <c r="B19" s="33" t="s">
        <v>41</v>
      </c>
      <c r="C19" s="35" t="s">
        <v>49</v>
      </c>
      <c r="D19" s="14" t="s">
        <v>42</v>
      </c>
      <c r="E19" s="36"/>
      <c r="F19" s="4"/>
      <c r="G19" s="9"/>
    </row>
    <row r="20" spans="1:9" ht="25.05" customHeight="1" x14ac:dyDescent="0.3">
      <c r="A20" s="63" t="s">
        <v>15</v>
      </c>
      <c r="B20" s="80"/>
      <c r="C20" s="67">
        <v>0.17</v>
      </c>
      <c r="D20" s="68">
        <f>B20*0.17</f>
        <v>0</v>
      </c>
      <c r="E20" s="4"/>
      <c r="F20" s="4"/>
      <c r="G20" s="9"/>
    </row>
    <row r="21" spans="1:9" ht="25.05" customHeight="1" x14ac:dyDescent="0.3">
      <c r="A21" s="26"/>
      <c r="B21" s="27"/>
      <c r="C21" s="39"/>
      <c r="D21" s="4"/>
      <c r="F21" s="4"/>
      <c r="G21" s="4"/>
      <c r="H21" s="9"/>
    </row>
    <row r="22" spans="1:9" ht="25.05" customHeight="1" x14ac:dyDescent="0.3">
      <c r="B22" s="12"/>
      <c r="C22" s="41"/>
      <c r="D22" s="12"/>
      <c r="E22" s="12"/>
      <c r="F22" s="12"/>
      <c r="G22" s="12"/>
      <c r="H22" s="18"/>
    </row>
    <row r="23" spans="1:9" ht="28.8" x14ac:dyDescent="0.3">
      <c r="A23" s="10" t="s">
        <v>44</v>
      </c>
      <c r="B23" s="34" t="s">
        <v>38</v>
      </c>
      <c r="C23" s="35" t="s">
        <v>47</v>
      </c>
      <c r="D23" s="14" t="s">
        <v>42</v>
      </c>
      <c r="E23" s="12"/>
      <c r="F23" s="12"/>
      <c r="G23" s="12"/>
      <c r="H23" s="18"/>
    </row>
    <row r="24" spans="1:9" ht="25.05" customHeight="1" x14ac:dyDescent="0.3">
      <c r="A24" s="13" t="s">
        <v>45</v>
      </c>
      <c r="B24" s="81"/>
      <c r="C24" s="65">
        <v>4.76</v>
      </c>
      <c r="D24" s="68">
        <f>B24*C24</f>
        <v>0</v>
      </c>
      <c r="E24" s="32"/>
      <c r="F24" s="12"/>
      <c r="G24" s="12"/>
      <c r="H24" s="18"/>
    </row>
    <row r="25" spans="1:9" ht="28.8" x14ac:dyDescent="0.3">
      <c r="A25" s="11" t="s">
        <v>10</v>
      </c>
      <c r="B25" s="34" t="s">
        <v>50</v>
      </c>
      <c r="C25" s="35" t="s">
        <v>48</v>
      </c>
      <c r="D25" s="14"/>
      <c r="H25" s="19"/>
    </row>
    <row r="26" spans="1:9" ht="25.05" customHeight="1" x14ac:dyDescent="0.3">
      <c r="A26" s="13" t="s">
        <v>2</v>
      </c>
      <c r="B26" s="81"/>
      <c r="C26" s="65">
        <v>586.85</v>
      </c>
      <c r="D26" s="68">
        <f>B26*C26</f>
        <v>0</v>
      </c>
      <c r="E26" s="45"/>
      <c r="H26" s="20"/>
    </row>
    <row r="27" spans="1:9" ht="25.05" customHeight="1" x14ac:dyDescent="0.3">
      <c r="A27" s="64" t="s">
        <v>6</v>
      </c>
      <c r="B27" s="82"/>
      <c r="C27" s="66">
        <v>734.67</v>
      </c>
      <c r="D27" s="68">
        <f>B27*C27</f>
        <v>0</v>
      </c>
      <c r="E27" s="45"/>
      <c r="H27" s="20"/>
    </row>
    <row r="28" spans="1:9" ht="25.05" customHeight="1" x14ac:dyDescent="0.3">
      <c r="A28" s="109" t="s">
        <v>46</v>
      </c>
      <c r="B28" s="110"/>
      <c r="C28" s="111"/>
      <c r="D28" s="69">
        <f>D24+D26+D27</f>
        <v>0</v>
      </c>
      <c r="H28" s="20"/>
    </row>
    <row r="29" spans="1:9" ht="32.549999999999997" customHeight="1" x14ac:dyDescent="0.3">
      <c r="H29" s="21"/>
    </row>
    <row r="30" spans="1:9" ht="42" customHeight="1" x14ac:dyDescent="0.3">
      <c r="A30" s="106" t="s">
        <v>28</v>
      </c>
      <c r="B30" s="107"/>
      <c r="C30" s="107"/>
      <c r="D30" s="107"/>
      <c r="E30" s="107"/>
      <c r="F30" s="107"/>
      <c r="G30" s="107"/>
      <c r="H30" s="108"/>
      <c r="I30" s="52"/>
    </row>
    <row r="31" spans="1:9" ht="49.95" customHeight="1" x14ac:dyDescent="0.3">
      <c r="A31" s="8" t="s">
        <v>3</v>
      </c>
      <c r="B31" s="28" t="s">
        <v>24</v>
      </c>
      <c r="C31" s="28" t="s">
        <v>13</v>
      </c>
      <c r="D31" s="29" t="s">
        <v>12</v>
      </c>
      <c r="E31" s="29" t="s">
        <v>27</v>
      </c>
      <c r="F31" s="29" t="s">
        <v>17</v>
      </c>
      <c r="G31" s="29" t="s">
        <v>11</v>
      </c>
      <c r="H31" s="28" t="s">
        <v>29</v>
      </c>
      <c r="I31" s="52"/>
    </row>
    <row r="32" spans="1:9" s="46" customFormat="1" ht="25.05" customHeight="1" x14ac:dyDescent="0.3">
      <c r="A32" s="74">
        <v>0</v>
      </c>
      <c r="B32" s="79">
        <f>$B$12</f>
        <v>0</v>
      </c>
      <c r="C32" s="71"/>
      <c r="D32" s="71"/>
      <c r="E32" s="71"/>
      <c r="F32" s="71"/>
      <c r="G32" s="55">
        <f>SUM(B32:F32)</f>
        <v>0</v>
      </c>
      <c r="H32" s="55">
        <f>G32/((1+$B$4)^A32)</f>
        <v>0</v>
      </c>
      <c r="I32" s="53"/>
    </row>
    <row r="33" spans="1:10" s="46" customFormat="1" ht="25.05" customHeight="1" x14ac:dyDescent="0.3">
      <c r="A33" s="74">
        <v>1</v>
      </c>
      <c r="B33" s="70"/>
      <c r="C33" s="55">
        <f>'Decompositie uitgaven onderhoud'!C26</f>
        <v>0</v>
      </c>
      <c r="D33" s="58">
        <f>$B$8</f>
        <v>80000</v>
      </c>
      <c r="E33" s="55">
        <f>$D$20</f>
        <v>0</v>
      </c>
      <c r="F33" s="55">
        <f>$D$28</f>
        <v>0</v>
      </c>
      <c r="G33" s="55">
        <f>SUM(C33:F33)</f>
        <v>80000</v>
      </c>
      <c r="H33" s="55">
        <f t="shared" ref="H33:H37" si="0">G33/((1+$B$4)^A33)</f>
        <v>78431.372549019608</v>
      </c>
      <c r="I33" s="53"/>
    </row>
    <row r="34" spans="1:10" s="46" customFormat="1" ht="25.05" customHeight="1" x14ac:dyDescent="0.3">
      <c r="A34" s="74">
        <v>2</v>
      </c>
      <c r="B34" s="70"/>
      <c r="C34" s="55">
        <f>'Decompositie uitgaven onderhoud'!E26</f>
        <v>0</v>
      </c>
      <c r="D34" s="58">
        <f t="shared" ref="D34:D37" si="1">$B$8</f>
        <v>80000</v>
      </c>
      <c r="E34" s="55">
        <f>$D$20</f>
        <v>0</v>
      </c>
      <c r="F34" s="55">
        <f t="shared" ref="F34:F37" si="2">$D$28</f>
        <v>0</v>
      </c>
      <c r="G34" s="55">
        <f>SUM(C34:F34)</f>
        <v>80000</v>
      </c>
      <c r="H34" s="55">
        <f t="shared" si="0"/>
        <v>76893.502499038834</v>
      </c>
      <c r="I34" s="53"/>
    </row>
    <row r="35" spans="1:10" s="46" customFormat="1" ht="25.05" customHeight="1" x14ac:dyDescent="0.3">
      <c r="A35" s="74">
        <v>3</v>
      </c>
      <c r="B35" s="70"/>
      <c r="C35" s="55">
        <f>'Decompositie uitgaven onderhoud'!G26</f>
        <v>0</v>
      </c>
      <c r="D35" s="58">
        <f t="shared" si="1"/>
        <v>80000</v>
      </c>
      <c r="E35" s="55">
        <f>$D$20</f>
        <v>0</v>
      </c>
      <c r="F35" s="55">
        <f t="shared" si="2"/>
        <v>0</v>
      </c>
      <c r="G35" s="55">
        <f>SUM(C35:F35)</f>
        <v>80000</v>
      </c>
      <c r="H35" s="55">
        <f t="shared" si="0"/>
        <v>75385.786763763565</v>
      </c>
    </row>
    <row r="36" spans="1:10" s="46" customFormat="1" ht="25.05" customHeight="1" x14ac:dyDescent="0.3">
      <c r="A36" s="74">
        <v>4</v>
      </c>
      <c r="B36" s="70"/>
      <c r="C36" s="55">
        <f>'Decompositie uitgaven onderhoud'!I26</f>
        <v>0</v>
      </c>
      <c r="D36" s="58">
        <f t="shared" si="1"/>
        <v>80000</v>
      </c>
      <c r="E36" s="55">
        <f>$D$20</f>
        <v>0</v>
      </c>
      <c r="F36" s="55">
        <f t="shared" si="2"/>
        <v>0</v>
      </c>
      <c r="G36" s="55">
        <f>SUM(C36:F36)</f>
        <v>80000</v>
      </c>
      <c r="H36" s="55">
        <f>G36/((1+$B$4)^A36)</f>
        <v>73907.634082121134</v>
      </c>
    </row>
    <row r="37" spans="1:10" s="46" customFormat="1" ht="25.05" customHeight="1" x14ac:dyDescent="0.3">
      <c r="A37" s="74">
        <v>5</v>
      </c>
      <c r="B37" s="70"/>
      <c r="C37" s="55">
        <f>'Decompositie uitgaven onderhoud'!K26</f>
        <v>0</v>
      </c>
      <c r="D37" s="58">
        <f t="shared" si="1"/>
        <v>80000</v>
      </c>
      <c r="E37" s="55">
        <f>$D$20</f>
        <v>0</v>
      </c>
      <c r="F37" s="55">
        <f t="shared" si="2"/>
        <v>0</v>
      </c>
      <c r="G37" s="55">
        <f>SUM(C37:F37)</f>
        <v>80000</v>
      </c>
      <c r="H37" s="55">
        <f t="shared" si="0"/>
        <v>72458.464786393277</v>
      </c>
    </row>
    <row r="38" spans="1:10" ht="25.05" customHeight="1" x14ac:dyDescent="0.3">
      <c r="A38" s="97" t="s">
        <v>58</v>
      </c>
      <c r="B38" s="98"/>
      <c r="C38" s="98"/>
      <c r="D38" s="98"/>
      <c r="E38" s="98"/>
      <c r="F38" s="98"/>
      <c r="G38" s="99"/>
      <c r="H38" s="76">
        <f>SUM(H32:H37)</f>
        <v>377076.76068033645</v>
      </c>
      <c r="J38" s="73"/>
    </row>
    <row r="39" spans="1:10" ht="58.5" customHeight="1" x14ac:dyDescent="0.3">
      <c r="A39" s="52"/>
      <c r="B39" s="52"/>
      <c r="C39" s="52"/>
      <c r="D39" s="53"/>
      <c r="E39" s="52"/>
      <c r="F39" s="52"/>
      <c r="G39" s="112"/>
      <c r="H39" s="112"/>
      <c r="I39" s="57"/>
    </row>
    <row r="40" spans="1:10" x14ac:dyDescent="0.3">
      <c r="A40" s="52"/>
      <c r="B40" s="52"/>
      <c r="C40" s="52"/>
      <c r="D40" s="53"/>
      <c r="E40" s="52"/>
      <c r="F40" s="52"/>
      <c r="G40" s="52"/>
      <c r="H40" s="56"/>
      <c r="I40" s="57"/>
    </row>
    <row r="41" spans="1:10" x14ac:dyDescent="0.3">
      <c r="C41"/>
      <c r="H41" s="57"/>
      <c r="I41" s="57"/>
    </row>
    <row r="42" spans="1:10" x14ac:dyDescent="0.3">
      <c r="A42" s="31" t="s">
        <v>54</v>
      </c>
      <c r="C42"/>
    </row>
    <row r="43" spans="1:10" x14ac:dyDescent="0.3">
      <c r="B43" s="30"/>
      <c r="C43" s="31"/>
      <c r="D43" s="31"/>
      <c r="E43" s="31"/>
      <c r="F43" s="31"/>
      <c r="G43" s="31"/>
      <c r="H43" s="31"/>
    </row>
    <row r="44" spans="1:10" x14ac:dyDescent="0.3">
      <c r="C44"/>
    </row>
    <row r="45" spans="1:10" x14ac:dyDescent="0.3">
      <c r="C45"/>
    </row>
    <row r="46" spans="1:10" x14ac:dyDescent="0.3">
      <c r="C46"/>
    </row>
    <row r="47" spans="1:10" x14ac:dyDescent="0.3">
      <c r="C47"/>
    </row>
    <row r="48" spans="1:10" x14ac:dyDescent="0.3">
      <c r="C48"/>
    </row>
    <row r="49" spans="1:5" x14ac:dyDescent="0.3">
      <c r="C49"/>
    </row>
    <row r="50" spans="1:5" x14ac:dyDescent="0.3">
      <c r="C50"/>
    </row>
    <row r="51" spans="1:5" x14ac:dyDescent="0.3">
      <c r="C51"/>
    </row>
    <row r="52" spans="1:5" x14ac:dyDescent="0.3">
      <c r="C52"/>
    </row>
    <row r="53" spans="1:5" x14ac:dyDescent="0.3">
      <c r="C53"/>
    </row>
    <row r="54" spans="1:5" ht="15" customHeight="1" x14ac:dyDescent="0.3">
      <c r="C54"/>
    </row>
    <row r="55" spans="1:5" x14ac:dyDescent="0.3">
      <c r="C55"/>
    </row>
    <row r="56" spans="1:5" ht="29.55" customHeight="1" x14ac:dyDescent="0.3"/>
    <row r="57" spans="1:5" x14ac:dyDescent="0.3">
      <c r="A57" s="16"/>
    </row>
    <row r="58" spans="1:5" x14ac:dyDescent="0.3">
      <c r="A58" s="15"/>
      <c r="B58" s="15"/>
      <c r="C58" s="42"/>
      <c r="D58" s="15"/>
      <c r="E58" s="15"/>
    </row>
    <row r="59" spans="1:5" ht="35.549999999999997" customHeight="1" x14ac:dyDescent="0.3"/>
    <row r="60" spans="1:5" ht="34.200000000000003" customHeight="1" x14ac:dyDescent="0.3"/>
    <row r="61" spans="1:5" ht="22.2" customHeight="1" x14ac:dyDescent="0.3"/>
    <row r="62" spans="1:5" ht="22.2" customHeight="1" x14ac:dyDescent="0.3"/>
  </sheetData>
  <sheetProtection algorithmName="SHA-512" hashValue="T5+JAWNjjh0GC14T7tdLOlL7fhBzfwICb77TV87L0A0LZxQoLyVAMxrhZv7bFMaGMOwMVa6uD6HMp3aa2W1XGQ==" saltValue="o46tNiSXUE+q+Wwk3FbK5g==" spinCount="100000" sheet="1" objects="1" scenarios="1" selectLockedCells="1"/>
  <mergeCells count="24">
    <mergeCell ref="G39:H39"/>
    <mergeCell ref="G1:H1"/>
    <mergeCell ref="G2:H2"/>
    <mergeCell ref="G3:H3"/>
    <mergeCell ref="B8:C8"/>
    <mergeCell ref="B7:C7"/>
    <mergeCell ref="B6:C6"/>
    <mergeCell ref="B5:C5"/>
    <mergeCell ref="B4:C4"/>
    <mergeCell ref="B3:C3"/>
    <mergeCell ref="B2:C2"/>
    <mergeCell ref="A1:C1"/>
    <mergeCell ref="G4:H4"/>
    <mergeCell ref="G5:H6"/>
    <mergeCell ref="B14:C14"/>
    <mergeCell ref="B15:C15"/>
    <mergeCell ref="A38:G38"/>
    <mergeCell ref="B17:C17"/>
    <mergeCell ref="B12:C12"/>
    <mergeCell ref="E8:F8"/>
    <mergeCell ref="B9:C9"/>
    <mergeCell ref="B10:C10"/>
    <mergeCell ref="A30:H30"/>
    <mergeCell ref="A28:C28"/>
  </mergeCells>
  <phoneticPr fontId="5" type="noConversion"/>
  <conditionalFormatting sqref="B12">
    <cfRule type="cellIs" dxfId="5" priority="6" operator="greaterThan">
      <formula>$B$9</formula>
    </cfRule>
    <cfRule type="cellIs" dxfId="4" priority="7" operator="lessThanOrEqual">
      <formula>$B$9</formula>
    </cfRule>
  </conditionalFormatting>
  <conditionalFormatting sqref="H38">
    <cfRule type="cellIs" dxfId="3" priority="3" operator="greaterThan">
      <formula>$B$10</formula>
    </cfRule>
    <cfRule type="cellIs" dxfId="2" priority="5" operator="lessThanOrEqual">
      <formula>$B$9</formula>
    </cfRule>
  </conditionalFormatting>
  <conditionalFormatting sqref="B17">
    <cfRule type="cellIs" dxfId="1" priority="1" operator="greaterThan">
      <formula>$B$10</formula>
    </cfRule>
    <cfRule type="cellIs" dxfId="0" priority="2" operator="lessThanOrEqual">
      <formula>$B$10</formula>
    </cfRule>
  </conditionalFormatting>
  <pageMargins left="0.7" right="0.7" top="0.75" bottom="0.75" header="0.3" footer="0.3"/>
  <pageSetup paperSize="9" scale="4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F3E9-446B-4A00-B2BA-3A20C5D771C9}">
  <dimension ref="A1:P26"/>
  <sheetViews>
    <sheetView tabSelected="1" topLeftCell="A2" zoomScale="90" zoomScaleNormal="90" workbookViewId="0">
      <selection activeCell="E21" sqref="E21"/>
    </sheetView>
  </sheetViews>
  <sheetFormatPr defaultColWidth="8.77734375" defaultRowHeight="14.4" x14ac:dyDescent="0.3"/>
  <cols>
    <col min="1" max="1" width="16" bestFit="1" customWidth="1"/>
    <col min="2" max="2" width="38" customWidth="1"/>
    <col min="3" max="12" width="13.6640625" customWidth="1"/>
    <col min="13" max="13" width="30.109375" bestFit="1" customWidth="1"/>
  </cols>
  <sheetData>
    <row r="1" spans="1:16" ht="30" customHeight="1" x14ac:dyDescent="0.3">
      <c r="A1" s="133" t="s">
        <v>52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P1" s="5"/>
    </row>
    <row r="2" spans="1:16" ht="27.45" customHeight="1" x14ac:dyDescent="0.3">
      <c r="A2" s="138" t="s">
        <v>36</v>
      </c>
      <c r="B2" s="138" t="s">
        <v>37</v>
      </c>
      <c r="C2" s="135" t="s">
        <v>16</v>
      </c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1:16" ht="26.55" customHeight="1" x14ac:dyDescent="0.3">
      <c r="A3" s="139"/>
      <c r="B3" s="139"/>
      <c r="C3" s="135" t="s">
        <v>30</v>
      </c>
      <c r="D3" s="137"/>
      <c r="E3" s="143" t="s">
        <v>31</v>
      </c>
      <c r="F3" s="137"/>
      <c r="G3" s="143" t="s">
        <v>32</v>
      </c>
      <c r="H3" s="137"/>
      <c r="I3" s="143" t="s">
        <v>33</v>
      </c>
      <c r="J3" s="137"/>
      <c r="K3" s="143" t="s">
        <v>34</v>
      </c>
      <c r="L3" s="137"/>
      <c r="M3" s="141" t="s">
        <v>51</v>
      </c>
    </row>
    <row r="4" spans="1:16" ht="86.4" x14ac:dyDescent="0.3">
      <c r="A4" s="140"/>
      <c r="B4" s="140"/>
      <c r="C4" s="72" t="s">
        <v>26</v>
      </c>
      <c r="D4" s="40" t="s">
        <v>25</v>
      </c>
      <c r="E4" s="72" t="s">
        <v>26</v>
      </c>
      <c r="F4" s="40" t="s">
        <v>25</v>
      </c>
      <c r="G4" s="72" t="s">
        <v>26</v>
      </c>
      <c r="H4" s="40" t="s">
        <v>25</v>
      </c>
      <c r="I4" s="72" t="s">
        <v>26</v>
      </c>
      <c r="J4" s="40" t="s">
        <v>25</v>
      </c>
      <c r="K4" s="72" t="s">
        <v>26</v>
      </c>
      <c r="L4" s="40" t="s">
        <v>25</v>
      </c>
      <c r="M4" s="142"/>
    </row>
    <row r="5" spans="1:16" ht="19.2" customHeight="1" x14ac:dyDescent="0.3">
      <c r="A5" s="23">
        <v>1</v>
      </c>
      <c r="B5" s="83"/>
      <c r="C5" s="146"/>
      <c r="D5" s="147"/>
      <c r="E5" s="85"/>
      <c r="F5" s="86"/>
      <c r="G5" s="84"/>
      <c r="H5" s="87"/>
      <c r="I5" s="85"/>
      <c r="J5" s="86"/>
      <c r="K5" s="85"/>
      <c r="L5" s="86"/>
      <c r="M5" s="54">
        <f>SUM(C5:L5)</f>
        <v>0</v>
      </c>
    </row>
    <row r="6" spans="1:16" ht="19.2" customHeight="1" x14ac:dyDescent="0.3">
      <c r="A6" s="23">
        <v>2</v>
      </c>
      <c r="B6" s="83"/>
      <c r="C6" s="146"/>
      <c r="D6" s="148"/>
      <c r="E6" s="85"/>
      <c r="F6" s="86"/>
      <c r="G6" s="84"/>
      <c r="H6" s="88"/>
      <c r="I6" s="85"/>
      <c r="J6" s="89"/>
      <c r="K6" s="85"/>
      <c r="L6" s="89"/>
      <c r="M6" s="54">
        <f t="shared" ref="M6:M25" si="0">SUM(C6:L6)</f>
        <v>0</v>
      </c>
    </row>
    <row r="7" spans="1:16" ht="19.2" customHeight="1" x14ac:dyDescent="0.3">
      <c r="A7" s="23">
        <v>3</v>
      </c>
      <c r="B7" s="83"/>
      <c r="C7" s="146"/>
      <c r="D7" s="148"/>
      <c r="E7" s="85"/>
      <c r="F7" s="86"/>
      <c r="G7" s="84"/>
      <c r="H7" s="88"/>
      <c r="I7" s="85"/>
      <c r="J7" s="89"/>
      <c r="K7" s="85"/>
      <c r="L7" s="89"/>
      <c r="M7" s="54">
        <f t="shared" si="0"/>
        <v>0</v>
      </c>
    </row>
    <row r="8" spans="1:16" ht="19.2" customHeight="1" x14ac:dyDescent="0.3">
      <c r="A8" s="23">
        <v>4</v>
      </c>
      <c r="B8" s="90"/>
      <c r="C8" s="149"/>
      <c r="D8" s="150"/>
      <c r="E8" s="92"/>
      <c r="F8" s="93"/>
      <c r="G8" s="91"/>
      <c r="H8" s="94"/>
      <c r="I8" s="92"/>
      <c r="J8" s="95"/>
      <c r="K8" s="92"/>
      <c r="L8" s="95"/>
      <c r="M8" s="54">
        <f t="shared" si="0"/>
        <v>0</v>
      </c>
    </row>
    <row r="9" spans="1:16" ht="19.2" customHeight="1" x14ac:dyDescent="0.3">
      <c r="A9" s="23">
        <v>5</v>
      </c>
      <c r="B9" s="96"/>
      <c r="C9" s="151"/>
      <c r="D9" s="152"/>
      <c r="E9" s="85"/>
      <c r="F9" s="89"/>
      <c r="G9" s="84"/>
      <c r="H9" s="88"/>
      <c r="I9" s="85"/>
      <c r="J9" s="89"/>
      <c r="K9" s="85"/>
      <c r="L9" s="89"/>
      <c r="M9" s="54">
        <f t="shared" si="0"/>
        <v>0</v>
      </c>
    </row>
    <row r="10" spans="1:16" ht="19.2" customHeight="1" x14ac:dyDescent="0.3">
      <c r="A10" s="23">
        <v>6</v>
      </c>
      <c r="B10" s="96"/>
      <c r="C10" s="151"/>
      <c r="D10" s="152"/>
      <c r="E10" s="85"/>
      <c r="F10" s="89"/>
      <c r="G10" s="84"/>
      <c r="H10" s="88"/>
      <c r="I10" s="85"/>
      <c r="J10" s="89"/>
      <c r="K10" s="85"/>
      <c r="L10" s="89"/>
      <c r="M10" s="54">
        <f t="shared" si="0"/>
        <v>0</v>
      </c>
    </row>
    <row r="11" spans="1:16" ht="19.2" customHeight="1" x14ac:dyDescent="0.3">
      <c r="A11" s="23">
        <v>7</v>
      </c>
      <c r="B11" s="96"/>
      <c r="C11" s="151"/>
      <c r="D11" s="152"/>
      <c r="E11" s="85"/>
      <c r="F11" s="89"/>
      <c r="G11" s="84"/>
      <c r="H11" s="88"/>
      <c r="I11" s="85"/>
      <c r="J11" s="89"/>
      <c r="K11" s="85"/>
      <c r="L11" s="89"/>
      <c r="M11" s="54">
        <f t="shared" si="0"/>
        <v>0</v>
      </c>
    </row>
    <row r="12" spans="1:16" ht="19.2" customHeight="1" x14ac:dyDescent="0.3">
      <c r="A12" s="23">
        <v>8</v>
      </c>
      <c r="B12" s="96"/>
      <c r="C12" s="151"/>
      <c r="D12" s="152"/>
      <c r="E12" s="85"/>
      <c r="F12" s="89"/>
      <c r="G12" s="84"/>
      <c r="H12" s="88"/>
      <c r="I12" s="85"/>
      <c r="J12" s="89"/>
      <c r="K12" s="85"/>
      <c r="L12" s="89"/>
      <c r="M12" s="54">
        <f t="shared" si="0"/>
        <v>0</v>
      </c>
    </row>
    <row r="13" spans="1:16" ht="19.2" customHeight="1" x14ac:dyDescent="0.3">
      <c r="A13" s="23">
        <v>9</v>
      </c>
      <c r="B13" s="96"/>
      <c r="C13" s="151"/>
      <c r="D13" s="152"/>
      <c r="E13" s="85"/>
      <c r="F13" s="89"/>
      <c r="G13" s="84"/>
      <c r="H13" s="88"/>
      <c r="I13" s="85"/>
      <c r="J13" s="89"/>
      <c r="K13" s="85"/>
      <c r="L13" s="89"/>
      <c r="M13" s="54">
        <f t="shared" si="0"/>
        <v>0</v>
      </c>
    </row>
    <row r="14" spans="1:16" ht="19.2" customHeight="1" x14ac:dyDescent="0.3">
      <c r="A14" s="23">
        <v>10</v>
      </c>
      <c r="B14" s="96"/>
      <c r="C14" s="151"/>
      <c r="D14" s="152"/>
      <c r="E14" s="85"/>
      <c r="F14" s="89"/>
      <c r="G14" s="84"/>
      <c r="H14" s="88"/>
      <c r="I14" s="85"/>
      <c r="J14" s="89"/>
      <c r="K14" s="85"/>
      <c r="L14" s="89"/>
      <c r="M14" s="54">
        <f t="shared" si="0"/>
        <v>0</v>
      </c>
    </row>
    <row r="15" spans="1:16" ht="19.2" customHeight="1" x14ac:dyDescent="0.3">
      <c r="A15" s="23">
        <v>11</v>
      </c>
      <c r="B15" s="96"/>
      <c r="C15" s="151"/>
      <c r="D15" s="152"/>
      <c r="E15" s="85"/>
      <c r="F15" s="89"/>
      <c r="G15" s="84"/>
      <c r="H15" s="88"/>
      <c r="I15" s="85"/>
      <c r="J15" s="89"/>
      <c r="K15" s="85"/>
      <c r="L15" s="89"/>
      <c r="M15" s="54">
        <f t="shared" si="0"/>
        <v>0</v>
      </c>
    </row>
    <row r="16" spans="1:16" ht="19.2" customHeight="1" x14ac:dyDescent="0.3">
      <c r="A16" s="23">
        <v>12</v>
      </c>
      <c r="B16" s="96"/>
      <c r="C16" s="151"/>
      <c r="D16" s="152"/>
      <c r="E16" s="85"/>
      <c r="F16" s="89"/>
      <c r="G16" s="84"/>
      <c r="H16" s="88"/>
      <c r="I16" s="85"/>
      <c r="J16" s="89"/>
      <c r="K16" s="85"/>
      <c r="L16" s="89"/>
      <c r="M16" s="54">
        <f t="shared" si="0"/>
        <v>0</v>
      </c>
    </row>
    <row r="17" spans="1:13" ht="19.2" customHeight="1" x14ac:dyDescent="0.3">
      <c r="A17" s="23">
        <v>13</v>
      </c>
      <c r="B17" s="96"/>
      <c r="C17" s="151"/>
      <c r="D17" s="152"/>
      <c r="E17" s="85"/>
      <c r="F17" s="89"/>
      <c r="G17" s="84"/>
      <c r="H17" s="88"/>
      <c r="I17" s="85"/>
      <c r="J17" s="89"/>
      <c r="K17" s="85"/>
      <c r="L17" s="89"/>
      <c r="M17" s="54">
        <f t="shared" si="0"/>
        <v>0</v>
      </c>
    </row>
    <row r="18" spans="1:13" ht="19.2" customHeight="1" x14ac:dyDescent="0.3">
      <c r="A18" s="23">
        <v>14</v>
      </c>
      <c r="B18" s="96"/>
      <c r="C18" s="151"/>
      <c r="D18" s="152"/>
      <c r="E18" s="85"/>
      <c r="F18" s="89"/>
      <c r="G18" s="84"/>
      <c r="H18" s="88"/>
      <c r="I18" s="85"/>
      <c r="J18" s="89"/>
      <c r="K18" s="85"/>
      <c r="L18" s="89"/>
      <c r="M18" s="54">
        <f>SUM(C18:L18)</f>
        <v>0</v>
      </c>
    </row>
    <row r="19" spans="1:13" ht="19.2" customHeight="1" x14ac:dyDescent="0.3">
      <c r="A19" s="23">
        <v>15</v>
      </c>
      <c r="B19" s="96"/>
      <c r="C19" s="151"/>
      <c r="D19" s="152"/>
      <c r="E19" s="85"/>
      <c r="F19" s="89"/>
      <c r="G19" s="84"/>
      <c r="H19" s="88"/>
      <c r="I19" s="85"/>
      <c r="J19" s="89"/>
      <c r="K19" s="85"/>
      <c r="L19" s="89"/>
      <c r="M19" s="54">
        <f t="shared" si="0"/>
        <v>0</v>
      </c>
    </row>
    <row r="20" spans="1:13" ht="19.2" customHeight="1" x14ac:dyDescent="0.3">
      <c r="A20" s="23">
        <v>16</v>
      </c>
      <c r="B20" s="96"/>
      <c r="C20" s="151"/>
      <c r="D20" s="152"/>
      <c r="E20" s="85"/>
      <c r="F20" s="89"/>
      <c r="G20" s="84"/>
      <c r="H20" s="88"/>
      <c r="I20" s="85"/>
      <c r="J20" s="89"/>
      <c r="K20" s="85"/>
      <c r="L20" s="89"/>
      <c r="M20" s="54">
        <f t="shared" si="0"/>
        <v>0</v>
      </c>
    </row>
    <row r="21" spans="1:13" ht="19.2" customHeight="1" x14ac:dyDescent="0.3">
      <c r="A21" s="23">
        <v>17</v>
      </c>
      <c r="B21" s="96"/>
      <c r="C21" s="151"/>
      <c r="D21" s="152"/>
      <c r="E21" s="85"/>
      <c r="F21" s="89"/>
      <c r="G21" s="84"/>
      <c r="H21" s="88"/>
      <c r="I21" s="85"/>
      <c r="J21" s="89"/>
      <c r="K21" s="85"/>
      <c r="L21" s="89"/>
      <c r="M21" s="54">
        <f t="shared" si="0"/>
        <v>0</v>
      </c>
    </row>
    <row r="22" spans="1:13" ht="19.2" customHeight="1" x14ac:dyDescent="0.3">
      <c r="A22" s="23">
        <v>18</v>
      </c>
      <c r="B22" s="96"/>
      <c r="C22" s="151"/>
      <c r="D22" s="152"/>
      <c r="E22" s="85"/>
      <c r="F22" s="89"/>
      <c r="G22" s="84"/>
      <c r="H22" s="88"/>
      <c r="I22" s="85"/>
      <c r="J22" s="89"/>
      <c r="K22" s="85"/>
      <c r="L22" s="89"/>
      <c r="M22" s="54">
        <f t="shared" si="0"/>
        <v>0</v>
      </c>
    </row>
    <row r="23" spans="1:13" ht="19.2" customHeight="1" x14ac:dyDescent="0.3">
      <c r="A23" s="23">
        <v>19</v>
      </c>
      <c r="B23" s="96"/>
      <c r="C23" s="151"/>
      <c r="D23" s="152"/>
      <c r="E23" s="85"/>
      <c r="F23" s="89"/>
      <c r="G23" s="84"/>
      <c r="H23" s="88"/>
      <c r="I23" s="85"/>
      <c r="J23" s="89"/>
      <c r="K23" s="85"/>
      <c r="L23" s="89"/>
      <c r="M23" s="54">
        <f t="shared" si="0"/>
        <v>0</v>
      </c>
    </row>
    <row r="24" spans="1:13" ht="19.2" customHeight="1" x14ac:dyDescent="0.3">
      <c r="A24" s="23">
        <v>20</v>
      </c>
      <c r="B24" s="96"/>
      <c r="C24" s="151"/>
      <c r="D24" s="152"/>
      <c r="E24" s="85"/>
      <c r="F24" s="89"/>
      <c r="G24" s="84"/>
      <c r="H24" s="88"/>
      <c r="I24" s="85"/>
      <c r="J24" s="89"/>
      <c r="K24" s="85"/>
      <c r="L24" s="89"/>
      <c r="M24" s="54">
        <f t="shared" si="0"/>
        <v>0</v>
      </c>
    </row>
    <row r="25" spans="1:13" ht="19.2" customHeight="1" x14ac:dyDescent="0.3">
      <c r="A25" s="23" t="s">
        <v>53</v>
      </c>
      <c r="B25" s="96"/>
      <c r="C25" s="151"/>
      <c r="D25" s="152"/>
      <c r="E25" s="85"/>
      <c r="F25" s="89"/>
      <c r="G25" s="84"/>
      <c r="H25" s="88"/>
      <c r="I25" s="85"/>
      <c r="J25" s="89"/>
      <c r="K25" s="85"/>
      <c r="L25" s="89"/>
      <c r="M25" s="54">
        <f t="shared" si="0"/>
        <v>0</v>
      </c>
    </row>
    <row r="26" spans="1:13" s="37" customFormat="1" ht="28.2" customHeight="1" x14ac:dyDescent="0.3">
      <c r="A26" s="97" t="s">
        <v>35</v>
      </c>
      <c r="B26" s="99"/>
      <c r="C26" s="144">
        <f>SUM(C5:D25)</f>
        <v>0</v>
      </c>
      <c r="D26" s="145"/>
      <c r="E26" s="144">
        <f>SUM(E5:F25)</f>
        <v>0</v>
      </c>
      <c r="F26" s="145"/>
      <c r="G26" s="144">
        <f>SUM(G5:H25)</f>
        <v>0</v>
      </c>
      <c r="H26" s="145"/>
      <c r="I26" s="144">
        <f>SUM(I5:J25)</f>
        <v>0</v>
      </c>
      <c r="J26" s="145"/>
      <c r="K26" s="144">
        <f>SUM(K5:L25)</f>
        <v>0</v>
      </c>
      <c r="L26" s="145"/>
      <c r="M26" s="51"/>
    </row>
  </sheetData>
  <sheetProtection algorithmName="SHA-512" hashValue="MuV1nIM165CJtkeg9uUHsCdGE5eQajtheL5/0YbnLgpdD1vXVoFcyoSRhYkdT5EMOJokGnxbAkbQG01K57WwCA==" saltValue="7HErGV9HHsGP6rbWWA1YHQ==" spinCount="100000" sheet="1" objects="1" scenarios="1" selectLockedCells="1"/>
  <mergeCells count="16">
    <mergeCell ref="K26:L26"/>
    <mergeCell ref="B2:B4"/>
    <mergeCell ref="C26:D26"/>
    <mergeCell ref="E26:F26"/>
    <mergeCell ref="G26:H26"/>
    <mergeCell ref="I26:J26"/>
    <mergeCell ref="A26:B26"/>
    <mergeCell ref="A1:M1"/>
    <mergeCell ref="C2:M2"/>
    <mergeCell ref="A2:A4"/>
    <mergeCell ref="M3:M4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LCC invulblad</vt:lpstr>
      <vt:lpstr>Decompositie uitgaven onderhoud</vt:lpstr>
      <vt:lpstr>'LCC invulblad'!Afdrukbereik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Matthijsse</dc:creator>
  <cp:lastModifiedBy>Stefan Spekreijse</cp:lastModifiedBy>
  <cp:lastPrinted>2021-07-02T10:10:47Z</cp:lastPrinted>
  <dcterms:created xsi:type="dcterms:W3CDTF">2020-10-18T11:01:40Z</dcterms:created>
  <dcterms:modified xsi:type="dcterms:W3CDTF">2021-10-06T15:34:21Z</dcterms:modified>
</cp:coreProperties>
</file>