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23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calculatiebladen gewijzigd na vragenronde\"/>
    </mc:Choice>
  </mc:AlternateContent>
  <xr:revisionPtr revIDLastSave="0" documentId="13_ncr:1_{91F0F1BC-08FE-4D36-9B09-F8D5BB7B7D23}" xr6:coauthVersionLast="47" xr6:coauthVersionMax="47" xr10:uidLastSave="{00000000-0000-0000-0000-000000000000}"/>
  <workbookProtection workbookAlgorithmName="SHA-512" workbookHashValue="LOy8umgT1tBNs+D7CH9k6jSdYBLWfNM19nOYM5ulbOz3e8kMLoq4BH6LyCCOG9H9Gab+tvhlRede1ydyN9hhLw==" workbookSaltValue="bndP9b+MaWOs44sWGVT9+g==" workbookSpinCount="100000" lockStructure="1"/>
  <bookViews>
    <workbookView xWindow="28680" yWindow="195" windowWidth="25440" windowHeight="15390" xr2:uid="{00000000-000D-0000-FFFF-FFFF00000000}"/>
  </bookViews>
  <sheets>
    <sheet name="Perceel 13" sheetId="1" r:id="rId1"/>
    <sheet name="Blad2" sheetId="3" state="hidden" r:id="rId2"/>
  </sheets>
  <definedNames>
    <definedName name="_xlnm.Print_Area" localSheetId="0">'Perceel 13'!$B$2:$AN$48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39" i="1" l="1"/>
  <c r="AK39" i="1" s="1"/>
  <c r="AJ38" i="1"/>
  <c r="AD39" i="1"/>
  <c r="AD38" i="1"/>
  <c r="Z39" i="1"/>
  <c r="Z38" i="1"/>
  <c r="D46" i="1"/>
  <c r="AE39" i="1"/>
  <c r="E38" i="1"/>
  <c r="AL39" i="1" l="1"/>
  <c r="E4" i="1"/>
  <c r="D38" i="1"/>
  <c r="AL14" i="1" l="1"/>
  <c r="D44" i="1"/>
  <c r="D23" i="1"/>
  <c r="D10" i="1"/>
  <c r="D47" i="1" l="1"/>
  <c r="D24" i="1"/>
  <c r="D25" i="1" l="1"/>
  <c r="D20" i="1"/>
  <c r="AJ35" i="1" l="1"/>
  <c r="AJ32" i="1"/>
  <c r="AJ30" i="1"/>
  <c r="E23" i="1" l="1"/>
  <c r="E24" i="1" l="1"/>
  <c r="W24" i="1"/>
  <c r="E20" i="1" l="1"/>
  <c r="E25" i="1"/>
  <c r="W25" i="1"/>
  <c r="AJ24" i="1"/>
  <c r="AD24" i="1"/>
  <c r="W23" i="1"/>
  <c r="AJ25" i="1" l="1"/>
  <c r="AD25" i="1"/>
  <c r="AJ23" i="1"/>
  <c r="AD23" i="1"/>
  <c r="AD35" i="1" l="1"/>
  <c r="AJ29" i="1" l="1"/>
  <c r="AK35" i="1"/>
  <c r="AE35" i="1"/>
  <c r="AJ31" i="1" l="1"/>
  <c r="AL35" i="1"/>
  <c r="AD29" i="1" l="1"/>
  <c r="AA20" i="1" l="1"/>
  <c r="AI23" i="1" l="1"/>
  <c r="AG23" i="1"/>
  <c r="AC23" i="1"/>
  <c r="AA23" i="1"/>
  <c r="AB23" i="1" s="1"/>
  <c r="T23" i="1"/>
  <c r="AH23" i="1" s="1"/>
  <c r="Q23" i="1"/>
  <c r="AG20" i="1"/>
  <c r="AC20" i="1"/>
  <c r="AB20" i="1"/>
  <c r="AI20" i="1"/>
  <c r="T20" i="1"/>
  <c r="AH20" i="1" s="1"/>
  <c r="Q20" i="1"/>
  <c r="AE23" i="1" l="1"/>
  <c r="AK23" i="1"/>
  <c r="AE20" i="1"/>
  <c r="AK20" i="1" l="1"/>
  <c r="AL20" i="1" s="1"/>
  <c r="AL23" i="1"/>
  <c r="AK38" i="1" l="1"/>
  <c r="AE38" i="1"/>
  <c r="AK32" i="1"/>
  <c r="AD32" i="1"/>
  <c r="AE32" i="1" s="1"/>
  <c r="Z32" i="1"/>
  <c r="AK31" i="1"/>
  <c r="AD31" i="1"/>
  <c r="AE31" i="1" s="1"/>
  <c r="Z31" i="1"/>
  <c r="AK30" i="1"/>
  <c r="AD30" i="1"/>
  <c r="AE30" i="1" s="1"/>
  <c r="Z30" i="1"/>
  <c r="AK29" i="1"/>
  <c r="AE29" i="1"/>
  <c r="Z29" i="1"/>
  <c r="Z27" i="1"/>
  <c r="AI25" i="1"/>
  <c r="AG25" i="1"/>
  <c r="AC25" i="1"/>
  <c r="AA25" i="1"/>
  <c r="AB25" i="1" s="1"/>
  <c r="T25" i="1"/>
  <c r="AH25" i="1" s="1"/>
  <c r="Q25" i="1"/>
  <c r="AI24" i="1"/>
  <c r="AG24" i="1"/>
  <c r="AC24" i="1"/>
  <c r="AA24" i="1"/>
  <c r="AB24" i="1" s="1"/>
  <c r="T24" i="1"/>
  <c r="AH24" i="1" s="1"/>
  <c r="Q24" i="1"/>
  <c r="AL13" i="1"/>
  <c r="Z12" i="1"/>
  <c r="AJ45" i="1" l="1"/>
  <c r="AC45" i="1"/>
  <c r="AE24" i="1"/>
  <c r="AE25" i="1"/>
  <c r="AA45" i="1"/>
  <c r="AD45" i="1"/>
  <c r="AG45" i="1"/>
  <c r="AI45" i="1"/>
  <c r="AK24" i="1"/>
  <c r="AL38" i="1"/>
  <c r="AK25" i="1"/>
  <c r="AL30" i="1"/>
  <c r="AL32" i="1"/>
  <c r="AL29" i="1"/>
  <c r="AL31" i="1"/>
  <c r="AB45" i="1"/>
  <c r="AL24" i="1" l="1"/>
  <c r="AL25" i="1"/>
  <c r="AH45" i="1"/>
  <c r="AK45" i="1" s="1"/>
  <c r="AE45" i="1"/>
  <c r="AL45" i="1" l="1"/>
</calcChain>
</file>

<file path=xl/sharedStrings.xml><?xml version="1.0" encoding="utf-8"?>
<sst xmlns="http://schemas.openxmlformats.org/spreadsheetml/2006/main" count="173" uniqueCount="101">
  <si>
    <t>PERCEEL 13</t>
  </si>
  <si>
    <t>RFP naam:</t>
  </si>
  <si>
    <t>TELEVIZIER</t>
  </si>
  <si>
    <t>Inschrijver:</t>
  </si>
  <si>
    <t/>
  </si>
  <si>
    <t>Aantal edities:</t>
  </si>
  <si>
    <t>Legenda:</t>
  </si>
  <si>
    <t>Huidige breedte:</t>
  </si>
  <si>
    <t>202 mm</t>
  </si>
  <si>
    <t>In te vullen door inschrijver</t>
  </si>
  <si>
    <t>Huidige hoogte:</t>
  </si>
  <si>
    <t>265 mm</t>
  </si>
  <si>
    <t>Ingevuld door opdrachtverlener en/of berekende cel</t>
  </si>
  <si>
    <t>Oplage:</t>
  </si>
  <si>
    <t>Omvang:</t>
  </si>
  <si>
    <t>96 p. binnenwerk + 4 p. omslag</t>
  </si>
  <si>
    <t>Gekozen pagina breedte:</t>
  </si>
  <si>
    <t>Druktechniek:</t>
  </si>
  <si>
    <t>offset</t>
  </si>
  <si>
    <t xml:space="preserve">Papier binnenwerk: </t>
  </si>
  <si>
    <t>UMI 52 grs</t>
  </si>
  <si>
    <t xml:space="preserve">Papier omslag (optioneel): </t>
  </si>
  <si>
    <t>LWC X; 100 grs</t>
  </si>
  <si>
    <t>Afwerking:</t>
  </si>
  <si>
    <t>Geniet in de rug</t>
  </si>
  <si>
    <t>Afwerkings methode</t>
  </si>
  <si>
    <t>Offline</t>
  </si>
  <si>
    <t>Artikel</t>
  </si>
  <si>
    <t>Aangeboden formaat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</si>
  <si>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</si>
  <si>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</si>
  <si>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</si>
  <si>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</si>
  <si>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</si>
  <si>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</si>
  <si>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Omvang katern (pag's)</t>
  </si>
  <si>
    <t>Rolbreedte katern (mm)</t>
  </si>
  <si>
    <t>Velhoogte (mm)</t>
  </si>
  <si>
    <t>Velbreedte (mm)</t>
  </si>
  <si>
    <t>Looprichting (LL / BL)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</si>
  <si>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</si>
  <si>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</si>
  <si>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</si>
  <si>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</si>
  <si>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</si>
  <si>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</si>
  <si>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</si>
  <si>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</si>
  <si>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</si>
  <si>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</si>
  <si>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</si>
  <si>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Cover</t>
  </si>
  <si>
    <t>Breedte</t>
  </si>
  <si>
    <t>Hoogte</t>
  </si>
  <si>
    <t>kg</t>
  </si>
  <si>
    <t>eur</t>
  </si>
  <si>
    <t>4 pagina's</t>
  </si>
  <si>
    <t>n.v.t.</t>
  </si>
  <si>
    <t xml:space="preserve">Binnenwerk
</t>
  </si>
  <si>
    <t>aantal</t>
  </si>
  <si>
    <t>Binnenwerk</t>
  </si>
  <si>
    <t>96 pagina's</t>
  </si>
  <si>
    <t>104 pagina's</t>
  </si>
  <si>
    <t>176 pagina's</t>
  </si>
  <si>
    <t>Brocheerkosten :</t>
  </si>
  <si>
    <t>Aantal stations - prijs per 10.000 stuks</t>
  </si>
  <si>
    <t>hechtkosten vast (indien van toepassing)</t>
  </si>
  <si>
    <t>hechtkosten variabel</t>
  </si>
  <si>
    <t>Wissel en stelkosten</t>
  </si>
  <si>
    <t>Eenzijdige zwartwissel cover, inclusief papier verbruik</t>
  </si>
  <si>
    <t>Extra bewerkingen (Pluspropositie):</t>
  </si>
  <si>
    <t>Frequentie</t>
  </si>
  <si>
    <t>Oplage per editie</t>
  </si>
  <si>
    <t>Vaste kosten (indien van toepassing)</t>
  </si>
  <si>
    <t>per 10.000</t>
  </si>
  <si>
    <t xml:space="preserve">Transportkosten, hiervoor geldt geen afname verplichting </t>
  </si>
  <si>
    <t>Adresseren tijdens hechten</t>
  </si>
  <si>
    <t>zie Postaal verwerken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</si>
  <si>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</si>
  <si>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</si>
  <si>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</si>
  <si>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</si>
  <si>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t.b.v. van losse verkoop kaart, insteken tijdens hechtproces of op andere wijze</t>
  </si>
  <si>
    <t>Totaal kosten</t>
  </si>
  <si>
    <t>Transportkosten (1 adres in Nederland)</t>
  </si>
  <si>
    <t>Transportkosten t.b.v. losse verkoop (Gilze)</t>
  </si>
  <si>
    <t>diepdruk</t>
  </si>
  <si>
    <t>Inline</t>
  </si>
  <si>
    <t>84 p. selfcovered</t>
  </si>
  <si>
    <t>197 mm</t>
  </si>
  <si>
    <t>LL</t>
  </si>
  <si>
    <t>88 p. selfcovered</t>
  </si>
  <si>
    <t>198 mm</t>
  </si>
  <si>
    <t>BL</t>
  </si>
  <si>
    <t>80 p. binnenwerk + 4 p. omslag</t>
  </si>
  <si>
    <t>199 mm</t>
  </si>
  <si>
    <t>84 p. binnenwerk + 4 p. omslag</t>
  </si>
  <si>
    <t>200 mm</t>
  </si>
  <si>
    <t>201 mm</t>
  </si>
  <si>
    <t>voor VARA</t>
  </si>
  <si>
    <t>88 p. binnenwerk + 4 p. omslag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</si>
</sst>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b/>
      <sz val="9"/>
      <color theme="1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b/>
      <sz val="20"/>
      <color theme="1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0" tint="-0.249977111117893"/>
      <name val="Muli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373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1" fontId="4" fillId="2" borderId="0" xfId="2" applyNumberFormat="1" applyFont="1" applyFill="1" applyAlignment="1">
      <alignment vertical="top"/>
    </xf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/>
    <xf numFmtId="3" fontId="4" fillId="3" borderId="0" xfId="2" applyNumberFormat="1" applyFont="1" applyFill="1" applyAlignment="1">
      <alignment vertical="top"/>
    </xf>
    <xf numFmtId="0" fontId="4" fillId="3" borderId="0" xfId="2" applyFont="1" applyFill="1" applyAlignment="1">
      <alignment vertical="top"/>
    </xf>
    <xf numFmtId="164" fontId="4" fillId="3" borderId="0" xfId="2" applyNumberFormat="1" applyFont="1" applyFill="1" applyAlignment="1">
      <alignment vertical="top"/>
    </xf>
    <xf numFmtId="0" fontId="4" fillId="3" borderId="7" xfId="2" applyFont="1" applyFill="1" applyBorder="1" applyAlignment="1">
      <alignment vertical="top"/>
    </xf>
    <xf numFmtId="0" fontId="8" fillId="0" borderId="9" xfId="2" applyFont="1" applyBorder="1" applyAlignment="1" applyProtection="1">
      <alignment horizontal="left" vertical="center" wrapText="1"/>
      <protection locked="0"/>
    </xf>
    <xf numFmtId="0" fontId="9" fillId="3" borderId="0" xfId="2" applyFont="1" applyFill="1" applyAlignment="1">
      <alignment horizontal="left" vertical="top"/>
    </xf>
    <xf numFmtId="0" fontId="7" fillId="3" borderId="0" xfId="2" applyFont="1" applyFill="1" applyAlignment="1">
      <alignment horizontal="left" vertical="top"/>
    </xf>
    <xf numFmtId="1" fontId="4" fillId="3" borderId="0" xfId="2" applyNumberFormat="1" applyFont="1" applyFill="1" applyAlignment="1">
      <alignment vertical="top"/>
    </xf>
    <xf numFmtId="4" fontId="7" fillId="3" borderId="0" xfId="2" applyNumberFormat="1" applyFont="1" applyFill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10" fillId="3" borderId="0" xfId="2" applyNumberFormat="1" applyFont="1" applyFill="1" applyAlignment="1">
      <alignment vertical="top"/>
    </xf>
    <xf numFmtId="1" fontId="11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9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2" fillId="3" borderId="0" xfId="2" applyNumberFormat="1" applyFont="1" applyFill="1" applyAlignment="1">
      <alignment horizontal="left" vertical="top"/>
    </xf>
    <xf numFmtId="3" fontId="12" fillId="3" borderId="0" xfId="2" applyNumberFormat="1" applyFont="1" applyFill="1" applyAlignment="1">
      <alignment horizontal="left" vertical="top"/>
    </xf>
    <xf numFmtId="0" fontId="5" fillId="0" borderId="4" xfId="2" applyFont="1" applyBorder="1" applyAlignment="1">
      <alignment horizontal="left" vertical="center"/>
    </xf>
    <xf numFmtId="0" fontId="5" fillId="0" borderId="0" xfId="2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5" fillId="0" borderId="7" xfId="2" applyFont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3" fillId="4" borderId="14" xfId="2" applyFont="1" applyFill="1" applyBorder="1" applyAlignment="1">
      <alignment horizontal="left" vertical="top"/>
    </xf>
    <xf numFmtId="1" fontId="13" fillId="4" borderId="14" xfId="2" applyNumberFormat="1" applyFont="1" applyFill="1" applyBorder="1" applyAlignment="1">
      <alignment horizontal="left" vertical="top"/>
    </xf>
    <xf numFmtId="1" fontId="13" fillId="4" borderId="15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Alignment="1">
      <alignment horizontal="left" vertical="top"/>
    </xf>
    <xf numFmtId="0" fontId="12" fillId="3" borderId="0" xfId="2" applyFont="1" applyFill="1" applyAlignment="1">
      <alignment horizontal="left" vertical="top"/>
    </xf>
    <xf numFmtId="0" fontId="14" fillId="3" borderId="0" xfId="2" applyFont="1" applyFill="1" applyAlignment="1">
      <alignment horizontal="right" vertical="top"/>
    </xf>
    <xf numFmtId="3" fontId="15" fillId="3" borderId="0" xfId="0" applyNumberFormat="1" applyFont="1" applyFill="1" applyAlignment="1">
      <alignment horizontal="center" vertical="center"/>
    </xf>
    <xf numFmtId="3" fontId="14" fillId="3" borderId="0" xfId="2" applyNumberFormat="1" applyFont="1" applyFill="1" applyAlignment="1">
      <alignment vertical="top"/>
    </xf>
    <xf numFmtId="0" fontId="3" fillId="6" borderId="0" xfId="0" applyFont="1" applyFill="1"/>
    <xf numFmtId="0" fontId="17" fillId="6" borderId="0" xfId="0" applyFont="1" applyFill="1" applyAlignment="1">
      <alignment horizontal="left" vertical="center"/>
    </xf>
    <xf numFmtId="0" fontId="4" fillId="6" borderId="0" xfId="2" applyFont="1" applyFill="1" applyAlignment="1">
      <alignment vertical="top"/>
    </xf>
    <xf numFmtId="3" fontId="11" fillId="4" borderId="15" xfId="2" applyNumberFormat="1" applyFont="1" applyFill="1" applyBorder="1" applyAlignment="1">
      <alignment horizontal="left" vertical="center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7" fillId="6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8" fillId="5" borderId="17" xfId="0" applyFont="1" applyFill="1" applyBorder="1" applyAlignment="1">
      <alignment vertical="center"/>
    </xf>
    <xf numFmtId="0" fontId="18" fillId="5" borderId="17" xfId="0" applyFont="1" applyFill="1" applyBorder="1" applyAlignment="1">
      <alignment horizontal="center" vertical="center" wrapText="1"/>
    </xf>
    <xf numFmtId="0" fontId="4" fillId="6" borderId="0" xfId="2" applyFont="1" applyFill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9" fillId="3" borderId="3" xfId="2" applyFont="1" applyFill="1" applyBorder="1" applyAlignment="1">
      <alignment horizontal="center" textRotation="90"/>
    </xf>
    <xf numFmtId="0" fontId="20" fillId="4" borderId="1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center" textRotation="90"/>
    </xf>
    <xf numFmtId="0" fontId="3" fillId="3" borderId="17" xfId="0" applyFont="1" applyFill="1" applyBorder="1"/>
    <xf numFmtId="0" fontId="20" fillId="3" borderId="10" xfId="0" applyFont="1" applyFill="1" applyBorder="1" applyAlignment="1">
      <alignment horizontal="right" textRotation="90"/>
    </xf>
    <xf numFmtId="0" fontId="20" fillId="3" borderId="11" xfId="0" applyFont="1" applyFill="1" applyBorder="1" applyAlignment="1">
      <alignment horizontal="right" textRotation="90"/>
    </xf>
    <xf numFmtId="0" fontId="20" fillId="3" borderId="17" xfId="0" applyFont="1" applyFill="1" applyBorder="1" applyAlignment="1">
      <alignment horizontal="center" textRotation="90"/>
    </xf>
    <xf numFmtId="0" fontId="20" fillId="3" borderId="12" xfId="0" applyFont="1" applyFill="1" applyBorder="1" applyAlignment="1">
      <alignment horizontal="right" textRotation="90"/>
    </xf>
    <xf numFmtId="0" fontId="20" fillId="3" borderId="10" xfId="0" applyFont="1" applyFill="1" applyBorder="1" applyAlignment="1">
      <alignment horizontal="center" textRotation="90"/>
    </xf>
    <xf numFmtId="0" fontId="21" fillId="7" borderId="16" xfId="0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horizontal="left" vertical="top"/>
    </xf>
    <xf numFmtId="165" fontId="15" fillId="4" borderId="1" xfId="3" applyFont="1" applyFill="1" applyBorder="1"/>
    <xf numFmtId="165" fontId="15" fillId="4" borderId="2" xfId="3" applyFont="1" applyFill="1" applyBorder="1"/>
    <xf numFmtId="165" fontId="15" fillId="4" borderId="18" xfId="3" applyFont="1" applyFill="1" applyBorder="1"/>
    <xf numFmtId="0" fontId="22" fillId="3" borderId="0" xfId="0" applyFont="1" applyFill="1"/>
    <xf numFmtId="165" fontId="15" fillId="4" borderId="4" xfId="3" applyFont="1" applyFill="1" applyBorder="1"/>
    <xf numFmtId="165" fontId="15" fillId="4" borderId="0" xfId="3" applyFont="1" applyFill="1" applyBorder="1"/>
    <xf numFmtId="44" fontId="15" fillId="4" borderId="1" xfId="1" applyFont="1" applyFill="1" applyBorder="1"/>
    <xf numFmtId="0" fontId="12" fillId="3" borderId="4" xfId="2" applyFont="1" applyFill="1" applyBorder="1" applyAlignment="1">
      <alignment horizontal="left" vertical="top"/>
    </xf>
    <xf numFmtId="0" fontId="19" fillId="3" borderId="7" xfId="2" applyFont="1" applyFill="1" applyBorder="1" applyAlignment="1">
      <alignment horizontal="center" textRotation="90"/>
    </xf>
    <xf numFmtId="0" fontId="12" fillId="3" borderId="4" xfId="2" applyFont="1" applyFill="1" applyBorder="1" applyAlignment="1">
      <alignment horizontal="right" textRotation="90"/>
    </xf>
    <xf numFmtId="0" fontId="12" fillId="3" borderId="0" xfId="2" applyFont="1" applyFill="1" applyAlignment="1">
      <alignment horizontal="right" textRotation="90"/>
    </xf>
    <xf numFmtId="0" fontId="12" fillId="3" borderId="7" xfId="2" applyFont="1" applyFill="1" applyBorder="1" applyAlignment="1">
      <alignment horizontal="right" textRotation="90"/>
    </xf>
    <xf numFmtId="0" fontId="20" fillId="4" borderId="16" xfId="2" applyFont="1" applyFill="1" applyBorder="1" applyAlignment="1">
      <alignment horizontal="right" textRotation="90"/>
    </xf>
    <xf numFmtId="0" fontId="12" fillId="3" borderId="4" xfId="2" applyFont="1" applyFill="1" applyBorder="1" applyAlignment="1">
      <alignment horizontal="center" textRotation="90"/>
    </xf>
    <xf numFmtId="0" fontId="12" fillId="3" borderId="0" xfId="2" applyFont="1" applyFill="1" applyAlignment="1">
      <alignment horizontal="center" textRotation="90"/>
    </xf>
    <xf numFmtId="0" fontId="12" fillId="3" borderId="7" xfId="2" applyFont="1" applyFill="1" applyBorder="1" applyAlignment="1">
      <alignment horizontal="center" textRotation="90"/>
    </xf>
    <xf numFmtId="0" fontId="3" fillId="3" borderId="18" xfId="0" applyFont="1" applyFill="1" applyBorder="1"/>
    <xf numFmtId="0" fontId="20" fillId="4" borderId="4" xfId="0" applyFont="1" applyFill="1" applyBorder="1" applyAlignment="1">
      <alignment horizontal="right" textRotation="90"/>
    </xf>
    <xf numFmtId="0" fontId="20" fillId="4" borderId="0" xfId="0" applyFont="1" applyFill="1" applyAlignment="1">
      <alignment horizontal="right" textRotation="90"/>
    </xf>
    <xf numFmtId="0" fontId="20" fillId="4" borderId="16" xfId="0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6" fillId="4" borderId="20" xfId="1" applyNumberFormat="1" applyFont="1" applyFill="1" applyBorder="1" applyAlignment="1">
      <alignment vertical="top"/>
    </xf>
    <xf numFmtId="0" fontId="19" fillId="3" borderId="32" xfId="2" applyFont="1" applyFill="1" applyBorder="1" applyAlignment="1">
      <alignment horizontal="left" vertical="center" wrapText="1"/>
    </xf>
    <xf numFmtId="0" fontId="15" fillId="3" borderId="8" xfId="2" applyFont="1" applyFill="1" applyBorder="1" applyAlignment="1">
      <alignment horizontal="left" vertical="top"/>
    </xf>
    <xf numFmtId="3" fontId="4" fillId="0" borderId="8" xfId="2" applyNumberFormat="1" applyFont="1" applyBorder="1" applyAlignment="1" applyProtection="1">
      <alignment vertical="center" wrapText="1"/>
      <protection locked="0"/>
    </xf>
    <xf numFmtId="3" fontId="4" fillId="0" borderId="19" xfId="2" applyNumberFormat="1" applyFont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Border="1" applyAlignment="1" applyProtection="1">
      <alignment vertical="center" wrapText="1"/>
      <protection locked="0"/>
    </xf>
    <xf numFmtId="0" fontId="14" fillId="3" borderId="20" xfId="2" applyFont="1" applyFill="1" applyBorder="1" applyAlignment="1">
      <alignment horizontal="left" vertical="top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Border="1" applyAlignment="1" applyProtection="1">
      <alignment horizontal="center" vertical="center" wrapText="1"/>
      <protection locked="0"/>
    </xf>
    <xf numFmtId="0" fontId="19" fillId="3" borderId="26" xfId="2" applyFont="1" applyFill="1" applyBorder="1" applyAlignment="1">
      <alignment horizontal="left" vertical="center"/>
    </xf>
    <xf numFmtId="0" fontId="4" fillId="6" borderId="0" xfId="2" applyFont="1" applyFill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Border="1" applyAlignment="1" applyProtection="1">
      <alignment vertical="center" wrapText="1"/>
      <protection locked="0"/>
    </xf>
    <xf numFmtId="3" fontId="4" fillId="0" borderId="14" xfId="2" applyNumberFormat="1" applyFont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6" fillId="4" borderId="22" xfId="1" applyNumberFormat="1" applyFont="1" applyFill="1" applyBorder="1" applyAlignment="1">
      <alignment vertical="top"/>
    </xf>
    <xf numFmtId="44" fontId="4" fillId="0" borderId="14" xfId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Border="1" applyAlignment="1" applyProtection="1">
      <alignment horizontal="center" vertical="center" wrapText="1"/>
      <protection locked="0"/>
    </xf>
    <xf numFmtId="0" fontId="19" fillId="3" borderId="22" xfId="2" applyFont="1" applyFill="1" applyBorder="1" applyAlignment="1">
      <alignment horizontal="left" vertical="center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vertical="top"/>
    </xf>
    <xf numFmtId="0" fontId="15" fillId="3" borderId="8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vertical="top"/>
    </xf>
    <xf numFmtId="0" fontId="11" fillId="7" borderId="2" xfId="2" applyFont="1" applyFill="1" applyBorder="1" applyAlignment="1">
      <alignment vertical="top"/>
    </xf>
    <xf numFmtId="0" fontId="14" fillId="7" borderId="2" xfId="2" applyFont="1" applyFill="1" applyBorder="1" applyAlignment="1">
      <alignment vertical="top"/>
    </xf>
    <xf numFmtId="0" fontId="11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1" fillId="3" borderId="3" xfId="2" applyNumberFormat="1" applyFont="1" applyFill="1" applyBorder="1" applyAlignment="1">
      <alignment horizontal="right" vertical="top"/>
    </xf>
    <xf numFmtId="0" fontId="12" fillId="3" borderId="8" xfId="2" applyFont="1" applyFill="1" applyBorder="1" applyAlignment="1">
      <alignment horizontal="left" vertical="center"/>
    </xf>
    <xf numFmtId="0" fontId="12" fillId="4" borderId="27" xfId="2" applyFont="1" applyFill="1" applyBorder="1" applyAlignment="1">
      <alignment horizontal="right" vertical="center"/>
    </xf>
    <xf numFmtId="0" fontId="12" fillId="3" borderId="23" xfId="2" applyFont="1" applyFill="1" applyBorder="1" applyAlignment="1">
      <alignment horizontal="left" vertical="center"/>
    </xf>
    <xf numFmtId="0" fontId="12" fillId="4" borderId="28" xfId="2" applyFont="1" applyFill="1" applyBorder="1" applyAlignment="1">
      <alignment horizontal="right" vertical="center"/>
    </xf>
    <xf numFmtId="0" fontId="12" fillId="3" borderId="8" xfId="2" applyFont="1" applyFill="1" applyBorder="1" applyAlignment="1">
      <alignment horizontal="left" vertical="top"/>
    </xf>
    <xf numFmtId="0" fontId="18" fillId="7" borderId="0" xfId="2" applyFont="1" applyFill="1" applyAlignment="1">
      <alignment vertical="top"/>
    </xf>
    <xf numFmtId="4" fontId="18" fillId="7" borderId="0" xfId="1" applyNumberFormat="1" applyFont="1" applyFill="1" applyBorder="1" applyAlignment="1" applyProtection="1">
      <alignment vertical="top"/>
    </xf>
    <xf numFmtId="44" fontId="18" fillId="7" borderId="0" xfId="1" applyFont="1" applyFill="1" applyBorder="1" applyAlignment="1" applyProtection="1">
      <alignment vertical="top"/>
    </xf>
    <xf numFmtId="4" fontId="18" fillId="7" borderId="0" xfId="1" applyNumberFormat="1" applyFont="1" applyFill="1" applyBorder="1" applyAlignment="1" applyProtection="1">
      <alignment horizontal="right" vertical="top"/>
    </xf>
    <xf numFmtId="0" fontId="12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2" fillId="3" borderId="10" xfId="2" applyFont="1" applyFill="1" applyBorder="1" applyAlignment="1">
      <alignment horizontal="left" vertical="top"/>
    </xf>
    <xf numFmtId="1" fontId="11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2" fillId="3" borderId="8" xfId="2" applyFont="1" applyFill="1" applyBorder="1" applyAlignment="1">
      <alignment horizontal="left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2" fillId="3" borderId="14" xfId="3" applyFont="1" applyFill="1" applyBorder="1"/>
    <xf numFmtId="44" fontId="22" fillId="3" borderId="14" xfId="1" applyFont="1" applyFill="1" applyBorder="1"/>
    <xf numFmtId="0" fontId="22" fillId="3" borderId="14" xfId="0" applyFont="1" applyFill="1" applyBorder="1"/>
    <xf numFmtId="165" fontId="25" fillId="3" borderId="14" xfId="3" applyFont="1" applyFill="1" applyBorder="1"/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9" fillId="3" borderId="10" xfId="2" applyFont="1" applyFill="1" applyBorder="1" applyAlignment="1">
      <alignment horizontal="right" textRotation="90"/>
    </xf>
    <xf numFmtId="0" fontId="19" fillId="3" borderId="11" xfId="2" applyFont="1" applyFill="1" applyBorder="1" applyAlignment="1">
      <alignment horizontal="right" textRotation="90"/>
    </xf>
    <xf numFmtId="0" fontId="19" fillId="3" borderId="12" xfId="2" applyFont="1" applyFill="1" applyBorder="1" applyAlignment="1">
      <alignment horizontal="right" textRotation="90"/>
    </xf>
    <xf numFmtId="0" fontId="19" fillId="3" borderId="1" xfId="2" applyFont="1" applyFill="1" applyBorder="1" applyAlignment="1">
      <alignment horizontal="center" textRotation="90"/>
    </xf>
    <xf numFmtId="0" fontId="19" fillId="3" borderId="2" xfId="2" applyFont="1" applyFill="1" applyBorder="1" applyAlignment="1">
      <alignment horizontal="center" textRotation="90"/>
    </xf>
    <xf numFmtId="0" fontId="27" fillId="3" borderId="0" xfId="0" applyFont="1" applyFill="1"/>
    <xf numFmtId="0" fontId="9" fillId="7" borderId="4" xfId="2" applyFont="1" applyFill="1" applyBorder="1" applyAlignment="1">
      <alignment horizontal="left" vertical="top"/>
    </xf>
    <xf numFmtId="0" fontId="9" fillId="7" borderId="0" xfId="2" applyFont="1" applyFill="1" applyAlignment="1">
      <alignment horizontal="left" vertical="top"/>
    </xf>
    <xf numFmtId="0" fontId="9" fillId="7" borderId="7" xfId="2" applyFont="1" applyFill="1" applyBorder="1" applyAlignment="1">
      <alignment horizontal="left" vertical="top"/>
    </xf>
    <xf numFmtId="1" fontId="9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28" fillId="7" borderId="4" xfId="2" applyFont="1" applyFill="1" applyBorder="1" applyAlignment="1">
      <alignment horizontal="left" vertical="top"/>
    </xf>
    <xf numFmtId="0" fontId="28" fillId="7" borderId="0" xfId="2" applyFont="1" applyFill="1" applyAlignment="1">
      <alignment horizontal="left" vertical="top"/>
    </xf>
    <xf numFmtId="0" fontId="28" fillId="7" borderId="7" xfId="2" applyFont="1" applyFill="1" applyBorder="1" applyAlignment="1">
      <alignment horizontal="left" vertical="top"/>
    </xf>
    <xf numFmtId="1" fontId="28" fillId="7" borderId="16" xfId="2" applyNumberFormat="1" applyFont="1" applyFill="1" applyBorder="1" applyAlignment="1">
      <alignment horizontal="left" vertical="top"/>
    </xf>
    <xf numFmtId="0" fontId="28" fillId="7" borderId="23" xfId="2" applyFont="1" applyFill="1" applyBorder="1" applyAlignment="1">
      <alignment horizontal="left" vertical="top"/>
    </xf>
    <xf numFmtId="0" fontId="28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5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29" fillId="5" borderId="12" xfId="2" applyFont="1" applyFill="1" applyBorder="1" applyAlignment="1">
      <alignment vertical="top"/>
    </xf>
    <xf numFmtId="0" fontId="29" fillId="5" borderId="10" xfId="2" applyFont="1" applyFill="1" applyBorder="1" applyAlignment="1">
      <alignment vertical="center"/>
    </xf>
    <xf numFmtId="3" fontId="4" fillId="0" borderId="8" xfId="2" applyNumberFormat="1" applyFont="1" applyBorder="1" applyAlignment="1" applyProtection="1">
      <alignment horizontal="right" vertical="center" wrapText="1"/>
      <protection locked="0"/>
    </xf>
    <xf numFmtId="3" fontId="4" fillId="0" borderId="19" xfId="2" applyNumberFormat="1" applyFont="1" applyBorder="1" applyAlignment="1" applyProtection="1">
      <alignment horizontal="right" vertical="center" wrapText="1"/>
      <protection locked="0"/>
    </xf>
    <xf numFmtId="0" fontId="26" fillId="6" borderId="0" xfId="0" applyFont="1" applyFill="1" applyAlignment="1">
      <alignment horizontal="center" vertical="center"/>
    </xf>
    <xf numFmtId="0" fontId="19" fillId="3" borderId="3" xfId="2" applyFont="1" applyFill="1" applyBorder="1" applyAlignment="1">
      <alignment horizontal="center" textRotation="90" wrapText="1"/>
    </xf>
    <xf numFmtId="0" fontId="12" fillId="9" borderId="9" xfId="2" applyFont="1" applyFill="1" applyBorder="1" applyAlignment="1">
      <alignment horizontal="center" vertical="center" wrapText="1"/>
    </xf>
    <xf numFmtId="0" fontId="11" fillId="3" borderId="5" xfId="2" applyFont="1" applyFill="1" applyBorder="1" applyAlignment="1">
      <alignment vertical="top"/>
    </xf>
    <xf numFmtId="0" fontId="12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8" fillId="5" borderId="10" xfId="2" applyFont="1" applyFill="1" applyBorder="1" applyAlignment="1">
      <alignment horizontal="center" vertical="center"/>
    </xf>
    <xf numFmtId="0" fontId="31" fillId="3" borderId="1" xfId="2" applyFont="1" applyFill="1" applyBorder="1" applyAlignment="1">
      <alignment horizontal="left" vertical="top" wrapText="1"/>
    </xf>
    <xf numFmtId="0" fontId="30" fillId="3" borderId="14" xfId="2" applyFont="1" applyFill="1" applyBorder="1" applyAlignment="1">
      <alignment vertical="top"/>
    </xf>
    <xf numFmtId="0" fontId="32" fillId="3" borderId="4" xfId="0" applyFont="1" applyFill="1" applyBorder="1"/>
    <xf numFmtId="3" fontId="11" fillId="4" borderId="30" xfId="2" applyNumberFormat="1" applyFont="1" applyFill="1" applyBorder="1" applyAlignment="1">
      <alignment horizontal="center" vertical="top"/>
    </xf>
    <xf numFmtId="0" fontId="21" fillId="3" borderId="8" xfId="2" applyFont="1" applyFill="1" applyBorder="1" applyAlignment="1">
      <alignment horizontal="left"/>
    </xf>
    <xf numFmtId="0" fontId="0" fillId="10" borderId="0" xfId="0" applyFill="1"/>
    <xf numFmtId="4" fontId="21" fillId="3" borderId="0" xfId="2" applyNumberFormat="1" applyFont="1" applyFill="1" applyAlignment="1">
      <alignment vertical="center"/>
    </xf>
    <xf numFmtId="0" fontId="12" fillId="3" borderId="4" xfId="2" applyFont="1" applyFill="1" applyBorder="1" applyAlignment="1">
      <alignment horizontal="right" vertical="center"/>
    </xf>
    <xf numFmtId="0" fontId="33" fillId="8" borderId="0" xfId="0" applyFont="1" applyFill="1"/>
    <xf numFmtId="0" fontId="34" fillId="8" borderId="0" xfId="0" applyFont="1" applyFill="1"/>
    <xf numFmtId="3" fontId="4" fillId="8" borderId="9" xfId="2" applyNumberFormat="1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left"/>
    </xf>
    <xf numFmtId="44" fontId="4" fillId="3" borderId="24" xfId="1" applyFont="1" applyFill="1" applyBorder="1" applyAlignment="1" applyProtection="1">
      <alignment vertical="top"/>
      <protection locked="0"/>
    </xf>
    <xf numFmtId="166" fontId="18" fillId="7" borderId="0" xfId="1" applyNumberFormat="1" applyFont="1" applyFill="1" applyBorder="1" applyAlignment="1" applyProtection="1">
      <alignment vertical="top"/>
    </xf>
    <xf numFmtId="166" fontId="20" fillId="4" borderId="0" xfId="0" applyNumberFormat="1" applyFont="1" applyFill="1" applyAlignment="1">
      <alignment horizontal="right" textRotation="90"/>
    </xf>
    <xf numFmtId="0" fontId="0" fillId="0" borderId="0" xfId="0" applyAlignment="1">
      <alignment horizontal="right"/>
    </xf>
    <xf numFmtId="0" fontId="12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Border="1" applyAlignment="1" applyProtection="1">
      <alignment vertical="center" wrapText="1"/>
      <protection locked="0"/>
    </xf>
    <xf numFmtId="0" fontId="11" fillId="7" borderId="5" xfId="2" applyFont="1" applyFill="1" applyBorder="1" applyAlignment="1">
      <alignment vertical="top"/>
    </xf>
    <xf numFmtId="0" fontId="11" fillId="7" borderId="33" xfId="2" applyFont="1" applyFill="1" applyBorder="1" applyAlignment="1">
      <alignment vertical="top"/>
    </xf>
    <xf numFmtId="0" fontId="3" fillId="3" borderId="34" xfId="0" applyFont="1" applyFill="1" applyBorder="1"/>
    <xf numFmtId="0" fontId="7" fillId="3" borderId="34" xfId="2" applyFont="1" applyFill="1" applyBorder="1" applyAlignment="1">
      <alignment horizontal="left" vertical="top"/>
    </xf>
    <xf numFmtId="1" fontId="7" fillId="3" borderId="34" xfId="2" applyNumberFormat="1" applyFont="1" applyFill="1" applyBorder="1" applyAlignment="1">
      <alignment horizontal="left" vertical="top"/>
    </xf>
    <xf numFmtId="4" fontId="7" fillId="3" borderId="35" xfId="2" applyNumberFormat="1" applyFont="1" applyFill="1" applyBorder="1" applyAlignment="1">
      <alignment horizontal="left" vertical="top"/>
    </xf>
    <xf numFmtId="4" fontId="4" fillId="3" borderId="36" xfId="2" applyNumberFormat="1" applyFont="1" applyFill="1" applyBorder="1" applyAlignment="1">
      <alignment vertical="top"/>
    </xf>
    <xf numFmtId="4" fontId="7" fillId="3" borderId="34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 wrapText="1"/>
    </xf>
    <xf numFmtId="0" fontId="18" fillId="4" borderId="6" xfId="2" applyFont="1" applyFill="1" applyBorder="1" applyAlignment="1">
      <alignment horizontal="left" vertical="center" wrapText="1"/>
    </xf>
    <xf numFmtId="44" fontId="16" fillId="4" borderId="19" xfId="1" applyFont="1" applyFill="1" applyBorder="1" applyAlignment="1">
      <alignment vertical="top"/>
    </xf>
    <xf numFmtId="44" fontId="16" fillId="4" borderId="14" xfId="1" applyFont="1" applyFill="1" applyBorder="1" applyAlignment="1">
      <alignment vertical="top"/>
    </xf>
    <xf numFmtId="44" fontId="4" fillId="0" borderId="24" xfId="1" applyFont="1" applyFill="1" applyBorder="1" applyAlignment="1" applyProtection="1">
      <alignment vertical="center"/>
      <protection locked="0"/>
    </xf>
    <xf numFmtId="44" fontId="4" fillId="0" borderId="31" xfId="1" applyFont="1" applyFill="1" applyBorder="1" applyAlignment="1" applyProtection="1">
      <alignment vertical="center"/>
      <protection locked="0"/>
    </xf>
    <xf numFmtId="44" fontId="4" fillId="0" borderId="14" xfId="1" applyFont="1" applyFill="1" applyBorder="1" applyAlignment="1" applyProtection="1">
      <alignment vertical="center"/>
      <protection locked="0"/>
    </xf>
    <xf numFmtId="44" fontId="4" fillId="0" borderId="19" xfId="1" applyFont="1" applyFill="1" applyBorder="1" applyAlignment="1" applyProtection="1">
      <alignment vertical="center"/>
      <protection locked="0"/>
    </xf>
    <xf numFmtId="0" fontId="11" fillId="7" borderId="5" xfId="2" applyFont="1" applyFill="1" applyBorder="1" applyAlignment="1">
      <alignment vertical="center"/>
    </xf>
    <xf numFmtId="44" fontId="4" fillId="3" borderId="19" xfId="1" applyFont="1" applyFill="1" applyBorder="1" applyAlignment="1" applyProtection="1">
      <alignment vertical="center"/>
    </xf>
    <xf numFmtId="44" fontId="16" fillId="4" borderId="20" xfId="1" applyFont="1" applyFill="1" applyBorder="1" applyAlignment="1">
      <alignment vertical="top"/>
    </xf>
    <xf numFmtId="44" fontId="16" fillId="4" borderId="22" xfId="1" applyFont="1" applyFill="1" applyBorder="1" applyAlignment="1">
      <alignment vertical="top"/>
    </xf>
    <xf numFmtId="4" fontId="4" fillId="0" borderId="8" xfId="2" applyNumberFormat="1" applyFont="1" applyBorder="1" applyAlignment="1" applyProtection="1">
      <alignment horizontal="center" vertical="center"/>
      <protection locked="0"/>
    </xf>
    <xf numFmtId="4" fontId="4" fillId="0" borderId="13" xfId="2" applyNumberFormat="1" applyFont="1" applyBorder="1" applyAlignment="1" applyProtection="1">
      <alignment horizontal="center" vertical="center"/>
      <protection locked="0"/>
    </xf>
    <xf numFmtId="44" fontId="12" fillId="3" borderId="0" xfId="2" applyNumberFormat="1" applyFont="1" applyFill="1" applyAlignment="1">
      <alignment horizontal="center" textRotation="90"/>
    </xf>
    <xf numFmtId="44" fontId="19" fillId="4" borderId="16" xfId="2" applyNumberFormat="1" applyFont="1" applyFill="1" applyBorder="1" applyAlignment="1">
      <alignment horizontal="center" textRotation="90"/>
    </xf>
    <xf numFmtId="44" fontId="6" fillId="7" borderId="2" xfId="2" applyNumberFormat="1" applyFont="1" applyFill="1" applyBorder="1" applyAlignment="1">
      <alignment horizontal="center" wrapText="1"/>
    </xf>
    <xf numFmtId="44" fontId="6" fillId="7" borderId="18" xfId="2" applyNumberFormat="1" applyFont="1" applyFill="1" applyBorder="1" applyAlignment="1">
      <alignment horizontal="center"/>
    </xf>
    <xf numFmtId="0" fontId="32" fillId="3" borderId="0" xfId="0" applyFont="1" applyFill="1" applyProtection="1">
      <protection hidden="1"/>
    </xf>
    <xf numFmtId="0" fontId="8" fillId="3" borderId="0" xfId="0" applyFont="1" applyFill="1"/>
    <xf numFmtId="3" fontId="11" fillId="4" borderId="9" xfId="2" applyNumberFormat="1" applyFont="1" applyFill="1" applyBorder="1" applyAlignment="1" applyProtection="1">
      <alignment horizontal="center" vertical="top"/>
      <protection hidden="1"/>
    </xf>
    <xf numFmtId="3" fontId="11" fillId="4" borderId="25" xfId="2" applyNumberFormat="1" applyFont="1" applyFill="1" applyBorder="1" applyAlignment="1" applyProtection="1">
      <alignment horizontal="center" vertical="top"/>
      <protection hidden="1"/>
    </xf>
    <xf numFmtId="3" fontId="11" fillId="4" borderId="15" xfId="2" applyNumberFormat="1" applyFont="1" applyFill="1" applyBorder="1" applyAlignment="1" applyProtection="1">
      <alignment horizontal="center" vertical="top"/>
      <protection hidden="1"/>
    </xf>
    <xf numFmtId="168" fontId="14" fillId="4" borderId="13" xfId="3" applyNumberFormat="1" applyFont="1" applyFill="1" applyBorder="1" applyAlignment="1" applyProtection="1">
      <alignment horizontal="right"/>
      <protection hidden="1"/>
    </xf>
    <xf numFmtId="166" fontId="14" fillId="4" borderId="14" xfId="1" applyNumberFormat="1" applyFont="1" applyFill="1" applyBorder="1" applyAlignment="1" applyProtection="1">
      <alignment horizontal="right"/>
      <protection hidden="1"/>
    </xf>
    <xf numFmtId="166" fontId="14" fillId="4" borderId="22" xfId="1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Alignment="1" applyProtection="1">
      <alignment horizontal="right"/>
      <protection hidden="1"/>
    </xf>
    <xf numFmtId="166" fontId="14" fillId="4" borderId="13" xfId="1" applyNumberFormat="1" applyFont="1" applyFill="1" applyBorder="1" applyAlignment="1" applyProtection="1">
      <alignment horizontal="right"/>
      <protection hidden="1"/>
    </xf>
    <xf numFmtId="166" fontId="11" fillId="7" borderId="16" xfId="1" applyNumberFormat="1" applyFont="1" applyFill="1" applyBorder="1" applyAlignment="1" applyProtection="1">
      <alignment horizontal="right"/>
      <protection hidden="1"/>
    </xf>
    <xf numFmtId="168" fontId="20" fillId="3" borderId="1" xfId="0" applyNumberFormat="1" applyFont="1" applyFill="1" applyBorder="1" applyAlignment="1" applyProtection="1">
      <alignment horizontal="right" textRotation="90"/>
      <protection hidden="1"/>
    </xf>
    <xf numFmtId="166" fontId="20" fillId="3" borderId="2" xfId="0" applyNumberFormat="1" applyFont="1" applyFill="1" applyBorder="1" applyAlignment="1" applyProtection="1">
      <alignment horizontal="right" textRotation="90"/>
      <protection hidden="1"/>
    </xf>
    <xf numFmtId="166" fontId="20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Protection="1">
      <protection hidden="1"/>
    </xf>
    <xf numFmtId="166" fontId="20" fillId="3" borderId="1" xfId="0" applyNumberFormat="1" applyFont="1" applyFill="1" applyBorder="1" applyAlignment="1" applyProtection="1">
      <alignment horizontal="center" textRotation="90"/>
      <protection hidden="1"/>
    </xf>
    <xf numFmtId="166" fontId="21" fillId="7" borderId="16" xfId="0" applyNumberFormat="1" applyFont="1" applyFill="1" applyBorder="1" applyAlignment="1" applyProtection="1">
      <alignment horizontal="center" textRotation="90"/>
      <protection hidden="1"/>
    </xf>
    <xf numFmtId="168" fontId="24" fillId="4" borderId="1" xfId="0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8" fontId="14" fillId="4" borderId="4" xfId="3" applyNumberFormat="1" applyFont="1" applyFill="1" applyBorder="1" applyAlignment="1" applyProtection="1">
      <alignment horizontal="right"/>
      <protection hidden="1"/>
    </xf>
    <xf numFmtId="166" fontId="14" fillId="4" borderId="0" xfId="1" applyNumberFormat="1" applyFont="1" applyFill="1" applyBorder="1" applyAlignment="1" applyProtection="1">
      <alignment horizontal="right"/>
      <protection hidden="1"/>
    </xf>
    <xf numFmtId="166" fontId="14" fillId="4" borderId="16" xfId="1" applyNumberFormat="1" applyFont="1" applyFill="1" applyBorder="1" applyAlignment="1" applyProtection="1">
      <alignment horizontal="right"/>
      <protection hidden="1"/>
    </xf>
    <xf numFmtId="166" fontId="14" fillId="4" borderId="4" xfId="1" applyNumberFormat="1" applyFont="1" applyFill="1" applyBorder="1" applyAlignment="1" applyProtection="1">
      <alignment horizontal="right"/>
      <protection hidden="1"/>
    </xf>
    <xf numFmtId="165" fontId="14" fillId="4" borderId="4" xfId="3" applyFont="1" applyFill="1" applyBorder="1" applyAlignment="1" applyProtection="1">
      <alignment horizontal="right"/>
      <protection hidden="1"/>
    </xf>
    <xf numFmtId="166" fontId="14" fillId="4" borderId="0" xfId="3" applyNumberFormat="1" applyFont="1" applyFill="1" applyBorder="1" applyAlignment="1" applyProtection="1">
      <alignment horizontal="right"/>
      <protection hidden="1"/>
    </xf>
    <xf numFmtId="166" fontId="14" fillId="4" borderId="16" xfId="3" applyNumberFormat="1" applyFont="1" applyFill="1" applyBorder="1" applyAlignment="1" applyProtection="1">
      <alignment horizontal="right"/>
      <protection hidden="1"/>
    </xf>
    <xf numFmtId="0" fontId="23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1" fillId="7" borderId="18" xfId="1" applyNumberFormat="1" applyFont="1" applyFill="1" applyBorder="1" applyAlignment="1" applyProtection="1">
      <alignment horizontal="right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166" fontId="14" fillId="4" borderId="24" xfId="1" applyNumberFormat="1" applyFont="1" applyFill="1" applyBorder="1" applyAlignment="1" applyProtection="1">
      <alignment vertical="top"/>
      <protection hidden="1"/>
    </xf>
    <xf numFmtId="165" fontId="22" fillId="4" borderId="19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4" fillId="4" borderId="19" xfId="1" applyNumberFormat="1" applyFont="1" applyFill="1" applyBorder="1" applyProtection="1">
      <protection hidden="1"/>
    </xf>
    <xf numFmtId="165" fontId="22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0" fontId="11" fillId="7" borderId="1" xfId="2" applyFont="1" applyFill="1" applyBorder="1" applyAlignment="1" applyProtection="1">
      <alignment vertical="top"/>
      <protection hidden="1"/>
    </xf>
    <xf numFmtId="166" fontId="11" fillId="7" borderId="22" xfId="1" applyNumberFormat="1" applyFont="1" applyFill="1" applyBorder="1" applyAlignment="1" applyProtection="1">
      <alignment horizontal="right"/>
      <protection hidden="1"/>
    </xf>
    <xf numFmtId="166" fontId="14" fillId="4" borderId="26" xfId="1" applyNumberFormat="1" applyFont="1" applyFill="1" applyBorder="1" applyAlignment="1" applyProtection="1">
      <protection hidden="1"/>
    </xf>
    <xf numFmtId="0" fontId="23" fillId="3" borderId="0" xfId="2" applyFont="1" applyFill="1" applyAlignment="1" applyProtection="1">
      <alignment vertical="top"/>
      <protection hidden="1"/>
    </xf>
    <xf numFmtId="0" fontId="23" fillId="4" borderId="23" xfId="2" applyFont="1" applyFill="1" applyBorder="1" applyAlignment="1" applyProtection="1">
      <alignment vertical="top"/>
      <protection hidden="1"/>
    </xf>
    <xf numFmtId="166" fontId="23" fillId="4" borderId="24" xfId="2" applyNumberFormat="1" applyFont="1" applyFill="1" applyBorder="1" applyAlignment="1" applyProtection="1">
      <alignment vertical="top"/>
      <protection hidden="1"/>
    </xf>
    <xf numFmtId="166" fontId="14" fillId="4" borderId="24" xfId="2" applyNumberFormat="1" applyFont="1" applyFill="1" applyBorder="1" applyAlignment="1" applyProtection="1">
      <alignment vertical="top"/>
      <protection hidden="1"/>
    </xf>
    <xf numFmtId="166" fontId="14" fillId="4" borderId="23" xfId="2" applyNumberFormat="1" applyFont="1" applyFill="1" applyBorder="1" applyAlignment="1" applyProtection="1">
      <alignment vertical="top"/>
      <protection hidden="1"/>
    </xf>
    <xf numFmtId="166" fontId="14" fillId="4" borderId="20" xfId="1" applyNumberFormat="1" applyFont="1" applyFill="1" applyBorder="1" applyAlignment="1" applyProtection="1">
      <protection hidden="1"/>
    </xf>
    <xf numFmtId="0" fontId="23" fillId="3" borderId="0" xfId="0" applyFont="1" applyFill="1" applyProtection="1">
      <protection hidden="1"/>
    </xf>
    <xf numFmtId="165" fontId="23" fillId="4" borderId="8" xfId="3" applyFont="1" applyFill="1" applyBorder="1" applyProtection="1">
      <protection hidden="1"/>
    </xf>
    <xf numFmtId="166" fontId="23" fillId="4" borderId="19" xfId="3" applyNumberFormat="1" applyFont="1" applyFill="1" applyBorder="1" applyProtection="1">
      <protection hidden="1"/>
    </xf>
    <xf numFmtId="166" fontId="14" fillId="4" borderId="19" xfId="2" applyNumberFormat="1" applyFont="1" applyFill="1" applyBorder="1" applyAlignment="1" applyProtection="1">
      <alignment vertical="top"/>
      <protection hidden="1"/>
    </xf>
    <xf numFmtId="166" fontId="14" fillId="4" borderId="8" xfId="3" applyNumberFormat="1" applyFont="1" applyFill="1" applyBorder="1" applyProtection="1">
      <protection hidden="1"/>
    </xf>
    <xf numFmtId="166" fontId="23" fillId="3" borderId="0" xfId="2" applyNumberFormat="1" applyFont="1" applyFill="1" applyAlignment="1" applyProtection="1">
      <alignment vertical="top"/>
      <protection hidden="1"/>
    </xf>
    <xf numFmtId="166" fontId="23" fillId="3" borderId="9" xfId="2" applyNumberFormat="1" applyFont="1" applyFill="1" applyBorder="1" applyAlignment="1" applyProtection="1">
      <alignment vertical="top"/>
      <protection hidden="1"/>
    </xf>
    <xf numFmtId="164" fontId="23" fillId="3" borderId="8" xfId="2" applyNumberFormat="1" applyFont="1" applyFill="1" applyBorder="1" applyAlignment="1" applyProtection="1">
      <alignment vertical="top"/>
      <protection hidden="1"/>
    </xf>
    <xf numFmtId="166" fontId="23" fillId="3" borderId="19" xfId="2" applyNumberFormat="1" applyFont="1" applyFill="1" applyBorder="1" applyAlignment="1" applyProtection="1">
      <alignment vertical="top"/>
      <protection hidden="1"/>
    </xf>
    <xf numFmtId="166" fontId="23" fillId="4" borderId="19" xfId="2" applyNumberFormat="1" applyFont="1" applyFill="1" applyBorder="1" applyAlignment="1" applyProtection="1">
      <alignment vertical="top"/>
      <protection hidden="1"/>
    </xf>
    <xf numFmtId="166" fontId="23" fillId="4" borderId="9" xfId="2" applyNumberFormat="1" applyFont="1" applyFill="1" applyBorder="1" applyAlignment="1" applyProtection="1">
      <alignment vertical="top"/>
      <protection hidden="1"/>
    </xf>
    <xf numFmtId="164" fontId="23" fillId="4" borderId="8" xfId="2" applyNumberFormat="1" applyFont="1" applyFill="1" applyBorder="1" applyAlignment="1" applyProtection="1">
      <alignment vertical="top"/>
      <protection hidden="1"/>
    </xf>
    <xf numFmtId="166" fontId="23" fillId="4" borderId="0" xfId="2" applyNumberFormat="1" applyFont="1" applyFill="1" applyAlignment="1" applyProtection="1">
      <alignment vertical="top"/>
      <protection hidden="1"/>
    </xf>
    <xf numFmtId="166" fontId="14" fillId="4" borderId="9" xfId="2" applyNumberFormat="1" applyFont="1" applyFill="1" applyBorder="1" applyAlignment="1" applyProtection="1">
      <alignment vertical="top"/>
      <protection hidden="1"/>
    </xf>
    <xf numFmtId="0" fontId="23" fillId="3" borderId="16" xfId="2" applyFont="1" applyFill="1" applyBorder="1" applyAlignment="1" applyProtection="1">
      <alignment vertical="top"/>
      <protection hidden="1"/>
    </xf>
    <xf numFmtId="166" fontId="14" fillId="4" borderId="14" xfId="2" applyNumberFormat="1" applyFont="1" applyFill="1" applyBorder="1" applyAlignment="1" applyProtection="1">
      <alignment vertical="top"/>
      <protection hidden="1"/>
    </xf>
    <xf numFmtId="0" fontId="21" fillId="3" borderId="13" xfId="2" applyFont="1" applyFill="1" applyBorder="1" applyAlignment="1">
      <alignment horizontal="left"/>
    </xf>
    <xf numFmtId="1" fontId="11" fillId="4" borderId="37" xfId="2" applyNumberFormat="1" applyFont="1" applyFill="1" applyBorder="1" applyAlignment="1">
      <alignment horizontal="center" vertical="top"/>
    </xf>
    <xf numFmtId="3" fontId="11" fillId="4" borderId="37" xfId="2" applyNumberFormat="1" applyFont="1" applyFill="1" applyBorder="1" applyAlignment="1">
      <alignment horizontal="center" vertical="top"/>
    </xf>
    <xf numFmtId="0" fontId="7" fillId="3" borderId="36" xfId="2" applyFont="1" applyFill="1" applyBorder="1" applyAlignment="1">
      <alignment horizontal="left" vertical="top"/>
    </xf>
    <xf numFmtId="0" fontId="0" fillId="3" borderId="0" xfId="0" applyFill="1"/>
    <xf numFmtId="0" fontId="4" fillId="4" borderId="14" xfId="2" applyFont="1" applyFill="1" applyBorder="1" applyAlignment="1" applyProtection="1">
      <alignment vertical="top"/>
      <protection hidden="1"/>
    </xf>
    <xf numFmtId="166" fontId="4" fillId="4" borderId="14" xfId="2" applyNumberFormat="1" applyFont="1" applyFill="1" applyBorder="1" applyAlignment="1" applyProtection="1">
      <alignment vertical="top"/>
      <protection hidden="1"/>
    </xf>
    <xf numFmtId="166" fontId="14" fillId="4" borderId="14" xfId="1" applyNumberFormat="1" applyFont="1" applyFill="1" applyBorder="1" applyProtection="1">
      <protection hidden="1"/>
    </xf>
    <xf numFmtId="166" fontId="14" fillId="4" borderId="22" xfId="1" applyNumberFormat="1" applyFont="1" applyFill="1" applyBorder="1" applyAlignment="1" applyProtection="1">
      <alignment vertical="top"/>
      <protection hidden="1"/>
    </xf>
    <xf numFmtId="0" fontId="4" fillId="4" borderId="19" xfId="2" applyFont="1" applyFill="1" applyBorder="1" applyAlignment="1" applyProtection="1">
      <alignment vertical="top"/>
      <protection hidden="1"/>
    </xf>
    <xf numFmtId="166" fontId="14" fillId="4" borderId="20" xfId="1" applyNumberFormat="1" applyFont="1" applyFill="1" applyBorder="1" applyAlignment="1" applyProtection="1">
      <alignment vertical="top"/>
      <protection hidden="1"/>
    </xf>
    <xf numFmtId="0" fontId="23" fillId="4" borderId="13" xfId="2" applyFont="1" applyFill="1" applyBorder="1" applyAlignment="1" applyProtection="1">
      <alignment vertical="top"/>
      <protection hidden="1"/>
    </xf>
    <xf numFmtId="166" fontId="23" fillId="4" borderId="14" xfId="2" applyNumberFormat="1" applyFont="1" applyFill="1" applyBorder="1" applyAlignment="1" applyProtection="1">
      <alignment vertical="top"/>
      <protection hidden="1"/>
    </xf>
    <xf numFmtId="166" fontId="14" fillId="4" borderId="13" xfId="3" applyNumberFormat="1" applyFont="1" applyFill="1" applyBorder="1" applyProtection="1">
      <protection hidden="1"/>
    </xf>
    <xf numFmtId="0" fontId="23" fillId="4" borderId="8" xfId="2" applyFont="1" applyFill="1" applyBorder="1" applyAlignment="1" applyProtection="1">
      <alignment vertical="top"/>
      <protection hidden="1"/>
    </xf>
    <xf numFmtId="166" fontId="14" fillId="4" borderId="20" xfId="3" applyNumberFormat="1" applyFont="1" applyFill="1" applyBorder="1" applyProtection="1">
      <protection hidden="1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11" fillId="7" borderId="1" xfId="2" applyFont="1" applyFill="1" applyBorder="1" applyAlignment="1">
      <alignment horizontal="left" vertical="top" wrapText="1"/>
    </xf>
    <xf numFmtId="0" fontId="11" fillId="7" borderId="3" xfId="2" applyFont="1" applyFill="1" applyBorder="1" applyAlignment="1">
      <alignment horizontal="left" vertical="top"/>
    </xf>
    <xf numFmtId="0" fontId="11" fillId="7" borderId="1" xfId="2" applyFont="1" applyFill="1" applyBorder="1" applyAlignment="1">
      <alignment horizontal="left" vertical="top"/>
    </xf>
    <xf numFmtId="0" fontId="11" fillId="7" borderId="2" xfId="2" applyFont="1" applyFill="1" applyBorder="1" applyAlignment="1">
      <alignment horizontal="left" vertical="top"/>
    </xf>
    <xf numFmtId="4" fontId="15" fillId="3" borderId="4" xfId="2" applyNumberFormat="1" applyFont="1" applyFill="1" applyBorder="1" applyAlignment="1">
      <alignment horizontal="center" vertical="top" wrapText="1"/>
    </xf>
    <xf numFmtId="4" fontId="15" fillId="3" borderId="0" xfId="2" applyNumberFormat="1" applyFont="1" applyFill="1" applyAlignment="1">
      <alignment horizontal="center" vertical="top" wrapText="1"/>
    </xf>
    <xf numFmtId="4" fontId="15" fillId="3" borderId="7" xfId="2" applyNumberFormat="1" applyFont="1" applyFill="1" applyBorder="1" applyAlignment="1">
      <alignment horizontal="center" vertical="top" wrapText="1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26" fillId="6" borderId="0" xfId="0" applyFont="1" applyFill="1" applyAlignment="1">
      <alignment horizontal="center" vertical="center"/>
    </xf>
    <xf numFmtId="4" fontId="18" fillId="5" borderId="10" xfId="2" applyNumberFormat="1" applyFont="1" applyFill="1" applyBorder="1" applyAlignment="1">
      <alignment horizontal="center" vertical="center"/>
    </xf>
    <xf numFmtId="4" fontId="18" fillId="5" borderId="11" xfId="2" applyNumberFormat="1" applyFont="1" applyFill="1" applyBorder="1" applyAlignment="1">
      <alignment horizontal="center" vertical="center"/>
    </xf>
    <xf numFmtId="4" fontId="18" fillId="5" borderId="12" xfId="2" applyNumberFormat="1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</cellXfs>
  <cellStyles count="4">
    <cellStyle name="Comma 2 2" xfId="3" xr:uid="{00000000-0005-0000-0000-000000000000}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7"/>
  <sheetViews>
    <sheetView showGridLines="0" tabSelected="1" zoomScale="98" zoomScaleNormal="98" workbookViewId="0">
      <selection activeCell="H9" sqref="H9"/>
    </sheetView>
  </sheetViews>
  <sheetFormatPr defaultColWidth="9.140625" defaultRowHeight="16.5"/>
  <cols>
    <col min="1" max="1" width="0.85546875" style="2" customWidth="1"/>
    <col min="2" max="2" width="14.7109375" style="1" customWidth="1"/>
    <col min="3" max="3" width="48.42578125" style="2" customWidth="1"/>
    <col min="4" max="4" width="18.42578125" style="2" customWidth="1"/>
    <col min="5" max="6" width="10.5703125" style="1" customWidth="1"/>
    <col min="7" max="7" width="0.85546875" style="1" customWidth="1"/>
    <col min="8" max="8" width="11.85546875" style="2" customWidth="1"/>
    <col min="9" max="10" width="10.7109375" style="2" customWidth="1"/>
    <col min="11" max="11" width="13.140625" style="2" customWidth="1"/>
    <col min="12" max="12" width="10.7109375" style="2" customWidth="1"/>
    <col min="13" max="13" width="10.7109375" style="3" customWidth="1"/>
    <col min="14" max="14" width="0.85546875" style="1" customWidth="1"/>
    <col min="15" max="17" width="10.7109375" style="4" customWidth="1"/>
    <col min="18" max="18" width="0.85546875" style="1" customWidth="1"/>
    <col min="19" max="19" width="10.7109375" style="4" customWidth="1"/>
    <col min="20" max="20" width="11.5703125" style="4" customWidth="1"/>
    <col min="21" max="22" width="10.7109375" style="4" customWidth="1"/>
    <col min="23" max="23" width="14.7109375" style="1" customWidth="1"/>
    <col min="24" max="24" width="7.7109375" style="1" customWidth="1"/>
    <col min="25" max="25" width="3.28515625" style="1" customWidth="1"/>
    <col min="26" max="26" width="44.42578125" style="1" customWidth="1"/>
    <col min="27" max="31" width="19.7109375" style="5" customWidth="1"/>
    <col min="32" max="32" width="2.42578125" style="2" customWidth="1"/>
    <col min="33" max="36" width="19.7109375" style="6" customWidth="1"/>
    <col min="37" max="37" width="19.7109375" style="2" customWidth="1"/>
    <col min="38" max="38" width="21.7109375" style="2" customWidth="1"/>
    <col min="39" max="39" width="3.28515625" style="2" customWidth="1"/>
    <col min="40" max="40" width="7.7109375" style="2" customWidth="1"/>
    <col min="41" max="16384" width="9.140625" style="2"/>
  </cols>
  <sheetData>
    <row r="1" spans="2:40" ht="17.100000000000001" thickBot="1"/>
    <row r="2" spans="2:40" ht="22.5" customHeight="1" thickBot="1">
      <c r="B2" s="7"/>
      <c r="C2" s="207" t="s">
        <v>0</v>
      </c>
      <c r="D2" s="206"/>
      <c r="E2" s="9"/>
      <c r="F2" s="9"/>
      <c r="G2" s="9"/>
      <c r="H2" s="8"/>
      <c r="I2" s="8"/>
      <c r="J2" s="8"/>
      <c r="K2" s="8"/>
      <c r="L2" s="8"/>
      <c r="M2" s="10"/>
      <c r="N2" s="9"/>
      <c r="O2" s="11"/>
      <c r="P2" s="11"/>
      <c r="Q2" s="11"/>
      <c r="R2" s="9"/>
      <c r="S2" s="11"/>
      <c r="T2" s="11"/>
      <c r="U2" s="11"/>
      <c r="V2" s="11"/>
      <c r="W2" s="12"/>
      <c r="X2" s="7"/>
      <c r="Y2" s="9"/>
      <c r="Z2" s="9"/>
      <c r="AA2" s="13"/>
      <c r="AB2" s="13"/>
      <c r="AC2" s="13"/>
      <c r="AD2" s="13"/>
      <c r="AE2" s="13"/>
      <c r="AF2" s="8"/>
      <c r="AG2" s="14"/>
      <c r="AH2" s="14"/>
      <c r="AI2" s="14"/>
      <c r="AJ2" s="14"/>
      <c r="AK2" s="8"/>
      <c r="AL2" s="8"/>
      <c r="AM2" s="8"/>
      <c r="AN2" s="15"/>
    </row>
    <row r="3" spans="2:40" ht="18" customHeight="1">
      <c r="B3" s="16"/>
      <c r="C3" s="215" t="s">
        <v>1</v>
      </c>
      <c r="D3" s="244" t="s">
        <v>2</v>
      </c>
      <c r="E3" s="17"/>
      <c r="F3" s="172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  <c r="V3" s="19"/>
      <c r="W3" s="20"/>
      <c r="X3" s="16"/>
      <c r="Y3" s="21"/>
      <c r="Z3" s="21"/>
      <c r="AA3" s="22"/>
      <c r="AB3" s="22"/>
      <c r="AC3" s="22"/>
      <c r="AD3" s="22"/>
      <c r="AE3" s="22"/>
      <c r="AF3" s="23"/>
      <c r="AG3" s="24"/>
      <c r="AH3" s="24"/>
      <c r="AI3" s="24"/>
      <c r="AJ3" s="24"/>
      <c r="AK3" s="23"/>
      <c r="AL3" s="23"/>
      <c r="AM3" s="23"/>
      <c r="AN3" s="25"/>
    </row>
    <row r="4" spans="2:40" ht="31.5" customHeight="1" thickBot="1">
      <c r="B4" s="16"/>
      <c r="C4" s="132" t="s">
        <v>3</v>
      </c>
      <c r="D4" s="26"/>
      <c r="E4" s="261" t="str">
        <f>IF(D4="","verplicht veld","")</f>
        <v>verplicht veld</v>
      </c>
      <c r="F4" s="20"/>
      <c r="G4" s="21"/>
      <c r="H4" s="23"/>
      <c r="I4" s="23"/>
      <c r="J4" s="27"/>
      <c r="K4" s="27"/>
      <c r="L4" s="28"/>
      <c r="M4" s="29"/>
      <c r="N4" s="21"/>
      <c r="O4" s="28"/>
      <c r="P4" s="28"/>
      <c r="Q4" s="28"/>
      <c r="R4" s="21"/>
      <c r="S4" s="28"/>
      <c r="T4" s="28"/>
      <c r="U4" s="30" t="s">
        <v>4</v>
      </c>
      <c r="V4" s="31" t="s">
        <v>4</v>
      </c>
      <c r="W4" s="20"/>
      <c r="X4" s="16"/>
      <c r="Y4" s="21"/>
      <c r="Z4" s="21"/>
      <c r="AA4" s="32"/>
      <c r="AB4" s="22"/>
      <c r="AC4" s="22"/>
      <c r="AD4" s="22"/>
      <c r="AE4" s="22"/>
      <c r="AF4" s="23"/>
      <c r="AG4" s="24"/>
      <c r="AH4" s="24"/>
      <c r="AI4" s="24"/>
      <c r="AJ4" s="24"/>
      <c r="AK4" s="23"/>
      <c r="AL4" s="23"/>
      <c r="AM4" s="23"/>
      <c r="AN4" s="25"/>
    </row>
    <row r="5" spans="2:40" ht="18" customHeight="1" thickBot="1">
      <c r="B5" s="16"/>
      <c r="C5" s="132" t="s">
        <v>5</v>
      </c>
      <c r="D5" s="33">
        <v>51</v>
      </c>
      <c r="E5" s="21"/>
      <c r="F5" s="20"/>
      <c r="G5" s="21"/>
      <c r="H5" s="34" t="s">
        <v>6</v>
      </c>
      <c r="I5" s="35"/>
      <c r="J5" s="36"/>
      <c r="K5" s="36"/>
      <c r="L5" s="36"/>
      <c r="M5" s="37"/>
      <c r="N5" s="21"/>
      <c r="O5" s="28"/>
      <c r="P5" s="38"/>
      <c r="Q5" s="39"/>
      <c r="R5" s="21"/>
      <c r="S5" s="30"/>
      <c r="T5" s="30"/>
      <c r="U5" s="30" t="s">
        <v>4</v>
      </c>
      <c r="V5" s="31" t="s">
        <v>4</v>
      </c>
      <c r="W5" s="20"/>
      <c r="X5" s="16"/>
      <c r="Y5" s="21"/>
      <c r="Z5" s="21"/>
      <c r="AA5" s="32"/>
      <c r="AB5" s="22"/>
      <c r="AC5" s="22"/>
      <c r="AD5" s="22"/>
      <c r="AE5" s="22"/>
      <c r="AF5" s="23"/>
      <c r="AG5" s="24"/>
      <c r="AH5" s="24"/>
      <c r="AI5" s="24"/>
      <c r="AJ5" s="24"/>
      <c r="AK5" s="23"/>
      <c r="AL5" s="23"/>
      <c r="AM5" s="23"/>
      <c r="AN5" s="25"/>
    </row>
    <row r="6" spans="2:40" ht="18" customHeight="1">
      <c r="B6" s="16"/>
      <c r="C6" s="132" t="s">
        <v>7</v>
      </c>
      <c r="D6" s="33" t="s">
        <v>8</v>
      </c>
      <c r="E6" s="21"/>
      <c r="F6" s="20"/>
      <c r="G6" s="21"/>
      <c r="H6" s="40" t="s">
        <v>9</v>
      </c>
      <c r="I6" s="41"/>
      <c r="J6" s="42"/>
      <c r="K6" s="41"/>
      <c r="L6" s="41"/>
      <c r="M6" s="43"/>
      <c r="N6" s="21"/>
      <c r="O6" s="28"/>
      <c r="P6" s="38"/>
      <c r="Q6" s="39"/>
      <c r="R6" s="21"/>
      <c r="S6" s="30"/>
      <c r="T6" s="30"/>
      <c r="U6" s="30" t="s">
        <v>4</v>
      </c>
      <c r="V6" s="31" t="s">
        <v>4</v>
      </c>
      <c r="W6" s="20"/>
      <c r="X6" s="16"/>
      <c r="Y6" s="21"/>
      <c r="Z6" s="21"/>
      <c r="AA6" s="32"/>
      <c r="AB6" s="22"/>
      <c r="AC6" s="22"/>
      <c r="AD6" s="22"/>
      <c r="AE6" s="22"/>
      <c r="AF6" s="23"/>
      <c r="AG6" s="24"/>
      <c r="AH6" s="24"/>
      <c r="AI6" s="24"/>
      <c r="AJ6" s="24"/>
      <c r="AK6" s="23"/>
      <c r="AL6" s="23"/>
      <c r="AM6" s="23"/>
      <c r="AN6" s="25"/>
    </row>
    <row r="7" spans="2:40" ht="18" customHeight="1" thickBot="1">
      <c r="B7" s="16"/>
      <c r="C7" s="132" t="s">
        <v>10</v>
      </c>
      <c r="D7" s="33" t="s">
        <v>11</v>
      </c>
      <c r="E7" s="21"/>
      <c r="F7" s="20"/>
      <c r="G7" s="21"/>
      <c r="H7" s="44" t="s">
        <v>12</v>
      </c>
      <c r="I7" s="45"/>
      <c r="J7" s="46"/>
      <c r="K7" s="46"/>
      <c r="L7" s="46"/>
      <c r="M7" s="47"/>
      <c r="N7" s="21"/>
      <c r="O7" s="28"/>
      <c r="P7" s="38"/>
      <c r="Q7" s="39"/>
      <c r="R7" s="21"/>
      <c r="S7" s="30"/>
      <c r="T7" s="30"/>
      <c r="U7" s="30" t="s">
        <v>4</v>
      </c>
      <c r="V7" s="31" t="s">
        <v>4</v>
      </c>
      <c r="W7" s="20"/>
      <c r="X7" s="16"/>
      <c r="Y7" s="21"/>
      <c r="Z7" s="21"/>
      <c r="AA7" s="32"/>
      <c r="AB7" s="22"/>
      <c r="AC7" s="22"/>
      <c r="AD7" s="22"/>
      <c r="AE7" s="22"/>
      <c r="AF7" s="23"/>
      <c r="AG7" s="24"/>
      <c r="AH7" s="24"/>
      <c r="AI7" s="24"/>
      <c r="AJ7" s="24"/>
      <c r="AK7" s="23"/>
      <c r="AL7" s="23"/>
      <c r="AM7" s="23"/>
      <c r="AN7" s="25"/>
    </row>
    <row r="8" spans="2:40" ht="18" customHeight="1">
      <c r="B8" s="16"/>
      <c r="C8" s="132" t="s">
        <v>13</v>
      </c>
      <c r="D8" s="48">
        <v>71900</v>
      </c>
      <c r="E8" s="21"/>
      <c r="F8" s="20"/>
      <c r="G8" s="21"/>
      <c r="H8" s="28"/>
      <c r="I8" s="28"/>
      <c r="J8" s="28"/>
      <c r="K8" s="49" t="s">
        <v>4</v>
      </c>
      <c r="L8" s="50" t="s">
        <v>4</v>
      </c>
      <c r="M8" s="49"/>
      <c r="N8" s="21"/>
      <c r="O8" s="28"/>
      <c r="P8" s="50"/>
      <c r="Q8" s="28" t="s">
        <v>4</v>
      </c>
      <c r="R8" s="21"/>
      <c r="S8" s="30" t="s">
        <v>4</v>
      </c>
      <c r="T8" s="30"/>
      <c r="U8" s="30" t="s">
        <v>4</v>
      </c>
      <c r="V8" s="31" t="s">
        <v>4</v>
      </c>
      <c r="W8" s="20"/>
      <c r="X8" s="16"/>
      <c r="Y8" s="21"/>
      <c r="Z8" s="21"/>
      <c r="AA8" s="32"/>
      <c r="AB8" s="22"/>
      <c r="AC8" s="22"/>
      <c r="AD8" s="22"/>
      <c r="AE8" s="22"/>
      <c r="AF8" s="23"/>
      <c r="AG8" s="24"/>
      <c r="AH8" s="24"/>
      <c r="AI8" s="24"/>
      <c r="AJ8" s="24"/>
      <c r="AK8" s="23"/>
      <c r="AL8" s="51"/>
      <c r="AM8" s="23"/>
      <c r="AN8" s="25"/>
    </row>
    <row r="9" spans="2:40" ht="32.450000000000003" customHeight="1">
      <c r="B9" s="16"/>
      <c r="C9" s="131" t="s">
        <v>14</v>
      </c>
      <c r="D9" s="243" t="s">
        <v>15</v>
      </c>
      <c r="E9" s="21"/>
      <c r="F9" s="20"/>
      <c r="G9" s="21"/>
      <c r="H9" s="28"/>
      <c r="I9" s="28"/>
      <c r="J9" s="28"/>
      <c r="K9" s="49"/>
      <c r="L9" s="50"/>
      <c r="M9" s="49"/>
      <c r="N9" s="21"/>
      <c r="O9" s="28"/>
      <c r="P9" s="50"/>
      <c r="Q9" s="28"/>
      <c r="R9" s="21"/>
      <c r="S9" s="30"/>
      <c r="T9" s="30"/>
      <c r="U9" s="30"/>
      <c r="V9" s="31"/>
      <c r="W9" s="20"/>
      <c r="X9" s="16"/>
      <c r="Y9" s="21"/>
      <c r="Z9" s="21"/>
      <c r="AA9" s="32"/>
      <c r="AB9" s="22"/>
      <c r="AC9" s="22"/>
      <c r="AD9" s="22"/>
      <c r="AE9" s="22"/>
      <c r="AF9" s="23"/>
      <c r="AG9" s="24"/>
      <c r="AH9" s="24"/>
      <c r="AI9" s="24"/>
      <c r="AJ9" s="24"/>
      <c r="AK9" s="23"/>
      <c r="AL9" s="51"/>
      <c r="AM9" s="23"/>
      <c r="AN9" s="25"/>
    </row>
    <row r="10" spans="2:40" ht="18" customHeight="1">
      <c r="B10" s="16"/>
      <c r="C10" s="131" t="s">
        <v>16</v>
      </c>
      <c r="D10" s="48" t="str">
        <f>D6</f>
        <v>202 mm</v>
      </c>
      <c r="E10" s="21"/>
      <c r="F10" s="20"/>
      <c r="G10" s="21"/>
      <c r="H10" s="28"/>
      <c r="I10" s="28"/>
      <c r="J10" s="28"/>
      <c r="K10" s="49"/>
      <c r="L10" s="50"/>
      <c r="M10" s="49"/>
      <c r="N10" s="21"/>
      <c r="O10" s="28"/>
      <c r="P10" s="50"/>
      <c r="Q10" s="28"/>
      <c r="R10" s="21"/>
      <c r="S10" s="30"/>
      <c r="T10" s="30"/>
      <c r="U10" s="30"/>
      <c r="V10" s="31"/>
      <c r="W10" s="20"/>
      <c r="X10" s="16"/>
      <c r="Y10" s="21"/>
      <c r="Z10" s="21"/>
      <c r="AA10" s="32"/>
      <c r="AB10" s="22"/>
      <c r="AC10" s="22"/>
      <c r="AD10" s="22"/>
      <c r="AE10" s="22"/>
      <c r="AF10" s="23"/>
      <c r="AG10" s="24"/>
      <c r="AH10" s="24"/>
      <c r="AI10" s="24"/>
      <c r="AJ10" s="24"/>
      <c r="AK10" s="23"/>
      <c r="AL10" s="51"/>
      <c r="AM10" s="23"/>
      <c r="AN10" s="25"/>
    </row>
    <row r="11" spans="2:40" ht="18" customHeight="1">
      <c r="B11" s="16"/>
      <c r="C11" s="132" t="s">
        <v>17</v>
      </c>
      <c r="D11" s="48" t="s">
        <v>18</v>
      </c>
      <c r="E11" s="21"/>
      <c r="F11" s="20"/>
      <c r="G11" s="21"/>
      <c r="H11" s="28"/>
      <c r="I11" s="28"/>
      <c r="J11" s="28"/>
      <c r="K11" s="28" t="s">
        <v>4</v>
      </c>
      <c r="L11" s="28" t="s">
        <v>4</v>
      </c>
      <c r="M11" s="49"/>
      <c r="N11" s="21"/>
      <c r="O11" s="38" t="s">
        <v>4</v>
      </c>
      <c r="P11" s="38"/>
      <c r="Q11" s="39" t="s">
        <v>4</v>
      </c>
      <c r="R11" s="21"/>
      <c r="S11" s="30"/>
      <c r="T11" s="30"/>
      <c r="U11" s="30" t="s">
        <v>4</v>
      </c>
      <c r="V11" s="31" t="s">
        <v>4</v>
      </c>
      <c r="W11" s="20"/>
      <c r="X11" s="16"/>
      <c r="Y11" s="21"/>
      <c r="Z11" s="21"/>
      <c r="AA11" s="32"/>
      <c r="AB11" s="22"/>
      <c r="AC11" s="22"/>
      <c r="AD11" s="22"/>
      <c r="AE11" s="52"/>
      <c r="AF11" s="23"/>
      <c r="AG11" s="24"/>
      <c r="AH11" s="24"/>
      <c r="AI11" s="24"/>
      <c r="AJ11" s="24"/>
      <c r="AK11" s="52"/>
      <c r="AL11" s="53"/>
      <c r="AM11" s="23"/>
      <c r="AN11" s="25"/>
    </row>
    <row r="12" spans="2:40" ht="18" customHeight="1">
      <c r="B12" s="16"/>
      <c r="C12" s="132" t="s">
        <v>19</v>
      </c>
      <c r="D12" s="48" t="s">
        <v>20</v>
      </c>
      <c r="E12" s="21"/>
      <c r="F12" s="20"/>
      <c r="G12" s="21"/>
      <c r="H12" s="28"/>
      <c r="I12" s="28"/>
      <c r="J12" s="28"/>
      <c r="K12" s="28"/>
      <c r="L12" s="28"/>
      <c r="M12" s="49"/>
      <c r="N12" s="21"/>
      <c r="O12" s="38"/>
      <c r="P12" s="38"/>
      <c r="Q12" s="39"/>
      <c r="R12" s="21"/>
      <c r="S12" s="30"/>
      <c r="T12" s="30"/>
      <c r="U12" s="30"/>
      <c r="V12" s="31"/>
      <c r="W12" s="20"/>
      <c r="X12" s="16"/>
      <c r="Y12" s="54"/>
      <c r="Z12" s="364" t="str">
        <f>"RESULTAAT "&amp;$D$3</f>
        <v>RESULTAAT TELEVIZIER</v>
      </c>
      <c r="AA12" s="364"/>
      <c r="AB12" s="364"/>
      <c r="AC12" s="364"/>
      <c r="AD12" s="364"/>
      <c r="AE12" s="364"/>
      <c r="AF12" s="364"/>
      <c r="AG12" s="364"/>
      <c r="AH12" s="364"/>
      <c r="AI12" s="364"/>
      <c r="AJ12" s="364"/>
      <c r="AK12" s="364"/>
      <c r="AL12" s="56"/>
      <c r="AM12" s="56"/>
      <c r="AN12" s="25"/>
    </row>
    <row r="13" spans="2:40" ht="18" customHeight="1">
      <c r="B13" s="16"/>
      <c r="C13" s="132" t="s">
        <v>21</v>
      </c>
      <c r="D13" s="48" t="s">
        <v>22</v>
      </c>
      <c r="E13" s="21"/>
      <c r="F13" s="20"/>
      <c r="G13" s="21"/>
      <c r="H13" s="28"/>
      <c r="I13" s="28"/>
      <c r="J13" s="28"/>
      <c r="K13" s="28"/>
      <c r="L13" s="28"/>
      <c r="M13" s="49"/>
      <c r="N13" s="21"/>
      <c r="O13" s="38"/>
      <c r="P13" s="38"/>
      <c r="Q13" s="39"/>
      <c r="R13" s="21"/>
      <c r="S13" s="30"/>
      <c r="T13" s="30"/>
      <c r="U13" s="30"/>
      <c r="V13" s="31"/>
      <c r="W13" s="20"/>
      <c r="X13" s="16"/>
      <c r="Y13" s="54"/>
      <c r="Z13" s="364"/>
      <c r="AA13" s="364"/>
      <c r="AB13" s="364"/>
      <c r="AC13" s="364"/>
      <c r="AD13" s="364"/>
      <c r="AE13" s="364"/>
      <c r="AF13" s="364"/>
      <c r="AG13" s="364"/>
      <c r="AH13" s="364"/>
      <c r="AI13" s="364"/>
      <c r="AJ13" s="364"/>
      <c r="AK13" s="364"/>
      <c r="AL13" s="55" t="str">
        <f>C8&amp;" jaarbasis"</f>
        <v>Oplage: jaarbasis</v>
      </c>
      <c r="AM13" s="56"/>
      <c r="AN13" s="25"/>
    </row>
    <row r="14" spans="2:40" ht="18" customHeight="1">
      <c r="B14" s="16"/>
      <c r="C14" s="132" t="s">
        <v>23</v>
      </c>
      <c r="D14" s="48" t="s">
        <v>24</v>
      </c>
      <c r="E14" s="21"/>
      <c r="F14" s="20"/>
      <c r="G14" s="21"/>
      <c r="H14" s="28"/>
      <c r="I14" s="28"/>
      <c r="J14" s="28"/>
      <c r="K14" s="28" t="s">
        <v>4</v>
      </c>
      <c r="L14" s="28" t="s">
        <v>4</v>
      </c>
      <c r="M14" s="49"/>
      <c r="N14" s="21"/>
      <c r="O14" s="38"/>
      <c r="P14" s="38"/>
      <c r="Q14" s="39"/>
      <c r="R14" s="21"/>
      <c r="S14" s="30"/>
      <c r="T14" s="30"/>
      <c r="U14" s="30"/>
      <c r="V14" s="31"/>
      <c r="W14" s="20"/>
      <c r="X14" s="16"/>
      <c r="Y14" s="54"/>
      <c r="Z14" s="364"/>
      <c r="AA14" s="364"/>
      <c r="AB14" s="364"/>
      <c r="AC14" s="364"/>
      <c r="AD14" s="364"/>
      <c r="AE14" s="364"/>
      <c r="AF14" s="364"/>
      <c r="AG14" s="364"/>
      <c r="AH14" s="364"/>
      <c r="AI14" s="364"/>
      <c r="AJ14" s="364"/>
      <c r="AK14" s="364"/>
      <c r="AL14" s="60">
        <f>D8*D5</f>
        <v>3666900</v>
      </c>
      <c r="AM14" s="56"/>
      <c r="AN14" s="25"/>
    </row>
    <row r="15" spans="2:40" ht="18" customHeight="1" thickBot="1">
      <c r="B15" s="16"/>
      <c r="C15" s="117" t="s">
        <v>25</v>
      </c>
      <c r="D15" s="57" t="s">
        <v>26</v>
      </c>
      <c r="E15" s="21"/>
      <c r="F15" s="20"/>
      <c r="G15" s="21"/>
      <c r="H15" s="28"/>
      <c r="I15" s="28"/>
      <c r="J15" s="28"/>
      <c r="K15" s="28"/>
      <c r="L15" s="28"/>
      <c r="M15" s="49"/>
      <c r="N15" s="21"/>
      <c r="O15" s="38"/>
      <c r="P15" s="38"/>
      <c r="Q15" s="39"/>
      <c r="R15" s="21"/>
      <c r="S15" s="30"/>
      <c r="T15" s="30"/>
      <c r="U15" s="30"/>
      <c r="V15" s="31"/>
      <c r="W15" s="20"/>
      <c r="X15" s="16"/>
      <c r="Y15" s="54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60"/>
      <c r="AM15" s="56"/>
      <c r="AN15" s="25"/>
    </row>
    <row r="16" spans="2:40" s="67" customFormat="1" ht="31.5" customHeight="1" thickBot="1">
      <c r="B16" s="16"/>
      <c r="C16" s="216" t="s">
        <v>27</v>
      </c>
      <c r="D16" s="171"/>
      <c r="E16" s="362" t="s">
        <v>28</v>
      </c>
      <c r="F16" s="363"/>
      <c r="G16" s="21"/>
      <c r="H16" s="365" t="s">
        <v>29</v>
      </c>
      <c r="I16" s="366"/>
      <c r="J16" s="366"/>
      <c r="K16" s="366"/>
      <c r="L16" s="366"/>
      <c r="M16" s="367"/>
      <c r="N16" s="61"/>
      <c r="O16" s="365" t="s">
        <v>30</v>
      </c>
      <c r="P16" s="366"/>
      <c r="Q16" s="367"/>
      <c r="R16" s="61"/>
      <c r="S16" s="365" t="s">
        <v>31</v>
      </c>
      <c r="T16" s="366"/>
      <c r="U16" s="366"/>
      <c r="V16" s="367"/>
      <c r="W16" s="20"/>
      <c r="X16" s="16"/>
      <c r="Y16" s="62"/>
      <c r="Z16" s="63"/>
      <c r="AA16" s="368" t="s">
        <v>32</v>
      </c>
      <c r="AB16" s="369"/>
      <c r="AC16" s="369"/>
      <c r="AD16" s="369"/>
      <c r="AE16" s="370"/>
      <c r="AF16" s="21"/>
      <c r="AG16" s="371" t="s">
        <v>33</v>
      </c>
      <c r="AH16" s="372"/>
      <c r="AI16" s="372"/>
      <c r="AJ16" s="372"/>
      <c r="AK16" s="369"/>
      <c r="AL16" s="64" t="s">
        <v>34</v>
      </c>
      <c r="AM16" s="65"/>
      <c r="AN16" s="66"/>
    </row>
    <row r="17" spans="2:40" ht="189.6" thickBot="1">
      <c r="B17" s="16"/>
      <c r="C17" s="217"/>
      <c r="D17" s="211"/>
      <c r="E17" s="21"/>
      <c r="F17" s="12"/>
      <c r="G17" s="21"/>
      <c r="H17" s="173" t="s">
        <v>35</v>
      </c>
      <c r="I17" s="174" t="s">
        <v>36</v>
      </c>
      <c r="J17" s="174" t="s">
        <v>37</v>
      </c>
      <c r="K17" s="174" t="s">
        <v>38</v>
      </c>
      <c r="L17" s="175" t="s">
        <v>39</v>
      </c>
      <c r="M17" s="69" t="s">
        <v>40</v>
      </c>
      <c r="N17" s="21"/>
      <c r="O17" s="176" t="s">
        <v>41</v>
      </c>
      <c r="P17" s="177" t="s">
        <v>42</v>
      </c>
      <c r="Q17" s="70" t="s">
        <v>43</v>
      </c>
      <c r="R17" s="21"/>
      <c r="S17" s="176" t="s">
        <v>41</v>
      </c>
      <c r="T17" s="177" t="s">
        <v>43</v>
      </c>
      <c r="U17" s="177" t="s">
        <v>42</v>
      </c>
      <c r="V17" s="68" t="s">
        <v>44</v>
      </c>
      <c r="W17" s="20"/>
      <c r="X17" s="16"/>
      <c r="Y17" s="54"/>
      <c r="Z17" s="71"/>
      <c r="AA17" s="72" t="s">
        <v>45</v>
      </c>
      <c r="AB17" s="73" t="s">
        <v>46</v>
      </c>
      <c r="AC17" s="73" t="s">
        <v>47</v>
      </c>
      <c r="AD17" s="73" t="s">
        <v>48</v>
      </c>
      <c r="AE17" s="74" t="s">
        <v>49</v>
      </c>
      <c r="AF17" s="21"/>
      <c r="AG17" s="72" t="s">
        <v>45</v>
      </c>
      <c r="AH17" s="73" t="s">
        <v>46</v>
      </c>
      <c r="AI17" s="73" t="s">
        <v>47</v>
      </c>
      <c r="AJ17" s="75" t="s">
        <v>48</v>
      </c>
      <c r="AK17" s="76" t="s">
        <v>50</v>
      </c>
      <c r="AL17" s="77"/>
      <c r="AM17" s="56"/>
      <c r="AN17" s="25"/>
    </row>
    <row r="18" spans="2:40" ht="17.100000000000001" thickBot="1">
      <c r="B18" s="16"/>
      <c r="C18" s="129" t="s">
        <v>51</v>
      </c>
      <c r="D18" s="78"/>
      <c r="E18" s="203" t="s">
        <v>52</v>
      </c>
      <c r="F18" s="204" t="s">
        <v>53</v>
      </c>
      <c r="G18" s="178"/>
      <c r="H18" s="179"/>
      <c r="I18" s="180"/>
      <c r="J18" s="179"/>
      <c r="K18" s="180"/>
      <c r="L18" s="181"/>
      <c r="M18" s="182"/>
      <c r="N18" s="178"/>
      <c r="O18" s="183" t="s">
        <v>54</v>
      </c>
      <c r="P18" s="184" t="s">
        <v>55</v>
      </c>
      <c r="Q18" s="185" t="s">
        <v>55</v>
      </c>
      <c r="R18" s="178"/>
      <c r="S18" s="183" t="s">
        <v>54</v>
      </c>
      <c r="T18" s="186" t="s">
        <v>55</v>
      </c>
      <c r="U18" s="184" t="s">
        <v>55</v>
      </c>
      <c r="V18" s="187" t="s">
        <v>55</v>
      </c>
      <c r="W18" s="20"/>
      <c r="X18" s="16"/>
      <c r="Y18" s="54"/>
      <c r="Z18" s="79" t="s">
        <v>51</v>
      </c>
      <c r="AA18" s="80"/>
      <c r="AB18" s="81"/>
      <c r="AC18" s="81"/>
      <c r="AD18" s="81"/>
      <c r="AE18" s="82"/>
      <c r="AF18" s="83"/>
      <c r="AG18" s="84"/>
      <c r="AH18" s="85"/>
      <c r="AI18" s="85"/>
      <c r="AJ18" s="85"/>
      <c r="AK18" s="86"/>
      <c r="AL18" s="77"/>
      <c r="AM18" s="56"/>
      <c r="AN18" s="25"/>
    </row>
    <row r="19" spans="2:40" ht="9.9499999999999993" customHeight="1">
      <c r="B19" s="16"/>
      <c r="C19" s="87"/>
      <c r="D19" s="88"/>
      <c r="E19" s="21"/>
      <c r="F19" s="20"/>
      <c r="G19" s="21"/>
      <c r="H19" s="89"/>
      <c r="I19" s="90"/>
      <c r="J19" s="90"/>
      <c r="K19" s="90"/>
      <c r="L19" s="91"/>
      <c r="M19" s="92"/>
      <c r="N19" s="21"/>
      <c r="O19" s="93"/>
      <c r="P19" s="94"/>
      <c r="Q19" s="70"/>
      <c r="R19" s="21"/>
      <c r="S19" s="93"/>
      <c r="T19" s="94"/>
      <c r="U19" s="94"/>
      <c r="V19" s="95"/>
      <c r="W19" s="20"/>
      <c r="X19" s="16"/>
      <c r="Y19" s="54"/>
      <c r="Z19" s="96"/>
      <c r="AA19" s="97"/>
      <c r="AB19" s="98"/>
      <c r="AC19" s="98"/>
      <c r="AD19" s="98"/>
      <c r="AE19" s="99"/>
      <c r="AF19" s="21"/>
      <c r="AG19" s="97"/>
      <c r="AH19" s="231"/>
      <c r="AI19" s="98"/>
      <c r="AJ19" s="98"/>
      <c r="AK19" s="99"/>
      <c r="AL19" s="77"/>
      <c r="AM19" s="56"/>
      <c r="AN19" s="25"/>
    </row>
    <row r="20" spans="2:40" ht="17.100000000000001" thickBot="1">
      <c r="B20" s="16"/>
      <c r="C20" s="100" t="s">
        <v>56</v>
      </c>
      <c r="D20" s="263">
        <f>IF(AND($D$15="Offline",$D$23&gt;0),$D$23,0)+D24+$D$25</f>
        <v>51</v>
      </c>
      <c r="E20" s="233" t="str">
        <f>IF(D20&gt;0,$D$10,0)</f>
        <v>202 mm</v>
      </c>
      <c r="F20" s="212" t="s">
        <v>11</v>
      </c>
      <c r="G20" s="21"/>
      <c r="H20" s="208">
        <v>0</v>
      </c>
      <c r="I20" s="209">
        <v>0</v>
      </c>
      <c r="J20" s="105">
        <v>0</v>
      </c>
      <c r="K20" s="105">
        <v>0</v>
      </c>
      <c r="L20" s="107"/>
      <c r="M20" s="101">
        <v>600</v>
      </c>
      <c r="N20" s="21"/>
      <c r="O20" s="255">
        <v>0</v>
      </c>
      <c r="P20" s="112">
        <v>0</v>
      </c>
      <c r="Q20" s="253">
        <f>O20*(M20/1000)</f>
        <v>0</v>
      </c>
      <c r="R20" s="21"/>
      <c r="S20" s="255">
        <v>0</v>
      </c>
      <c r="T20" s="245">
        <f>S20*(M20/1000)</f>
        <v>0</v>
      </c>
      <c r="U20" s="112">
        <v>0</v>
      </c>
      <c r="V20" s="227">
        <v>1</v>
      </c>
      <c r="W20" s="20"/>
      <c r="X20" s="16"/>
      <c r="Y20" s="54"/>
      <c r="Z20" s="102" t="s">
        <v>56</v>
      </c>
      <c r="AA20" s="266">
        <f>$O20*$D20</f>
        <v>0</v>
      </c>
      <c r="AB20" s="267">
        <f>$AA20*$M20/1000</f>
        <v>0</v>
      </c>
      <c r="AC20" s="267">
        <f>$P20*$D20</f>
        <v>0</v>
      </c>
      <c r="AD20" s="267" t="s">
        <v>57</v>
      </c>
      <c r="AE20" s="268">
        <f>SUM(AB20:AC20)</f>
        <v>0</v>
      </c>
      <c r="AF20" s="269"/>
      <c r="AG20" s="266">
        <f>$S20*$D20*($D$8/10000)</f>
        <v>0</v>
      </c>
      <c r="AH20" s="267">
        <f t="shared" ref="AH20" si="0">(D20*T20)*($D$8/10000)</f>
        <v>0</v>
      </c>
      <c r="AI20" s="267">
        <f>($D20*$U20)*$D$8/10000</f>
        <v>0</v>
      </c>
      <c r="AJ20" s="267" t="s">
        <v>57</v>
      </c>
      <c r="AK20" s="270">
        <f>SUM(AH20:AJ20)</f>
        <v>0</v>
      </c>
      <c r="AL20" s="271">
        <f>AE20+AK20</f>
        <v>0</v>
      </c>
      <c r="AM20" s="56"/>
      <c r="AN20" s="25"/>
    </row>
    <row r="21" spans="2:40" ht="9.9499999999999993" customHeight="1" thickBot="1">
      <c r="B21" s="16"/>
      <c r="C21" s="87"/>
      <c r="D21" s="88"/>
      <c r="E21" s="21"/>
      <c r="F21" s="20"/>
      <c r="G21" s="21"/>
      <c r="H21" s="89"/>
      <c r="I21" s="90"/>
      <c r="J21" s="90"/>
      <c r="K21" s="90"/>
      <c r="L21" s="91"/>
      <c r="M21" s="92"/>
      <c r="N21" s="21"/>
      <c r="O21" s="93"/>
      <c r="P21" s="257"/>
      <c r="Q21" s="258"/>
      <c r="R21" s="21"/>
      <c r="S21" s="93"/>
      <c r="T21" s="94"/>
      <c r="U21" s="94"/>
      <c r="V21" s="95"/>
      <c r="W21" s="20"/>
      <c r="X21" s="16"/>
      <c r="Y21" s="54"/>
      <c r="Z21" s="96"/>
      <c r="AA21" s="272"/>
      <c r="AB21" s="273"/>
      <c r="AC21" s="273"/>
      <c r="AD21" s="273"/>
      <c r="AE21" s="274"/>
      <c r="AF21" s="275"/>
      <c r="AG21" s="272"/>
      <c r="AH21" s="273"/>
      <c r="AI21" s="273"/>
      <c r="AJ21" s="273"/>
      <c r="AK21" s="276"/>
      <c r="AL21" s="277"/>
      <c r="AM21" s="56"/>
      <c r="AN21" s="25"/>
    </row>
    <row r="22" spans="2:40">
      <c r="B22" s="16"/>
      <c r="C22" s="355" t="s">
        <v>58</v>
      </c>
      <c r="D22" s="356"/>
      <c r="E22" s="203" t="s">
        <v>52</v>
      </c>
      <c r="F22" s="205" t="s">
        <v>53</v>
      </c>
      <c r="G22" s="178"/>
      <c r="H22" s="192" t="s">
        <v>4</v>
      </c>
      <c r="I22" s="193" t="s">
        <v>4</v>
      </c>
      <c r="J22" s="188" t="s">
        <v>4</v>
      </c>
      <c r="K22" s="189" t="s">
        <v>4</v>
      </c>
      <c r="L22" s="190" t="s">
        <v>4</v>
      </c>
      <c r="M22" s="191" t="s">
        <v>4</v>
      </c>
      <c r="N22" s="178"/>
      <c r="O22" s="194" t="s">
        <v>54</v>
      </c>
      <c r="P22" s="259" t="s">
        <v>55</v>
      </c>
      <c r="Q22" s="260" t="s">
        <v>55</v>
      </c>
      <c r="R22" s="178"/>
      <c r="S22" s="194" t="s">
        <v>54</v>
      </c>
      <c r="T22" s="196" t="s">
        <v>55</v>
      </c>
      <c r="U22" s="195"/>
      <c r="V22" s="197" t="s">
        <v>59</v>
      </c>
      <c r="W22" s="20"/>
      <c r="X22" s="16"/>
      <c r="Y22" s="54"/>
      <c r="Z22" s="130" t="s">
        <v>60</v>
      </c>
      <c r="AA22" s="278"/>
      <c r="AB22" s="279"/>
      <c r="AC22" s="279"/>
      <c r="AD22" s="279"/>
      <c r="AE22" s="280"/>
      <c r="AF22" s="269"/>
      <c r="AG22" s="281"/>
      <c r="AH22" s="279"/>
      <c r="AI22" s="279"/>
      <c r="AJ22" s="279"/>
      <c r="AK22" s="282"/>
      <c r="AL22" s="271"/>
      <c r="AM22" s="56"/>
      <c r="AN22" s="25"/>
    </row>
    <row r="23" spans="2:40" ht="15" customHeight="1">
      <c r="B23" s="16"/>
      <c r="C23" s="103" t="s">
        <v>61</v>
      </c>
      <c r="D23" s="263">
        <f>IF($D$9="96 p. binnenwerk + 4 p. omslag",IF($D$15="Offline",49,0),0)</f>
        <v>49</v>
      </c>
      <c r="E23" s="233" t="str">
        <f t="shared" ref="E23:E25" si="1">IF(D23&gt;0,$D$10,0)</f>
        <v>202 mm</v>
      </c>
      <c r="F23" s="212" t="s">
        <v>11</v>
      </c>
      <c r="G23" s="21"/>
      <c r="H23" s="104">
        <v>0</v>
      </c>
      <c r="I23" s="105">
        <v>0</v>
      </c>
      <c r="J23" s="106" t="s">
        <v>57</v>
      </c>
      <c r="K23" s="106" t="s">
        <v>57</v>
      </c>
      <c r="L23" s="107"/>
      <c r="M23" s="101">
        <v>555</v>
      </c>
      <c r="N23" s="21"/>
      <c r="O23" s="255">
        <v>0</v>
      </c>
      <c r="P23" s="112">
        <v>0</v>
      </c>
      <c r="Q23" s="253">
        <f>O23*(M23/1000)</f>
        <v>0</v>
      </c>
      <c r="R23" s="21"/>
      <c r="S23" s="255">
        <v>0</v>
      </c>
      <c r="T23" s="245">
        <f>S23*(M23/1000)</f>
        <v>0</v>
      </c>
      <c r="U23" s="112">
        <v>0</v>
      </c>
      <c r="V23" s="113">
        <v>1</v>
      </c>
      <c r="W23" s="228">
        <f t="shared" ref="W23:W25" si="2">IF(D23&gt;0,1,0)+V23</f>
        <v>2</v>
      </c>
      <c r="X23" s="16"/>
      <c r="Y23" s="54"/>
      <c r="Z23" s="108" t="s">
        <v>61</v>
      </c>
      <c r="AA23" s="283">
        <f t="shared" ref="AA23" si="3">$O23*$D23</f>
        <v>0</v>
      </c>
      <c r="AB23" s="284">
        <f>$AA23*$M23/1000</f>
        <v>0</v>
      </c>
      <c r="AC23" s="284">
        <f t="shared" ref="AC23" si="4">$P23*$D23</f>
        <v>0</v>
      </c>
      <c r="AD23" s="284">
        <f>VLOOKUP($W23,$C$29:$P$35,$P$27,FALSE)*$D23</f>
        <v>0</v>
      </c>
      <c r="AE23" s="285">
        <f t="shared" ref="AE23:AE25" si="5">SUM(AB23:AD23)</f>
        <v>0</v>
      </c>
      <c r="AF23" s="269"/>
      <c r="AG23" s="283">
        <f>$S23*$D23*($D$8/10000)</f>
        <v>0</v>
      </c>
      <c r="AH23" s="284">
        <f t="shared" ref="AH23" si="6">(D23*T23)*($D$8/10000)</f>
        <v>0</v>
      </c>
      <c r="AI23" s="284">
        <f>($D23*$U23)*$D$8/10000</f>
        <v>0</v>
      </c>
      <c r="AJ23" s="284">
        <f>VLOOKUP($W23,$C$29:$U$35,$U$27,FALSE)*($D$8/10000)*$D23</f>
        <v>0</v>
      </c>
      <c r="AK23" s="286">
        <f t="shared" ref="AK23:AK25" si="7">SUM(AH23:AJ23)</f>
        <v>0</v>
      </c>
      <c r="AL23" s="271">
        <f>AE23+AK23</f>
        <v>0</v>
      </c>
      <c r="AM23" s="56"/>
      <c r="AN23" s="25"/>
    </row>
    <row r="24" spans="2:40" s="110" customFormat="1" ht="15" customHeight="1">
      <c r="B24" s="16"/>
      <c r="C24" s="111" t="s">
        <v>62</v>
      </c>
      <c r="D24" s="264">
        <f>IF(D23&gt;0,1,0)</f>
        <v>1</v>
      </c>
      <c r="E24" s="233" t="str">
        <f t="shared" si="1"/>
        <v>202 mm</v>
      </c>
      <c r="F24" s="212" t="s">
        <v>11</v>
      </c>
      <c r="G24" s="21"/>
      <c r="H24" s="104">
        <v>0</v>
      </c>
      <c r="I24" s="105">
        <v>0</v>
      </c>
      <c r="J24" s="109" t="s">
        <v>57</v>
      </c>
      <c r="K24" s="109" t="s">
        <v>57</v>
      </c>
      <c r="L24" s="107"/>
      <c r="M24" s="101">
        <v>555</v>
      </c>
      <c r="N24" s="21"/>
      <c r="O24" s="255">
        <v>0</v>
      </c>
      <c r="P24" s="112">
        <v>0</v>
      </c>
      <c r="Q24" s="253">
        <f t="shared" ref="Q24:Q25" si="8">O24*M24/1000</f>
        <v>0</v>
      </c>
      <c r="R24" s="21"/>
      <c r="S24" s="255">
        <v>0</v>
      </c>
      <c r="T24" s="245">
        <f t="shared" ref="T24:T25" si="9">S24*M24/1000</f>
        <v>0</v>
      </c>
      <c r="U24" s="112">
        <v>0</v>
      </c>
      <c r="V24" s="113">
        <v>1</v>
      </c>
      <c r="W24" s="228">
        <f t="shared" si="2"/>
        <v>2</v>
      </c>
      <c r="X24" s="16"/>
      <c r="Y24" s="54"/>
      <c r="Z24" s="114" t="s">
        <v>62</v>
      </c>
      <c r="AA24" s="283">
        <f t="shared" ref="AA24:AA25" si="10">$O24*$D24</f>
        <v>0</v>
      </c>
      <c r="AB24" s="284">
        <f t="shared" ref="AB24:AB25" si="11">$AA24*$M24/1000</f>
        <v>0</v>
      </c>
      <c r="AC24" s="284">
        <f t="shared" ref="AC24:AC25" si="12">$P24*$D24</f>
        <v>0</v>
      </c>
      <c r="AD24" s="284">
        <f>VLOOKUP($W24,$C$29:$P$35,$P$27,FALSE)*$D24</f>
        <v>0</v>
      </c>
      <c r="AE24" s="285">
        <f t="shared" si="5"/>
        <v>0</v>
      </c>
      <c r="AF24" s="269"/>
      <c r="AG24" s="283">
        <f t="shared" ref="AG24:AG25" si="13">$S24*$D24*($D$8/10000)</f>
        <v>0</v>
      </c>
      <c r="AH24" s="284">
        <f t="shared" ref="AH24:AH25" si="14">(D24*T24)*($D$8/10000)</f>
        <v>0</v>
      </c>
      <c r="AI24" s="284">
        <f t="shared" ref="AI24:AI25" si="15">($D24*$U24)*$D$8/10000</f>
        <v>0</v>
      </c>
      <c r="AJ24" s="284">
        <f>VLOOKUP($W24,$C$29:$U$35,$U$27,FALSE)*($D$8/10000)*$D24</f>
        <v>0</v>
      </c>
      <c r="AK24" s="286">
        <f t="shared" si="7"/>
        <v>0</v>
      </c>
      <c r="AL24" s="271">
        <f>AE24+AK24</f>
        <v>0</v>
      </c>
      <c r="AM24" s="115"/>
      <c r="AN24" s="116"/>
    </row>
    <row r="25" spans="2:40" s="110" customFormat="1" ht="15" customHeight="1" thickBot="1">
      <c r="B25" s="16"/>
      <c r="C25" s="117" t="s">
        <v>63</v>
      </c>
      <c r="D25" s="265">
        <f>IF(D24&gt;0,1,0)</f>
        <v>1</v>
      </c>
      <c r="E25" s="233" t="str">
        <f t="shared" si="1"/>
        <v>202 mm</v>
      </c>
      <c r="F25" s="212" t="s">
        <v>11</v>
      </c>
      <c r="G25" s="21"/>
      <c r="H25" s="118">
        <v>0</v>
      </c>
      <c r="I25" s="119">
        <v>0</v>
      </c>
      <c r="J25" s="120" t="s">
        <v>57</v>
      </c>
      <c r="K25" s="120" t="s">
        <v>57</v>
      </c>
      <c r="L25" s="234"/>
      <c r="M25" s="121">
        <v>555</v>
      </c>
      <c r="N25" s="21"/>
      <c r="O25" s="256">
        <v>0</v>
      </c>
      <c r="P25" s="122">
        <v>0</v>
      </c>
      <c r="Q25" s="254">
        <f t="shared" si="8"/>
        <v>0</v>
      </c>
      <c r="R25" s="21"/>
      <c r="S25" s="256">
        <v>0</v>
      </c>
      <c r="T25" s="246">
        <f t="shared" si="9"/>
        <v>0</v>
      </c>
      <c r="U25" s="122">
        <v>0</v>
      </c>
      <c r="V25" s="123">
        <v>1</v>
      </c>
      <c r="W25" s="228">
        <f t="shared" si="2"/>
        <v>2</v>
      </c>
      <c r="X25" s="16"/>
      <c r="Y25" s="54"/>
      <c r="Z25" s="124" t="s">
        <v>63</v>
      </c>
      <c r="AA25" s="266">
        <f t="shared" si="10"/>
        <v>0</v>
      </c>
      <c r="AB25" s="267">
        <f t="shared" si="11"/>
        <v>0</v>
      </c>
      <c r="AC25" s="267">
        <f t="shared" si="12"/>
        <v>0</v>
      </c>
      <c r="AD25" s="267">
        <f>VLOOKUP($W25,$C$29:$P$35,$P$27,FALSE)*$D25</f>
        <v>0</v>
      </c>
      <c r="AE25" s="268">
        <f t="shared" si="5"/>
        <v>0</v>
      </c>
      <c r="AF25" s="269"/>
      <c r="AG25" s="266">
        <f t="shared" si="13"/>
        <v>0</v>
      </c>
      <c r="AH25" s="267">
        <f t="shared" si="14"/>
        <v>0</v>
      </c>
      <c r="AI25" s="267">
        <f t="shared" si="15"/>
        <v>0</v>
      </c>
      <c r="AJ25" s="267">
        <f>VLOOKUP($W25,$C$29:$U$35,$U$27,FALSE)*($D$8/10000)*$D25</f>
        <v>0</v>
      </c>
      <c r="AK25" s="270">
        <f t="shared" si="7"/>
        <v>0</v>
      </c>
      <c r="AL25" s="271">
        <f t="shared" ref="AL25" si="16">AE25+AK25</f>
        <v>0</v>
      </c>
      <c r="AM25" s="115"/>
      <c r="AN25" s="116"/>
    </row>
    <row r="26" spans="2:40" ht="15.6" customHeight="1" thickBot="1">
      <c r="B26" s="16"/>
      <c r="C26" s="133"/>
      <c r="D26" s="23"/>
      <c r="E26" s="21"/>
      <c r="F26" s="21"/>
      <c r="G26" s="21"/>
      <c r="H26" s="23"/>
      <c r="I26" s="23"/>
      <c r="J26" s="23"/>
      <c r="K26" s="23"/>
      <c r="L26" s="23"/>
      <c r="M26" s="29"/>
      <c r="N26" s="21"/>
      <c r="O26" s="126"/>
      <c r="P26" s="126"/>
      <c r="Q26" s="126"/>
      <c r="R26" s="21"/>
      <c r="S26" s="125"/>
      <c r="T26" s="126"/>
      <c r="U26" s="126"/>
      <c r="V26" s="134"/>
      <c r="W26" s="20"/>
      <c r="X26" s="16"/>
      <c r="Y26" s="54"/>
      <c r="Z26" s="21"/>
      <c r="AA26" s="287"/>
      <c r="AB26" s="288"/>
      <c r="AC26" s="288"/>
      <c r="AD26" s="288"/>
      <c r="AE26" s="289"/>
      <c r="AF26" s="290"/>
      <c r="AG26" s="287"/>
      <c r="AH26" s="288"/>
      <c r="AI26" s="288"/>
      <c r="AJ26" s="288"/>
      <c r="AK26" s="286"/>
      <c r="AL26" s="271"/>
      <c r="AM26" s="56"/>
      <c r="AN26" s="25"/>
    </row>
    <row r="27" spans="2:40" ht="20.45" customHeight="1" thickBot="1">
      <c r="B27" s="16"/>
      <c r="C27" s="357" t="s">
        <v>64</v>
      </c>
      <c r="D27" s="358"/>
      <c r="E27" s="358"/>
      <c r="F27" s="358"/>
      <c r="G27" s="358"/>
      <c r="H27" s="358"/>
      <c r="I27" s="358"/>
      <c r="J27" s="136"/>
      <c r="K27" s="136"/>
      <c r="L27" s="136"/>
      <c r="M27" s="136"/>
      <c r="N27" s="136"/>
      <c r="O27" s="135"/>
      <c r="P27" s="137">
        <v>14</v>
      </c>
      <c r="Q27" s="138"/>
      <c r="R27" s="136"/>
      <c r="S27" s="135"/>
      <c r="T27" s="136"/>
      <c r="U27" s="137">
        <v>19</v>
      </c>
      <c r="V27" s="138"/>
      <c r="W27" s="20"/>
      <c r="X27" s="16"/>
      <c r="Y27" s="54"/>
      <c r="Z27" s="135" t="str">
        <f>C37</f>
        <v>Extra bewerkingen (Pluspropositie):</v>
      </c>
      <c r="AA27" s="291"/>
      <c r="AB27" s="292"/>
      <c r="AC27" s="292"/>
      <c r="AD27" s="292"/>
      <c r="AE27" s="293"/>
      <c r="AF27" s="294"/>
      <c r="AG27" s="295"/>
      <c r="AH27" s="292"/>
      <c r="AI27" s="292"/>
      <c r="AJ27" s="292"/>
      <c r="AK27" s="296"/>
      <c r="AL27" s="297"/>
      <c r="AM27" s="56"/>
      <c r="AN27" s="25"/>
    </row>
    <row r="28" spans="2:40" ht="32.450000000000003" customHeight="1">
      <c r="B28" s="16"/>
      <c r="C28" s="224" t="s">
        <v>65</v>
      </c>
      <c r="D28" s="29"/>
      <c r="E28" s="21"/>
      <c r="F28" s="21"/>
      <c r="G28" s="21"/>
      <c r="H28" s="22"/>
      <c r="I28" s="22"/>
      <c r="J28" s="29"/>
      <c r="K28" s="29"/>
      <c r="L28" s="29"/>
      <c r="M28" s="29"/>
      <c r="N28" s="21"/>
      <c r="O28" s="359" t="s">
        <v>66</v>
      </c>
      <c r="P28" s="360"/>
      <c r="Q28" s="361"/>
      <c r="R28" s="126"/>
      <c r="S28" s="139"/>
      <c r="T28" s="11"/>
      <c r="U28" s="202" t="s">
        <v>67</v>
      </c>
      <c r="V28" s="140"/>
      <c r="W28" s="20"/>
      <c r="X28" s="16"/>
      <c r="Y28" s="54"/>
      <c r="Z28" s="213"/>
      <c r="AA28" s="298"/>
      <c r="AB28" s="299"/>
      <c r="AC28" s="299"/>
      <c r="AD28" s="299"/>
      <c r="AE28" s="300"/>
      <c r="AF28" s="301"/>
      <c r="AG28" s="302"/>
      <c r="AH28" s="299"/>
      <c r="AI28" s="299"/>
      <c r="AJ28" s="299"/>
      <c r="AK28" s="300"/>
      <c r="AL28" s="271"/>
      <c r="AM28" s="56"/>
      <c r="AN28" s="25"/>
    </row>
    <row r="29" spans="2:40">
      <c r="B29" s="16"/>
      <c r="C29" s="142">
        <v>1</v>
      </c>
      <c r="D29" s="23"/>
      <c r="E29" s="21"/>
      <c r="F29" s="21"/>
      <c r="G29" s="21"/>
      <c r="H29" s="23"/>
      <c r="I29" s="23"/>
      <c r="J29" s="23"/>
      <c r="K29" s="23"/>
      <c r="L29" s="23"/>
      <c r="M29" s="23"/>
      <c r="N29" s="23"/>
      <c r="O29" s="125"/>
      <c r="P29" s="247">
        <v>0</v>
      </c>
      <c r="Q29" s="128"/>
      <c r="R29" s="126"/>
      <c r="S29" s="125"/>
      <c r="T29" s="126"/>
      <c r="U29" s="247">
        <v>0</v>
      </c>
      <c r="V29" s="128"/>
      <c r="W29" s="20"/>
      <c r="X29" s="16"/>
      <c r="Y29" s="54"/>
      <c r="Z29" s="143" t="str">
        <f>C39</f>
        <v>Meehechten extra katern / insert / outsert</v>
      </c>
      <c r="AA29" s="298"/>
      <c r="AB29" s="299"/>
      <c r="AC29" s="303"/>
      <c r="AD29" s="303">
        <f>D39*P39</f>
        <v>0</v>
      </c>
      <c r="AE29" s="314">
        <f>AD29</f>
        <v>0</v>
      </c>
      <c r="AF29" s="315"/>
      <c r="AG29" s="316"/>
      <c r="AH29" s="317"/>
      <c r="AI29" s="318"/>
      <c r="AJ29" s="318">
        <f>(E39/10000)*U39*D39</f>
        <v>0</v>
      </c>
      <c r="AK29" s="319">
        <f>AJ29</f>
        <v>0</v>
      </c>
      <c r="AL29" s="271">
        <f>AE29+AK29</f>
        <v>0</v>
      </c>
      <c r="AM29" s="56"/>
      <c r="AN29" s="25"/>
    </row>
    <row r="30" spans="2:40">
      <c r="B30" s="16"/>
      <c r="C30" s="144">
        <v>2</v>
      </c>
      <c r="D30" s="23"/>
      <c r="E30" s="21"/>
      <c r="F30" s="21"/>
      <c r="G30" s="21"/>
      <c r="H30" s="23"/>
      <c r="I30" s="23"/>
      <c r="J30" s="23"/>
      <c r="K30" s="23"/>
      <c r="L30" s="23"/>
      <c r="M30" s="29"/>
      <c r="N30" s="21"/>
      <c r="O30" s="125"/>
      <c r="P30" s="247">
        <v>0</v>
      </c>
      <c r="Q30" s="128"/>
      <c r="R30" s="126"/>
      <c r="S30" s="125"/>
      <c r="T30" s="126"/>
      <c r="U30" s="247">
        <v>0</v>
      </c>
      <c r="V30" s="128"/>
      <c r="W30" s="20"/>
      <c r="X30" s="16"/>
      <c r="Y30" s="54"/>
      <c r="Z30" s="141" t="str">
        <f>C40</f>
        <v>Meehechten via plano oplegstation (outsert)</v>
      </c>
      <c r="AA30" s="304"/>
      <c r="AB30" s="305"/>
      <c r="AC30" s="306"/>
      <c r="AD30" s="306">
        <f>$D40*$P40</f>
        <v>0</v>
      </c>
      <c r="AE30" s="320">
        <f>AD30</f>
        <v>0</v>
      </c>
      <c r="AF30" s="321"/>
      <c r="AG30" s="322"/>
      <c r="AH30" s="323"/>
      <c r="AI30" s="324"/>
      <c r="AJ30" s="318">
        <f>(E40/10000)*U40*D40</f>
        <v>0</v>
      </c>
      <c r="AK30" s="325">
        <f>AJ30</f>
        <v>0</v>
      </c>
      <c r="AL30" s="271">
        <f>AE30+AK30</f>
        <v>0</v>
      </c>
      <c r="AM30" s="56"/>
      <c r="AN30" s="25"/>
    </row>
    <row r="31" spans="2:40">
      <c r="B31" s="16"/>
      <c r="C31" s="142">
        <v>3</v>
      </c>
      <c r="D31" s="23"/>
      <c r="E31" s="21"/>
      <c r="F31" s="21"/>
      <c r="G31" s="21"/>
      <c r="H31" s="23"/>
      <c r="I31" s="23"/>
      <c r="J31" s="23"/>
      <c r="K31" s="23"/>
      <c r="L31" s="23"/>
      <c r="M31" s="29"/>
      <c r="N31" s="21"/>
      <c r="O31" s="125"/>
      <c r="P31" s="247">
        <v>0</v>
      </c>
      <c r="Q31" s="128"/>
      <c r="R31" s="126"/>
      <c r="S31" s="125"/>
      <c r="T31" s="126"/>
      <c r="U31" s="247">
        <v>0</v>
      </c>
      <c r="V31" s="128"/>
      <c r="W31" s="20"/>
      <c r="X31" s="16"/>
      <c r="Y31" s="54"/>
      <c r="Z31" s="143" t="str">
        <f>C41</f>
        <v>Plakkaart (op katernscheiding)</v>
      </c>
      <c r="AA31" s="304"/>
      <c r="AB31" s="305"/>
      <c r="AC31" s="306"/>
      <c r="AD31" s="306">
        <f>$D41*$P41</f>
        <v>0</v>
      </c>
      <c r="AE31" s="320">
        <f>AD31</f>
        <v>0</v>
      </c>
      <c r="AF31" s="321"/>
      <c r="AG31" s="322"/>
      <c r="AH31" s="323"/>
      <c r="AI31" s="324"/>
      <c r="AJ31" s="318">
        <f>(E41/10000)*U41*D41</f>
        <v>0</v>
      </c>
      <c r="AK31" s="325">
        <f>AJ31</f>
        <v>0</v>
      </c>
      <c r="AL31" s="271">
        <f>AE31+AK31</f>
        <v>0</v>
      </c>
      <c r="AM31" s="56"/>
      <c r="AN31" s="25"/>
    </row>
    <row r="32" spans="2:40">
      <c r="B32" s="16"/>
      <c r="C32" s="144">
        <v>4</v>
      </c>
      <c r="D32" s="23"/>
      <c r="E32" s="21"/>
      <c r="F32" s="21"/>
      <c r="G32" s="21"/>
      <c r="H32" s="23"/>
      <c r="I32" s="23"/>
      <c r="J32" s="23"/>
      <c r="K32" s="23"/>
      <c r="L32" s="23"/>
      <c r="M32" s="29"/>
      <c r="N32" s="21"/>
      <c r="O32" s="125"/>
      <c r="P32" s="247">
        <v>0</v>
      </c>
      <c r="Q32" s="128"/>
      <c r="R32" s="126"/>
      <c r="S32" s="125"/>
      <c r="T32" s="126"/>
      <c r="U32" s="247">
        <v>0</v>
      </c>
      <c r="V32" s="128"/>
      <c r="W32" s="20"/>
      <c r="X32" s="16"/>
      <c r="Y32" s="54"/>
      <c r="Z32" s="141" t="str">
        <f>C42</f>
        <v xml:space="preserve">Insteekkaart, kaart los insteken tijdens hechten (willekeurig) </v>
      </c>
      <c r="AA32" s="307"/>
      <c r="AB32" s="305"/>
      <c r="AC32" s="306"/>
      <c r="AD32" s="306">
        <f>$D42*$P42</f>
        <v>0</v>
      </c>
      <c r="AE32" s="320">
        <f>AD32</f>
        <v>0</v>
      </c>
      <c r="AF32" s="321"/>
      <c r="AG32" s="322"/>
      <c r="AH32" s="323"/>
      <c r="AI32" s="324"/>
      <c r="AJ32" s="318">
        <f>(E42/10000)*U42*D42</f>
        <v>0</v>
      </c>
      <c r="AK32" s="325">
        <f>AJ32</f>
        <v>0</v>
      </c>
      <c r="AL32" s="271">
        <f>AE32+AK32</f>
        <v>0</v>
      </c>
      <c r="AM32" s="56"/>
      <c r="AN32" s="25"/>
    </row>
    <row r="33" spans="1:40" ht="17.100000000000001" thickBot="1">
      <c r="B33" s="16"/>
      <c r="C33" s="142">
        <v>5</v>
      </c>
      <c r="D33" s="23"/>
      <c r="E33" s="21"/>
      <c r="F33" s="21"/>
      <c r="G33" s="21"/>
      <c r="H33" s="23"/>
      <c r="I33" s="23"/>
      <c r="J33" s="23"/>
      <c r="K33" s="23"/>
      <c r="L33" s="23"/>
      <c r="M33" s="29"/>
      <c r="N33" s="21"/>
      <c r="O33" s="125"/>
      <c r="P33" s="247">
        <v>0</v>
      </c>
      <c r="Q33" s="128"/>
      <c r="R33" s="126"/>
      <c r="S33" s="125"/>
      <c r="T33" s="126"/>
      <c r="U33" s="247">
        <v>0</v>
      </c>
      <c r="V33" s="128"/>
      <c r="W33" s="20"/>
      <c r="X33" s="16"/>
      <c r="Y33" s="54"/>
      <c r="Z33" s="21"/>
      <c r="AA33" s="308"/>
      <c r="AB33" s="309"/>
      <c r="AC33" s="309"/>
      <c r="AD33" s="326"/>
      <c r="AE33" s="327"/>
      <c r="AF33" s="315"/>
      <c r="AG33" s="328"/>
      <c r="AH33" s="329"/>
      <c r="AI33" s="329"/>
      <c r="AJ33" s="329"/>
      <c r="AK33" s="327"/>
      <c r="AL33" s="271"/>
      <c r="AM33" s="56"/>
      <c r="AN33" s="25"/>
    </row>
    <row r="34" spans="1:40" ht="20.45" customHeight="1">
      <c r="B34" s="16"/>
      <c r="C34" s="142">
        <v>6</v>
      </c>
      <c r="D34" s="23"/>
      <c r="E34" s="21"/>
      <c r="F34" s="21"/>
      <c r="G34" s="21"/>
      <c r="H34" s="23"/>
      <c r="I34" s="23"/>
      <c r="J34" s="23"/>
      <c r="K34" s="23"/>
      <c r="L34" s="23"/>
      <c r="M34" s="29"/>
      <c r="N34" s="21"/>
      <c r="O34" s="125"/>
      <c r="P34" s="247">
        <v>0</v>
      </c>
      <c r="Q34" s="128"/>
      <c r="R34" s="126"/>
      <c r="S34" s="125"/>
      <c r="T34" s="126"/>
      <c r="U34" s="247">
        <v>0</v>
      </c>
      <c r="V34" s="128"/>
      <c r="W34" s="20"/>
      <c r="X34" s="16"/>
      <c r="Y34" s="54"/>
      <c r="Z34" s="135" t="s">
        <v>68</v>
      </c>
      <c r="AA34" s="310"/>
      <c r="AB34" s="311"/>
      <c r="AC34" s="311"/>
      <c r="AD34" s="330"/>
      <c r="AE34" s="331"/>
      <c r="AF34" s="315"/>
      <c r="AG34" s="332"/>
      <c r="AH34" s="333"/>
      <c r="AI34" s="333"/>
      <c r="AJ34" s="333"/>
      <c r="AK34" s="333"/>
      <c r="AL34" s="271"/>
      <c r="AM34" s="56"/>
      <c r="AN34" s="25"/>
    </row>
    <row r="35" spans="1:40" ht="17.100000000000001" thickBot="1">
      <c r="B35" s="16"/>
      <c r="C35" s="150">
        <v>7</v>
      </c>
      <c r="D35" s="151"/>
      <c r="E35" s="151"/>
      <c r="F35" s="151"/>
      <c r="G35" s="151"/>
      <c r="H35" s="151"/>
      <c r="I35" s="151"/>
      <c r="J35" s="151"/>
      <c r="K35" s="151"/>
      <c r="L35" s="151"/>
      <c r="M35" s="152"/>
      <c r="N35" s="151"/>
      <c r="O35" s="153"/>
      <c r="P35" s="248">
        <v>0</v>
      </c>
      <c r="Q35" s="154"/>
      <c r="R35" s="151"/>
      <c r="S35" s="153"/>
      <c r="T35" s="155"/>
      <c r="U35" s="249">
        <v>0</v>
      </c>
      <c r="V35" s="156"/>
      <c r="W35" s="20"/>
      <c r="X35" s="16"/>
      <c r="Y35" s="54"/>
      <c r="Z35" s="145" t="s">
        <v>69</v>
      </c>
      <c r="AA35" s="307"/>
      <c r="AB35" s="305"/>
      <c r="AC35" s="306"/>
      <c r="AD35" s="306">
        <f>$D44*$P44</f>
        <v>0</v>
      </c>
      <c r="AE35" s="320">
        <f>AD35</f>
        <v>0</v>
      </c>
      <c r="AF35" s="321"/>
      <c r="AG35" s="322"/>
      <c r="AH35" s="323"/>
      <c r="AI35" s="324"/>
      <c r="AJ35" s="334">
        <f>(E42/10000)*U44*D44</f>
        <v>0</v>
      </c>
      <c r="AK35" s="325">
        <f>AJ35</f>
        <v>0</v>
      </c>
      <c r="AL35" s="271">
        <f>AE35+AK35</f>
        <v>0</v>
      </c>
      <c r="AM35" s="56"/>
      <c r="AN35" s="25"/>
    </row>
    <row r="36" spans="1:40" ht="9.9499999999999993" customHeight="1" thickBot="1">
      <c r="B36" s="16"/>
      <c r="C36" s="157"/>
      <c r="D36" s="23"/>
      <c r="E36" s="21"/>
      <c r="F36" s="21"/>
      <c r="G36" s="21"/>
      <c r="H36" s="23"/>
      <c r="I36" s="23"/>
      <c r="J36" s="23"/>
      <c r="K36" s="23"/>
      <c r="L36" s="23"/>
      <c r="M36" s="29"/>
      <c r="N36" s="21"/>
      <c r="O36" s="125"/>
      <c r="P36" s="126"/>
      <c r="Q36" s="128"/>
      <c r="R36" s="21"/>
      <c r="S36" s="125"/>
      <c r="T36" s="126"/>
      <c r="U36" s="126"/>
      <c r="V36" s="127"/>
      <c r="W36" s="20"/>
      <c r="X36" s="16"/>
      <c r="Y36" s="54"/>
      <c r="Z36" s="21"/>
      <c r="AA36" s="308"/>
      <c r="AB36" s="309"/>
      <c r="AC36" s="309"/>
      <c r="AD36" s="326"/>
      <c r="AE36" s="327"/>
      <c r="AF36" s="315"/>
      <c r="AG36" s="328"/>
      <c r="AH36" s="326"/>
      <c r="AI36" s="326"/>
      <c r="AJ36" s="326"/>
      <c r="AK36" s="326"/>
      <c r="AL36" s="271"/>
      <c r="AM36" s="56"/>
      <c r="AN36" s="25"/>
    </row>
    <row r="37" spans="1:40" ht="35.450000000000003" customHeight="1">
      <c r="B37" s="16"/>
      <c r="C37" s="135" t="s">
        <v>70</v>
      </c>
      <c r="D37" s="198" t="s">
        <v>71</v>
      </c>
      <c r="E37" s="198" t="s">
        <v>72</v>
      </c>
      <c r="F37" s="198"/>
      <c r="G37" s="198"/>
      <c r="H37" s="198"/>
      <c r="I37" s="198"/>
      <c r="J37" s="198"/>
      <c r="K37" s="198"/>
      <c r="L37" s="198"/>
      <c r="M37" s="198"/>
      <c r="N37" s="198"/>
      <c r="O37" s="353" t="s">
        <v>73</v>
      </c>
      <c r="P37" s="353"/>
      <c r="Q37" s="354"/>
      <c r="R37" s="198"/>
      <c r="S37" s="199"/>
      <c r="T37" s="198"/>
      <c r="U37" s="200" t="s">
        <v>74</v>
      </c>
      <c r="V37" s="201"/>
      <c r="W37" s="20"/>
      <c r="X37" s="16"/>
      <c r="Y37" s="54"/>
      <c r="Z37" s="135" t="s">
        <v>75</v>
      </c>
      <c r="AA37" s="312"/>
      <c r="AB37" s="305"/>
      <c r="AC37" s="306"/>
      <c r="AD37" s="306"/>
      <c r="AE37" s="320"/>
      <c r="AF37" s="321"/>
      <c r="AG37" s="322"/>
      <c r="AH37" s="323"/>
      <c r="AI37" s="324"/>
      <c r="AJ37" s="334"/>
      <c r="AK37" s="325"/>
      <c r="AL37" s="271"/>
      <c r="AM37" s="56"/>
      <c r="AN37" s="25"/>
    </row>
    <row r="38" spans="1:40" ht="18" customHeight="1" thickBot="1">
      <c r="B38" s="219"/>
      <c r="C38" s="214" t="s">
        <v>76</v>
      </c>
      <c r="D38" s="158">
        <f>D5</f>
        <v>51</v>
      </c>
      <c r="E38" s="220">
        <f>D60</f>
        <v>0</v>
      </c>
      <c r="F38" s="223" t="s">
        <v>77</v>
      </c>
      <c r="G38" s="21"/>
      <c r="H38" s="23"/>
      <c r="I38" s="23"/>
      <c r="J38" s="23"/>
      <c r="K38" s="23"/>
      <c r="L38" s="23"/>
      <c r="M38" s="29"/>
      <c r="N38" s="23"/>
      <c r="O38" s="125"/>
      <c r="P38" s="229"/>
      <c r="Q38" s="128"/>
      <c r="R38" s="126"/>
      <c r="S38" s="125"/>
      <c r="T38" s="126"/>
      <c r="U38" s="229"/>
      <c r="V38" s="159"/>
      <c r="W38" s="20"/>
      <c r="X38" s="16"/>
      <c r="Y38" s="56"/>
      <c r="Z38" s="145" t="str">
        <f>C46</f>
        <v>Transportkosten (1 adres in Nederland)</v>
      </c>
      <c r="AA38" s="346"/>
      <c r="AB38" s="311"/>
      <c r="AC38" s="306"/>
      <c r="AD38" s="306">
        <f>$D46*$P46</f>
        <v>0</v>
      </c>
      <c r="AE38" s="347">
        <f>AD38</f>
        <v>0</v>
      </c>
      <c r="AF38" s="335"/>
      <c r="AG38" s="351"/>
      <c r="AH38" s="330"/>
      <c r="AI38" s="324"/>
      <c r="AJ38" s="324">
        <f>(E46/10000)*U46</f>
        <v>0</v>
      </c>
      <c r="AK38" s="352">
        <f>AJ38</f>
        <v>0</v>
      </c>
      <c r="AL38" s="313">
        <f>AE38+AK38</f>
        <v>0</v>
      </c>
      <c r="AM38" s="56"/>
      <c r="AN38" s="25"/>
    </row>
    <row r="39" spans="1:40" ht="16.5" customHeight="1" thickBot="1">
      <c r="B39" s="16"/>
      <c r="C39" s="214" t="s">
        <v>78</v>
      </c>
      <c r="D39" s="158">
        <v>11</v>
      </c>
      <c r="E39" s="220">
        <v>37000</v>
      </c>
      <c r="F39" s="21"/>
      <c r="G39" s="21"/>
      <c r="H39" s="23"/>
      <c r="I39" s="23"/>
      <c r="J39" s="23"/>
      <c r="K39" s="23"/>
      <c r="L39" s="23"/>
      <c r="M39" s="29"/>
      <c r="N39" s="23"/>
      <c r="O39" s="125"/>
      <c r="P39" s="250">
        <v>0</v>
      </c>
      <c r="Q39" s="128"/>
      <c r="R39" s="126"/>
      <c r="S39" s="125"/>
      <c r="T39" s="126"/>
      <c r="U39" s="250">
        <v>0</v>
      </c>
      <c r="V39" s="159"/>
      <c r="W39" s="20"/>
      <c r="X39" s="16"/>
      <c r="Y39" s="56"/>
      <c r="Z39" s="133" t="str">
        <f>C47</f>
        <v>Transportkosten t.b.v. losse verkoop (Gilze)</v>
      </c>
      <c r="AA39" s="342"/>
      <c r="AB39" s="343"/>
      <c r="AC39" s="344"/>
      <c r="AD39" s="344">
        <f>$D47*$P47</f>
        <v>0</v>
      </c>
      <c r="AE39" s="345">
        <f>AD39</f>
        <v>0</v>
      </c>
      <c r="AF39" s="335"/>
      <c r="AG39" s="348"/>
      <c r="AH39" s="349"/>
      <c r="AI39" s="336"/>
      <c r="AJ39" s="336">
        <f>(E47/10000)*U47</f>
        <v>0</v>
      </c>
      <c r="AK39" s="350">
        <f>AJ39</f>
        <v>0</v>
      </c>
      <c r="AL39" s="313">
        <f>AE39+AK39</f>
        <v>0</v>
      </c>
      <c r="AM39" s="56"/>
      <c r="AN39" s="25"/>
    </row>
    <row r="40" spans="1:40" ht="16.5" customHeight="1">
      <c r="B40" s="16"/>
      <c r="C40" s="160" t="s">
        <v>79</v>
      </c>
      <c r="D40" s="158">
        <v>1</v>
      </c>
      <c r="E40" s="220">
        <v>55000</v>
      </c>
      <c r="F40" s="21"/>
      <c r="G40" s="21"/>
      <c r="H40" s="23"/>
      <c r="I40" s="23"/>
      <c r="J40" s="23"/>
      <c r="K40" s="23"/>
      <c r="L40" s="23"/>
      <c r="M40" s="29"/>
      <c r="N40" s="23"/>
      <c r="O40" s="125"/>
      <c r="P40" s="250">
        <v>0</v>
      </c>
      <c r="Q40" s="128"/>
      <c r="R40" s="126"/>
      <c r="S40" s="125"/>
      <c r="T40" s="126"/>
      <c r="U40" s="250">
        <v>0</v>
      </c>
      <c r="V40" s="159"/>
      <c r="W40" s="20"/>
      <c r="X40" s="16"/>
      <c r="Y40" s="56"/>
      <c r="Z40" s="341"/>
      <c r="AA40" s="341"/>
      <c r="AB40" s="341"/>
      <c r="AC40" s="341"/>
      <c r="AD40" s="341"/>
      <c r="AE40" s="341"/>
      <c r="AF40" s="341"/>
      <c r="AG40" s="341"/>
      <c r="AH40" s="341"/>
      <c r="AI40" s="341"/>
      <c r="AJ40" s="341"/>
      <c r="AK40" s="341"/>
      <c r="AL40" s="341"/>
      <c r="AM40" s="56"/>
      <c r="AN40" s="25"/>
    </row>
    <row r="41" spans="1:40" ht="16.5" customHeight="1">
      <c r="B41" s="16"/>
      <c r="C41" s="160" t="s">
        <v>80</v>
      </c>
      <c r="D41" s="158">
        <v>51</v>
      </c>
      <c r="E41" s="220">
        <v>20000</v>
      </c>
      <c r="F41" s="21"/>
      <c r="G41" s="21"/>
      <c r="H41" s="23"/>
      <c r="I41" s="23"/>
      <c r="J41" s="23"/>
      <c r="K41" s="23"/>
      <c r="L41" s="23"/>
      <c r="M41" s="29"/>
      <c r="N41" s="23"/>
      <c r="O41" s="125"/>
      <c r="P41" s="250">
        <v>0</v>
      </c>
      <c r="Q41" s="128"/>
      <c r="R41" s="126"/>
      <c r="S41" s="125"/>
      <c r="T41" s="126"/>
      <c r="U41" s="250">
        <v>0</v>
      </c>
      <c r="V41" s="159"/>
      <c r="W41" s="20"/>
      <c r="X41" s="16"/>
      <c r="Y41" s="56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  <c r="AJ41" s="341"/>
      <c r="AK41" s="341"/>
      <c r="AL41" s="341"/>
      <c r="AM41" s="56"/>
      <c r="AN41" s="25"/>
    </row>
    <row r="42" spans="1:40" ht="16.5" customHeight="1" thickBot="1">
      <c r="B42" s="16"/>
      <c r="C42" s="160" t="s">
        <v>81</v>
      </c>
      <c r="D42" s="158">
        <v>1</v>
      </c>
      <c r="E42" s="220">
        <v>50500</v>
      </c>
      <c r="F42" s="262" t="s">
        <v>82</v>
      </c>
      <c r="G42" s="21"/>
      <c r="H42" s="23"/>
      <c r="I42" s="23"/>
      <c r="J42" s="23"/>
      <c r="K42" s="23"/>
      <c r="L42" s="23"/>
      <c r="M42" s="29"/>
      <c r="N42" s="23"/>
      <c r="O42" s="125"/>
      <c r="P42" s="250">
        <v>0</v>
      </c>
      <c r="Q42" s="128"/>
      <c r="R42" s="126"/>
      <c r="S42" s="125"/>
      <c r="T42" s="126"/>
      <c r="U42" s="250">
        <v>0</v>
      </c>
      <c r="V42" s="159"/>
      <c r="W42" s="20"/>
      <c r="X42" s="16"/>
      <c r="Y42" s="56"/>
      <c r="Z42" s="341"/>
      <c r="AA42" s="341"/>
      <c r="AB42" s="341"/>
      <c r="AC42" s="341"/>
      <c r="AD42" s="341"/>
      <c r="AE42" s="341"/>
      <c r="AF42" s="341"/>
      <c r="AG42" s="341"/>
      <c r="AH42" s="341"/>
      <c r="AI42" s="341"/>
      <c r="AJ42" s="341"/>
      <c r="AK42" s="341"/>
      <c r="AL42" s="341"/>
      <c r="AM42" s="56"/>
      <c r="AN42" s="25"/>
    </row>
    <row r="43" spans="1:40" ht="16.5" customHeight="1">
      <c r="B43" s="16"/>
      <c r="C43" s="135" t="s">
        <v>68</v>
      </c>
      <c r="D43" s="135"/>
      <c r="E43" s="1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51"/>
      <c r="Q43" s="235"/>
      <c r="R43" s="235"/>
      <c r="S43" s="235"/>
      <c r="T43" s="235"/>
      <c r="U43" s="251"/>
      <c r="V43" s="236"/>
      <c r="W43" s="20"/>
      <c r="X43" s="16"/>
      <c r="Y43" s="56"/>
      <c r="Z43" s="341"/>
      <c r="AA43" s="341"/>
      <c r="AB43" s="341"/>
      <c r="AC43" s="341"/>
      <c r="AD43" s="341"/>
      <c r="AE43" s="341"/>
      <c r="AF43" s="341"/>
      <c r="AG43" s="341"/>
      <c r="AH43" s="341"/>
      <c r="AI43" s="341"/>
      <c r="AJ43" s="341"/>
      <c r="AK43" s="341"/>
      <c r="AL43" s="341"/>
      <c r="AM43" s="56"/>
      <c r="AN43" s="25"/>
    </row>
    <row r="44" spans="1:40" ht="16.5" customHeight="1" thickBot="1">
      <c r="B44" s="16"/>
      <c r="C44" s="221" t="s">
        <v>69</v>
      </c>
      <c r="D44" s="158">
        <f>D38</f>
        <v>51</v>
      </c>
      <c r="E44" s="220">
        <v>0</v>
      </c>
      <c r="F44" s="237"/>
      <c r="G44" s="237"/>
      <c r="H44" s="238"/>
      <c r="I44" s="238"/>
      <c r="J44" s="238"/>
      <c r="K44" s="238"/>
      <c r="L44" s="238"/>
      <c r="M44" s="239"/>
      <c r="N44" s="238"/>
      <c r="O44" s="240"/>
      <c r="P44" s="250">
        <v>0</v>
      </c>
      <c r="Q44" s="241"/>
      <c r="R44" s="242"/>
      <c r="S44" s="240"/>
      <c r="T44" s="242"/>
      <c r="U44" s="252">
        <v>0</v>
      </c>
      <c r="V44" s="241"/>
      <c r="W44" s="20"/>
      <c r="X44" s="16"/>
      <c r="Y44" s="56"/>
      <c r="Z44" s="341"/>
      <c r="AA44" s="341"/>
      <c r="AB44" s="341"/>
      <c r="AC44" s="341"/>
      <c r="AD44" s="341"/>
      <c r="AE44" s="341"/>
      <c r="AF44" s="341"/>
      <c r="AG44" s="341"/>
      <c r="AH44" s="341"/>
      <c r="AI44" s="341"/>
      <c r="AJ44" s="341"/>
      <c r="AK44" s="341"/>
      <c r="AL44" s="341"/>
      <c r="AM44" s="56"/>
      <c r="AN44" s="25"/>
    </row>
    <row r="45" spans="1:40" ht="16.5" customHeight="1">
      <c r="B45" s="16"/>
      <c r="C45" s="135" t="s">
        <v>75</v>
      </c>
      <c r="D45" s="135"/>
      <c r="E45" s="1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51"/>
      <c r="Q45" s="235"/>
      <c r="R45" s="235"/>
      <c r="S45" s="235"/>
      <c r="T45" s="235"/>
      <c r="U45" s="251"/>
      <c r="V45" s="236"/>
      <c r="W45" s="20"/>
      <c r="X45" s="16"/>
      <c r="Y45" s="56"/>
      <c r="Z45" s="146" t="s">
        <v>83</v>
      </c>
      <c r="AA45" s="147" t="str">
        <f>SUM(AA20:AA38)&amp;" KG"</f>
        <v>0 KG</v>
      </c>
      <c r="AB45" s="230">
        <f>SUM(AB20:AB38)</f>
        <v>0</v>
      </c>
      <c r="AC45" s="230">
        <f>SUM(AC20:AC38)</f>
        <v>0</v>
      </c>
      <c r="AD45" s="230">
        <f>SUM(AD20:AD38)</f>
        <v>0</v>
      </c>
      <c r="AE45" s="230">
        <f>SUM(AB45:AD45)</f>
        <v>0</v>
      </c>
      <c r="AF45" s="148"/>
      <c r="AG45" s="149" t="str">
        <f>SUM(AG20:AG38)&amp;" KG"</f>
        <v>0 KG</v>
      </c>
      <c r="AH45" s="230">
        <f>SUM(AH20:AH38)</f>
        <v>0</v>
      </c>
      <c r="AI45" s="230">
        <f>SUM(AI20:AI38)</f>
        <v>0</v>
      </c>
      <c r="AJ45" s="230">
        <f>SUM(AJ20:AJ38)</f>
        <v>0</v>
      </c>
      <c r="AK45" s="230">
        <f>SUM(AH45:AJ45)</f>
        <v>0</v>
      </c>
      <c r="AL45" s="230">
        <f>SUM(AL20:AL44)</f>
        <v>0</v>
      </c>
      <c r="AM45" s="56"/>
      <c r="AN45" s="25"/>
    </row>
    <row r="46" spans="1:40" ht="16.5" customHeight="1">
      <c r="B46" s="16"/>
      <c r="C46" s="221" t="s">
        <v>84</v>
      </c>
      <c r="D46" s="158">
        <f>D44</f>
        <v>51</v>
      </c>
      <c r="E46" s="220">
        <v>0</v>
      </c>
      <c r="F46" s="237"/>
      <c r="G46" s="237"/>
      <c r="H46" s="238"/>
      <c r="I46" s="238"/>
      <c r="J46" s="238"/>
      <c r="K46" s="238"/>
      <c r="L46" s="238"/>
      <c r="M46" s="239"/>
      <c r="N46" s="340"/>
      <c r="O46" s="240"/>
      <c r="P46" s="250">
        <v>0</v>
      </c>
      <c r="Q46" s="241"/>
      <c r="R46" s="30"/>
      <c r="S46" s="240"/>
      <c r="T46" s="242"/>
      <c r="U46" s="250">
        <v>0</v>
      </c>
      <c r="V46" s="241"/>
      <c r="W46" s="20"/>
      <c r="X46" s="1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25"/>
    </row>
    <row r="47" spans="1:40" ht="16.5" customHeight="1" thickBot="1">
      <c r="B47" s="16"/>
      <c r="C47" s="337" t="s">
        <v>85</v>
      </c>
      <c r="D47" s="338">
        <f>D44</f>
        <v>51</v>
      </c>
      <c r="E47" s="339">
        <v>0</v>
      </c>
      <c r="F47" s="161"/>
      <c r="G47" s="161"/>
      <c r="H47" s="58"/>
      <c r="I47" s="58"/>
      <c r="J47" s="58"/>
      <c r="K47" s="58"/>
      <c r="L47" s="58"/>
      <c r="M47" s="162"/>
      <c r="N47" s="163"/>
      <c r="O47" s="164"/>
      <c r="P47" s="249">
        <v>0</v>
      </c>
      <c r="Q47" s="134"/>
      <c r="R47" s="30"/>
      <c r="S47" s="164"/>
      <c r="T47" s="59"/>
      <c r="U47" s="249">
        <v>0</v>
      </c>
      <c r="V47" s="134"/>
      <c r="W47" s="20"/>
      <c r="X47" s="16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5"/>
    </row>
    <row r="48" spans="1:40" ht="22.5" customHeight="1" thickBot="1">
      <c r="A48" s="1"/>
      <c r="B48" s="165"/>
      <c r="C48" s="218"/>
      <c r="D48" s="151" t="s">
        <v>4</v>
      </c>
      <c r="E48" s="161"/>
      <c r="F48" s="161"/>
      <c r="G48" s="161"/>
      <c r="H48" s="151" t="s">
        <v>4</v>
      </c>
      <c r="I48" s="151" t="s">
        <v>4</v>
      </c>
      <c r="J48" s="151"/>
      <c r="K48" s="151"/>
      <c r="L48" s="151"/>
      <c r="M48" s="152" t="s">
        <v>4</v>
      </c>
      <c r="N48" s="161"/>
      <c r="O48" s="155"/>
      <c r="P48" s="155"/>
      <c r="Q48" s="155"/>
      <c r="R48" s="161"/>
      <c r="S48" s="155"/>
      <c r="T48" s="155"/>
      <c r="U48" s="155"/>
      <c r="V48" s="155"/>
      <c r="W48" s="166"/>
      <c r="X48" s="165"/>
      <c r="Y48" s="161"/>
      <c r="Z48" s="161"/>
      <c r="AA48" s="167"/>
      <c r="AB48" s="167"/>
      <c r="AC48" s="168"/>
      <c r="AD48" s="168"/>
      <c r="AE48" s="167"/>
      <c r="AF48" s="169"/>
      <c r="AG48" s="167"/>
      <c r="AH48" s="167"/>
      <c r="AI48" s="167"/>
      <c r="AJ48" s="167"/>
      <c r="AK48" s="170"/>
      <c r="AL48" s="170"/>
      <c r="AM48" s="151"/>
      <c r="AN48" s="154"/>
    </row>
    <row r="49" spans="1:40" ht="18" customHeight="1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s="22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>
      <c r="A56" s="225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40">
      <c r="A57" s="225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40">
      <c r="A58" s="225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40">
      <c r="A59" s="225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40">
      <c r="A60" s="225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40">
      <c r="A61" s="225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40">
      <c r="A62" s="225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40">
      <c r="A63" s="225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40">
      <c r="A64" s="226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>
      <c r="A65" s="22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>
      <c r="A66" s="22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hidden="1">
      <c r="A67" s="226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hidden="1">
      <c r="A68" s="226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>
      <c r="A69" s="226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>
      <c r="A70" s="226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>
      <c r="A71" s="226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>
      <c r="A72" s="226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>
      <c r="A73" s="226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>
      <c r="A74" s="226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>
      <c r="A75" s="226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>
      <c r="A76" s="22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>
      <c r="A77" s="226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>
      <c r="A78" s="226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>
      <c r="A79" s="226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>
      <c r="A80" s="226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>
      <c r="A81" s="226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>
      <c r="A82" s="226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>
      <c r="A83" s="226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>
      <c r="A84" s="226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>
      <c r="A85" s="226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>
      <c r="A86" s="22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>
      <c r="A87" s="226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>
      <c r="A88" s="226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>
      <c r="A89" s="226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>
      <c r="A90" s="226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>
      <c r="A91" s="226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>
      <c r="A92" s="226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2:16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</sheetData>
  <sheetProtection algorithmName="SHA-512" hashValue="RF00Jwvm1dhR7HzsqxWHAAw/8NMKhXin3548HY3Uoo0ZgdzEcBHtJnkeG+NkIRrZmGd/X0lnbHf6ZMLazyX/fw==" saltValue="JEQ0c1pjDrz+NscCttUKbw==" spinCount="100000" sheet="1" objects="1" scenarios="1"/>
  <mergeCells count="11">
    <mergeCell ref="Z12:AK14"/>
    <mergeCell ref="H16:M16"/>
    <mergeCell ref="O16:Q16"/>
    <mergeCell ref="S16:V16"/>
    <mergeCell ref="AA16:AE16"/>
    <mergeCell ref="AG16:AK16"/>
    <mergeCell ref="O37:Q37"/>
    <mergeCell ref="C22:D22"/>
    <mergeCell ref="C27:I27"/>
    <mergeCell ref="O28:Q28"/>
    <mergeCell ref="E16:F16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&amp;C&amp;"Muli,Standaard"&amp;A&amp;R&amp;"Muli,Standaard"Pagina &amp;P</oddFooter>
  </headerFooter>
  <rowBreaks count="1" manualBreakCount="1">
    <brk id="48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F7"/>
  <sheetViews>
    <sheetView workbookViewId="0">
      <selection activeCell="Q10" sqref="Q10"/>
    </sheetView>
  </sheetViews>
  <sheetFormatPr defaultRowHeight="14.45"/>
  <cols>
    <col min="6" max="6" width="10.140625" bestFit="1" customWidth="1"/>
  </cols>
  <sheetData>
    <row r="1" spans="1:6">
      <c r="A1" t="s">
        <v>86</v>
      </c>
      <c r="B1" t="s">
        <v>87</v>
      </c>
      <c r="C1" t="s">
        <v>88</v>
      </c>
      <c r="E1" s="232" t="s">
        <v>89</v>
      </c>
      <c r="F1" t="s">
        <v>90</v>
      </c>
    </row>
    <row r="2" spans="1:6">
      <c r="A2" t="s">
        <v>18</v>
      </c>
      <c r="B2" t="s">
        <v>26</v>
      </c>
      <c r="C2" t="s">
        <v>91</v>
      </c>
      <c r="E2" s="232" t="s">
        <v>92</v>
      </c>
      <c r="F2" t="s">
        <v>93</v>
      </c>
    </row>
    <row r="3" spans="1:6">
      <c r="C3" t="s">
        <v>94</v>
      </c>
      <c r="E3" s="232" t="s">
        <v>95</v>
      </c>
    </row>
    <row r="4" spans="1:6">
      <c r="C4" t="s">
        <v>96</v>
      </c>
      <c r="E4" s="232" t="s">
        <v>97</v>
      </c>
    </row>
    <row r="5" spans="1:6">
      <c r="E5" s="232" t="s">
        <v>98</v>
      </c>
    </row>
    <row r="6" spans="1:6">
      <c r="E6" s="232" t="s">
        <v>8</v>
      </c>
    </row>
    <row r="7" spans="1:6">
      <c r="C7" t="s">
        <v>99</v>
      </c>
      <c r="D7" s="222" t="s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8C1921-345F-4618-B042-0C1C598C7C1A}"/>
</file>

<file path=customXml/itemProps2.xml><?xml version="1.0" encoding="utf-8"?>
<ds:datastoreItem xmlns:ds="http://schemas.openxmlformats.org/officeDocument/2006/customXml" ds:itemID="{934ED842-595F-41FD-B014-24D24B6F6318}"/>
</file>

<file path=customXml/itemProps3.xml><?xml version="1.0" encoding="utf-8"?>
<ds:datastoreItem xmlns:ds="http://schemas.openxmlformats.org/officeDocument/2006/customXml" ds:itemID="{F44AA01D-8C83-447A-A45B-2E89348B83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KRO-NCRV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Kromopawiro, Fanny</dc:creator>
  <cp:keywords/>
  <dc:description/>
  <cp:lastModifiedBy>Simon Langeveld</cp:lastModifiedBy>
  <cp:revision/>
  <dcterms:created xsi:type="dcterms:W3CDTF">2021-02-15T12:12:53Z</dcterms:created>
  <dcterms:modified xsi:type="dcterms:W3CDTF">2021-05-28T11:35:46Z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