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AMS610\1 Relatiespecificaties\Hof van Twente\EA 2021\Publicatie\"/>
    </mc:Choice>
  </mc:AlternateContent>
  <bookViews>
    <workbookView xWindow="0" yWindow="0" windowWidth="28800" windowHeight="11700"/>
  </bookViews>
  <sheets>
    <sheet name="Totaal" sheetId="2" r:id="rId1"/>
    <sheet name="Schadecijfers" sheetId="1" r:id="rId2"/>
  </sheets>
  <calcPr calcId="162913"/>
</workbook>
</file>

<file path=xl/calcChain.xml><?xml version="1.0" encoding="utf-8"?>
<calcChain xmlns="http://schemas.openxmlformats.org/spreadsheetml/2006/main">
  <c r="B12" i="2" l="1"/>
  <c r="B6" i="2"/>
  <c r="J4" i="1"/>
  <c r="M35" i="1"/>
  <c r="C8" i="2" s="1"/>
  <c r="L51" i="1"/>
  <c r="K51" i="1"/>
  <c r="M47" i="1"/>
  <c r="C11" i="2" s="1"/>
  <c r="L47" i="1"/>
  <c r="K47" i="1"/>
  <c r="J47" i="1"/>
  <c r="M45" i="1"/>
  <c r="C10" i="2" s="1"/>
  <c r="L45" i="1"/>
  <c r="K45" i="1"/>
  <c r="J45" i="1"/>
  <c r="L42" i="1"/>
  <c r="K42" i="1"/>
  <c r="L35" i="1"/>
  <c r="K35" i="1"/>
  <c r="L32" i="1"/>
  <c r="K32" i="1"/>
  <c r="L26" i="1"/>
  <c r="K26" i="1"/>
  <c r="L15" i="1"/>
  <c r="K15" i="1"/>
  <c r="H51" i="1"/>
  <c r="H47" i="1"/>
  <c r="B11" i="2" s="1"/>
  <c r="H45" i="1"/>
  <c r="H42" i="1"/>
  <c r="H35" i="1"/>
  <c r="B8" i="2" s="1"/>
  <c r="H32" i="1"/>
  <c r="B7" i="2" s="1"/>
  <c r="H26" i="1"/>
  <c r="H15" i="1"/>
  <c r="B9" i="2" l="1"/>
  <c r="B10" i="2"/>
  <c r="B5" i="2"/>
  <c r="J40" i="1"/>
  <c r="J5" i="1"/>
  <c r="J14" i="1"/>
  <c r="J7" i="1"/>
  <c r="J18" i="1"/>
  <c r="J31" i="1"/>
  <c r="J6" i="1"/>
  <c r="J17" i="1"/>
  <c r="J30" i="1"/>
  <c r="J49" i="1"/>
  <c r="J8" i="1"/>
  <c r="J19" i="1"/>
  <c r="J34" i="1"/>
  <c r="J35" i="1" s="1"/>
  <c r="J29" i="1"/>
  <c r="J41" i="1"/>
  <c r="J10" i="1"/>
  <c r="J22" i="1"/>
  <c r="J38" i="1"/>
  <c r="J9" i="1"/>
  <c r="J37" i="1"/>
  <c r="J11" i="1"/>
  <c r="J24" i="1"/>
  <c r="J39" i="1"/>
  <c r="J20" i="1"/>
  <c r="J13" i="1"/>
  <c r="J28" i="1"/>
  <c r="B14" i="2" l="1"/>
  <c r="B16" i="2" s="1"/>
  <c r="M32" i="1"/>
  <c r="C7" i="2" s="1"/>
  <c r="J32" i="1"/>
  <c r="M15" i="1"/>
  <c r="C5" i="2" s="1"/>
  <c r="J42" i="1"/>
  <c r="M42" i="1"/>
  <c r="C9" i="2" s="1"/>
  <c r="J51" i="1"/>
  <c r="J15" i="1"/>
  <c r="J26" i="1"/>
  <c r="M26" i="1"/>
  <c r="C6" i="2" s="1"/>
  <c r="M51" i="1" l="1"/>
  <c r="C12" i="2" s="1"/>
  <c r="C14" i="2" s="1"/>
  <c r="C16" i="2" s="1"/>
</calcChain>
</file>

<file path=xl/sharedStrings.xml><?xml version="1.0" encoding="utf-8"?>
<sst xmlns="http://schemas.openxmlformats.org/spreadsheetml/2006/main" count="195" uniqueCount="103">
  <si>
    <t>Schadedatum</t>
  </si>
  <si>
    <t>Schadejaar</t>
  </si>
  <si>
    <t>Locatie</t>
  </si>
  <si>
    <t>Schadeoorzaak</t>
  </si>
  <si>
    <t>Schadeomschrijving</t>
  </si>
  <si>
    <t>Reserve</t>
  </si>
  <si>
    <t>Eigen risico</t>
  </si>
  <si>
    <t>Uitkering aan verzekerde</t>
  </si>
  <si>
    <t>Afgehandeld</t>
  </si>
  <si>
    <t>Status dossier</t>
  </si>
  <si>
    <t>Kosten Expert/Advocaat</t>
  </si>
  <si>
    <t>OBS Puntdak, Pieter Langendijkstraat 1, 7471NC Goor</t>
  </si>
  <si>
    <t>Diefstal/vandalisme</t>
  </si>
  <si>
    <t>90m2 Lood gestolen van het dak.</t>
  </si>
  <si>
    <t>Ja</t>
  </si>
  <si>
    <t>Afgelegd/Schade betaald</t>
  </si>
  <si>
    <t>Wiekslagschool, Kievitstraat 67, 7471 NC Goor</t>
  </si>
  <si>
    <t>25m2 Lood gestolen van het dak.</t>
  </si>
  <si>
    <t>OBS Wiene, Tankinksweg 4, 7495 RL Ambt Deleden</t>
  </si>
  <si>
    <t>Lood gestolen van het dak.</t>
  </si>
  <si>
    <t>Gymlokaal, Kievitstraat 65, 7471 EL Goor</t>
  </si>
  <si>
    <t>Diefstal</t>
  </si>
  <si>
    <t>Diefstal van lood</t>
  </si>
  <si>
    <t>Langestraat 118 B, 7491 AK Delden</t>
  </si>
  <si>
    <t>Waterschade</t>
  </si>
  <si>
    <t>Wiekslagschool, Kievitstraat 67, 7471 EL Goor</t>
  </si>
  <si>
    <t>30 meter lood gestolen</t>
  </si>
  <si>
    <t>School Erve Hooijerink, Hooijerinksplein 7-9, 7491 DP Delden</t>
  </si>
  <si>
    <t>Blikseminslag</t>
  </si>
  <si>
    <t>Door bliksem BMI, inbraak install. en server stuk</t>
  </si>
  <si>
    <t>Sporthal "De Mossendam", De Hofte 7, 7471 DK Goor</t>
  </si>
  <si>
    <t>J.Ooststraat 13, 7475 CX, Markelo</t>
  </si>
  <si>
    <t>Vandalisme</t>
  </si>
  <si>
    <t>Graffiti</t>
  </si>
  <si>
    <t>Afgelegd/Vordering afgewezen</t>
  </si>
  <si>
    <t>OBS Stedeker, Kuimgaarden 15, Diepenheim</t>
  </si>
  <si>
    <t>Inbraak/diefstal</t>
  </si>
  <si>
    <t>Geld  pinpas gestolen  braakschade raam.</t>
  </si>
  <si>
    <t>Goor</t>
  </si>
  <si>
    <t>Vandalism</t>
  </si>
  <si>
    <t>Op vier plaatsen zijn de kunsttof kozijnen ingebrand. vermoedelijk door vuurwerk. 12 hardhouten planken uit de fietsenstalling zijn vernield.</t>
  </si>
  <si>
    <t>Kievitstraat 67 te Goor</t>
  </si>
  <si>
    <t>Brievenbus en beveiligingsplank gesloopt</t>
  </si>
  <si>
    <t>Obs de Zwaluw, Fokkerstraat 2A, Markelo</t>
  </si>
  <si>
    <t>over dak gelopen, lichtkoepel, zinken goor en dak vernield en lood verwijderd.</t>
  </si>
  <si>
    <t>OBS de Zwaluw, Fokkerstraat 2a, Markelo</t>
  </si>
  <si>
    <t>Elektronica beschadigd agv blikseminslag/inductie</t>
  </si>
  <si>
    <t>Potdijk 5 te Merkeloo</t>
  </si>
  <si>
    <t>Inbraakschade</t>
  </si>
  <si>
    <t>OBS Elserike</t>
  </si>
  <si>
    <t>Storm</t>
  </si>
  <si>
    <t>Boom omgewaaid</t>
  </si>
  <si>
    <t>Basisschool twickelo, Langestraat 118b, 7491AK Delden</t>
  </si>
  <si>
    <t>Waterschade/lekkage</t>
  </si>
  <si>
    <t>hevige regenval was de afvoer ontoereikend</t>
  </si>
  <si>
    <t>Puntdakschool, Pieter Langendijkstraat 1, Goor</t>
  </si>
  <si>
    <t>vernielingen hekwerk</t>
  </si>
  <si>
    <t>Afgelegd/Geen dekking onder polis</t>
  </si>
  <si>
    <t>BS de Toonladder: Bernhardstraat 1, Delden</t>
  </si>
  <si>
    <t>Nieuw Hosted telefoniesysteem aangelegd ivm blikseminslag</t>
  </si>
  <si>
    <t>Bernhardstraat 1, Delden</t>
  </si>
  <si>
    <t>waterschade in de keuken door een lekkage aan de kraan of de leiding.</t>
  </si>
  <si>
    <t>Afgelegd/&lt; eigen risico</t>
  </si>
  <si>
    <t>KBS de albatros, Kievitstraat 63, Goor</t>
  </si>
  <si>
    <t>Vernielingen op het schoolplein</t>
  </si>
  <si>
    <t>Kievitstraat 65, Goor</t>
  </si>
  <si>
    <t>Lood diefstal dak  lichtkoepel vernield.</t>
  </si>
  <si>
    <t>BS de Welp, J.Ooststraat 13, Markelo</t>
  </si>
  <si>
    <t>looddiefstal dak</t>
  </si>
  <si>
    <t>Fokkerstraat 2-A Markelo</t>
  </si>
  <si>
    <t>Looddiefstal</t>
  </si>
  <si>
    <t>Kievitstraat 67a te Goor</t>
  </si>
  <si>
    <t>Inbraak- of diefstalschade</t>
  </si>
  <si>
    <t>Braakschade aan kozijn na (poging tot) inbraak</t>
  </si>
  <si>
    <t>Markeloseweg</t>
  </si>
  <si>
    <t>Adressen opgevraagd</t>
  </si>
  <si>
    <t>Stormschade aan verschillende schoolgebouwen</t>
  </si>
  <si>
    <t>Potdijk 5 te Markelo</t>
  </si>
  <si>
    <t>Brand</t>
  </si>
  <si>
    <t>Brand in machinekamer van zwembad</t>
  </si>
  <si>
    <t>BS Erve Hooyerinck - Hooijerinksplein 7-9 te Delden</t>
  </si>
  <si>
    <t>Waterschade door hevige regenval aan plafonds/gordijnen/ondervloer speelplaats</t>
  </si>
  <si>
    <t>Kievitstraat 63 te Goor</t>
  </si>
  <si>
    <t>Brandschade, via mat bij voordeur ontstaan, wellicht brandstichting</t>
  </si>
  <si>
    <t>De Hofte 7, 7471 DK Goor</t>
  </si>
  <si>
    <t>Beschadiging</t>
  </si>
  <si>
    <t>Beschadiging dakrand door onbekende oorzaak.</t>
  </si>
  <si>
    <t>Schoppenstede 17-19 te Delden</t>
  </si>
  <si>
    <t>waterschade</t>
  </si>
  <si>
    <t>Höfte 7 in Goor  en Rozenstraat 4 te Goor</t>
  </si>
  <si>
    <t>waterschade door hevige regenval</t>
  </si>
  <si>
    <t>Nee</t>
  </si>
  <si>
    <t>Openstaand/Schade in behandeling</t>
  </si>
  <si>
    <t xml:space="preserve">TenderNed-kenmerk: </t>
  </si>
  <si>
    <t>Bijlage E: Schadehistorie Eigendommenverzekering Gemeente Hof van Twente behorende bij de Uitnodiging tot Inschrijving</t>
  </si>
  <si>
    <t>Uitbetaald door verzekeraars (incl. expertise kosten etc.)</t>
  </si>
  <si>
    <t>Totaal</t>
  </si>
  <si>
    <t>Jaar</t>
  </si>
  <si>
    <t>totaal</t>
  </si>
  <si>
    <t>Gemiddeld schadelast per jaar</t>
  </si>
  <si>
    <t>Reserve minus eigen risico</t>
  </si>
  <si>
    <t>Eigen risco per gebeurtenis van:</t>
  </si>
  <si>
    <t>TenderNed-kenmerk: 328498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</si>
</sst>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-mm\-yyyy"/>
    <numFmt numFmtId="165" formatCode="_ [$EUR]\ * #,##0.00_ ;_ [$EUR]\ * \-#,##0.00_ ;_ [$EUR]\ * &quot;-&quot;??_ ;_ @_ "/>
  </numFmts>
  <fonts count="6" x14ac:knownFonts="1">
    <font>
      <sz val="11"/>
      <color theme="1"/>
      <name val="Calibri"/>
      <family val="2"/>
      <scheme val="minor"/>
    </font>
    <font>
      <sz val="8.25"/>
      <color rgb="FF000000"/>
      <name val="Tahom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.25"/>
      <color rgb="FF000000"/>
      <name val="Tahoma"/>
      <family val="2"/>
    </font>
    <font>
      <b/>
      <sz val="10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/>
      <bottom style="medium">
        <color auto="1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medium">
        <color auto="1"/>
      </top>
      <bottom style="medium">
        <color auto="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rgb="FFA9A9A9"/>
      </left>
      <right/>
      <top/>
      <bottom style="thin">
        <color rgb="FFA9A9A9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1" fillId="3" borderId="1" xfId="0" applyNumberFormat="1" applyFont="1" applyFill="1" applyBorder="1" applyAlignment="1">
      <alignment horizontal="left" vertical="center" readingOrder="1"/>
    </xf>
    <xf numFmtId="164" fontId="1" fillId="3" borderId="1" xfId="0" applyNumberFormat="1" applyFont="1" applyFill="1" applyBorder="1" applyAlignment="1">
      <alignment horizontal="right" vertical="center" readingOrder="1"/>
    </xf>
    <xf numFmtId="0" fontId="1" fillId="3" borderId="1" xfId="0" applyNumberFormat="1" applyFont="1" applyFill="1" applyBorder="1" applyAlignment="1">
      <alignment horizontal="center" vertical="center" readingOrder="1"/>
    </xf>
    <xf numFmtId="49" fontId="1" fillId="3" borderId="1" xfId="0" applyNumberFormat="1" applyFont="1" applyFill="1" applyBorder="1" applyAlignment="1">
      <alignment horizontal="left" vertical="top" wrapText="1" readingOrder="1"/>
    </xf>
    <xf numFmtId="4" fontId="1" fillId="3" borderId="1" xfId="0" applyNumberFormat="1" applyFont="1" applyFill="1" applyBorder="1" applyAlignment="1">
      <alignment horizontal="right" vertical="center" readingOrder="1"/>
    </xf>
    <xf numFmtId="0" fontId="1" fillId="3" borderId="1" xfId="0" applyNumberFormat="1" applyFont="1" applyFill="1" applyBorder="1" applyAlignment="1">
      <alignment horizontal="left" vertical="center" readingOrder="1"/>
    </xf>
    <xf numFmtId="0" fontId="0" fillId="4" borderId="0" xfId="0" applyFill="1"/>
    <xf numFmtId="0" fontId="3" fillId="4" borderId="0" xfId="0" applyFont="1" applyFill="1" applyBorder="1"/>
    <xf numFmtId="0" fontId="0" fillId="4" borderId="0" xfId="0" applyFill="1" applyBorder="1"/>
    <xf numFmtId="0" fontId="3" fillId="4" borderId="2" xfId="0" applyFont="1" applyFill="1" applyBorder="1"/>
    <xf numFmtId="0" fontId="1" fillId="3" borderId="5" xfId="0" applyNumberFormat="1" applyFont="1" applyFill="1" applyBorder="1" applyAlignment="1">
      <alignment horizontal="center" vertical="center" readingOrder="1"/>
    </xf>
    <xf numFmtId="164" fontId="1" fillId="3" borderId="5" xfId="0" applyNumberFormat="1" applyFont="1" applyFill="1" applyBorder="1" applyAlignment="1">
      <alignment horizontal="right" vertical="center" readingOrder="1"/>
    </xf>
    <xf numFmtId="49" fontId="1" fillId="3" borderId="5" xfId="0" applyNumberFormat="1" applyFont="1" applyFill="1" applyBorder="1" applyAlignment="1">
      <alignment horizontal="left" vertical="center" readingOrder="1"/>
    </xf>
    <xf numFmtId="49" fontId="1" fillId="3" borderId="5" xfId="0" applyNumberFormat="1" applyFont="1" applyFill="1" applyBorder="1" applyAlignment="1">
      <alignment horizontal="left" vertical="top" wrapText="1" readingOrder="1"/>
    </xf>
    <xf numFmtId="4" fontId="1" fillId="3" borderId="5" xfId="0" applyNumberFormat="1" applyFont="1" applyFill="1" applyBorder="1" applyAlignment="1">
      <alignment horizontal="right" vertical="center" readingOrder="1"/>
    </xf>
    <xf numFmtId="0" fontId="1" fillId="3" borderId="5" xfId="0" applyNumberFormat="1" applyFont="1" applyFill="1" applyBorder="1" applyAlignment="1">
      <alignment horizontal="left" vertical="center" readingOrder="1"/>
    </xf>
    <xf numFmtId="0" fontId="1" fillId="3" borderId="3" xfId="0" applyNumberFormat="1" applyFont="1" applyFill="1" applyBorder="1" applyAlignment="1">
      <alignment horizontal="center" vertical="center" readingOrder="1"/>
    </xf>
    <xf numFmtId="164" fontId="1" fillId="3" borderId="3" xfId="0" applyNumberFormat="1" applyFont="1" applyFill="1" applyBorder="1" applyAlignment="1">
      <alignment horizontal="right" vertical="center" readingOrder="1"/>
    </xf>
    <xf numFmtId="49" fontId="1" fillId="3" borderId="3" xfId="0" applyNumberFormat="1" applyFont="1" applyFill="1" applyBorder="1" applyAlignment="1">
      <alignment horizontal="left" vertical="center" readingOrder="1"/>
    </xf>
    <xf numFmtId="49" fontId="1" fillId="3" borderId="3" xfId="0" applyNumberFormat="1" applyFont="1" applyFill="1" applyBorder="1" applyAlignment="1">
      <alignment horizontal="left" vertical="top" wrapText="1" readingOrder="1"/>
    </xf>
    <xf numFmtId="4" fontId="1" fillId="3" borderId="3" xfId="0" applyNumberFormat="1" applyFont="1" applyFill="1" applyBorder="1" applyAlignment="1">
      <alignment horizontal="right" vertical="center" readingOrder="1"/>
    </xf>
    <xf numFmtId="0" fontId="1" fillId="3" borderId="3" xfId="0" applyNumberFormat="1" applyFont="1" applyFill="1" applyBorder="1" applyAlignment="1">
      <alignment horizontal="left" vertical="center" readingOrder="1"/>
    </xf>
    <xf numFmtId="0" fontId="4" fillId="3" borderId="4" xfId="0" applyNumberFormat="1" applyFont="1" applyFill="1" applyBorder="1" applyAlignment="1">
      <alignment horizontal="center" vertical="center" readingOrder="1"/>
    </xf>
    <xf numFmtId="164" fontId="4" fillId="3" borderId="4" xfId="0" applyNumberFormat="1" applyFont="1" applyFill="1" applyBorder="1" applyAlignment="1">
      <alignment horizontal="right" vertical="center" readingOrder="1"/>
    </xf>
    <xf numFmtId="49" fontId="4" fillId="3" borderId="4" xfId="0" applyNumberFormat="1" applyFont="1" applyFill="1" applyBorder="1" applyAlignment="1">
      <alignment horizontal="left" vertical="center" readingOrder="1"/>
    </xf>
    <xf numFmtId="49" fontId="4" fillId="3" borderId="4" xfId="0" applyNumberFormat="1" applyFont="1" applyFill="1" applyBorder="1" applyAlignment="1">
      <alignment horizontal="left" vertical="top" wrapText="1" readingOrder="1"/>
    </xf>
    <xf numFmtId="4" fontId="4" fillId="3" borderId="4" xfId="0" applyNumberFormat="1" applyFont="1" applyFill="1" applyBorder="1" applyAlignment="1">
      <alignment horizontal="right" vertical="center" readingOrder="1"/>
    </xf>
    <xf numFmtId="0" fontId="4" fillId="3" borderId="4" xfId="0" applyNumberFormat="1" applyFont="1" applyFill="1" applyBorder="1" applyAlignment="1">
      <alignment horizontal="left" vertical="center" readingOrder="1"/>
    </xf>
    <xf numFmtId="0" fontId="4" fillId="3" borderId="6" xfId="0" applyNumberFormat="1" applyFont="1" applyFill="1" applyBorder="1" applyAlignment="1">
      <alignment horizontal="center" vertical="center" readingOrder="1"/>
    </xf>
    <xf numFmtId="164" fontId="4" fillId="3" borderId="6" xfId="0" applyNumberFormat="1" applyFont="1" applyFill="1" applyBorder="1" applyAlignment="1">
      <alignment horizontal="right" vertical="center" readingOrder="1"/>
    </xf>
    <xf numFmtId="49" fontId="4" fillId="3" borderId="6" xfId="0" applyNumberFormat="1" applyFont="1" applyFill="1" applyBorder="1" applyAlignment="1">
      <alignment horizontal="left" vertical="center" readingOrder="1"/>
    </xf>
    <xf numFmtId="49" fontId="4" fillId="3" borderId="6" xfId="0" applyNumberFormat="1" applyFont="1" applyFill="1" applyBorder="1" applyAlignment="1">
      <alignment horizontal="left" vertical="top" wrapText="1" readingOrder="1"/>
    </xf>
    <xf numFmtId="4" fontId="4" fillId="3" borderId="6" xfId="0" applyNumberFormat="1" applyFont="1" applyFill="1" applyBorder="1" applyAlignment="1">
      <alignment horizontal="right" vertical="center" readingOrder="1"/>
    </xf>
    <xf numFmtId="0" fontId="4" fillId="3" borderId="6" xfId="0" applyNumberFormat="1" applyFont="1" applyFill="1" applyBorder="1" applyAlignment="1">
      <alignment horizontal="left" vertical="center" readingOrder="1"/>
    </xf>
    <xf numFmtId="0" fontId="2" fillId="4" borderId="0" xfId="0" applyFont="1" applyFill="1" applyBorder="1"/>
    <xf numFmtId="0" fontId="0" fillId="0" borderId="0" xfId="0" applyAlignment="1">
      <alignment horizontal="left"/>
    </xf>
    <xf numFmtId="0" fontId="2" fillId="0" borderId="7" xfId="0" applyFont="1" applyBorder="1"/>
    <xf numFmtId="0" fontId="2" fillId="4" borderId="2" xfId="0" applyFont="1" applyFill="1" applyBorder="1"/>
    <xf numFmtId="49" fontId="4" fillId="2" borderId="4" xfId="0" applyNumberFormat="1" applyFont="1" applyFill="1" applyBorder="1" applyAlignment="1">
      <alignment horizontal="center" vertical="top" readingOrder="1"/>
    </xf>
    <xf numFmtId="49" fontId="4" fillId="2" borderId="4" xfId="0" applyNumberFormat="1" applyFont="1" applyFill="1" applyBorder="1" applyAlignment="1">
      <alignment horizontal="center" vertical="top" wrapText="1" readingOrder="1"/>
    </xf>
    <xf numFmtId="0" fontId="3" fillId="0" borderId="0" xfId="0" applyFont="1" applyFill="1" applyBorder="1"/>
    <xf numFmtId="4" fontId="0" fillId="0" borderId="10" xfId="0" applyNumberFormat="1" applyBorder="1"/>
    <xf numFmtId="0" fontId="2" fillId="0" borderId="11" xfId="0" applyFont="1" applyFill="1" applyBorder="1"/>
    <xf numFmtId="165" fontId="2" fillId="0" borderId="12" xfId="0" applyNumberFormat="1" applyFont="1" applyFill="1" applyBorder="1"/>
    <xf numFmtId="4" fontId="1" fillId="3" borderId="13" xfId="0" applyNumberFormat="1" applyFont="1" applyFill="1" applyBorder="1" applyAlignment="1">
      <alignment horizontal="right" vertical="center" readingOrder="1"/>
    </xf>
    <xf numFmtId="49" fontId="5" fillId="2" borderId="8" xfId="0" applyNumberFormat="1" applyFont="1" applyFill="1" applyBorder="1" applyAlignment="1">
      <alignment horizontal="center" vertical="top" readingOrder="1"/>
    </xf>
    <xf numFmtId="49" fontId="5" fillId="2" borderId="15" xfId="0" applyNumberFormat="1" applyFont="1" applyFill="1" applyBorder="1" applyAlignment="1">
      <alignment horizontal="center" vertical="top" wrapText="1" readingOrder="1"/>
    </xf>
    <xf numFmtId="4" fontId="0" fillId="0" borderId="16" xfId="0" applyNumberFormat="1" applyBorder="1"/>
    <xf numFmtId="0" fontId="0" fillId="0" borderId="16" xfId="0" applyBorder="1"/>
    <xf numFmtId="4" fontId="2" fillId="0" borderId="14" xfId="0" applyNumberFormat="1" applyFont="1" applyBorder="1"/>
    <xf numFmtId="49" fontId="5" fillId="2" borderId="17" xfId="0" applyNumberFormat="1" applyFont="1" applyFill="1" applyBorder="1" applyAlignment="1">
      <alignment horizontal="center" vertical="top" readingOrder="1"/>
    </xf>
    <xf numFmtId="0" fontId="0" fillId="0" borderId="10" xfId="0" applyBorder="1"/>
    <xf numFmtId="4" fontId="2" fillId="0" borderId="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workbookViewId="0">
      <selection activeCell="A2" sqref="A2"/>
    </sheetView>
  </sheetViews>
  <sheetFormatPr defaultRowHeight="15" x14ac:dyDescent="0.25"/>
  <cols>
    <col min="1" max="1" width="31.140625" customWidth="1"/>
    <col min="2" max="2" width="54.85546875" customWidth="1"/>
    <col min="3" max="3" width="57.85546875" customWidth="1"/>
  </cols>
  <sheetData>
    <row r="1" spans="1:3" ht="18.75" x14ac:dyDescent="0.3">
      <c r="A1" s="8" t="s">
        <v>94</v>
      </c>
      <c r="B1" s="35"/>
      <c r="C1" s="35"/>
    </row>
    <row r="2" spans="1:3" ht="19.5" thickBot="1" x14ac:dyDescent="0.35">
      <c r="A2" s="10" t="s">
        <v>102</v>
      </c>
      <c r="B2" s="38"/>
      <c r="C2" s="38"/>
    </row>
    <row r="3" spans="1:3" ht="19.5" thickBot="1" x14ac:dyDescent="0.35">
      <c r="A3" s="41"/>
      <c r="B3" s="43" t="s">
        <v>101</v>
      </c>
      <c r="C3" s="44">
        <v>2500</v>
      </c>
    </row>
    <row r="4" spans="1:3" ht="28.5" customHeight="1" thickBot="1" x14ac:dyDescent="0.3">
      <c r="A4" s="46" t="s">
        <v>97</v>
      </c>
      <c r="B4" s="51" t="s">
        <v>100</v>
      </c>
      <c r="C4" s="47" t="s">
        <v>95</v>
      </c>
    </row>
    <row r="5" spans="1:3" x14ac:dyDescent="0.25">
      <c r="A5" s="36">
        <v>2014</v>
      </c>
      <c r="B5" s="42">
        <f>Schadecijfers!$H$15</f>
        <v>0</v>
      </c>
      <c r="C5" s="48">
        <f>Schadecijfers!M15</f>
        <v>51013.01</v>
      </c>
    </row>
    <row r="6" spans="1:3" x14ac:dyDescent="0.25">
      <c r="A6" s="36">
        <v>2015</v>
      </c>
      <c r="B6" s="42">
        <f>Schadecijfers!$H426</f>
        <v>0</v>
      </c>
      <c r="C6" s="48">
        <f>Schadecijfers!M26</f>
        <v>3286.87</v>
      </c>
    </row>
    <row r="7" spans="1:3" x14ac:dyDescent="0.25">
      <c r="A7" s="36">
        <v>2016</v>
      </c>
      <c r="B7" s="42">
        <f>Schadecijfers!$H$32</f>
        <v>0</v>
      </c>
      <c r="C7" s="48">
        <f>Schadecijfers!M32</f>
        <v>1487.4899999999998</v>
      </c>
    </row>
    <row r="8" spans="1:3" x14ac:dyDescent="0.25">
      <c r="A8" s="36">
        <v>2017</v>
      </c>
      <c r="B8" s="42">
        <f>Schadecijfers!$H$35</f>
        <v>0</v>
      </c>
      <c r="C8" s="48">
        <f>Schadecijfers!M35</f>
        <v>0</v>
      </c>
    </row>
    <row r="9" spans="1:3" x14ac:dyDescent="0.25">
      <c r="A9" s="36">
        <v>2018</v>
      </c>
      <c r="B9" s="42">
        <f>Schadecijfers!$H$42</f>
        <v>0</v>
      </c>
      <c r="C9" s="48">
        <f>Schadecijfers!M42</f>
        <v>352784.62</v>
      </c>
    </row>
    <row r="10" spans="1:3" x14ac:dyDescent="0.25">
      <c r="A10" s="36">
        <v>2019</v>
      </c>
      <c r="B10" s="42">
        <f>Schadecijfers!$H$45</f>
        <v>0</v>
      </c>
      <c r="C10" s="48">
        <f>Schadecijfers!M45</f>
        <v>0</v>
      </c>
    </row>
    <row r="11" spans="1:3" x14ac:dyDescent="0.25">
      <c r="A11" s="36">
        <v>2020</v>
      </c>
      <c r="B11" s="42">
        <f>Schadecijfers!$H$47</f>
        <v>0</v>
      </c>
      <c r="C11" s="48">
        <f>Schadecijfers!M47</f>
        <v>0</v>
      </c>
    </row>
    <row r="12" spans="1:3" x14ac:dyDescent="0.25">
      <c r="A12" s="36">
        <v>2021</v>
      </c>
      <c r="B12" s="42">
        <f>SUM(Schadecijfers!$H$50)-C3</f>
        <v>22500</v>
      </c>
      <c r="C12" s="48">
        <f>Schadecijfers!M51</f>
        <v>4483.26</v>
      </c>
    </row>
    <row r="13" spans="1:3" ht="15.75" thickBot="1" x14ac:dyDescent="0.3">
      <c r="B13" s="52"/>
      <c r="C13" s="49"/>
    </row>
    <row r="14" spans="1:3" ht="15.75" thickBot="1" x14ac:dyDescent="0.3">
      <c r="A14" s="37" t="s">
        <v>98</v>
      </c>
      <c r="B14" s="53">
        <f t="shared" ref="B14:C14" si="0">SUM(B5:B12)</f>
        <v>22500</v>
      </c>
      <c r="C14" s="50">
        <f t="shared" si="0"/>
        <v>413055.25</v>
      </c>
    </row>
    <row r="15" spans="1:3" ht="16.5" thickTop="1" thickBot="1" x14ac:dyDescent="0.3">
      <c r="B15" s="52"/>
      <c r="C15" s="49"/>
    </row>
    <row r="16" spans="1:3" ht="15.75" thickBot="1" x14ac:dyDescent="0.3">
      <c r="A16" s="37" t="s">
        <v>99</v>
      </c>
      <c r="B16" s="53">
        <f t="shared" ref="B16:C16" si="1">SUM(B14/8)</f>
        <v>2812.5</v>
      </c>
      <c r="C16" s="50">
        <f t="shared" si="1"/>
        <v>51631.90625</v>
      </c>
    </row>
    <row r="17" ht="15.75" thickTop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51"/>
  <sheetViews>
    <sheetView workbookViewId="0">
      <pane xSplit="1" ySplit="3" topLeftCell="F4" activePane="bottomRight" state="frozen"/>
      <selection pane="topRight" activeCell="B1" sqref="B1"/>
      <selection pane="bottomLeft" activeCell="A4" sqref="A4"/>
      <selection pane="bottomRight" activeCell="M42" sqref="M42"/>
    </sheetView>
  </sheetViews>
  <sheetFormatPr defaultRowHeight="15" x14ac:dyDescent="0.25"/>
  <cols>
    <col min="1" max="1" width="10.7109375" customWidth="1"/>
    <col min="2" max="2" width="14.28515625" customWidth="1"/>
    <col min="3" max="3" width="44.85546875" customWidth="1"/>
    <col min="4" max="4" width="21.42578125" customWidth="1"/>
    <col min="5" max="5" width="35.7109375" customWidth="1"/>
    <col min="6" max="6" width="11.7109375" customWidth="1"/>
    <col min="7" max="7" width="21.42578125" customWidth="1"/>
    <col min="8" max="8" width="14.28515625" customWidth="1"/>
    <col min="10" max="11" width="10.7109375" customWidth="1"/>
    <col min="12" max="12" width="13.7109375" customWidth="1"/>
    <col min="13" max="13" width="16.42578125" customWidth="1"/>
  </cols>
  <sheetData>
    <row r="1" spans="1:13" ht="18.75" x14ac:dyDescent="0.3">
      <c r="A1" s="8" t="s">
        <v>94</v>
      </c>
      <c r="B1" s="7"/>
      <c r="C1" s="8"/>
      <c r="D1" s="8"/>
      <c r="E1" s="9"/>
      <c r="F1" s="9"/>
      <c r="G1" s="9"/>
      <c r="H1" s="9"/>
      <c r="J1" s="9"/>
      <c r="K1" s="9"/>
      <c r="L1" s="9"/>
      <c r="M1" s="9"/>
    </row>
    <row r="2" spans="1:13" ht="19.5" thickBot="1" x14ac:dyDescent="0.35">
      <c r="A2" s="8" t="s">
        <v>93</v>
      </c>
      <c r="B2" s="7"/>
      <c r="C2" s="8"/>
      <c r="D2" s="8"/>
      <c r="E2" s="9"/>
      <c r="F2" s="9"/>
      <c r="G2" s="9"/>
      <c r="H2" s="9"/>
      <c r="J2" s="9"/>
      <c r="K2" s="9"/>
      <c r="L2" s="9"/>
      <c r="M2" s="9"/>
    </row>
    <row r="3" spans="1:13" ht="45" customHeight="1" thickBot="1" x14ac:dyDescent="0.3">
      <c r="A3" s="39" t="s">
        <v>1</v>
      </c>
      <c r="B3" s="39" t="s">
        <v>0</v>
      </c>
      <c r="C3" s="39" t="s">
        <v>2</v>
      </c>
      <c r="D3" s="39" t="s">
        <v>3</v>
      </c>
      <c r="E3" s="39" t="s">
        <v>4</v>
      </c>
      <c r="F3" s="39" t="s">
        <v>8</v>
      </c>
      <c r="G3" s="39" t="s">
        <v>9</v>
      </c>
      <c r="H3" s="39" t="s">
        <v>5</v>
      </c>
      <c r="J3" s="39" t="s">
        <v>6</v>
      </c>
      <c r="K3" s="40" t="s">
        <v>10</v>
      </c>
      <c r="L3" s="40" t="s">
        <v>7</v>
      </c>
      <c r="M3" s="40" t="s">
        <v>95</v>
      </c>
    </row>
    <row r="4" spans="1:13" ht="17.25" customHeight="1" x14ac:dyDescent="0.25">
      <c r="A4" s="17">
        <v>2014</v>
      </c>
      <c r="B4" s="18">
        <v>41644</v>
      </c>
      <c r="C4" s="19" t="s">
        <v>11</v>
      </c>
      <c r="D4" s="19" t="s">
        <v>12</v>
      </c>
      <c r="E4" s="20" t="s">
        <v>13</v>
      </c>
      <c r="F4" s="22" t="s">
        <v>14</v>
      </c>
      <c r="G4" s="19" t="s">
        <v>15</v>
      </c>
      <c r="H4" s="21">
        <v>0</v>
      </c>
      <c r="J4" s="21">
        <f>Totaal!C3</f>
        <v>2500</v>
      </c>
      <c r="K4" s="21">
        <v>0</v>
      </c>
      <c r="L4" s="21">
        <v>3441.81</v>
      </c>
      <c r="M4" s="21">
        <v>1976.23</v>
      </c>
    </row>
    <row r="5" spans="1:13" ht="17.25" customHeight="1" x14ac:dyDescent="0.25">
      <c r="A5" s="3">
        <v>2014</v>
      </c>
      <c r="B5" s="2">
        <v>41660</v>
      </c>
      <c r="C5" s="1" t="s">
        <v>16</v>
      </c>
      <c r="D5" s="1" t="s">
        <v>12</v>
      </c>
      <c r="E5" s="4" t="s">
        <v>17</v>
      </c>
      <c r="F5" s="6" t="s">
        <v>14</v>
      </c>
      <c r="G5" s="1" t="s">
        <v>15</v>
      </c>
      <c r="H5" s="5">
        <v>0</v>
      </c>
      <c r="J5" s="5">
        <f>$J$4</f>
        <v>2500</v>
      </c>
      <c r="K5" s="5">
        <v>0</v>
      </c>
      <c r="L5" s="5">
        <v>621.4</v>
      </c>
      <c r="M5" s="21"/>
    </row>
    <row r="6" spans="1:13" ht="17.25" customHeight="1" x14ac:dyDescent="0.25">
      <c r="A6" s="3">
        <v>2014</v>
      </c>
      <c r="B6" s="2">
        <v>41660</v>
      </c>
      <c r="C6" s="1" t="s">
        <v>18</v>
      </c>
      <c r="D6" s="1" t="s">
        <v>12</v>
      </c>
      <c r="E6" s="4" t="s">
        <v>19</v>
      </c>
      <c r="F6" s="6" t="s">
        <v>14</v>
      </c>
      <c r="G6" s="1" t="s">
        <v>15</v>
      </c>
      <c r="H6" s="5">
        <v>0</v>
      </c>
      <c r="J6" s="5">
        <f t="shared" ref="J6:J11" si="0">$J$4</f>
        <v>2500</v>
      </c>
      <c r="K6" s="5">
        <v>0</v>
      </c>
      <c r="L6" s="5">
        <v>1494.51</v>
      </c>
      <c r="M6" s="21">
        <v>9.4600000000000364</v>
      </c>
    </row>
    <row r="7" spans="1:13" ht="17.25" customHeight="1" x14ac:dyDescent="0.25">
      <c r="A7" s="3">
        <v>2014</v>
      </c>
      <c r="B7" s="2">
        <v>41744</v>
      </c>
      <c r="C7" s="1" t="s">
        <v>20</v>
      </c>
      <c r="D7" s="1" t="s">
        <v>21</v>
      </c>
      <c r="E7" s="4" t="s">
        <v>22</v>
      </c>
      <c r="F7" s="6" t="s">
        <v>14</v>
      </c>
      <c r="G7" s="1" t="s">
        <v>15</v>
      </c>
      <c r="H7" s="5">
        <v>0</v>
      </c>
      <c r="J7" s="5">
        <f t="shared" si="0"/>
        <v>2500</v>
      </c>
      <c r="K7" s="5">
        <v>0</v>
      </c>
      <c r="L7" s="5">
        <v>2834.78</v>
      </c>
      <c r="M7" s="21">
        <v>1363.13</v>
      </c>
    </row>
    <row r="8" spans="1:13" ht="17.25" customHeight="1" x14ac:dyDescent="0.25">
      <c r="A8" s="3">
        <v>2014</v>
      </c>
      <c r="B8" s="2">
        <v>41842</v>
      </c>
      <c r="C8" s="1" t="s">
        <v>23</v>
      </c>
      <c r="D8" s="1" t="s">
        <v>24</v>
      </c>
      <c r="E8" s="4" t="s">
        <v>24</v>
      </c>
      <c r="F8" s="6" t="s">
        <v>14</v>
      </c>
      <c r="G8" s="1" t="s">
        <v>15</v>
      </c>
      <c r="H8" s="5">
        <v>0</v>
      </c>
      <c r="J8" s="5">
        <f t="shared" si="0"/>
        <v>2500</v>
      </c>
      <c r="K8" s="5">
        <v>254.1</v>
      </c>
      <c r="L8" s="5">
        <v>12220.12</v>
      </c>
      <c r="M8" s="21">
        <v>11096.43</v>
      </c>
    </row>
    <row r="9" spans="1:13" ht="17.25" customHeight="1" x14ac:dyDescent="0.25">
      <c r="A9" s="3">
        <v>2014</v>
      </c>
      <c r="B9" s="2">
        <v>41866</v>
      </c>
      <c r="C9" s="1" t="s">
        <v>25</v>
      </c>
      <c r="D9" s="1" t="s">
        <v>12</v>
      </c>
      <c r="E9" s="4" t="s">
        <v>26</v>
      </c>
      <c r="F9" s="6" t="s">
        <v>14</v>
      </c>
      <c r="G9" s="1" t="s">
        <v>15</v>
      </c>
      <c r="H9" s="5">
        <v>0</v>
      </c>
      <c r="J9" s="5">
        <f t="shared" si="0"/>
        <v>2500</v>
      </c>
      <c r="K9" s="5">
        <v>0</v>
      </c>
      <c r="L9" s="5">
        <v>455.03</v>
      </c>
      <c r="M9" s="21"/>
    </row>
    <row r="10" spans="1:13" ht="17.25" customHeight="1" x14ac:dyDescent="0.25">
      <c r="A10" s="3">
        <v>2014</v>
      </c>
      <c r="B10" s="2">
        <v>41870</v>
      </c>
      <c r="C10" s="1" t="s">
        <v>27</v>
      </c>
      <c r="D10" s="1" t="s">
        <v>28</v>
      </c>
      <c r="E10" s="4" t="s">
        <v>29</v>
      </c>
      <c r="F10" s="6" t="s">
        <v>14</v>
      </c>
      <c r="G10" s="1" t="s">
        <v>15</v>
      </c>
      <c r="H10" s="5">
        <v>0</v>
      </c>
      <c r="J10" s="5">
        <f t="shared" si="0"/>
        <v>2500</v>
      </c>
      <c r="K10" s="5">
        <v>1739.98</v>
      </c>
      <c r="L10" s="5">
        <v>31431.63</v>
      </c>
      <c r="M10" s="21">
        <v>31985.93</v>
      </c>
    </row>
    <row r="11" spans="1:13" ht="17.25" customHeight="1" x14ac:dyDescent="0.25">
      <c r="A11" s="3">
        <v>2014</v>
      </c>
      <c r="B11" s="2">
        <v>41902</v>
      </c>
      <c r="C11" s="1" t="s">
        <v>30</v>
      </c>
      <c r="D11" s="1" t="s">
        <v>24</v>
      </c>
      <c r="E11" s="4" t="s">
        <v>24</v>
      </c>
      <c r="F11" s="6" t="s">
        <v>14</v>
      </c>
      <c r="G11" s="1" t="s">
        <v>15</v>
      </c>
      <c r="H11" s="5">
        <v>0</v>
      </c>
      <c r="J11" s="5">
        <f t="shared" si="0"/>
        <v>2500</v>
      </c>
      <c r="K11" s="5">
        <v>508.2</v>
      </c>
      <c r="L11" s="5">
        <v>5518.45</v>
      </c>
      <c r="M11" s="21">
        <v>4581.83</v>
      </c>
    </row>
    <row r="12" spans="1:13" ht="17.25" customHeight="1" x14ac:dyDescent="0.25">
      <c r="A12" s="3">
        <v>2014</v>
      </c>
      <c r="B12" s="2">
        <v>41907</v>
      </c>
      <c r="C12" s="1" t="s">
        <v>31</v>
      </c>
      <c r="D12" s="1" t="s">
        <v>32</v>
      </c>
      <c r="E12" s="4" t="s">
        <v>33</v>
      </c>
      <c r="F12" s="6" t="s">
        <v>14</v>
      </c>
      <c r="G12" s="1" t="s">
        <v>34</v>
      </c>
      <c r="H12" s="5">
        <v>0</v>
      </c>
      <c r="J12" s="5">
        <v>0</v>
      </c>
      <c r="K12" s="5">
        <v>0</v>
      </c>
      <c r="L12" s="5">
        <v>0</v>
      </c>
      <c r="M12" s="21">
        <v>0</v>
      </c>
    </row>
    <row r="13" spans="1:13" ht="17.25" customHeight="1" x14ac:dyDescent="0.25">
      <c r="A13" s="3">
        <v>2014</v>
      </c>
      <c r="B13" s="2">
        <v>41991</v>
      </c>
      <c r="C13" s="1" t="s">
        <v>35</v>
      </c>
      <c r="D13" s="1" t="s">
        <v>36</v>
      </c>
      <c r="E13" s="4" t="s">
        <v>37</v>
      </c>
      <c r="F13" s="6" t="s">
        <v>14</v>
      </c>
      <c r="G13" s="1" t="s">
        <v>15</v>
      </c>
      <c r="H13" s="5">
        <v>0</v>
      </c>
      <c r="J13" s="5">
        <f t="shared" ref="J13:J14" si="1">$J$4</f>
        <v>2500</v>
      </c>
      <c r="K13" s="5">
        <v>0</v>
      </c>
      <c r="L13" s="5">
        <v>929.35</v>
      </c>
      <c r="M13" s="21"/>
    </row>
    <row r="14" spans="1:13" ht="45.75" customHeight="1" thickBot="1" x14ac:dyDescent="0.3">
      <c r="A14" s="11">
        <v>2014</v>
      </c>
      <c r="B14" s="12">
        <v>42003</v>
      </c>
      <c r="C14" s="13" t="s">
        <v>38</v>
      </c>
      <c r="D14" s="13" t="s">
        <v>39</v>
      </c>
      <c r="E14" s="14" t="s">
        <v>40</v>
      </c>
      <c r="F14" s="16" t="s">
        <v>14</v>
      </c>
      <c r="G14" s="13" t="s">
        <v>15</v>
      </c>
      <c r="H14" s="15">
        <v>0</v>
      </c>
      <c r="J14" s="5">
        <f t="shared" si="1"/>
        <v>2500</v>
      </c>
      <c r="K14" s="15">
        <v>0</v>
      </c>
      <c r="L14" s="15">
        <v>910</v>
      </c>
      <c r="M14" s="21"/>
    </row>
    <row r="15" spans="1:13" ht="22.5" customHeight="1" thickBot="1" x14ac:dyDescent="0.3">
      <c r="A15" s="23">
        <v>2014</v>
      </c>
      <c r="B15" s="24" t="s">
        <v>96</v>
      </c>
      <c r="C15" s="25"/>
      <c r="D15" s="25"/>
      <c r="E15" s="26"/>
      <c r="F15" s="28"/>
      <c r="G15" s="25"/>
      <c r="H15" s="27">
        <f>SUM(H4:H14)</f>
        <v>0</v>
      </c>
      <c r="J15" s="27">
        <f t="shared" ref="J15" si="2">SUM(J4:J14)</f>
        <v>25000</v>
      </c>
      <c r="K15" s="27">
        <f t="shared" ref="K15" si="3">SUM(K4:K14)</f>
        <v>2502.2799999999997</v>
      </c>
      <c r="L15" s="27">
        <f t="shared" ref="L15" si="4">SUM(L4:L14)</f>
        <v>59857.079999999994</v>
      </c>
      <c r="M15" s="27">
        <f t="shared" ref="M15" si="5">SUM(M4:M14)</f>
        <v>51013.01</v>
      </c>
    </row>
    <row r="16" spans="1:13" ht="45.75" customHeight="1" x14ac:dyDescent="0.25">
      <c r="A16" s="17"/>
      <c r="B16" s="18"/>
      <c r="C16" s="19"/>
      <c r="D16" s="19"/>
      <c r="E16" s="20"/>
      <c r="F16" s="22"/>
      <c r="G16" s="19"/>
      <c r="H16" s="21"/>
      <c r="J16" s="21"/>
      <c r="K16" s="21"/>
      <c r="L16" s="21"/>
      <c r="M16" s="21"/>
    </row>
    <row r="17" spans="1:13" ht="17.25" customHeight="1" x14ac:dyDescent="0.25">
      <c r="A17" s="3">
        <v>2015</v>
      </c>
      <c r="B17" s="2">
        <v>42005</v>
      </c>
      <c r="C17" s="1" t="s">
        <v>41</v>
      </c>
      <c r="D17" s="1" t="s">
        <v>39</v>
      </c>
      <c r="E17" s="4" t="s">
        <v>42</v>
      </c>
      <c r="F17" s="6" t="s">
        <v>14</v>
      </c>
      <c r="G17" s="1" t="s">
        <v>15</v>
      </c>
      <c r="H17" s="5">
        <v>0</v>
      </c>
      <c r="J17" s="5">
        <f t="shared" ref="J17:J24" si="6">$J$4</f>
        <v>2500</v>
      </c>
      <c r="K17" s="5">
        <v>0</v>
      </c>
      <c r="L17" s="5">
        <v>1262</v>
      </c>
      <c r="M17" s="21"/>
    </row>
    <row r="18" spans="1:13" ht="26.25" customHeight="1" x14ac:dyDescent="0.25">
      <c r="A18" s="3">
        <v>2015</v>
      </c>
      <c r="B18" s="2">
        <v>42138</v>
      </c>
      <c r="C18" s="1" t="s">
        <v>43</v>
      </c>
      <c r="D18" s="1" t="s">
        <v>12</v>
      </c>
      <c r="E18" s="4" t="s">
        <v>44</v>
      </c>
      <c r="F18" s="6" t="s">
        <v>14</v>
      </c>
      <c r="G18" s="1" t="s">
        <v>15</v>
      </c>
      <c r="H18" s="5">
        <v>0</v>
      </c>
      <c r="J18" s="5">
        <f t="shared" si="6"/>
        <v>2500</v>
      </c>
      <c r="K18" s="5">
        <v>0</v>
      </c>
      <c r="L18" s="5">
        <v>1936.67</v>
      </c>
      <c r="M18" s="21">
        <v>456.03999999999996</v>
      </c>
    </row>
    <row r="19" spans="1:13" ht="17.25" customHeight="1" x14ac:dyDescent="0.25">
      <c r="A19" s="3">
        <v>2015</v>
      </c>
      <c r="B19" s="2">
        <v>42192</v>
      </c>
      <c r="C19" s="1" t="s">
        <v>45</v>
      </c>
      <c r="D19" s="1" t="s">
        <v>28</v>
      </c>
      <c r="E19" s="4" t="s">
        <v>46</v>
      </c>
      <c r="F19" s="6" t="s">
        <v>14</v>
      </c>
      <c r="G19" s="1" t="s">
        <v>15</v>
      </c>
      <c r="H19" s="5">
        <v>0</v>
      </c>
      <c r="J19" s="5">
        <f t="shared" si="6"/>
        <v>2500</v>
      </c>
      <c r="K19" s="5">
        <v>0</v>
      </c>
      <c r="L19" s="5">
        <v>4229.9799999999996</v>
      </c>
      <c r="M19" s="21">
        <v>2772.2799999999997</v>
      </c>
    </row>
    <row r="20" spans="1:13" ht="17.25" customHeight="1" x14ac:dyDescent="0.25">
      <c r="A20" s="3">
        <v>2015</v>
      </c>
      <c r="B20" s="2">
        <v>42225</v>
      </c>
      <c r="C20" s="1" t="s">
        <v>47</v>
      </c>
      <c r="D20" s="1" t="s">
        <v>21</v>
      </c>
      <c r="E20" s="4" t="s">
        <v>48</v>
      </c>
      <c r="F20" s="6" t="s">
        <v>14</v>
      </c>
      <c r="G20" s="1" t="s">
        <v>15</v>
      </c>
      <c r="H20" s="5">
        <v>0</v>
      </c>
      <c r="J20" s="5">
        <f t="shared" si="6"/>
        <v>2500</v>
      </c>
      <c r="K20" s="5">
        <v>137.94</v>
      </c>
      <c r="L20" s="5">
        <v>1181.43</v>
      </c>
      <c r="M20" s="21"/>
    </row>
    <row r="21" spans="1:13" ht="17.25" customHeight="1" x14ac:dyDescent="0.25">
      <c r="A21" s="3">
        <v>2015</v>
      </c>
      <c r="B21" s="2">
        <v>42236</v>
      </c>
      <c r="C21" s="1" t="s">
        <v>49</v>
      </c>
      <c r="D21" s="1" t="s">
        <v>50</v>
      </c>
      <c r="E21" s="4" t="s">
        <v>51</v>
      </c>
      <c r="F21" s="6" t="s">
        <v>14</v>
      </c>
      <c r="G21" s="1" t="s">
        <v>34</v>
      </c>
      <c r="H21" s="5">
        <v>0</v>
      </c>
      <c r="J21" s="5">
        <v>0</v>
      </c>
      <c r="K21" s="5">
        <v>0</v>
      </c>
      <c r="L21" s="5">
        <v>0</v>
      </c>
      <c r="M21" s="21">
        <v>0</v>
      </c>
    </row>
    <row r="22" spans="1:13" ht="17.25" customHeight="1" x14ac:dyDescent="0.25">
      <c r="A22" s="3">
        <v>2015</v>
      </c>
      <c r="B22" s="2">
        <v>42278</v>
      </c>
      <c r="C22" s="1" t="s">
        <v>52</v>
      </c>
      <c r="D22" s="1" t="s">
        <v>53</v>
      </c>
      <c r="E22" s="4" t="s">
        <v>54</v>
      </c>
      <c r="F22" s="6" t="s">
        <v>14</v>
      </c>
      <c r="G22" s="1" t="s">
        <v>15</v>
      </c>
      <c r="H22" s="5">
        <v>0</v>
      </c>
      <c r="J22" s="5">
        <f t="shared" si="6"/>
        <v>2500</v>
      </c>
      <c r="K22" s="5">
        <v>0</v>
      </c>
      <c r="L22" s="5">
        <v>164.63</v>
      </c>
      <c r="M22" s="21"/>
    </row>
    <row r="23" spans="1:13" ht="17.25" customHeight="1" x14ac:dyDescent="0.25">
      <c r="A23" s="3">
        <v>2015</v>
      </c>
      <c r="B23" s="2">
        <v>42289</v>
      </c>
      <c r="C23" s="1" t="s">
        <v>55</v>
      </c>
      <c r="D23" s="1" t="s">
        <v>32</v>
      </c>
      <c r="E23" s="4" t="s">
        <v>56</v>
      </c>
      <c r="F23" s="6" t="s">
        <v>14</v>
      </c>
      <c r="G23" s="1" t="s">
        <v>57</v>
      </c>
      <c r="H23" s="5">
        <v>0</v>
      </c>
      <c r="J23" s="5">
        <v>0</v>
      </c>
      <c r="K23" s="5">
        <v>0</v>
      </c>
      <c r="L23" s="5">
        <v>0</v>
      </c>
      <c r="M23" s="21">
        <v>0</v>
      </c>
    </row>
    <row r="24" spans="1:13" ht="26.25" customHeight="1" x14ac:dyDescent="0.25">
      <c r="A24" s="3">
        <v>2015</v>
      </c>
      <c r="B24" s="2">
        <v>42290</v>
      </c>
      <c r="C24" s="1" t="s">
        <v>58</v>
      </c>
      <c r="D24" s="1" t="s">
        <v>28</v>
      </c>
      <c r="E24" s="4" t="s">
        <v>59</v>
      </c>
      <c r="F24" s="6" t="s">
        <v>14</v>
      </c>
      <c r="G24" s="1" t="s">
        <v>15</v>
      </c>
      <c r="H24" s="5">
        <v>0</v>
      </c>
      <c r="J24" s="5">
        <f t="shared" si="6"/>
        <v>2500</v>
      </c>
      <c r="K24" s="5">
        <v>0</v>
      </c>
      <c r="L24" s="5">
        <v>1543.12</v>
      </c>
      <c r="M24" s="21">
        <v>58.549999999999955</v>
      </c>
    </row>
    <row r="25" spans="1:13" ht="26.25" customHeight="1" thickBot="1" x14ac:dyDescent="0.3">
      <c r="A25" s="3">
        <v>2015</v>
      </c>
      <c r="B25" s="2">
        <v>42341</v>
      </c>
      <c r="C25" s="1" t="s">
        <v>60</v>
      </c>
      <c r="D25" s="1" t="s">
        <v>53</v>
      </c>
      <c r="E25" s="4" t="s">
        <v>61</v>
      </c>
      <c r="F25" s="6" t="s">
        <v>14</v>
      </c>
      <c r="G25" s="1" t="s">
        <v>62</v>
      </c>
      <c r="H25" s="5">
        <v>0</v>
      </c>
      <c r="J25" s="5">
        <v>0</v>
      </c>
      <c r="K25" s="5">
        <v>0</v>
      </c>
      <c r="L25" s="5">
        <v>0</v>
      </c>
      <c r="M25" s="21">
        <v>0</v>
      </c>
    </row>
    <row r="26" spans="1:13" ht="22.5" customHeight="1" thickBot="1" x14ac:dyDescent="0.3">
      <c r="A26" s="23">
        <v>2015</v>
      </c>
      <c r="B26" s="24" t="s">
        <v>96</v>
      </c>
      <c r="C26" s="25"/>
      <c r="D26" s="25"/>
      <c r="E26" s="26"/>
      <c r="F26" s="28"/>
      <c r="G26" s="25"/>
      <c r="H26" s="27">
        <f>SUM(H17:H25)</f>
        <v>0</v>
      </c>
      <c r="J26" s="27">
        <f t="shared" ref="J26" si="7">SUM(J17:J25)</f>
        <v>15000</v>
      </c>
      <c r="K26" s="27">
        <f t="shared" ref="K26" si="8">SUM(K17:K25)</f>
        <v>137.94</v>
      </c>
      <c r="L26" s="27">
        <f t="shared" ref="L26" si="9">SUM(L17:L25)</f>
        <v>10317.829999999998</v>
      </c>
      <c r="M26" s="27">
        <f t="shared" ref="M26" si="10">SUM(M17:M25)</f>
        <v>3286.87</v>
      </c>
    </row>
    <row r="27" spans="1:13" ht="26.25" customHeight="1" x14ac:dyDescent="0.25">
      <c r="A27" s="3"/>
      <c r="B27" s="2"/>
      <c r="C27" s="1"/>
      <c r="D27" s="1"/>
      <c r="E27" s="4"/>
      <c r="F27" s="6"/>
      <c r="G27" s="1"/>
      <c r="H27" s="5"/>
      <c r="J27" s="5"/>
      <c r="K27" s="5"/>
      <c r="L27" s="5"/>
      <c r="M27" s="5"/>
    </row>
    <row r="28" spans="1:13" ht="17.25" customHeight="1" x14ac:dyDescent="0.25">
      <c r="A28" s="3">
        <v>2016</v>
      </c>
      <c r="B28" s="2">
        <v>42370</v>
      </c>
      <c r="C28" s="1" t="s">
        <v>63</v>
      </c>
      <c r="D28" s="1" t="s">
        <v>32</v>
      </c>
      <c r="E28" s="4" t="s">
        <v>64</v>
      </c>
      <c r="F28" s="6" t="s">
        <v>14</v>
      </c>
      <c r="G28" s="1" t="s">
        <v>15</v>
      </c>
      <c r="H28" s="5">
        <v>0</v>
      </c>
      <c r="J28" s="5">
        <f t="shared" ref="J28:J31" si="11">$J$4</f>
        <v>2500</v>
      </c>
      <c r="K28" s="5">
        <v>0</v>
      </c>
      <c r="L28" s="5">
        <v>306.8</v>
      </c>
      <c r="M28" s="21"/>
    </row>
    <row r="29" spans="1:13" ht="17.25" customHeight="1" x14ac:dyDescent="0.25">
      <c r="A29" s="3">
        <v>2016</v>
      </c>
      <c r="B29" s="2">
        <v>42432</v>
      </c>
      <c r="C29" s="1" t="s">
        <v>65</v>
      </c>
      <c r="D29" s="1" t="s">
        <v>12</v>
      </c>
      <c r="E29" s="4" t="s">
        <v>66</v>
      </c>
      <c r="F29" s="6" t="s">
        <v>14</v>
      </c>
      <c r="G29" s="1" t="s">
        <v>15</v>
      </c>
      <c r="H29" s="5">
        <v>0</v>
      </c>
      <c r="J29" s="5">
        <f t="shared" si="11"/>
        <v>2500</v>
      </c>
      <c r="K29" s="5">
        <v>0</v>
      </c>
      <c r="L29" s="5">
        <v>1338.62</v>
      </c>
      <c r="M29" s="21"/>
    </row>
    <row r="30" spans="1:13" ht="17.25" customHeight="1" x14ac:dyDescent="0.25">
      <c r="A30" s="3">
        <v>2016</v>
      </c>
      <c r="B30" s="2">
        <v>42520</v>
      </c>
      <c r="C30" s="1" t="s">
        <v>67</v>
      </c>
      <c r="D30" s="1" t="s">
        <v>12</v>
      </c>
      <c r="E30" s="4" t="s">
        <v>68</v>
      </c>
      <c r="F30" s="6" t="s">
        <v>14</v>
      </c>
      <c r="G30" s="1" t="s">
        <v>15</v>
      </c>
      <c r="H30" s="5">
        <v>0</v>
      </c>
      <c r="J30" s="5">
        <f t="shared" si="11"/>
        <v>2500</v>
      </c>
      <c r="K30" s="5">
        <v>0</v>
      </c>
      <c r="L30" s="5">
        <v>779.21</v>
      </c>
      <c r="M30" s="21"/>
    </row>
    <row r="31" spans="1:13" ht="17.25" customHeight="1" thickBot="1" x14ac:dyDescent="0.3">
      <c r="A31" s="3">
        <v>2016</v>
      </c>
      <c r="B31" s="2">
        <v>42541</v>
      </c>
      <c r="C31" s="1" t="s">
        <v>69</v>
      </c>
      <c r="D31" s="1" t="s">
        <v>21</v>
      </c>
      <c r="E31" s="4" t="s">
        <v>70</v>
      </c>
      <c r="F31" s="6" t="s">
        <v>14</v>
      </c>
      <c r="G31" s="1" t="s">
        <v>15</v>
      </c>
      <c r="H31" s="5">
        <v>0</v>
      </c>
      <c r="J31" s="5">
        <f t="shared" si="11"/>
        <v>2500</v>
      </c>
      <c r="K31" s="5">
        <v>0</v>
      </c>
      <c r="L31" s="5">
        <v>2957.91</v>
      </c>
      <c r="M31" s="21">
        <v>1487.4899999999998</v>
      </c>
    </row>
    <row r="32" spans="1:13" ht="22.5" customHeight="1" thickBot="1" x14ac:dyDescent="0.3">
      <c r="A32" s="23">
        <v>2016</v>
      </c>
      <c r="B32" s="24" t="s">
        <v>96</v>
      </c>
      <c r="C32" s="25"/>
      <c r="D32" s="25"/>
      <c r="E32" s="26"/>
      <c r="F32" s="28"/>
      <c r="G32" s="25"/>
      <c r="H32" s="27">
        <f>SUM(H28:H31)</f>
        <v>0</v>
      </c>
      <c r="J32" s="27">
        <f t="shared" ref="J32" si="12">SUM(J28:J31)</f>
        <v>10000</v>
      </c>
      <c r="K32" s="27">
        <f t="shared" ref="K32" si="13">SUM(K28:K31)</f>
        <v>0</v>
      </c>
      <c r="L32" s="27">
        <f t="shared" ref="L32" si="14">SUM(L28:L31)</f>
        <v>5382.54</v>
      </c>
      <c r="M32" s="27">
        <f t="shared" ref="M32" si="15">SUM(M28:M31)</f>
        <v>1487.4899999999998</v>
      </c>
    </row>
    <row r="33" spans="1:13" ht="22.5" customHeight="1" x14ac:dyDescent="0.25">
      <c r="A33" s="29"/>
      <c r="B33" s="30"/>
      <c r="C33" s="31"/>
      <c r="D33" s="31"/>
      <c r="E33" s="32"/>
      <c r="F33" s="34"/>
      <c r="G33" s="31"/>
      <c r="H33" s="33"/>
      <c r="J33" s="33"/>
      <c r="K33" s="33"/>
      <c r="L33" s="33"/>
      <c r="M33" s="33"/>
    </row>
    <row r="34" spans="1:13" ht="17.25" customHeight="1" thickBot="1" x14ac:dyDescent="0.3">
      <c r="A34" s="3">
        <v>2017</v>
      </c>
      <c r="B34" s="2">
        <v>42879</v>
      </c>
      <c r="C34" s="1" t="s">
        <v>71</v>
      </c>
      <c r="D34" s="1" t="s">
        <v>72</v>
      </c>
      <c r="E34" s="4" t="s">
        <v>73</v>
      </c>
      <c r="F34" s="6" t="s">
        <v>14</v>
      </c>
      <c r="G34" s="1" t="s">
        <v>15</v>
      </c>
      <c r="H34" s="5">
        <v>0</v>
      </c>
      <c r="J34" s="5">
        <f>$J$4</f>
        <v>2500</v>
      </c>
      <c r="K34" s="5">
        <v>0</v>
      </c>
      <c r="L34" s="5">
        <v>754.5</v>
      </c>
      <c r="M34" s="45"/>
    </row>
    <row r="35" spans="1:13" ht="22.5" customHeight="1" thickBot="1" x14ac:dyDescent="0.3">
      <c r="A35" s="23">
        <v>2017</v>
      </c>
      <c r="B35" s="24" t="s">
        <v>96</v>
      </c>
      <c r="C35" s="25"/>
      <c r="D35" s="25"/>
      <c r="E35" s="26"/>
      <c r="F35" s="28"/>
      <c r="G35" s="25"/>
      <c r="H35" s="27">
        <f>SUM(H34:H34)</f>
        <v>0</v>
      </c>
      <c r="J35" s="27">
        <f t="shared" ref="J35" si="16">SUM(J34:J34)</f>
        <v>2500</v>
      </c>
      <c r="K35" s="27">
        <f t="shared" ref="K35" si="17">SUM(K34:K34)</f>
        <v>0</v>
      </c>
      <c r="L35" s="27">
        <f t="shared" ref="L35" si="18">SUM(L34:L34)</f>
        <v>754.5</v>
      </c>
      <c r="M35" s="27">
        <f t="shared" ref="M35" si="19">SUM(M34:M34)</f>
        <v>0</v>
      </c>
    </row>
    <row r="36" spans="1:13" ht="17.25" customHeight="1" x14ac:dyDescent="0.25">
      <c r="A36" s="3"/>
      <c r="B36" s="2"/>
      <c r="C36" s="1"/>
      <c r="D36" s="1"/>
      <c r="E36" s="4"/>
      <c r="F36" s="6"/>
      <c r="G36" s="1"/>
      <c r="H36" s="5"/>
      <c r="J36" s="5"/>
      <c r="K36" s="5"/>
      <c r="L36" s="5"/>
      <c r="M36" s="5"/>
    </row>
    <row r="37" spans="1:13" ht="17.25" customHeight="1" x14ac:dyDescent="0.25">
      <c r="A37" s="3">
        <v>2018</v>
      </c>
      <c r="B37" s="2">
        <v>43118</v>
      </c>
      <c r="C37" s="1" t="s">
        <v>74</v>
      </c>
      <c r="D37" s="1" t="s">
        <v>53</v>
      </c>
      <c r="E37" s="4" t="s">
        <v>24</v>
      </c>
      <c r="F37" s="6" t="s">
        <v>14</v>
      </c>
      <c r="G37" s="1" t="s">
        <v>15</v>
      </c>
      <c r="H37" s="5">
        <v>0</v>
      </c>
      <c r="J37" s="5">
        <f t="shared" ref="J37:J41" si="20">$J$4</f>
        <v>2500</v>
      </c>
      <c r="K37" s="5">
        <v>653.4</v>
      </c>
      <c r="L37" s="5">
        <v>4227</v>
      </c>
      <c r="M37" s="21">
        <v>3422.67</v>
      </c>
    </row>
    <row r="38" spans="1:13" ht="17.25" customHeight="1" x14ac:dyDescent="0.25">
      <c r="A38" s="3">
        <v>2018</v>
      </c>
      <c r="B38" s="2">
        <v>43118</v>
      </c>
      <c r="C38" s="1" t="s">
        <v>75</v>
      </c>
      <c r="D38" s="1" t="s">
        <v>50</v>
      </c>
      <c r="E38" s="4" t="s">
        <v>76</v>
      </c>
      <c r="F38" s="6" t="s">
        <v>14</v>
      </c>
      <c r="G38" s="1" t="s">
        <v>15</v>
      </c>
      <c r="H38" s="5">
        <v>0</v>
      </c>
      <c r="J38" s="5">
        <f t="shared" si="20"/>
        <v>2500</v>
      </c>
      <c r="K38" s="5">
        <v>0</v>
      </c>
      <c r="L38" s="5">
        <v>3373.54</v>
      </c>
      <c r="M38" s="21">
        <v>1907.2800000000002</v>
      </c>
    </row>
    <row r="39" spans="1:13" ht="17.25" customHeight="1" x14ac:dyDescent="0.25">
      <c r="A39" s="3">
        <v>2018</v>
      </c>
      <c r="B39" s="2">
        <v>43198</v>
      </c>
      <c r="C39" s="1" t="s">
        <v>77</v>
      </c>
      <c r="D39" s="1" t="s">
        <v>78</v>
      </c>
      <c r="E39" s="4" t="s">
        <v>79</v>
      </c>
      <c r="F39" s="6" t="s">
        <v>14</v>
      </c>
      <c r="G39" s="1" t="s">
        <v>15</v>
      </c>
      <c r="H39" s="5">
        <v>0</v>
      </c>
      <c r="J39" s="5">
        <f t="shared" si="20"/>
        <v>2500</v>
      </c>
      <c r="K39" s="5">
        <v>3593.7</v>
      </c>
      <c r="L39" s="5">
        <v>76365</v>
      </c>
      <c r="M39" s="21">
        <v>79222.36</v>
      </c>
    </row>
    <row r="40" spans="1:13" ht="26.25" customHeight="1" x14ac:dyDescent="0.25">
      <c r="A40" s="3">
        <v>2018</v>
      </c>
      <c r="B40" s="2">
        <v>43256</v>
      </c>
      <c r="C40" s="1" t="s">
        <v>80</v>
      </c>
      <c r="D40" s="1" t="s">
        <v>53</v>
      </c>
      <c r="E40" s="4" t="s">
        <v>81</v>
      </c>
      <c r="F40" s="6" t="s">
        <v>14</v>
      </c>
      <c r="G40" s="1" t="s">
        <v>15</v>
      </c>
      <c r="H40" s="5">
        <v>0</v>
      </c>
      <c r="J40" s="5">
        <f t="shared" si="20"/>
        <v>2500</v>
      </c>
      <c r="K40" s="5">
        <v>252.08</v>
      </c>
      <c r="L40" s="5">
        <v>6528</v>
      </c>
      <c r="M40" s="21">
        <v>5345.37</v>
      </c>
    </row>
    <row r="41" spans="1:13" ht="26.25" customHeight="1" thickBot="1" x14ac:dyDescent="0.3">
      <c r="A41" s="3">
        <v>2018</v>
      </c>
      <c r="B41" s="2">
        <v>43426</v>
      </c>
      <c r="C41" s="1" t="s">
        <v>82</v>
      </c>
      <c r="D41" s="1" t="s">
        <v>78</v>
      </c>
      <c r="E41" s="4" t="s">
        <v>83</v>
      </c>
      <c r="F41" s="6" t="s">
        <v>14</v>
      </c>
      <c r="G41" s="1" t="s">
        <v>15</v>
      </c>
      <c r="H41" s="5">
        <v>0</v>
      </c>
      <c r="J41" s="5">
        <f t="shared" si="20"/>
        <v>2500</v>
      </c>
      <c r="K41" s="5">
        <v>5962.28</v>
      </c>
      <c r="L41" s="5">
        <v>255866</v>
      </c>
      <c r="M41" s="21">
        <v>262886.94</v>
      </c>
    </row>
    <row r="42" spans="1:13" ht="22.5" customHeight="1" thickBot="1" x14ac:dyDescent="0.3">
      <c r="A42" s="23">
        <v>2018</v>
      </c>
      <c r="B42" s="24" t="s">
        <v>96</v>
      </c>
      <c r="C42" s="25"/>
      <c r="D42" s="25"/>
      <c r="E42" s="26"/>
      <c r="F42" s="28"/>
      <c r="G42" s="25"/>
      <c r="H42" s="27">
        <f>SUM(H37:H41)</f>
        <v>0</v>
      </c>
      <c r="J42" s="27">
        <f t="shared" ref="J42" si="21">SUM(J37:J41)</f>
        <v>12500</v>
      </c>
      <c r="K42" s="27">
        <f t="shared" ref="K42" si="22">SUM(K37:K41)</f>
        <v>10461.459999999999</v>
      </c>
      <c r="L42" s="27">
        <f t="shared" ref="L42" si="23">SUM(L37:L41)</f>
        <v>346359.54</v>
      </c>
      <c r="M42" s="27">
        <f t="shared" ref="M42" si="24">SUM(M37:M41)</f>
        <v>352784.62</v>
      </c>
    </row>
    <row r="43" spans="1:13" ht="26.25" customHeight="1" x14ac:dyDescent="0.25">
      <c r="A43" s="3"/>
      <c r="B43" s="2"/>
      <c r="C43" s="1"/>
      <c r="D43" s="1"/>
      <c r="E43" s="4"/>
      <c r="F43" s="6"/>
      <c r="G43" s="1"/>
      <c r="H43" s="5"/>
      <c r="J43" s="5"/>
      <c r="K43" s="5"/>
      <c r="L43" s="5"/>
      <c r="M43" s="5"/>
    </row>
    <row r="44" spans="1:13" ht="17.25" customHeight="1" thickBot="1" x14ac:dyDescent="0.3">
      <c r="A44" s="3">
        <v>2019</v>
      </c>
      <c r="B44" s="2">
        <v>43480</v>
      </c>
      <c r="C44" s="1" t="s">
        <v>84</v>
      </c>
      <c r="D44" s="1" t="s">
        <v>85</v>
      </c>
      <c r="E44" s="4" t="s">
        <v>86</v>
      </c>
      <c r="F44" s="6" t="s">
        <v>14</v>
      </c>
      <c r="G44" s="1" t="s">
        <v>34</v>
      </c>
      <c r="H44" s="5">
        <v>0</v>
      </c>
      <c r="J44" s="5">
        <v>0</v>
      </c>
      <c r="K44" s="5">
        <v>0</v>
      </c>
      <c r="L44" s="5">
        <v>0</v>
      </c>
      <c r="M44" s="5">
        <v>0</v>
      </c>
    </row>
    <row r="45" spans="1:13" ht="22.5" customHeight="1" thickBot="1" x14ac:dyDescent="0.3">
      <c r="A45" s="23">
        <v>2019</v>
      </c>
      <c r="B45" s="24" t="s">
        <v>96</v>
      </c>
      <c r="C45" s="25"/>
      <c r="D45" s="25"/>
      <c r="E45" s="26"/>
      <c r="F45" s="28"/>
      <c r="G45" s="25"/>
      <c r="H45" s="27">
        <f>SUM(H44:H44)</f>
        <v>0</v>
      </c>
      <c r="J45" s="27">
        <f t="shared" ref="J45" si="25">SUM(J44:J44)</f>
        <v>0</v>
      </c>
      <c r="K45" s="27">
        <f t="shared" ref="K45" si="26">SUM(K44:K44)</f>
        <v>0</v>
      </c>
      <c r="L45" s="27">
        <f t="shared" ref="L45" si="27">SUM(L44:L44)</f>
        <v>0</v>
      </c>
      <c r="M45" s="27">
        <f t="shared" ref="M45" si="28">SUM(M44:M44)</f>
        <v>0</v>
      </c>
    </row>
    <row r="46" spans="1:13" ht="17.25" customHeight="1" thickBot="1" x14ac:dyDescent="0.3">
      <c r="A46" s="3"/>
      <c r="B46" s="2"/>
      <c r="C46" s="1"/>
      <c r="D46" s="1"/>
      <c r="E46" s="4"/>
      <c r="F46" s="6"/>
      <c r="G46" s="1"/>
      <c r="H46" s="5"/>
      <c r="J46" s="5"/>
      <c r="K46" s="5"/>
      <c r="L46" s="5"/>
      <c r="M46" s="5"/>
    </row>
    <row r="47" spans="1:13" ht="22.5" customHeight="1" thickBot="1" x14ac:dyDescent="0.3">
      <c r="A47" s="23">
        <v>2020</v>
      </c>
      <c r="B47" s="24" t="s">
        <v>96</v>
      </c>
      <c r="C47" s="25"/>
      <c r="D47" s="25"/>
      <c r="E47" s="26"/>
      <c r="F47" s="28"/>
      <c r="G47" s="25"/>
      <c r="H47" s="27">
        <f>SUM(H46:H46)</f>
        <v>0</v>
      </c>
      <c r="J47" s="27">
        <f t="shared" ref="J47" si="29">SUM(J46:J46)</f>
        <v>0</v>
      </c>
      <c r="K47" s="27">
        <f t="shared" ref="K47" si="30">SUM(K46:K46)</f>
        <v>0</v>
      </c>
      <c r="L47" s="27">
        <f t="shared" ref="L47" si="31">SUM(L46:L46)</f>
        <v>0</v>
      </c>
      <c r="M47" s="27">
        <f t="shared" ref="M47" si="32">SUM(M46:M46)</f>
        <v>0</v>
      </c>
    </row>
    <row r="48" spans="1:13" ht="22.5" customHeight="1" x14ac:dyDescent="0.25">
      <c r="A48" s="29"/>
      <c r="B48" s="30"/>
      <c r="C48" s="31"/>
      <c r="D48" s="31"/>
      <c r="E48" s="32"/>
      <c r="F48" s="34"/>
      <c r="G48" s="31"/>
      <c r="H48" s="33"/>
      <c r="J48" s="33"/>
      <c r="K48" s="33"/>
      <c r="L48" s="33"/>
      <c r="M48" s="33"/>
    </row>
    <row r="49" spans="1:13" ht="17.25" customHeight="1" x14ac:dyDescent="0.25">
      <c r="A49" s="3">
        <v>2021</v>
      </c>
      <c r="B49" s="2">
        <v>44238</v>
      </c>
      <c r="C49" s="1" t="s">
        <v>87</v>
      </c>
      <c r="D49" s="1" t="s">
        <v>24</v>
      </c>
      <c r="E49" s="4" t="s">
        <v>88</v>
      </c>
      <c r="F49" s="6" t="s">
        <v>14</v>
      </c>
      <c r="G49" s="1" t="s">
        <v>15</v>
      </c>
      <c r="H49" s="5">
        <v>0</v>
      </c>
      <c r="J49" s="5">
        <f>$J$4</f>
        <v>2500</v>
      </c>
      <c r="K49" s="5">
        <v>728.48</v>
      </c>
      <c r="L49" s="5">
        <v>5202.75</v>
      </c>
      <c r="M49" s="5">
        <v>4483.26</v>
      </c>
    </row>
    <row r="50" spans="1:13" ht="17.25" customHeight="1" thickBot="1" x14ac:dyDescent="0.3">
      <c r="A50" s="3">
        <v>2021</v>
      </c>
      <c r="B50" s="2">
        <v>44381</v>
      </c>
      <c r="C50" s="1" t="s">
        <v>89</v>
      </c>
      <c r="D50" s="1" t="s">
        <v>24</v>
      </c>
      <c r="E50" s="4" t="s">
        <v>90</v>
      </c>
      <c r="F50" s="6" t="s">
        <v>91</v>
      </c>
      <c r="G50" s="1" t="s">
        <v>92</v>
      </c>
      <c r="H50" s="5">
        <v>25000</v>
      </c>
      <c r="J50" s="5">
        <v>0</v>
      </c>
      <c r="K50" s="5">
        <v>0</v>
      </c>
      <c r="L50" s="5">
        <v>0</v>
      </c>
      <c r="M50" s="5">
        <v>0</v>
      </c>
    </row>
    <row r="51" spans="1:13" ht="22.5" customHeight="1" thickBot="1" x14ac:dyDescent="0.3">
      <c r="A51" s="23">
        <v>2021</v>
      </c>
      <c r="B51" s="24" t="s">
        <v>96</v>
      </c>
      <c r="C51" s="25"/>
      <c r="D51" s="25"/>
      <c r="E51" s="26"/>
      <c r="F51" s="28"/>
      <c r="G51" s="25"/>
      <c r="H51" s="27">
        <f>SUM(H49:H50)</f>
        <v>25000</v>
      </c>
      <c r="J51" s="27">
        <f t="shared" ref="J51" si="33">SUM(J49:J50)</f>
        <v>2500</v>
      </c>
      <c r="K51" s="27">
        <f t="shared" ref="K51" si="34">SUM(K49:K50)</f>
        <v>728.48</v>
      </c>
      <c r="L51" s="27">
        <f t="shared" ref="L51" si="35">SUM(L49:L50)</f>
        <v>5202.75</v>
      </c>
      <c r="M51" s="27">
        <f t="shared" ref="M51" si="36">SUM(M49:M50)</f>
        <v>4483.26</v>
      </c>
    </row>
  </sheetData>
  <pageMargins left="1" right="1" top="1" bottom="1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Totaal</vt:lpstr>
      <vt:lpstr>Schadecijfers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Meulen, Otto</dc:creator>
  <cp:lastModifiedBy>van der Meulen, Otto</cp:lastModifiedBy>
  <dcterms:created xsi:type="dcterms:W3CDTF">2021-09-24T17:27:35Z</dcterms:created>
  <dcterms:modified xsi:type="dcterms:W3CDTF">2021-10-15T15:55:56Z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16.2.6.17090</vt:lpwstr>
  </property>
  <property fmtid="{D5CDD505-2E9C-101B-9397-08002B2CF9AE}" pid="3" name="MSIP_Label_38f1469a-2c2a-4aee-b92b-090d4c5468ff_Enabled">
    <vt:lpwstr>true</vt:lpwstr>
  </property>
  <property fmtid="{D5CDD505-2E9C-101B-9397-08002B2CF9AE}" pid="4" name="MSIP_Label_38f1469a-2c2a-4aee-b92b-090d4c5468ff_SetDate">
    <vt:lpwstr>2021-10-15T07:45:09Z</vt:lpwstr>
  </property>
  <property fmtid="{D5CDD505-2E9C-101B-9397-08002B2CF9AE}" pid="5" name="MSIP_Label_38f1469a-2c2a-4aee-b92b-090d4c5468ff_Method">
    <vt:lpwstr>Standard</vt:lpwstr>
  </property>
  <property fmtid="{D5CDD505-2E9C-101B-9397-08002B2CF9AE}" pid="6" name="MSIP_Label_38f1469a-2c2a-4aee-b92b-090d4c5468ff_Name">
    <vt:lpwstr>Confidential - Unmarked</vt:lpwstr>
  </property>
  <property fmtid="{D5CDD505-2E9C-101B-9397-08002B2CF9AE}" pid="7" name="MSIP_Label_38f1469a-2c2a-4aee-b92b-090d4c5468ff_SiteId">
    <vt:lpwstr>2a6e6092-73e4-4752-b1a5-477a17f5056d</vt:lpwstr>
  </property>
  <property fmtid="{D5CDD505-2E9C-101B-9397-08002B2CF9AE}" pid="8" name="MSIP_Label_38f1469a-2c2a-4aee-b92b-090d4c5468ff_ActionId">
    <vt:lpwstr>c11b721c-5789-408a-85d9-2bdd11178975</vt:lpwstr>
  </property>
  <property fmtid="{D5CDD505-2E9C-101B-9397-08002B2CF9AE}" pid="9" name="MSIP_Label_38f1469a-2c2a-4aee-b92b-090d4c5468ff_ContentBits">
    <vt:lpwstr>0</vt:lpwstr>
  </property>
</Properties>
</file>