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unitedqualitybv.sharepoint.com/klanten/Docs/De Fryske Marren/EA transport en verwerking (866 YJ)/Nota van inlichtingen/Concepten NvI 20210611/"/>
    </mc:Choice>
  </mc:AlternateContent>
  <xr:revisionPtr revIDLastSave="33" documentId="14_{53EADFF4-5FA2-4461-9815-217679E4DA88}" xr6:coauthVersionLast="47" xr6:coauthVersionMax="47" xr10:uidLastSave="{4AC3C5CF-1DD9-47D5-91EA-1957DD8A1DC4}"/>
  <bookViews>
    <workbookView xWindow="-120" yWindow="-120" windowWidth="24240" windowHeight="13140" xr2:uid="{82060E88-1CCB-4F33-98AF-01AE61D745DA}"/>
  </bookViews>
  <sheets>
    <sheet name="Voorblad" sheetId="1" r:id="rId1"/>
    <sheet name="1. Kwaliteit Perceel 1 Hout" sheetId="3" r:id="rId2"/>
    <sheet name="2. Prijs Perceel 1 Hout" sheetId="2" r:id="rId3"/>
    <sheet name="3. Fictieve inschrijfprijs Hout" sheetId="4" r:id="rId4"/>
  </sheets>
  <definedNames>
    <definedName name="_xlnm.Print_Area" localSheetId="1">'1. Kwaliteit Perceel 1 Hout'!$A$1:$G$44</definedName>
    <definedName name="_xlnm.Print_Area" localSheetId="2">'2. Prijs Perceel 1 Hout'!$A$1:$G$33</definedName>
    <definedName name="_xlnm.Print_Area" localSheetId="3">'3. Fictieve inschrijfprijs Hout'!$A$1:$C$8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a="1"/>
  <c r="F4" i="3" s="1"/>
  <c r="E40" i="3" l="1"/>
  <c r="G33" i="3"/>
  <c r="F29" i="3"/>
  <c r="F25" i="3"/>
  <c r="F13" i="3"/>
  <c r="E13" i="2"/>
  <c r="G13" i="2" s="1"/>
  <c r="E12" i="2"/>
  <c r="G12" i="2" s="1"/>
  <c r="E11" i="2"/>
  <c r="G11" i="2" s="1"/>
  <c r="E10" i="2"/>
  <c r="G10" i="2" s="1"/>
  <c r="F4" i="2"/>
  <c r="G4" i="2" s="1"/>
  <c r="F40" i="3" l="1"/>
  <c r="C4" i="4" s="1"/>
  <c r="G15" i="2"/>
  <c r="C5"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<sst xmlns="http://schemas.openxmlformats.org/spreadsheetml/2006/main" count="176" uniqueCount="122">
  <si>
    <t>Inhoud:</t>
  </si>
  <si>
    <t>T1.</t>
  </si>
  <si>
    <t>Prijsinvulformulier perceel 1 Hout</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</si>
  <si>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</si>
  <si>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</si>
  <si>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</si>
  <si>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</si>
  <si>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</si>
  <si>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</si>
  <si>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</si>
  <si>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</si>
  <si>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</si>
  <si>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</si>
  <si>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</si>
  <si>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</si>
  <si>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</si>
  <si>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</si>
  <si>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</si>
  <si>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t>Bij inschrijving een kopie van de actuele EUWID index toevoegen, waaruit de betreffende marktprijs blijkt.</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</si>
  <si>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</si>
  <si>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</si>
  <si>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</si>
  <si>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Verwerking van A-/B-hout</t>
  </si>
  <si>
    <t>PR-4</t>
  </si>
  <si>
    <t>Verwerking van C-hout</t>
  </si>
  <si>
    <t>PR-5</t>
  </si>
  <si>
    <r>
      <t xml:space="preserve">Verwerking van A-hout - </t>
    </r>
    <r>
      <rPr>
        <b/>
        <sz val="11"/>
        <color theme="1"/>
        <rFont val="Calibri Light"/>
        <family val="2"/>
        <scheme val="major"/>
      </rPr>
      <t>optioneel onderdeel van de opdracht</t>
    </r>
  </si>
  <si>
    <t>PR-6</t>
  </si>
  <si>
    <r>
      <t>Verwerking van B-hout - a</t>
    </r>
    <r>
      <rPr>
        <b/>
        <sz val="11"/>
        <color theme="1"/>
        <rFont val="Calibri Light"/>
        <family val="2"/>
        <scheme val="major"/>
      </rPr>
      <t>ls opdrachtgever de pilot met gescheiden A-hout inzameling continueert en uitbreidt naar alle milieustraten.</t>
    </r>
  </si>
  <si>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</si>
  <si>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</si>
  <si>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</si>
  <si>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</si>
  <si>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</si>
  <si>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</si>
  <si>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</si>
  <si>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</si>
  <si>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</si>
  <si>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</si>
  <si>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</si>
  <si>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</si>
  <si>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</si>
  <si>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</si>
  <si>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</si>
  <si>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</si>
  <si>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</si>
  <si>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</si>
  <si>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</si>
  <si>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</si>
  <si>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</si>
  <si>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</si>
  <si>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</si>
  <si>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</si>
  <si>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</si>
  <si>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</si>
  <si>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</si>
  <si>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</si>
  <si>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</si>
  <si>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</si>
  <si>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</si>
  <si>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</si>
  <si>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</si>
  <si>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</si>
  <si>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</si>
  <si>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</si>
  <si>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</si>
  <si>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</si>
  <si>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</si>
  <si>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</si>
  <si>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</si>
  <si>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</si>
  <si>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</si>
  <si>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</si>
  <si>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</si>
  <si>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</si>
  <si>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</si>
  <si>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</si>
  <si>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</si>
  <si>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</si>
  <si>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 xml:space="preserve">Verwerking </t>
  </si>
  <si>
    <t>KG-3</t>
  </si>
  <si>
    <t>A1</t>
  </si>
  <si>
    <t>Wendt inschrijver (een deel van) de stroom A-/B-Hout voor een hoogwaardigere verwerkingsstandaard aan?</t>
  </si>
  <si>
    <t>A2</t>
  </si>
  <si>
    <t>Op welke hoogwaardigere verwerkingsstandaard verwerkt inschrijver dit deel van het A-/B-hout?</t>
  </si>
  <si>
    <t>[invullen door inschrijver]</t>
  </si>
  <si>
    <t>A3</t>
  </si>
  <si>
    <t>Beschrijf de techniek/verwerkingsmethode die hiervoor ingezet wordt.</t>
  </si>
  <si>
    <t>A4</t>
  </si>
  <si>
    <t>Welk deel (in een percentage van het totaal) wendt inschrijver aan voor deze hoogwaardigere verwerkingstechniek/-methode?</t>
  </si>
  <si>
    <t>B1</t>
  </si>
  <si>
    <t>Wendt inschrijver de stroom A-hout (als opdrachtgever deze apart inzamelt) voor een hoogwaardigere verwerkingsstandaard aan?</t>
  </si>
  <si>
    <t>Antwoord optie 'Nee' bij vraag B1 = Geen fictieve korting
Antwoord optie 'Ja' bij vraag B1: waardering o.b.v. antwoord B2:
  - Antwoordoptie A (hergebruik) = 100% van de maximale kwaliteitswaarde
  - Antwoordoptie B (recycling gelijke toepassing) = 75% van de maximale kwaliteitswaarde
  - Antwoordoptie C (recycling niet gelijke toepassing) = 50% van de maximale kwaliteitswaarde</t>
  </si>
  <si>
    <t>B2</t>
  </si>
  <si>
    <t>Op welke hoogwaardigere verwerkingsstandaard verwerkt inschrijver het A-hout?</t>
  </si>
  <si>
    <t>B3</t>
  </si>
  <si>
    <t>Ja</t>
  </si>
  <si>
    <t>N.v.t. (antwoord op de vorige vraag was 'Nee')</t>
  </si>
  <si>
    <t>Nee</t>
  </si>
  <si>
    <t>A) Conform afvalhiërarchie uit LAP3: stap b: voorbereiding voor hergebruik</t>
  </si>
  <si>
    <t>B) Conform afvalhiërarchie uit LAP3: stap c1: recycling van het oorspronkelijke functionele materiaal in een gelijke of vergelijkbare toepassing</t>
  </si>
  <si>
    <t>C) Conform afvalhiërarchie uit LAP3: stap c2: recycling van het oorspronkelijke functionele materiaal in een niet gelijke of vergelijkbare toepassing</t>
  </si>
  <si>
    <t>Maximaal te behalen fictieve korting</t>
  </si>
  <si>
    <t>Totaal</t>
  </si>
  <si>
    <t>Bijlage 04A
Tab 2: Prijsinvulformulier perceel 1 Hout</t>
  </si>
  <si>
    <t>Kwalitatieve gunningscriteria perceel 1 Hout</t>
  </si>
  <si>
    <t>Fictieve inschrijfprijs perceel 1 Hout</t>
  </si>
  <si>
    <t>Bijlage 04A
Tab 3: Fictieve inschrijfprijs perceel 1 Hout</t>
  </si>
  <si>
    <t>Totale fictieve inschrijfrpijs
Deze prijs vermelden in TenderNed</t>
  </si>
  <si>
    <t>KG</t>
  </si>
  <si>
    <t>PR</t>
  </si>
  <si>
    <t>Totale inschrijfprijs</t>
  </si>
  <si>
    <t>Marktprijs 1 juni 2021: EUWID Recycling und Entsorgung, Behandeltes Altholz vorgebrochen (0-300 mm), Norwesten</t>
  </si>
  <si>
    <t>Bijlage 04A - Invulformulier gunningscriteria perceel 1 Hout
aangepast in Nota van Inlichtingen 1
Behorende bij de Europese openbare aanbesteding "Verwerking afvalstromen milieustraten"</t>
  </si>
  <si>
    <t>Bijlage 04A [AANGEPAST IN NVI1]
Tab 1: Kwalitatieve gunningscriteria perceel 1 Hout</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</si>
  <si>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</si>
  <si>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A) 1 tot 10%</t>
  </si>
  <si>
    <t>B) 11 tot 15%</t>
  </si>
  <si>
    <t>C) 16 tot 25%</t>
  </si>
  <si>
    <t>D) Meer dan 25%</t>
  </si>
  <si>
    <r>
      <t>Antwoord optie 'Nee' bij vraag A1 = Geen fictieve korting
Antwoord optie 'Ja' bij vraag A1: waardering o.b.v. antwoord A2 en A4:
Antwoord op vraag A2: Hoogwaardigere verwerkingsstandaard:
  - Antwoordoptie A (hergebruik) = 100% 
  - Antwoordoptie B (recycling gelijke toepassing) = 75% 
  - Antwoordoptie C (recycling niet gelijke toepassing) = 50% 
Antwoord op vraag A4: Het hoogwaardiger te verwerken deel:
  - Antwoordoptie A: 25% 
  - Antwoordoptie B: 50% 
  - Antwoordoptie C: 75% 
  - Antwoordoptie D: 100% 
Formule voor toekennen van de fictieve korting: (</t>
    </r>
    <r>
      <rPr>
        <i/>
        <sz val="11"/>
        <color theme="1"/>
        <rFont val="Calibri Light"/>
        <family val="2"/>
        <scheme val="major"/>
      </rPr>
      <t xml:space="preserve">maximale kwaliteitswaarde x A2 waardering hoogwaardigere verwerkingsstandaard) x A4 waardering hoogwaardiger te verwerken deel </t>
    </r>
  </si>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</sst>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cellStyleXfs>
  <cellXfs count="135">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0" fontId="8" fillId="0" borderId="11" xfId="2" applyFont="1" applyBorder="1" applyAlignment="1">
      <alignment horizontal="center" vertical="center"/>
    </xf>
    <xf numFmtId="0" fontId="8" fillId="0" borderId="11" xfId="5" applyFont="1" applyBorder="1" applyAlignment="1">
      <alignment horizontal="left" vertical="center" wrapText="1"/>
    </xf>
    <xf numFmtId="44" fontId="8" fillId="4" borderId="11" xfId="4" applyFont="1" applyFill="1" applyBorder="1" applyAlignment="1" applyProtection="1">
      <alignment horizontal="center" vertical="center" wrapText="1"/>
      <protection locked="0"/>
    </xf>
    <xf numFmtId="44" fontId="8" fillId="0" borderId="11" xfId="4" applyFont="1" applyFill="1" applyBorder="1" applyAlignment="1" applyProtection="1">
      <alignment horizontal="center" vertical="center" wrapText="1"/>
      <protection locked="0"/>
    </xf>
    <xf numFmtId="0" fontId="8" fillId="0" borderId="0" xfId="5" applyFont="1" applyAlignment="1">
      <alignment horizontal="left" vertical="center"/>
    </xf>
    <xf numFmtId="0" fontId="8" fillId="0" borderId="0" xfId="5" applyFont="1" applyAlignment="1">
      <alignment horizontal="center" vertical="center" wrapText="1"/>
    </xf>
    <xf numFmtId="165" fontId="10" fillId="5" borderId="0" xfId="5" applyNumberFormat="1" applyFont="1" applyFill="1" applyAlignment="1">
      <alignment horizontal="center" vertical="center" wrapText="1"/>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6" borderId="0" xfId="6" applyFont="1" applyFill="1" applyAlignment="1" applyProtection="1">
      <alignment horizontal="left" vertical="center"/>
      <protection locked="0"/>
    </xf>
    <xf numFmtId="0" fontId="8" fillId="6" borderId="0" xfId="6" applyFont="1" applyFill="1" applyAlignment="1" applyProtection="1">
      <alignment horizontal="center" vertical="center"/>
      <protection locked="0"/>
    </xf>
    <xf numFmtId="0" fontId="8" fillId="6" borderId="0" xfId="6" applyFont="1" applyFill="1" applyAlignment="1" applyProtection="1">
      <alignment horizontal="center" vertical="center" wrapText="1"/>
      <protection locked="0"/>
    </xf>
    <xf numFmtId="0" fontId="8" fillId="0" borderId="0" xfId="2" applyFont="1" applyAlignment="1">
      <alignment horizontal="center" vertical="center"/>
    </xf>
    <xf numFmtId="0" fontId="8" fillId="0" borderId="0" xfId="5" applyFont="1" applyBorder="1" applyAlignment="1">
      <alignment horizontal="left" vertical="center" wrapText="1"/>
    </xf>
    <xf numFmtId="0" fontId="9" fillId="2" borderId="0" xfId="1" applyFont="1" applyFill="1" applyAlignment="1">
      <alignment horizontal="right" vertical="center" wrapText="1"/>
    </xf>
    <xf numFmtId="0" fontId="8" fillId="0" borderId="0" xfId="2" applyFont="1" applyBorder="1" applyAlignment="1">
      <alignment horizontal="center" vertical="center"/>
    </xf>
    <xf numFmtId="44" fontId="8" fillId="6" borderId="0" xfId="4" applyFont="1" applyFill="1" applyBorder="1" applyAlignment="1" applyProtection="1">
      <alignment horizontal="center" vertical="center" wrapText="1"/>
      <protection locked="0"/>
    </xf>
    <xf numFmtId="0" fontId="8" fillId="0" borderId="0" xfId="2" applyFont="1" applyAlignment="1" applyProtection="1">
      <alignment vertical="center"/>
    </xf>
    <xf numFmtId="0" fontId="9" fillId="2" borderId="0" xfId="1" applyFont="1" applyFill="1" applyAlignment="1" applyProtection="1">
      <alignment horizontal="center" vertical="center" wrapText="1"/>
    </xf>
    <xf numFmtId="0" fontId="9" fillId="2" borderId="10" xfId="1" applyFont="1" applyFill="1" applyBorder="1" applyAlignment="1" applyProtection="1">
      <alignment horizontal="center" vertical="center" wrapText="1"/>
    </xf>
    <xf numFmtId="0" fontId="9" fillId="0" borderId="0" xfId="2" applyFont="1" applyAlignment="1" applyProtection="1">
      <alignment vertical="center"/>
    </xf>
    <xf numFmtId="0" fontId="8" fillId="3" borderId="15" xfId="3" applyFont="1" applyFill="1" applyBorder="1" applyAlignment="1" applyProtection="1">
      <alignment horizontal="center" vertical="center" wrapText="1"/>
    </xf>
    <xf numFmtId="0" fontId="8" fillId="3" borderId="16" xfId="3" applyFont="1" applyFill="1" applyBorder="1" applyAlignment="1" applyProtection="1">
      <alignment horizontal="center" vertical="center" wrapText="1"/>
    </xf>
    <xf numFmtId="0" fontId="8" fillId="3" borderId="16" xfId="3" applyFont="1" applyFill="1" applyBorder="1" applyAlignment="1" applyProtection="1">
      <alignment vertical="center" wrapText="1"/>
    </xf>
    <xf numFmtId="0" fontId="8" fillId="0" borderId="11" xfId="2" applyFont="1" applyBorder="1" applyAlignment="1" applyProtection="1">
      <alignment horizontal="center" vertical="center"/>
    </xf>
    <xf numFmtId="0" fontId="8" fillId="0" borderId="11" xfId="2" applyFont="1" applyBorder="1" applyAlignment="1" applyProtection="1">
      <alignment vertical="center" wrapText="1"/>
    </xf>
    <xf numFmtId="0" fontId="3" fillId="0" borderId="11" xfId="1" applyFont="1" applyBorder="1" applyAlignment="1" applyProtection="1">
      <alignment vertical="center" wrapText="1"/>
    </xf>
    <xf numFmtId="0" fontId="8" fillId="0" borderId="0" xfId="2" applyFont="1" applyAlignment="1" applyProtection="1">
      <alignment horizontal="center" vertical="center"/>
    </xf>
    <xf numFmtId="0" fontId="9" fillId="2" borderId="7"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8" fillId="0" borderId="11" xfId="5" applyFont="1" applyBorder="1" applyAlignment="1" applyProtection="1">
      <alignment horizontal="left" vertical="center" wrapText="1"/>
    </xf>
    <xf numFmtId="3" fontId="8" fillId="0" borderId="11" xfId="5" applyNumberFormat="1" applyFont="1" applyBorder="1" applyAlignment="1" applyProtection="1">
      <alignment horizontal="left" vertical="center" wrapText="1"/>
    </xf>
    <xf numFmtId="0" fontId="8" fillId="0" borderId="0" xfId="5" applyFont="1" applyAlignment="1" applyProtection="1">
      <alignment horizontal="left" vertical="center"/>
    </xf>
    <xf numFmtId="44" fontId="8" fillId="0" borderId="0" xfId="5" applyNumberFormat="1" applyFont="1" applyAlignment="1" applyProtection="1">
      <alignment horizontal="center" vertical="center"/>
    </xf>
    <xf numFmtId="0" fontId="8" fillId="0" borderId="0" xfId="5" applyFont="1" applyAlignment="1" applyProtection="1">
      <alignment horizontal="center" vertical="center" wrapText="1"/>
    </xf>
    <xf numFmtId="44" fontId="8" fillId="0" borderId="0" xfId="5" applyNumberFormat="1" applyFont="1" applyAlignment="1" applyProtection="1">
      <alignment horizontal="left" vertical="center"/>
    </xf>
    <xf numFmtId="44" fontId="8" fillId="0" borderId="0" xfId="5" applyNumberFormat="1" applyFont="1" applyAlignment="1" applyProtection="1">
      <alignment horizontal="left" vertical="center" wrapText="1"/>
    </xf>
    <xf numFmtId="0" fontId="8" fillId="0" borderId="11" xfId="6" applyFont="1" applyBorder="1" applyAlignment="1" applyProtection="1">
      <alignment vertical="center" wrapText="1"/>
    </xf>
    <xf numFmtId="0" fontId="8" fillId="0" borderId="0" xfId="5" applyFont="1" applyAlignment="1" applyProtection="1">
      <alignment horizontal="left" vertical="center" wrapText="1"/>
    </xf>
    <xf numFmtId="0" fontId="8" fillId="0" borderId="0" xfId="1" applyFont="1" applyAlignment="1" applyProtection="1">
      <alignment horizontal="center" vertical="center" wrapText="1"/>
    </xf>
    <xf numFmtId="44" fontId="8" fillId="0" borderId="0" xfId="1" applyNumberFormat="1" applyFont="1" applyAlignment="1" applyProtection="1">
      <alignment horizontal="center" vertical="center" wrapText="1"/>
    </xf>
    <xf numFmtId="0" fontId="8" fillId="0" borderId="0" xfId="5" applyFont="1" applyAlignment="1" applyProtection="1">
      <alignment horizontal="center" vertical="center"/>
    </xf>
    <xf numFmtId="9" fontId="8" fillId="0" borderId="0" xfId="7" applyFont="1" applyAlignment="1" applyProtection="1">
      <alignment horizontal="center" vertical="center"/>
    </xf>
    <xf numFmtId="0" fontId="9" fillId="2" borderId="11" xfId="1" applyFont="1" applyFill="1" applyBorder="1" applyAlignment="1" applyProtection="1">
      <alignment horizontal="center" vertical="center" wrapText="1"/>
    </xf>
    <xf numFmtId="44" fontId="10" fillId="0" borderId="17" xfId="5" applyNumberFormat="1" applyFont="1" applyBorder="1" applyAlignment="1" applyProtection="1">
      <alignment horizontal="center" vertical="center" wrapText="1"/>
    </xf>
    <xf numFmtId="44" fontId="10" fillId="7" borderId="20" xfId="5" applyNumberFormat="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8" fillId="6" borderId="11" xfId="3" applyFont="1" applyFill="1" applyBorder="1" applyAlignment="1" applyProtection="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8" fillId="4" borderId="11" xfId="5" applyNumberFormat="1" applyFont="1" applyFill="1" applyBorder="1" applyAlignment="1" applyProtection="1">
      <alignment horizontal="center" vertical="center"/>
      <protection locked="0"/>
    </xf>
    <xf numFmtId="44" fontId="8" fillId="4" borderId="11" xfId="5" applyNumberFormat="1" applyFont="1" applyFill="1" applyBorder="1" applyAlignment="1" applyProtection="1">
      <alignment horizontal="center" vertical="center" wrapText="1"/>
      <protection locked="0"/>
    </xf>
    <xf numFmtId="9" fontId="8" fillId="4" borderId="11" xfId="7" applyFont="1" applyFill="1" applyBorder="1" applyAlignment="1" applyProtection="1">
      <alignment horizontal="center" vertical="center" wrapText="1"/>
      <protection locked="0"/>
    </xf>
    <xf numFmtId="0" fontId="8" fillId="3" borderId="9" xfId="3" applyFont="1" applyFill="1" applyBorder="1" applyAlignment="1" applyProtection="1">
      <alignment horizontal="center" vertical="center" wrapText="1"/>
    </xf>
    <xf numFmtId="0" fontId="8" fillId="3" borderId="0" xfId="3" applyFont="1" applyFill="1" applyAlignment="1" applyProtection="1">
      <alignment vertical="center" wrapText="1"/>
    </xf>
    <xf numFmtId="0" fontId="8" fillId="3" borderId="0" xfId="3" applyFont="1" applyFill="1" applyAlignment="1" applyProtection="1">
      <alignment horizontal="center" vertical="center" wrapText="1"/>
    </xf>
    <xf numFmtId="0" fontId="8" fillId="3" borderId="10" xfId="3" applyFont="1" applyFill="1" applyBorder="1" applyAlignment="1" applyProtection="1">
      <alignment horizontal="center" vertical="center" wrapText="1"/>
    </xf>
    <xf numFmtId="0" fontId="8" fillId="0" borderId="11" xfId="2" applyFont="1" applyBorder="1" applyAlignment="1" applyProtection="1">
      <alignment vertical="center"/>
    </xf>
    <xf numFmtId="3" fontId="8" fillId="0" borderId="11" xfId="2" applyNumberFormat="1" applyFont="1" applyBorder="1" applyAlignment="1" applyProtection="1">
      <alignment horizontal="center" vertical="center"/>
    </xf>
    <xf numFmtId="44" fontId="8" fillId="0" borderId="11" xfId="2" applyNumberFormat="1" applyFont="1" applyBorder="1" applyAlignment="1" applyProtection="1">
      <alignment horizontal="center" vertical="center"/>
    </xf>
    <xf numFmtId="164" fontId="8" fillId="0" borderId="11" xfId="5" applyNumberFormat="1" applyFont="1" applyBorder="1" applyAlignment="1" applyProtection="1">
      <alignment horizontal="center" vertical="center"/>
    </xf>
    <xf numFmtId="3" fontId="8" fillId="0" borderId="11" xfId="5" applyNumberFormat="1" applyFont="1" applyBorder="1" applyAlignment="1" applyProtection="1">
      <alignment horizontal="center" vertical="center" wrapText="1"/>
    </xf>
    <xf numFmtId="165" fontId="8" fillId="0" borderId="11" xfId="5" applyNumberFormat="1" applyFont="1" applyBorder="1" applyAlignment="1" applyProtection="1">
      <alignment horizontal="center" vertical="center" wrapText="1"/>
    </xf>
    <xf numFmtId="44" fontId="8" fillId="0" borderId="11" xfId="4" applyFont="1" applyFill="1" applyBorder="1" applyAlignment="1" applyProtection="1">
      <alignment horizontal="center" vertical="center" wrapText="1"/>
    </xf>
    <xf numFmtId="165" fontId="8" fillId="0" borderId="11" xfId="2" applyNumberFormat="1" applyFont="1" applyBorder="1" applyAlignment="1" applyProtection="1">
      <alignment horizontal="center" vertical="center" wrapText="1"/>
    </xf>
    <xf numFmtId="44" fontId="8" fillId="0" borderId="11" xfId="5" applyNumberFormat="1" applyFont="1" applyBorder="1" applyAlignment="1" applyProtection="1">
      <alignment horizontal="center" vertical="center"/>
    </xf>
    <xf numFmtId="0" fontId="8" fillId="0" borderId="11" xfId="5" applyFont="1" applyBorder="1" applyAlignment="1" applyProtection="1">
      <alignment horizontal="center" vertical="center" wrapText="1"/>
    </xf>
    <xf numFmtId="165" fontId="10" fillId="5" borderId="0" xfId="5" applyNumberFormat="1" applyFont="1" applyFill="1" applyAlignment="1" applyProtection="1">
      <alignment horizontal="center" vertical="center" wrapText="1"/>
    </xf>
    <xf numFmtId="165" fontId="8" fillId="0" borderId="0" xfId="5" applyNumberFormat="1" applyFont="1" applyAlignment="1" applyProtection="1">
      <alignment horizontal="center" vertical="center" wrapText="1"/>
    </xf>
    <xf numFmtId="0" fontId="8" fillId="0" borderId="0" xfId="1" applyFont="1" applyAlignment="1" applyProtection="1">
      <alignment vertical="center"/>
    </xf>
    <xf numFmtId="0" fontId="8" fillId="0" borderId="11" xfId="1" applyFont="1" applyBorder="1" applyAlignment="1" applyProtection="1">
      <alignment horizontal="center" vertical="center"/>
    </xf>
    <xf numFmtId="0" fontId="8" fillId="0" borderId="0" xfId="1" applyFont="1" applyAlignment="1" applyProtection="1">
      <alignment vertical="center" wrapText="1"/>
    </xf>
    <xf numFmtId="0" fontId="8" fillId="6" borderId="0" xfId="1" applyFont="1" applyFill="1" applyAlignment="1" applyProtection="1">
      <alignment horizontal="center" vertical="center"/>
    </xf>
    <xf numFmtId="0" fontId="8" fillId="6" borderId="0" xfId="1" applyFont="1" applyFill="1" applyAlignment="1" applyProtection="1">
      <alignment vertical="center" wrapText="1"/>
    </xf>
    <xf numFmtId="0" fontId="8" fillId="6" borderId="0" xfId="1" applyFont="1" applyFill="1" applyAlignment="1" applyProtection="1">
      <alignment vertical="center"/>
    </xf>
    <xf numFmtId="0" fontId="8" fillId="2" borderId="0" xfId="1" applyFont="1" applyFill="1" applyAlignment="1" applyProtection="1">
      <alignment horizontal="center" vertical="center" wrapText="1"/>
    </xf>
    <xf numFmtId="44" fontId="8" fillId="4" borderId="11" xfId="4" applyFont="1" applyFill="1" applyBorder="1" applyAlignment="1" applyProtection="1">
      <alignment horizontal="center" vertical="center"/>
      <protection locked="0"/>
    </xf>
    <xf numFmtId="0" fontId="8" fillId="0" borderId="11" xfId="2" applyFont="1" applyBorder="1" applyAlignment="1" applyProtection="1">
      <alignment horizontal="center" vertical="center"/>
    </xf>
    <xf numFmtId="0" fontId="8" fillId="3" borderId="17" xfId="3" applyFont="1" applyFill="1" applyBorder="1" applyAlignment="1" applyProtection="1">
      <alignment horizontal="left" vertical="center" wrapText="1"/>
    </xf>
    <xf numFmtId="44" fontId="8" fillId="0" borderId="11" xfId="4" applyFont="1" applyFill="1" applyBorder="1" applyAlignment="1" applyProtection="1">
      <alignment horizontal="center" vertical="center" wrapText="1"/>
    </xf>
    <xf numFmtId="0" fontId="8" fillId="0" borderId="11" xfId="5" applyFont="1" applyBorder="1" applyAlignment="1" applyProtection="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pplyProtection="1">
      <alignment horizontal="left" vertical="center" wrapText="1"/>
    </xf>
    <xf numFmtId="0" fontId="9" fillId="2" borderId="7" xfId="1" applyFont="1" applyFill="1" applyBorder="1" applyAlignment="1" applyProtection="1">
      <alignment horizontal="left" vertical="center" wrapText="1"/>
    </xf>
    <xf numFmtId="0" fontId="8" fillId="3" borderId="16" xfId="3" applyFont="1" applyFill="1" applyBorder="1" applyAlignment="1" applyProtection="1">
      <alignment horizontal="left" vertical="center" wrapText="1"/>
    </xf>
    <xf numFmtId="0" fontId="8" fillId="3" borderId="17" xfId="3" applyFont="1" applyFill="1" applyBorder="1" applyAlignment="1" applyProtection="1">
      <alignment horizontal="left" vertical="center" wrapText="1"/>
    </xf>
    <xf numFmtId="0" fontId="8" fillId="0" borderId="12" xfId="5" applyFont="1" applyBorder="1" applyAlignment="1" applyProtection="1">
      <alignment horizontal="left" vertical="center"/>
    </xf>
    <xf numFmtId="0" fontId="8" fillId="0" borderId="13" xfId="5" applyFont="1" applyBorder="1" applyAlignment="1" applyProtection="1">
      <alignment horizontal="left" vertical="center"/>
    </xf>
    <xf numFmtId="0" fontId="8" fillId="0" borderId="14" xfId="5" applyFont="1" applyBorder="1" applyAlignment="1" applyProtection="1">
      <alignment horizontal="left" vertical="center"/>
    </xf>
    <xf numFmtId="0" fontId="8" fillId="0" borderId="11" xfId="2" applyFont="1" applyBorder="1" applyAlignment="1" applyProtection="1">
      <alignment horizontal="center" vertical="center"/>
    </xf>
    <xf numFmtId="44" fontId="8" fillId="0" borderId="11" xfId="4" applyFont="1" applyFill="1" applyBorder="1" applyAlignment="1" applyProtection="1">
      <alignment horizontal="center" vertical="center" wrapText="1"/>
    </xf>
    <xf numFmtId="0" fontId="8" fillId="0" borderId="18" xfId="5" applyFont="1" applyBorder="1" applyAlignment="1" applyProtection="1">
      <alignment horizontal="left" vertical="center" wrapText="1"/>
    </xf>
    <xf numFmtId="0" fontId="8" fillId="0" borderId="19" xfId="5" applyFont="1" applyBorder="1" applyAlignment="1" applyProtection="1">
      <alignment horizontal="left" vertical="center" wrapText="1"/>
    </xf>
    <xf numFmtId="0" fontId="8" fillId="0" borderId="20" xfId="5" applyFont="1" applyBorder="1" applyAlignment="1" applyProtection="1">
      <alignment horizontal="left" vertical="center" wrapText="1"/>
    </xf>
    <xf numFmtId="0" fontId="6" fillId="2" borderId="6" xfId="1" applyFont="1" applyFill="1" applyBorder="1" applyAlignment="1" applyProtection="1">
      <alignment horizontal="left" vertical="center" wrapText="1"/>
    </xf>
    <xf numFmtId="0" fontId="6" fillId="2" borderId="7" xfId="1" applyFont="1" applyFill="1" applyBorder="1" applyAlignment="1" applyProtection="1">
      <alignment horizontal="left" vertical="center" wrapText="1"/>
    </xf>
    <xf numFmtId="0" fontId="6" fillId="2" borderId="8" xfId="1" applyFont="1" applyFill="1" applyBorder="1" applyAlignment="1" applyProtection="1">
      <alignment horizontal="left" vertical="center" wrapText="1"/>
    </xf>
    <xf numFmtId="0" fontId="9" fillId="2" borderId="9" xfId="1" applyFont="1" applyFill="1" applyBorder="1" applyAlignment="1" applyProtection="1">
      <alignment horizontal="left" vertical="center" wrapText="1"/>
    </xf>
    <xf numFmtId="0" fontId="9" fillId="2" borderId="0" xfId="1" applyFont="1" applyFill="1" applyAlignment="1" applyProtection="1">
      <alignment horizontal="left" vertical="center" wrapText="1"/>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pplyProtection="1">
      <alignment horizontal="left" vertical="center" wrapText="1"/>
    </xf>
    <xf numFmtId="3" fontId="8" fillId="0" borderId="11" xfId="2" applyNumberFormat="1" applyFont="1" applyBorder="1" applyAlignment="1" applyProtection="1">
      <alignment horizontal="left" vertical="center"/>
    </xf>
    <xf numFmtId="0" fontId="8" fillId="0" borderId="11" xfId="5" applyFont="1" applyBorder="1" applyAlignment="1" applyProtection="1">
      <alignment horizontal="left" vertical="center"/>
    </xf>
    <xf numFmtId="0" fontId="8" fillId="3" borderId="0" xfId="3" applyFont="1" applyFill="1" applyAlignment="1" applyProtection="1">
      <alignment horizontal="left" vertical="center" wrapText="1"/>
    </xf>
    <xf numFmtId="0" fontId="8" fillId="0" borderId="11" xfId="6" applyFont="1" applyBorder="1" applyAlignment="1" applyProtection="1">
      <alignment horizontal="left" vertical="center" wrapText="1"/>
    </xf>
    <xf numFmtId="0" fontId="8" fillId="0" borderId="11" xfId="5" applyFont="1" applyBorder="1" applyAlignment="1" applyProtection="1">
      <alignment horizontal="left" vertical="center" wrapText="1"/>
    </xf>
    <xf numFmtId="44" fontId="8" fillId="0" borderId="12" xfId="4" applyFont="1" applyFill="1" applyBorder="1" applyAlignment="1" applyProtection="1">
      <alignment horizontal="left" vertical="center" wrapText="1"/>
      <protection locked="0"/>
    </xf>
    <xf numFmtId="44" fontId="8" fillId="0" borderId="13" xfId="4" applyFont="1" applyFill="1" applyBorder="1" applyAlignment="1" applyProtection="1">
      <alignment horizontal="left" vertical="center" wrapText="1"/>
      <protection locked="0"/>
    </xf>
    <xf numFmtId="44" fontId="8" fillId="0" borderId="14" xfId="4" applyFont="1" applyFill="1" applyBorder="1" applyAlignment="1" applyProtection="1">
      <alignment horizontal="left" vertical="center" wrapText="1"/>
      <protection locked="0"/>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cellXfs>
  <cellStyles count="8">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367862</xdr:colOff>
      <xdr:row>1</xdr:row>
      <xdr:rowOff>99848</xdr:rowOff>
    </xdr:from>
    <xdr:to>
      <xdr:col>7</xdr:col>
      <xdr:colOff>526174</xdr:colOff>
      <xdr:row>2</xdr:row>
      <xdr:rowOff>480038</xdr:rowOff>
    </xdr:to>
    <xdr:pic>
      <xdr:nvPicPr>
        <xdr:cNvPr id="3" name="Afbeelding 2">
          <a:extLst>
            <a:ext uri="{FF2B5EF4-FFF2-40B4-BE49-F238E27FC236}">
              <a16:creationId xmlns:a16="http://schemas.microsoft.com/office/drawing/2014/main" id="{61EC3267-922B-48AF-BBBA-81F5C496806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687" y="214148"/>
          <a:ext cx="4616012" cy="1761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tabSelected="1" view="pageBreakPreview" zoomScaleNormal="100" zoomScaleSheetLayoutView="100" workbookViewId="0">
      <selection activeCell="B4" sqref="B4:H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100" t="s">
        <v>113</v>
      </c>
      <c r="C4" s="101"/>
      <c r="D4" s="101"/>
      <c r="E4" s="101"/>
      <c r="F4" s="101"/>
      <c r="G4" s="101"/>
      <c r="H4" s="102"/>
    </row>
    <row r="5" spans="2:8" ht="33.6" customHeight="1" x14ac:dyDescent="0.25">
      <c r="B5" s="8" t="s">
        <v>0</v>
      </c>
      <c r="H5" s="7"/>
    </row>
    <row r="6" spans="2:8" ht="39.75" customHeight="1" x14ac:dyDescent="0.25">
      <c r="B6" s="6" t="s">
        <v>1</v>
      </c>
      <c r="C6" s="98" t="s">
        <v>105</v>
      </c>
      <c r="D6" s="98"/>
      <c r="E6" s="98"/>
      <c r="F6" s="98"/>
      <c r="G6" s="98"/>
      <c r="H6" s="99"/>
    </row>
    <row r="7" spans="2:8" ht="39.75" customHeight="1" x14ac:dyDescent="0.25">
      <c r="B7" s="6" t="s">
        <v>3</v>
      </c>
      <c r="C7" s="98" t="s">
        <v>2</v>
      </c>
      <c r="D7" s="98"/>
      <c r="E7" s="98"/>
      <c r="F7" s="98"/>
      <c r="G7" s="98"/>
      <c r="H7" s="99"/>
    </row>
    <row r="8" spans="2:8" ht="39.75" customHeight="1" x14ac:dyDescent="0.25">
      <c r="B8" s="6" t="s">
        <v>4</v>
      </c>
      <c r="C8" s="98" t="s">
        <v>106</v>
      </c>
      <c r="D8" s="98"/>
      <c r="E8" s="98"/>
      <c r="F8" s="98"/>
      <c r="G8" s="98"/>
      <c r="H8" s="99"/>
    </row>
    <row r="9" spans="2:8" ht="39.75" customHeight="1" x14ac:dyDescent="0.25">
      <c r="B9" s="6"/>
      <c r="C9" s="98"/>
      <c r="D9" s="98"/>
      <c r="E9" s="98"/>
      <c r="F9" s="98"/>
      <c r="G9" s="98"/>
      <c r="H9" s="99"/>
    </row>
    <row r="10" spans="2:8" ht="39.75" customHeight="1" x14ac:dyDescent="0.25">
      <c r="B10" s="6"/>
      <c r="C10" s="98"/>
      <c r="D10" s="98"/>
      <c r="E10" s="98"/>
      <c r="F10" s="98"/>
      <c r="G10" s="98"/>
      <c r="H10" s="99"/>
    </row>
    <row r="11" spans="2:8" ht="39.75" customHeight="1" x14ac:dyDescent="0.25">
      <c r="B11" s="6"/>
      <c r="C11" s="98"/>
      <c r="D11" s="98"/>
      <c r="E11" s="98"/>
      <c r="F11" s="98"/>
      <c r="G11" s="98"/>
      <c r="H11" s="99"/>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sheetProtection algorithmName="SHA-512" hashValue="8JPaxHz6LAXmwDJkyhdhFTVeDpq/XyBebxivvIB5gehhrUmp++DFwNm9tbe5k0YldJ3uqTv3P9E75Y4v2lolZQ==" saltValue="UD3ndoinmNcWqiUpczTtHQ=="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G44"/>
  <sheetViews>
    <sheetView showGridLines="0" view="pageBreakPreview" zoomScaleNormal="100" zoomScaleSheetLayoutView="100" workbookViewId="0">
      <selection activeCell="E29" sqref="E29:E31 D30 E33:F37"/>
    </sheetView>
  </sheetViews>
  <sheetFormatPr defaultColWidth="9.140625" defaultRowHeight="15" x14ac:dyDescent="0.25"/>
  <cols>
    <col min="1" max="1" width="6.7109375" style="33" customWidth="1"/>
    <col min="2" max="2" width="8.28515625" style="33" customWidth="1"/>
    <col min="3" max="3" width="57.28515625" style="33" customWidth="1"/>
    <col min="4" max="4" width="44.42578125" style="43" customWidth="1"/>
    <col min="5" max="6" width="25.5703125" style="43" customWidth="1"/>
    <col min="7" max="7" width="83.28515625" style="43" customWidth="1"/>
    <col min="8" max="16384" width="9.140625" style="33"/>
  </cols>
  <sheetData>
    <row r="1" spans="1:7" ht="36" customHeight="1" x14ac:dyDescent="0.25">
      <c r="A1" s="115" t="s">
        <v>114</v>
      </c>
      <c r="B1" s="116"/>
      <c r="C1" s="116"/>
      <c r="D1" s="116"/>
      <c r="E1" s="116"/>
      <c r="F1" s="116"/>
      <c r="G1" s="117"/>
    </row>
    <row r="2" spans="1:7" s="36" customFormat="1" x14ac:dyDescent="0.25">
      <c r="A2" s="118" t="s">
        <v>50</v>
      </c>
      <c r="B2" s="119"/>
      <c r="C2" s="119"/>
      <c r="D2" s="34"/>
      <c r="E2" s="34"/>
      <c r="F2" s="34"/>
      <c r="G2" s="35"/>
    </row>
    <row r="3" spans="1:7" x14ac:dyDescent="0.25">
      <c r="A3" s="37" t="s">
        <v>6</v>
      </c>
      <c r="B3" s="38" t="s">
        <v>51</v>
      </c>
      <c r="C3" s="39" t="s">
        <v>52</v>
      </c>
      <c r="D3" s="38" t="s">
        <v>53</v>
      </c>
      <c r="E3" s="38" t="s">
        <v>54</v>
      </c>
      <c r="F3" s="38" t="s">
        <v>55</v>
      </c>
      <c r="G3" s="95" t="s">
        <v>56</v>
      </c>
    </row>
    <row r="4" spans="1:7" ht="89.25" customHeight="1" x14ac:dyDescent="0.25">
      <c r="A4" s="110" t="s">
        <v>57</v>
      </c>
      <c r="B4" s="94" t="s">
        <v>58</v>
      </c>
      <c r="C4" s="41" t="s">
        <v>59</v>
      </c>
      <c r="D4" s="65" t="s">
        <v>60</v>
      </c>
      <c r="E4" s="120">
        <v>-80000</v>
      </c>
      <c r="F4" s="121" cm="1">
        <f t="array" ref="F4">_xlfn.IFS(D5=0,0,D5&lt;=D8,E4,D5&gt;=D9,0,D5&lt;D8&gt;D9,((1-(D5-D8)/(D9-D8))*E4))</f>
        <v>0</v>
      </c>
      <c r="G4" s="122" t="s">
        <v>121</v>
      </c>
    </row>
    <row r="5" spans="1:7" ht="57.75" customHeight="1" x14ac:dyDescent="0.25">
      <c r="A5" s="110"/>
      <c r="B5" s="94" t="s">
        <v>61</v>
      </c>
      <c r="C5" s="41" t="s">
        <v>62</v>
      </c>
      <c r="D5" s="66"/>
      <c r="E5" s="120"/>
      <c r="F5" s="121"/>
      <c r="G5" s="123"/>
    </row>
    <row r="6" spans="1:7" ht="31.15" customHeight="1" x14ac:dyDescent="0.25">
      <c r="A6" s="110"/>
      <c r="B6" s="94" t="s">
        <v>63</v>
      </c>
      <c r="C6" s="41" t="s">
        <v>64</v>
      </c>
      <c r="D6" s="42" t="s">
        <v>65</v>
      </c>
      <c r="E6" s="120"/>
      <c r="F6" s="121"/>
      <c r="G6" s="123"/>
    </row>
    <row r="7" spans="1:7" hidden="1" x14ac:dyDescent="0.25"/>
    <row r="8" spans="1:7" hidden="1" x14ac:dyDescent="0.25">
      <c r="C8" s="33" t="s">
        <v>66</v>
      </c>
      <c r="D8" s="43">
        <v>5</v>
      </c>
    </row>
    <row r="9" spans="1:7" hidden="1" x14ac:dyDescent="0.25">
      <c r="C9" s="33" t="s">
        <v>67</v>
      </c>
      <c r="D9" s="43">
        <v>45</v>
      </c>
    </row>
    <row r="10" spans="1:7" hidden="1" x14ac:dyDescent="0.25"/>
    <row r="11" spans="1:7" s="36" customFormat="1" x14ac:dyDescent="0.25">
      <c r="A11" s="103" t="s">
        <v>68</v>
      </c>
      <c r="B11" s="104"/>
      <c r="C11" s="104"/>
      <c r="D11" s="44"/>
      <c r="E11" s="44"/>
      <c r="F11" s="44"/>
      <c r="G11" s="45"/>
    </row>
    <row r="12" spans="1:7" x14ac:dyDescent="0.25">
      <c r="A12" s="37" t="s">
        <v>6</v>
      </c>
      <c r="B12" s="38" t="s">
        <v>51</v>
      </c>
      <c r="C12" s="39" t="s">
        <v>52</v>
      </c>
      <c r="D12" s="38" t="s">
        <v>69</v>
      </c>
      <c r="E12" s="38" t="s">
        <v>54</v>
      </c>
      <c r="F12" s="38" t="s">
        <v>55</v>
      </c>
      <c r="G12" s="95" t="s">
        <v>56</v>
      </c>
    </row>
    <row r="13" spans="1:7" ht="90" x14ac:dyDescent="0.25">
      <c r="A13" s="94" t="s">
        <v>70</v>
      </c>
      <c r="B13" s="94" t="s">
        <v>58</v>
      </c>
      <c r="C13" s="97" t="s">
        <v>71</v>
      </c>
      <c r="D13" s="67" t="s">
        <v>72</v>
      </c>
      <c r="E13" s="96">
        <v>-20000</v>
      </c>
      <c r="F13" s="96">
        <f>E13*(VLOOKUP(D13,D15:E21,2,FALSE))</f>
        <v>0</v>
      </c>
      <c r="G13" s="47" t="s">
        <v>115</v>
      </c>
    </row>
    <row r="14" spans="1:7" ht="2.25" customHeight="1" x14ac:dyDescent="0.25">
      <c r="C14" s="48"/>
      <c r="D14" s="49"/>
      <c r="E14" s="50"/>
      <c r="F14" s="50"/>
      <c r="G14" s="50"/>
    </row>
    <row r="15" spans="1:7" hidden="1" x14ac:dyDescent="0.25">
      <c r="C15" s="48"/>
      <c r="D15" s="51" t="s">
        <v>72</v>
      </c>
      <c r="E15" s="50">
        <v>0</v>
      </c>
      <c r="F15" s="50"/>
      <c r="G15" s="50"/>
    </row>
    <row r="16" spans="1:7" hidden="1" x14ac:dyDescent="0.25">
      <c r="C16" s="48"/>
      <c r="D16" s="52" t="s">
        <v>73</v>
      </c>
      <c r="E16" s="50">
        <v>0</v>
      </c>
      <c r="F16" s="50"/>
      <c r="G16" s="50"/>
    </row>
    <row r="17" spans="1:7" hidden="1" x14ac:dyDescent="0.25">
      <c r="C17" s="48"/>
      <c r="D17" s="51" t="s">
        <v>74</v>
      </c>
      <c r="E17" s="50">
        <v>0.2</v>
      </c>
      <c r="F17" s="50"/>
      <c r="G17" s="50"/>
    </row>
    <row r="18" spans="1:7" hidden="1" x14ac:dyDescent="0.25">
      <c r="C18" s="48"/>
      <c r="D18" s="51" t="s">
        <v>75</v>
      </c>
      <c r="E18" s="50">
        <v>0.4</v>
      </c>
      <c r="F18" s="50"/>
      <c r="G18" s="50"/>
    </row>
    <row r="19" spans="1:7" hidden="1" x14ac:dyDescent="0.25">
      <c r="C19" s="48"/>
      <c r="D19" s="51" t="s">
        <v>76</v>
      </c>
      <c r="E19" s="50">
        <v>0.6</v>
      </c>
      <c r="F19" s="50"/>
      <c r="G19" s="50"/>
    </row>
    <row r="20" spans="1:7" hidden="1" x14ac:dyDescent="0.25">
      <c r="C20" s="48"/>
      <c r="D20" s="51" t="s">
        <v>77</v>
      </c>
      <c r="E20" s="50">
        <v>0.8</v>
      </c>
      <c r="F20" s="50"/>
      <c r="G20" s="50"/>
    </row>
    <row r="21" spans="1:7" hidden="1" x14ac:dyDescent="0.25">
      <c r="C21" s="48"/>
      <c r="D21" s="51" t="s">
        <v>78</v>
      </c>
      <c r="E21" s="50">
        <v>1</v>
      </c>
      <c r="F21" s="50"/>
      <c r="G21" s="50"/>
    </row>
    <row r="22" spans="1:7" hidden="1" x14ac:dyDescent="0.25">
      <c r="C22" s="48"/>
      <c r="D22" s="49"/>
      <c r="E22" s="50"/>
      <c r="F22" s="50"/>
      <c r="G22" s="50"/>
    </row>
    <row r="23" spans="1:7" x14ac:dyDescent="0.25">
      <c r="A23" s="103" t="s">
        <v>79</v>
      </c>
      <c r="B23" s="104"/>
      <c r="C23" s="104"/>
      <c r="D23" s="44"/>
      <c r="E23" s="44"/>
      <c r="F23" s="44"/>
      <c r="G23" s="45"/>
    </row>
    <row r="24" spans="1:7" x14ac:dyDescent="0.25">
      <c r="A24" s="37" t="s">
        <v>6</v>
      </c>
      <c r="B24" s="38" t="s">
        <v>51</v>
      </c>
      <c r="C24" s="39" t="s">
        <v>52</v>
      </c>
      <c r="D24" s="38" t="s">
        <v>69</v>
      </c>
      <c r="E24" s="38" t="s">
        <v>54</v>
      </c>
      <c r="F24" s="38" t="s">
        <v>55</v>
      </c>
      <c r="G24" s="95" t="s">
        <v>56</v>
      </c>
    </row>
    <row r="25" spans="1:7" ht="60" customHeight="1" x14ac:dyDescent="0.25">
      <c r="A25" s="110" t="s">
        <v>80</v>
      </c>
      <c r="B25" s="94" t="s">
        <v>81</v>
      </c>
      <c r="C25" s="53" t="s">
        <v>82</v>
      </c>
      <c r="D25" s="68" t="s">
        <v>72</v>
      </c>
      <c r="E25" s="111">
        <v>-20000</v>
      </c>
      <c r="F25" s="111">
        <f>(E25*(VLOOKUP(D26,E33:F37,2,FALSE)))*(VLOOKUP(D28,B34:C38,2,TRUE))</f>
        <v>0</v>
      </c>
      <c r="G25" s="112" t="s">
        <v>120</v>
      </c>
    </row>
    <row r="26" spans="1:7" ht="60" customHeight="1" x14ac:dyDescent="0.25">
      <c r="A26" s="110"/>
      <c r="B26" s="94" t="s">
        <v>83</v>
      </c>
      <c r="C26" s="53" t="s">
        <v>84</v>
      </c>
      <c r="D26" s="68" t="s">
        <v>85</v>
      </c>
      <c r="E26" s="111"/>
      <c r="F26" s="111"/>
      <c r="G26" s="113"/>
    </row>
    <row r="27" spans="1:7" ht="60" customHeight="1" x14ac:dyDescent="0.25">
      <c r="A27" s="110"/>
      <c r="B27" s="94" t="s">
        <v>86</v>
      </c>
      <c r="C27" s="53" t="s">
        <v>87</v>
      </c>
      <c r="D27" s="68"/>
      <c r="E27" s="111"/>
      <c r="F27" s="111"/>
      <c r="G27" s="113"/>
    </row>
    <row r="28" spans="1:7" ht="60" customHeight="1" x14ac:dyDescent="0.25">
      <c r="A28" s="110"/>
      <c r="B28" s="94" t="s">
        <v>88</v>
      </c>
      <c r="C28" s="54" t="s">
        <v>89</v>
      </c>
      <c r="D28" s="69" t="s">
        <v>72</v>
      </c>
      <c r="E28" s="111"/>
      <c r="F28" s="111"/>
      <c r="G28" s="114"/>
    </row>
    <row r="29" spans="1:7" ht="30.75" customHeight="1" x14ac:dyDescent="0.25">
      <c r="A29" s="110"/>
      <c r="B29" s="94" t="s">
        <v>90</v>
      </c>
      <c r="C29" s="53" t="s">
        <v>91</v>
      </c>
      <c r="D29" s="68" t="s">
        <v>72</v>
      </c>
      <c r="E29" s="111">
        <v>-10000</v>
      </c>
      <c r="F29" s="111">
        <f>E29*(VLOOKUP(D30,E33:F37,2,FALSE))</f>
        <v>0</v>
      </c>
      <c r="G29" s="112" t="s">
        <v>92</v>
      </c>
    </row>
    <row r="30" spans="1:7" ht="30" x14ac:dyDescent="0.25">
      <c r="A30" s="110"/>
      <c r="B30" s="94" t="s">
        <v>93</v>
      </c>
      <c r="C30" s="53" t="s">
        <v>94</v>
      </c>
      <c r="D30" s="68" t="s">
        <v>85</v>
      </c>
      <c r="E30" s="111"/>
      <c r="F30" s="111"/>
      <c r="G30" s="113"/>
    </row>
    <row r="31" spans="1:7" ht="30" x14ac:dyDescent="0.25">
      <c r="A31" s="110"/>
      <c r="B31" s="94" t="s">
        <v>95</v>
      </c>
      <c r="C31" s="53" t="s">
        <v>87</v>
      </c>
      <c r="D31" s="68"/>
      <c r="E31" s="111"/>
      <c r="F31" s="111"/>
      <c r="G31" s="114"/>
    </row>
    <row r="32" spans="1:7" ht="2.25" customHeight="1" x14ac:dyDescent="0.25">
      <c r="C32" s="48"/>
      <c r="D32" s="49"/>
      <c r="E32" s="50"/>
      <c r="F32" s="50"/>
      <c r="G32" s="55"/>
    </row>
    <row r="33" spans="1:7" hidden="1" x14ac:dyDescent="0.25">
      <c r="C33" s="48"/>
      <c r="D33" s="49" t="s">
        <v>72</v>
      </c>
      <c r="E33" s="50" t="s">
        <v>85</v>
      </c>
      <c r="F33" s="50">
        <v>0</v>
      </c>
      <c r="G33" s="56">
        <f>E25*((1+0.25)/2)</f>
        <v>-12500</v>
      </c>
    </row>
    <row r="34" spans="1:7" ht="30" hidden="1" x14ac:dyDescent="0.25">
      <c r="B34" s="49" t="s">
        <v>72</v>
      </c>
      <c r="C34" s="33">
        <v>0</v>
      </c>
      <c r="D34" s="49" t="s">
        <v>96</v>
      </c>
      <c r="E34" s="50" t="s">
        <v>97</v>
      </c>
      <c r="F34" s="50">
        <v>0</v>
      </c>
      <c r="G34" s="55"/>
    </row>
    <row r="35" spans="1:7" ht="60" hidden="1" x14ac:dyDescent="0.25">
      <c r="B35" s="57" t="s">
        <v>116</v>
      </c>
      <c r="C35" s="33">
        <v>0.25</v>
      </c>
      <c r="D35" s="49" t="s">
        <v>98</v>
      </c>
      <c r="E35" s="50" t="s">
        <v>99</v>
      </c>
      <c r="F35" s="50">
        <v>1</v>
      </c>
      <c r="G35" s="55"/>
    </row>
    <row r="36" spans="1:7" ht="90" hidden="1" x14ac:dyDescent="0.25">
      <c r="B36" s="57" t="s">
        <v>117</v>
      </c>
      <c r="C36" s="33">
        <v>0.5</v>
      </c>
      <c r="D36" s="58"/>
      <c r="E36" s="50" t="s">
        <v>100</v>
      </c>
      <c r="F36" s="50">
        <v>0.75</v>
      </c>
      <c r="G36" s="55"/>
    </row>
    <row r="37" spans="1:7" ht="90" hidden="1" x14ac:dyDescent="0.25">
      <c r="B37" s="57" t="s">
        <v>118</v>
      </c>
      <c r="C37" s="33">
        <v>0.75</v>
      </c>
      <c r="D37" s="58"/>
      <c r="E37" s="50" t="s">
        <v>101</v>
      </c>
      <c r="F37" s="50">
        <v>0.5</v>
      </c>
      <c r="G37" s="55"/>
    </row>
    <row r="38" spans="1:7" hidden="1" x14ac:dyDescent="0.25">
      <c r="B38" s="57" t="s">
        <v>119</v>
      </c>
      <c r="C38" s="33">
        <v>1</v>
      </c>
      <c r="D38" s="49"/>
      <c r="E38" s="50"/>
      <c r="F38" s="50"/>
      <c r="G38" s="55"/>
    </row>
    <row r="39" spans="1:7" ht="30" x14ac:dyDescent="0.25">
      <c r="B39" s="57"/>
      <c r="D39" s="49"/>
      <c r="E39" s="59" t="s">
        <v>102</v>
      </c>
      <c r="F39" s="59" t="s">
        <v>55</v>
      </c>
      <c r="G39" s="55"/>
    </row>
    <row r="40" spans="1:7" x14ac:dyDescent="0.25">
      <c r="C40" s="48"/>
      <c r="D40" s="59" t="s">
        <v>103</v>
      </c>
      <c r="E40" s="60">
        <f>SUM(E4+E13+E25+E29)</f>
        <v>-130000</v>
      </c>
      <c r="F40" s="61">
        <f>SUM(F4+F13+F25+F29)</f>
        <v>0</v>
      </c>
      <c r="G40" s="55"/>
    </row>
    <row r="41" spans="1:7" ht="2.25" customHeight="1" x14ac:dyDescent="0.25">
      <c r="C41" s="48"/>
      <c r="D41" s="49"/>
      <c r="E41" s="50"/>
      <c r="F41" s="50"/>
      <c r="G41" s="55"/>
    </row>
    <row r="42" spans="1:7" x14ac:dyDescent="0.25">
      <c r="A42" s="103" t="s">
        <v>42</v>
      </c>
      <c r="B42" s="104"/>
      <c r="C42" s="104"/>
      <c r="D42" s="62"/>
      <c r="E42" s="62"/>
      <c r="F42" s="62"/>
      <c r="G42" s="63"/>
    </row>
    <row r="43" spans="1:7" x14ac:dyDescent="0.25">
      <c r="A43" s="37" t="s">
        <v>6</v>
      </c>
      <c r="B43" s="38"/>
      <c r="C43" s="105" t="s">
        <v>43</v>
      </c>
      <c r="D43" s="105"/>
      <c r="E43" s="105"/>
      <c r="F43" s="105"/>
      <c r="G43" s="106"/>
    </row>
    <row r="44" spans="1:7" x14ac:dyDescent="0.25">
      <c r="A44" s="64" t="s">
        <v>44</v>
      </c>
      <c r="B44" s="107" t="s">
        <v>45</v>
      </c>
      <c r="C44" s="108"/>
      <c r="D44" s="108"/>
      <c r="E44" s="108"/>
      <c r="F44" s="108"/>
      <c r="G44" s="109"/>
    </row>
  </sheetData>
  <sheetProtection algorithmName="SHA-512" hashValue="K9BuBC01AUUQwjxlboFbOmp5XUdX4K1ys7fanqYdOHItI6GXDX9nIuaUseocxonrru1WNjt64l1sZGDJ7uDong==" saltValue="89eU+67PyVQEPTXOcb3l5A==" spinCount="100000" sheet="1" objects="1" scenarios="1"/>
  <mergeCells count="18">
    <mergeCell ref="A1:G1"/>
    <mergeCell ref="A2:C2"/>
    <mergeCell ref="A4:A6"/>
    <mergeCell ref="E4:E6"/>
    <mergeCell ref="F4:F6"/>
    <mergeCell ref="G4:G6"/>
    <mergeCell ref="A42:C42"/>
    <mergeCell ref="C43:G43"/>
    <mergeCell ref="B44:G44"/>
    <mergeCell ref="A11:C11"/>
    <mergeCell ref="A23:C23"/>
    <mergeCell ref="A25:A31"/>
    <mergeCell ref="E25:E28"/>
    <mergeCell ref="F25:F28"/>
    <mergeCell ref="G25:G28"/>
    <mergeCell ref="E29:E31"/>
    <mergeCell ref="F29:F31"/>
    <mergeCell ref="G29:G31"/>
  </mergeCells>
  <dataValidations count="5">
    <dataValidation type="list" operator="lessThanOrEqual" allowBlank="1" showInputMessage="1" showErrorMessage="1" sqref="D28" xr:uid="{2706E0EE-9E62-4A91-BEAB-3FFDA35DFE96}">
      <formula1>$B$34:$B$38</formula1>
    </dataValidation>
    <dataValidation type="list" operator="lessThanOrEqual" allowBlank="1" showInputMessage="1" showErrorMessage="1" sqref="D26 D30" xr:uid="{13963601-D9F3-40BA-97AD-7D7FA1D77301}">
      <formula1>$E$33:$E$37</formula1>
    </dataValidation>
    <dataValidation type="list" operator="lessThanOrEqual" allowBlank="1" showInputMessage="1" showErrorMessage="1" sqref="D25 D29" xr:uid="{B70CD983-2CDB-4A19-B48C-C323562A892A}">
      <formula1>$D$33:$D$35</formula1>
    </dataValidation>
    <dataValidation type="list" operator="lessThanOrEqual" allowBlank="1" showInputMessage="1" showErrorMessage="1" sqref="D13" xr:uid="{08C2A8FC-A117-4E1E-9046-6C1A0C0F6160}">
      <formula1>$D$15:$D$21</formula1>
    </dataValidation>
    <dataValidation operator="lessThanOrEqual" allowBlank="1" showInputMessage="1" showErrorMessage="1" sqref="C3:G3 D14:D22 C12:C22 E12:G22 D12 E24:G26 E32:G41 E29:G29 D24 D31:D41 D27 B34:B39 C24:C33 C40:C41 B44 C43" xr:uid="{1C09DE1C-5477-467F-BE3D-81439B1EF33C}"/>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H33"/>
  <sheetViews>
    <sheetView showGridLines="0" view="pageBreakPreview" zoomScaleNormal="100" zoomScaleSheetLayoutView="100" workbookViewId="0">
      <selection activeCell="D12" sqref="D12"/>
    </sheetView>
  </sheetViews>
  <sheetFormatPr defaultColWidth="9.140625" defaultRowHeight="15" x14ac:dyDescent="0.25"/>
  <cols>
    <col min="1" max="1" width="9.5703125" style="33" customWidth="1"/>
    <col min="2" max="2" width="57.28515625" style="33" customWidth="1"/>
    <col min="3" max="3" width="10.85546875" style="43" bestFit="1" customWidth="1"/>
    <col min="4" max="4" width="33.5703125" style="43" customWidth="1"/>
    <col min="5" max="5" width="29.5703125" style="43" customWidth="1"/>
    <col min="6" max="7" width="33.5703125" style="43" customWidth="1"/>
    <col min="8" max="16384" width="9.140625" style="33"/>
  </cols>
  <sheetData>
    <row r="1" spans="1:7" ht="36" customHeight="1" x14ac:dyDescent="0.25">
      <c r="A1" s="115" t="s">
        <v>104</v>
      </c>
      <c r="B1" s="116"/>
      <c r="C1" s="116"/>
      <c r="D1" s="116"/>
      <c r="E1" s="116"/>
      <c r="F1" s="116"/>
      <c r="G1" s="117"/>
    </row>
    <row r="2" spans="1:7" s="36" customFormat="1" x14ac:dyDescent="0.25">
      <c r="A2" s="118" t="s">
        <v>5</v>
      </c>
      <c r="B2" s="119"/>
      <c r="C2" s="34"/>
      <c r="D2" s="34"/>
      <c r="E2" s="34"/>
      <c r="F2" s="34"/>
      <c r="G2" s="35"/>
    </row>
    <row r="3" spans="1:7" x14ac:dyDescent="0.25">
      <c r="A3" s="70" t="s">
        <v>6</v>
      </c>
      <c r="B3" s="71" t="s">
        <v>7</v>
      </c>
      <c r="C3" s="72" t="s">
        <v>8</v>
      </c>
      <c r="D3" s="72"/>
      <c r="E3" s="72" t="s">
        <v>9</v>
      </c>
      <c r="F3" s="72" t="s">
        <v>10</v>
      </c>
      <c r="G3" s="73" t="s">
        <v>11</v>
      </c>
    </row>
    <row r="4" spans="1:7" x14ac:dyDescent="0.25">
      <c r="A4" s="40" t="s">
        <v>12</v>
      </c>
      <c r="B4" s="74" t="s">
        <v>13</v>
      </c>
      <c r="C4" s="40" t="s">
        <v>14</v>
      </c>
      <c r="D4" s="74"/>
      <c r="E4" s="93"/>
      <c r="F4" s="75">
        <f>F10+F11</f>
        <v>3092</v>
      </c>
      <c r="G4" s="76">
        <f>F4*E4</f>
        <v>0</v>
      </c>
    </row>
    <row r="6" spans="1:7" s="36" customFormat="1" x14ac:dyDescent="0.25">
      <c r="A6" s="103" t="s">
        <v>15</v>
      </c>
      <c r="B6" s="104"/>
      <c r="C6" s="44"/>
      <c r="D6" s="44"/>
      <c r="E6" s="44"/>
      <c r="F6" s="44"/>
      <c r="G6" s="45"/>
    </row>
    <row r="7" spans="1:7" x14ac:dyDescent="0.25">
      <c r="A7" s="70" t="s">
        <v>6</v>
      </c>
      <c r="B7" s="71" t="s">
        <v>7</v>
      </c>
      <c r="C7" s="72" t="s">
        <v>8</v>
      </c>
      <c r="D7" s="72" t="s">
        <v>16</v>
      </c>
      <c r="E7" s="72"/>
      <c r="F7" s="72"/>
      <c r="G7" s="73"/>
    </row>
    <row r="8" spans="1:7" ht="30" x14ac:dyDescent="0.25">
      <c r="A8" s="40" t="s">
        <v>17</v>
      </c>
      <c r="B8" s="46" t="s">
        <v>112</v>
      </c>
      <c r="C8" s="77" t="s">
        <v>14</v>
      </c>
      <c r="D8" s="17"/>
      <c r="E8" s="128" t="s">
        <v>18</v>
      </c>
      <c r="F8" s="129"/>
      <c r="G8" s="130"/>
    </row>
    <row r="9" spans="1:7" ht="30" x14ac:dyDescent="0.25">
      <c r="A9" s="70" t="s">
        <v>6</v>
      </c>
      <c r="B9" s="71" t="s">
        <v>7</v>
      </c>
      <c r="C9" s="72" t="s">
        <v>8</v>
      </c>
      <c r="D9" s="72" t="s">
        <v>19</v>
      </c>
      <c r="E9" s="72" t="s">
        <v>20</v>
      </c>
      <c r="F9" s="72" t="s">
        <v>10</v>
      </c>
      <c r="G9" s="73" t="s">
        <v>11</v>
      </c>
    </row>
    <row r="10" spans="1:7" x14ac:dyDescent="0.25">
      <c r="A10" s="40" t="s">
        <v>21</v>
      </c>
      <c r="B10" s="53" t="s">
        <v>22</v>
      </c>
      <c r="C10" s="77" t="s">
        <v>14</v>
      </c>
      <c r="D10" s="17"/>
      <c r="E10" s="18">
        <f>D10+D8</f>
        <v>0</v>
      </c>
      <c r="F10" s="78">
        <v>2567</v>
      </c>
      <c r="G10" s="79">
        <f>F10*E10</f>
        <v>0</v>
      </c>
    </row>
    <row r="11" spans="1:7" x14ac:dyDescent="0.25">
      <c r="A11" s="40" t="s">
        <v>23</v>
      </c>
      <c r="B11" s="53" t="s">
        <v>24</v>
      </c>
      <c r="C11" s="77" t="s">
        <v>14</v>
      </c>
      <c r="D11" s="17"/>
      <c r="E11" s="80">
        <f>D11+D8</f>
        <v>0</v>
      </c>
      <c r="F11" s="78">
        <v>525</v>
      </c>
      <c r="G11" s="81">
        <f>F11*E11</f>
        <v>0</v>
      </c>
    </row>
    <row r="12" spans="1:7" ht="30" x14ac:dyDescent="0.25">
      <c r="A12" s="40" t="s">
        <v>25</v>
      </c>
      <c r="B12" s="53" t="s">
        <v>26</v>
      </c>
      <c r="C12" s="82" t="s">
        <v>14</v>
      </c>
      <c r="D12" s="17"/>
      <c r="E12" s="80">
        <f>D12+D8</f>
        <v>0</v>
      </c>
      <c r="F12" s="83">
        <v>125</v>
      </c>
      <c r="G12" s="79">
        <f>F12*E12</f>
        <v>0</v>
      </c>
    </row>
    <row r="13" spans="1:7" ht="45" x14ac:dyDescent="0.25">
      <c r="A13" s="40" t="s">
        <v>27</v>
      </c>
      <c r="B13" s="53" t="s">
        <v>28</v>
      </c>
      <c r="C13" s="82" t="s">
        <v>14</v>
      </c>
      <c r="D13" s="17"/>
      <c r="E13" s="80">
        <f>D13+D8</f>
        <v>0</v>
      </c>
      <c r="F13" s="75">
        <v>1000</v>
      </c>
      <c r="G13" s="79">
        <f>F13*E13</f>
        <v>0</v>
      </c>
    </row>
    <row r="14" spans="1:7" x14ac:dyDescent="0.25">
      <c r="B14" s="48"/>
      <c r="C14" s="49"/>
      <c r="D14" s="50"/>
      <c r="E14" s="50"/>
      <c r="F14" s="50"/>
      <c r="G14" s="50"/>
    </row>
    <row r="15" spans="1:7" ht="26.25" customHeight="1" x14ac:dyDescent="0.25">
      <c r="B15" s="48"/>
      <c r="C15" s="49"/>
      <c r="D15" s="50"/>
      <c r="E15" s="50"/>
      <c r="F15" s="34" t="s">
        <v>29</v>
      </c>
      <c r="G15" s="84">
        <f>SUM(G4,G10:G13)</f>
        <v>0</v>
      </c>
    </row>
    <row r="16" spans="1:7" x14ac:dyDescent="0.25">
      <c r="B16" s="48"/>
      <c r="C16" s="49"/>
      <c r="D16" s="50"/>
      <c r="E16" s="50"/>
      <c r="F16" s="55"/>
      <c r="G16" s="85"/>
    </row>
    <row r="17" spans="1:8" s="86" customFormat="1" x14ac:dyDescent="0.25">
      <c r="A17" s="103" t="s">
        <v>30</v>
      </c>
      <c r="B17" s="104"/>
      <c r="C17" s="62"/>
      <c r="D17" s="62"/>
      <c r="E17" s="62"/>
      <c r="F17" s="62"/>
      <c r="G17" s="63"/>
    </row>
    <row r="18" spans="1:8" s="86" customFormat="1" x14ac:dyDescent="0.25">
      <c r="A18" s="70" t="s">
        <v>6</v>
      </c>
      <c r="B18" s="71" t="s">
        <v>31</v>
      </c>
      <c r="C18" s="72"/>
      <c r="D18" s="72" t="s">
        <v>32</v>
      </c>
      <c r="E18" s="72" t="s">
        <v>33</v>
      </c>
      <c r="F18" s="72" t="s">
        <v>34</v>
      </c>
      <c r="G18" s="73" t="s">
        <v>35</v>
      </c>
    </row>
    <row r="19" spans="1:8" s="86" customFormat="1" x14ac:dyDescent="0.25">
      <c r="A19" s="87" t="s">
        <v>36</v>
      </c>
      <c r="B19" s="22"/>
      <c r="C19" s="23"/>
      <c r="D19" s="24"/>
      <c r="E19" s="24"/>
      <c r="F19" s="24"/>
      <c r="G19" s="24"/>
      <c r="H19" s="88"/>
    </row>
    <row r="20" spans="1:8" s="91" customFormat="1" ht="15.6" customHeight="1" x14ac:dyDescent="0.25">
      <c r="A20" s="89"/>
      <c r="B20" s="25"/>
      <c r="C20" s="26"/>
      <c r="D20" s="27"/>
      <c r="E20" s="27"/>
      <c r="F20" s="27"/>
      <c r="G20" s="27"/>
      <c r="H20" s="90"/>
    </row>
    <row r="21" spans="1:8" s="86" customFormat="1" x14ac:dyDescent="0.25">
      <c r="A21" s="103" t="s">
        <v>37</v>
      </c>
      <c r="B21" s="104"/>
      <c r="C21" s="62"/>
      <c r="D21" s="62"/>
      <c r="E21" s="62"/>
      <c r="F21" s="62"/>
      <c r="G21" s="63"/>
      <c r="H21" s="88"/>
    </row>
    <row r="22" spans="1:8" s="86" customFormat="1" ht="20.45" customHeight="1" x14ac:dyDescent="0.25">
      <c r="A22" s="70" t="s">
        <v>6</v>
      </c>
      <c r="B22" s="71" t="s">
        <v>31</v>
      </c>
      <c r="C22" s="72" t="s">
        <v>38</v>
      </c>
      <c r="D22" s="72" t="s">
        <v>32</v>
      </c>
      <c r="E22" s="72" t="s">
        <v>33</v>
      </c>
      <c r="F22" s="72" t="s">
        <v>34</v>
      </c>
      <c r="G22" s="73" t="s">
        <v>35</v>
      </c>
      <c r="H22" s="88"/>
    </row>
    <row r="23" spans="1:8" s="86" customFormat="1" x14ac:dyDescent="0.25">
      <c r="A23" s="87" t="s">
        <v>39</v>
      </c>
      <c r="B23" s="22"/>
      <c r="C23" s="23"/>
      <c r="D23" s="24"/>
      <c r="E23" s="24"/>
      <c r="F23" s="24"/>
      <c r="G23" s="24"/>
      <c r="H23" s="88"/>
    </row>
    <row r="24" spans="1:8" s="86" customFormat="1" x14ac:dyDescent="0.25">
      <c r="A24" s="87" t="s">
        <v>40</v>
      </c>
      <c r="B24" s="22"/>
      <c r="C24" s="23"/>
      <c r="D24" s="24"/>
      <c r="E24" s="24"/>
      <c r="F24" s="24"/>
      <c r="G24" s="24"/>
    </row>
    <row r="25" spans="1:8" s="86" customFormat="1" x14ac:dyDescent="0.25">
      <c r="A25" s="87" t="s">
        <v>41</v>
      </c>
      <c r="B25" s="22"/>
      <c r="C25" s="23"/>
      <c r="D25" s="24"/>
      <c r="E25" s="24"/>
      <c r="F25" s="24"/>
      <c r="G25" s="24"/>
    </row>
    <row r="26" spans="1:8" x14ac:dyDescent="0.25">
      <c r="B26" s="48"/>
      <c r="C26" s="49"/>
      <c r="D26" s="50"/>
      <c r="E26" s="50"/>
      <c r="F26" s="55"/>
      <c r="G26" s="85"/>
    </row>
    <row r="27" spans="1:8" x14ac:dyDescent="0.25">
      <c r="A27" s="119" t="s">
        <v>42</v>
      </c>
      <c r="B27" s="119"/>
      <c r="C27" s="92"/>
      <c r="D27" s="92"/>
      <c r="E27" s="92"/>
      <c r="F27" s="92"/>
      <c r="G27" s="92"/>
    </row>
    <row r="28" spans="1:8" x14ac:dyDescent="0.25">
      <c r="A28" s="72" t="s">
        <v>6</v>
      </c>
      <c r="B28" s="125" t="s">
        <v>43</v>
      </c>
      <c r="C28" s="125"/>
      <c r="D28" s="125"/>
      <c r="E28" s="125"/>
      <c r="F28" s="125"/>
      <c r="G28" s="125"/>
    </row>
    <row r="29" spans="1:8" x14ac:dyDescent="0.25">
      <c r="A29" s="64" t="s">
        <v>44</v>
      </c>
      <c r="B29" s="124" t="s">
        <v>45</v>
      </c>
      <c r="C29" s="124"/>
      <c r="D29" s="124"/>
      <c r="E29" s="124"/>
      <c r="F29" s="124"/>
      <c r="G29" s="124"/>
    </row>
    <row r="30" spans="1:8" x14ac:dyDescent="0.25">
      <c r="A30" s="40">
        <v>1</v>
      </c>
      <c r="B30" s="124" t="s">
        <v>46</v>
      </c>
      <c r="C30" s="124"/>
      <c r="D30" s="124"/>
      <c r="E30" s="124"/>
      <c r="F30" s="124"/>
      <c r="G30" s="124"/>
    </row>
    <row r="31" spans="1:8" ht="29.25" customHeight="1" x14ac:dyDescent="0.25">
      <c r="A31" s="40">
        <v>2</v>
      </c>
      <c r="B31" s="126" t="s">
        <v>47</v>
      </c>
      <c r="C31" s="126"/>
      <c r="D31" s="126"/>
      <c r="E31" s="126"/>
      <c r="F31" s="126"/>
      <c r="G31" s="126"/>
    </row>
    <row r="32" spans="1:8" ht="25.5" customHeight="1" x14ac:dyDescent="0.25">
      <c r="A32" s="40">
        <v>3</v>
      </c>
      <c r="B32" s="127" t="s">
        <v>48</v>
      </c>
      <c r="C32" s="127"/>
      <c r="D32" s="127"/>
      <c r="E32" s="127"/>
      <c r="F32" s="127"/>
      <c r="G32" s="127"/>
    </row>
    <row r="33" spans="1:7" x14ac:dyDescent="0.25">
      <c r="A33" s="40">
        <v>4</v>
      </c>
      <c r="B33" s="124" t="s">
        <v>49</v>
      </c>
      <c r="C33" s="124"/>
      <c r="D33" s="124"/>
      <c r="E33" s="124"/>
      <c r="F33" s="124"/>
      <c r="G33" s="124"/>
    </row>
  </sheetData>
  <sheetProtection algorithmName="SHA-512" hashValue="OU7P99Len2kmSXxq/hDF8Ru0B/WxaObUAD01jr4rZNnwehqDvy6NSUoA/oC6Q1zsT9lqhXX5vdS5RPojtwLoxw==" saltValue="HfI84oIsyFwvd4Ao4KaSVw==" spinCount="100000" sheet="1" objects="1" scenarios="1"/>
  <mergeCells count="13">
    <mergeCell ref="A21:B21"/>
    <mergeCell ref="A1:G1"/>
    <mergeCell ref="A2:B2"/>
    <mergeCell ref="A6:B6"/>
    <mergeCell ref="E8:G8"/>
    <mergeCell ref="A17:B17"/>
    <mergeCell ref="B33:G33"/>
    <mergeCell ref="A27:B27"/>
    <mergeCell ref="B28:G28"/>
    <mergeCell ref="B29:G29"/>
    <mergeCell ref="B30:G30"/>
    <mergeCell ref="B31:G31"/>
    <mergeCell ref="B32:G32"/>
  </mergeCells>
  <dataValidations count="1">
    <dataValidation operator="lessThanOrEqual" allowBlank="1" showInputMessage="1" showErrorMessage="1" sqref="F9:G16 B18:G20 B22:G26 B3:G3 B7:E16 F7:G7 B28:B33"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C8"/>
  <sheetViews>
    <sheetView showGridLines="0" view="pageBreakPreview" zoomScaleNormal="100" zoomScaleSheetLayoutView="100" workbookViewId="0">
      <selection activeCell="B4" sqref="B4"/>
    </sheetView>
  </sheetViews>
  <sheetFormatPr defaultColWidth="9.140625" defaultRowHeight="15" x14ac:dyDescent="0.25"/>
  <cols>
    <col min="1" max="1" width="9.5703125" style="9" customWidth="1"/>
    <col min="2" max="2" width="57.28515625" style="9" customWidth="1"/>
    <col min="3" max="3" width="33.5703125" style="28" customWidth="1"/>
    <col min="4" max="16384" width="9.140625" style="9"/>
  </cols>
  <sheetData>
    <row r="1" spans="1:3" ht="36" customHeight="1" x14ac:dyDescent="0.25">
      <c r="A1" s="131" t="s">
        <v>107</v>
      </c>
      <c r="B1" s="132"/>
      <c r="C1" s="132"/>
    </row>
    <row r="2" spans="1:3" s="11" customFormat="1" x14ac:dyDescent="0.25">
      <c r="A2" s="133"/>
      <c r="B2" s="134"/>
      <c r="C2" s="10"/>
    </row>
    <row r="3" spans="1:3" x14ac:dyDescent="0.25">
      <c r="A3" s="12" t="s">
        <v>6</v>
      </c>
      <c r="B3" s="13" t="s">
        <v>7</v>
      </c>
      <c r="C3" s="14"/>
    </row>
    <row r="4" spans="1:3" x14ac:dyDescent="0.25">
      <c r="A4" s="15" t="s">
        <v>109</v>
      </c>
      <c r="B4" s="16" t="s">
        <v>55</v>
      </c>
      <c r="C4" s="96">
        <f>'1. Kwaliteit Perceel 1 Hout'!F40</f>
        <v>0</v>
      </c>
    </row>
    <row r="5" spans="1:3" x14ac:dyDescent="0.25">
      <c r="A5" s="15" t="s">
        <v>110</v>
      </c>
      <c r="B5" s="16" t="s">
        <v>111</v>
      </c>
      <c r="C5" s="96">
        <f>'2. Prijs Perceel 1 Hout'!G15</f>
        <v>0</v>
      </c>
    </row>
    <row r="6" spans="1:3" x14ac:dyDescent="0.25">
      <c r="A6" s="31"/>
      <c r="B6" s="29"/>
      <c r="C6" s="32"/>
    </row>
    <row r="7" spans="1:3" ht="30" x14ac:dyDescent="0.25">
      <c r="B7" s="30" t="s">
        <v>108</v>
      </c>
      <c r="C7" s="21">
        <f>SUM(C4:C5)</f>
        <v>0</v>
      </c>
    </row>
    <row r="8" spans="1:3" x14ac:dyDescent="0.25">
      <c r="B8" s="19"/>
      <c r="C8" s="20"/>
    </row>
  </sheetData>
  <sheetProtection algorithmName="SHA-512" hashValue="vQtFut8j52bmnUdfp6SA+PX5ds2jwVlbKcMePpapStZT3G12pTpyUfLFwtCbKA2XR7WqT+3jp0pGDbKrhwS3CA==" saltValue="3E18q5MuI5Cd2VilMMfmsw=="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513416AB-E80A-45BF-B332-29A2B34E4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1 Hout</vt:lpstr>
      <vt:lpstr>2. Prijs Perceel 1 Hout</vt:lpstr>
      <vt:lpstr>3. Fictieve inschrijfprijs Hout</vt:lpstr>
      <vt:lpstr>'1. Kwaliteit Perceel 1 Hout'!Afdrukbereik</vt:lpstr>
      <vt:lpstr>'2. Prijs Perceel 1 Hout'!Afdrukbereik</vt:lpstr>
      <vt:lpstr>'3. Fictieve inschrijfprijs Hout'!Afdrukbereik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cp:lastPrinted>2021-05-06T12:32:45Z</cp:lastPrinted>
  <dcterms:created xsi:type="dcterms:W3CDTF">2021-05-06T12:21:12Z</dcterms:created>
  <dcterms:modified xsi:type="dcterms:W3CDTF">2021-06-11T09:59:07Z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