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527"/>
  <workbookPr/>
  <mc:AlternateContent xmlns:mc="http://schemas.openxmlformats.org/markup-compatibility/2006">
    <mc:Choice Requires="x15">
      <x15ac:absPath xmlns:x15ac="http://schemas.microsoft.com/office/spreadsheetml/2010/11/ac" url="\\VDHAABFPS01\CompendaArchief$\CRMAlphaAdviesBureauDB\Archief\00023500\"/>
    </mc:Choice>
  </mc:AlternateContent>
  <xr:revisionPtr revIDLastSave="0" documentId="13_ncr:1_{74767F21-70BD-45F9-A8BD-6D098C5091C8}" xr6:coauthVersionLast="47" xr6:coauthVersionMax="47" xr10:uidLastSave="{00000000-0000-0000-0000-000000000000}"/>
  <bookViews>
    <workbookView xWindow="-120" yWindow="-120" windowWidth="29040" windowHeight="15840" tabRatio="959" activeTab="1" xr2:uid="{00000000-000D-0000-FFFF-FFFF00000000}"/>
  </bookViews>
  <sheets>
    <sheet name="Algemene gegevens" sheetId="23" r:id="rId1"/>
    <sheet name="Prijzenblad meubilair" sheetId="24" r:id="rId2"/>
    <sheet name="Prijzenblad Interieurontwerp" sheetId="25" r:id="rId3"/>
    <sheet name="Prijzenblad ontwerp B" sheetId="26" state="hidden" r:id="rId4"/>
    <sheet name="Algemene eisen" sheetId="11" r:id="rId5"/>
    <sheet name="1. LL stoel PO" sheetId="27" r:id="rId6"/>
    <sheet name="2. LL tafel PO" sheetId="28" r:id="rId7"/>
    <sheet name="3. LL kruk PO" sheetId="29" r:id="rId8"/>
    <sheet name="4. DC bureau" sheetId="30" r:id="rId9"/>
    <sheet name="5. DC stoel" sheetId="31" r:id="rId10"/>
    <sheet name="6. GI Tafel" sheetId="33" r:id="rId11"/>
    <sheet name="7. Kasten" sheetId="32" r:id="rId12"/>
  </sheets>
  <definedNames>
    <definedName name="_Hlk53649832" localSheetId="4">'Algemene eisen'!$B$23</definedName>
    <definedName name="_xlnm.Print_Area" localSheetId="0">'Algemene gegevens'!$A$1:$L$28</definedName>
    <definedName name="_xlnm.Print_Area" localSheetId="1">'Prijzenblad meubilair'!$B$1:$H$49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4" i="24" l="1"/>
  <c r="H44" i="24" s="1"/>
  <c r="G43" i="24"/>
  <c r="H43" i="24" s="1"/>
  <c r="H1" i="25" a="1"/>
  <c r="H1" i="25" s="1"/>
  <c r="H1" i="24" a="1"/>
  <c r="H1" i="24" s="1"/>
  <c r="G41" i="24"/>
  <c r="G40" i="24"/>
  <c r="G38" i="24"/>
  <c r="H38" i="24" s="1"/>
  <c r="C34" i="24" l="1"/>
  <c r="C33" i="24"/>
  <c r="G21" i="24"/>
  <c r="H21" i="24" s="1"/>
  <c r="G36" i="24" l="1"/>
  <c r="H36" i="24" s="1"/>
  <c r="G35" i="24"/>
  <c r="H35" i="24" s="1"/>
  <c r="I1" i="26" a="1"/>
  <c r="I1" i="26" s="1"/>
  <c r="G14" i="24" l="1"/>
  <c r="G32" i="24"/>
  <c r="H32" i="24" s="1"/>
  <c r="G33" i="24"/>
  <c r="G34" i="24"/>
  <c r="C27" i="24"/>
  <c r="C26" i="24"/>
  <c r="H34" i="24" l="1"/>
  <c r="H33" i="24"/>
  <c r="G29" i="24"/>
  <c r="H29" i="24" s="1"/>
  <c r="G30" i="24"/>
  <c r="H30" i="24" s="1"/>
  <c r="G31" i="24"/>
  <c r="H31" i="24" s="1"/>
  <c r="G24" i="24"/>
  <c r="H24" i="24" s="1"/>
  <c r="C15" i="24"/>
  <c r="C14" i="24"/>
  <c r="H14" i="24" s="1"/>
  <c r="C13" i="24"/>
  <c r="C11" i="24"/>
  <c r="C10" i="24"/>
  <c r="C9" i="24"/>
  <c r="G10" i="24" l="1"/>
  <c r="H10" i="24" s="1"/>
  <c r="C7" i="24" l="1"/>
  <c r="C6" i="24"/>
  <c r="C5" i="24"/>
  <c r="H40" i="26"/>
  <c r="G40" i="26"/>
  <c r="G39" i="26"/>
  <c r="H39" i="26" s="1"/>
  <c r="G38" i="26"/>
  <c r="H38" i="26" s="1"/>
  <c r="G37" i="26"/>
  <c r="H37" i="26" s="1"/>
  <c r="H36" i="26"/>
  <c r="G36" i="26"/>
  <c r="G35" i="26"/>
  <c r="H35" i="26" s="1"/>
  <c r="G34" i="26"/>
  <c r="H34" i="26" s="1"/>
  <c r="G33" i="26"/>
  <c r="H33" i="26" s="1"/>
  <c r="H32" i="26"/>
  <c r="G32" i="26"/>
  <c r="G31" i="26"/>
  <c r="H31" i="26" s="1"/>
  <c r="G30" i="26"/>
  <c r="H30" i="26" s="1"/>
  <c r="G29" i="26"/>
  <c r="H29" i="26" s="1"/>
  <c r="H28" i="26"/>
  <c r="G28" i="26"/>
  <c r="G27" i="26"/>
  <c r="H27" i="26" s="1"/>
  <c r="H26" i="26"/>
  <c r="G26" i="26"/>
  <c r="G25" i="26"/>
  <c r="H25" i="26" s="1"/>
  <c r="H24" i="26"/>
  <c r="G24" i="26"/>
  <c r="G23" i="26"/>
  <c r="H23" i="26" s="1"/>
  <c r="G22" i="26"/>
  <c r="H22" i="26" s="1"/>
  <c r="G21" i="26"/>
  <c r="H21" i="26" s="1"/>
  <c r="H20" i="26"/>
  <c r="G20" i="26"/>
  <c r="G19" i="26"/>
  <c r="H19" i="26" s="1"/>
  <c r="H18" i="26"/>
  <c r="G18" i="26"/>
  <c r="G17" i="26"/>
  <c r="H17" i="26" s="1"/>
  <c r="H16" i="26"/>
  <c r="G16" i="26"/>
  <c r="G15" i="26"/>
  <c r="H15" i="26" s="1"/>
  <c r="G14" i="26"/>
  <c r="H14" i="26" s="1"/>
  <c r="G13" i="26"/>
  <c r="H13" i="26" s="1"/>
  <c r="H12" i="26"/>
  <c r="G12" i="26"/>
  <c r="G11" i="26"/>
  <c r="H11" i="26" s="1"/>
  <c r="H10" i="26"/>
  <c r="G10" i="26"/>
  <c r="G9" i="26"/>
  <c r="H9" i="26" s="1"/>
  <c r="H8" i="26"/>
  <c r="G8" i="26"/>
  <c r="G7" i="26"/>
  <c r="H7" i="26" s="1"/>
  <c r="G6" i="26"/>
  <c r="H6" i="26" s="1"/>
  <c r="G5" i="26"/>
  <c r="H5" i="26" s="1"/>
  <c r="H4" i="26"/>
  <c r="G4" i="26"/>
  <c r="G5" i="25"/>
  <c r="H5" i="25" s="1"/>
  <c r="G6" i="25"/>
  <c r="H6" i="25" s="1"/>
  <c r="G7" i="25"/>
  <c r="H7" i="25" s="1"/>
  <c r="G8" i="25"/>
  <c r="H8" i="25" s="1"/>
  <c r="G9" i="25"/>
  <c r="H9" i="25" s="1"/>
  <c r="G10" i="25"/>
  <c r="H10" i="25" s="1"/>
  <c r="G11" i="25"/>
  <c r="H11" i="25" s="1"/>
  <c r="G12" i="25"/>
  <c r="H12" i="25" s="1"/>
  <c r="G13" i="25"/>
  <c r="H13" i="25" s="1"/>
  <c r="G14" i="25"/>
  <c r="H14" i="25" s="1"/>
  <c r="G15" i="25"/>
  <c r="H15" i="25" s="1"/>
  <c r="G16" i="25"/>
  <c r="H16" i="25" s="1"/>
  <c r="G17" i="25"/>
  <c r="H17" i="25" s="1"/>
  <c r="G18" i="25"/>
  <c r="H18" i="25" s="1"/>
  <c r="G19" i="25"/>
  <c r="H19" i="25" s="1"/>
  <c r="G20" i="25"/>
  <c r="H20" i="25" s="1"/>
  <c r="G21" i="25"/>
  <c r="H21" i="25" s="1"/>
  <c r="G22" i="25"/>
  <c r="H22" i="25" s="1"/>
  <c r="G23" i="25"/>
  <c r="H23" i="25" s="1"/>
  <c r="G24" i="25"/>
  <c r="H24" i="25" s="1"/>
  <c r="G25" i="25"/>
  <c r="H25" i="25" s="1"/>
  <c r="G26" i="25"/>
  <c r="H26" i="25" s="1"/>
  <c r="G27" i="25"/>
  <c r="H27" i="25" s="1"/>
  <c r="G28" i="25"/>
  <c r="H28" i="25" s="1"/>
  <c r="G29" i="25"/>
  <c r="H29" i="25" s="1"/>
  <c r="G30" i="25"/>
  <c r="H30" i="25" s="1"/>
  <c r="G31" i="25"/>
  <c r="H31" i="25" s="1"/>
  <c r="G32" i="25"/>
  <c r="H32" i="25" s="1"/>
  <c r="G33" i="25"/>
  <c r="H33" i="25" s="1"/>
  <c r="G34" i="25"/>
  <c r="H34" i="25" s="1"/>
  <c r="G35" i="25"/>
  <c r="H35" i="25" s="1"/>
  <c r="G36" i="25"/>
  <c r="H36" i="25" s="1"/>
  <c r="G37" i="25"/>
  <c r="H37" i="25" s="1"/>
  <c r="G38" i="25"/>
  <c r="H38" i="25" s="1"/>
  <c r="G39" i="25"/>
  <c r="H39" i="25" s="1"/>
  <c r="G40" i="25"/>
  <c r="H40" i="25" s="1"/>
  <c r="H4" i="25"/>
  <c r="G4" i="25"/>
  <c r="H41" i="24"/>
  <c r="H42" i="26" l="1"/>
  <c r="H42" i="25"/>
  <c r="H43" i="26" l="1"/>
  <c r="H44" i="26" s="1"/>
  <c r="H43" i="25"/>
  <c r="H44" i="25" s="1"/>
  <c r="H40" i="24"/>
  <c r="G27" i="24"/>
  <c r="H27" i="24" s="1"/>
  <c r="G26" i="24"/>
  <c r="H26" i="24" s="1"/>
  <c r="G23" i="24"/>
  <c r="H23" i="24" s="1"/>
  <c r="G18" i="24"/>
  <c r="H18" i="24" s="1"/>
  <c r="G19" i="24"/>
  <c r="H19" i="24" s="1"/>
  <c r="G20" i="24"/>
  <c r="H20" i="24" s="1"/>
  <c r="G17" i="24"/>
  <c r="H17" i="24" s="1"/>
  <c r="G15" i="24"/>
  <c r="H15" i="24" s="1"/>
  <c r="G13" i="24"/>
  <c r="H13" i="24" s="1"/>
  <c r="G11" i="24"/>
  <c r="H11" i="24" s="1"/>
  <c r="G9" i="24"/>
  <c r="H9" i="24" s="1"/>
  <c r="G6" i="24"/>
  <c r="H6" i="24" s="1"/>
  <c r="G7" i="24"/>
  <c r="H7" i="24" s="1"/>
  <c r="G5" i="24"/>
  <c r="H5" i="24" s="1"/>
  <c r="H47" i="24" l="1"/>
  <c r="H48" i="24" s="1"/>
  <c r="H49" i="2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<sst xmlns="http://schemas.openxmlformats.org/spreadsheetml/2006/main" count="325" uniqueCount="267">
  <si>
    <t>Volledige naam onderneming (Handelsnaam Kvk)</t>
  </si>
  <si>
    <t>Vestigingsplaats onderneming(Kvk)</t>
  </si>
  <si>
    <t>Kvk-nummer</t>
  </si>
  <si>
    <t>Tekenbevoegde voor contract</t>
  </si>
  <si>
    <t>Functie</t>
  </si>
  <si>
    <t>Tekenbevoegde wijzigingen</t>
  </si>
  <si>
    <t>Contactpersoon offerte</t>
  </si>
  <si>
    <t>Telefoonnummer kantoor</t>
  </si>
  <si>
    <t>Postadres kantoor</t>
  </si>
  <si>
    <t>PC + plaats postadres</t>
  </si>
  <si>
    <t>Mobiel nummer contactpersoon offerte</t>
  </si>
  <si>
    <t>E-mail adres contactpersoon offerte</t>
  </si>
  <si>
    <t>Aangeboden type/model</t>
  </si>
  <si>
    <t>1) d.w.z. dat er minimaal randen, richels, kieren en naden aanwezig moeten zijn.</t>
  </si>
  <si>
    <t>2) d.w.z. dat de gebruikte materialen dusdanig afgewerkt  en/of behandeld te zijn dat dit mogelijk is.</t>
  </si>
  <si>
    <t>Het meubilair dient nieuw te zijn</t>
  </si>
  <si>
    <t>Het meubilair dient vrij te zijn van scherpe randen en scherpe uitsteeksels</t>
  </si>
  <si>
    <t>* bij brand geen toxische of giftige dampen ontstaan</t>
  </si>
  <si>
    <t>* bij normaal gebruik geen allergische reacties ontstaan</t>
  </si>
  <si>
    <t>* bij normaal gebruik geen verwondingen kunnen ontstaan</t>
  </si>
  <si>
    <t>Eventueel bijvoegen link of afbeelding</t>
  </si>
  <si>
    <t>Totaalprijs</t>
  </si>
  <si>
    <t>Kasten zijn voorzien een vlak bovenblad, tenzij uitdrukkelijk anders is verzocht</t>
  </si>
  <si>
    <t>Docentenstoel</t>
  </si>
  <si>
    <t>Het aangeboden meubilair dient multifunctioneel en flexibel inzetbaar te zijn t.b.v. o.a. leerpleinen, pauzes, samen leren, knutselen</t>
  </si>
  <si>
    <t>Het meubilair is gedurende de looptijd van de overeenkomst van onveranderde, goede kwaliteit en voldoet aan de algemene eisen van deugdelijkheid. Hieronder wordt o.a. verstaan (echter niet limitatief):</t>
  </si>
  <si>
    <t>Het meubilair voldoet op het moment van levering aan de van toepassing zijnde  wet- en regelgeving, waaronder ARBO-wetgeving</t>
  </si>
  <si>
    <t>Meubilair dat is voorzien van wielen of anderszins verrijdbaar of verplaatsbaar is, dient stabiel te staan en dient geschikt te zijn voor harde en zachte vloerafwerkingen zonder aanpassingen</t>
  </si>
  <si>
    <t>Alle gebruikte materialen dienen kleurecht te zijn en gebruikte materialen UV-bestendig</t>
  </si>
  <si>
    <t>Horizontale vlakken van meubilair (inclusief tafel- en/of bureaubladen) mogen niet glinsteren of reflecteren</t>
  </si>
  <si>
    <t>Meubilair dient met gangbare, milieuvriendelijke middelen, eenvoudig te reinigen zijn;</t>
  </si>
  <si>
    <t>Netto prijs per stuk</t>
  </si>
  <si>
    <t>Kortingspercentage</t>
  </si>
  <si>
    <t>Bruto prijs per stuk</t>
  </si>
  <si>
    <t>Fictief aantal</t>
  </si>
  <si>
    <t>BTW 21%</t>
  </si>
  <si>
    <t>Totaalprijs inclusief BTW</t>
  </si>
  <si>
    <t>Aantal</t>
  </si>
  <si>
    <t>Artikel omschrijving</t>
  </si>
  <si>
    <t xml:space="preserve">Totaalprijs exclusief BTW </t>
  </si>
  <si>
    <t>Prijzenblad ontwerp A</t>
  </si>
  <si>
    <t>Prijzenblad ontwerp B</t>
  </si>
  <si>
    <t>Procedure</t>
  </si>
  <si>
    <t>Besteknummer</t>
  </si>
  <si>
    <t>Vestigingsplaats opdrachtgever</t>
  </si>
  <si>
    <t>KvK-nummer</t>
  </si>
  <si>
    <t>Leerlingstoel traditioneel</t>
  </si>
  <si>
    <t>1.1</t>
  </si>
  <si>
    <t>1.2</t>
  </si>
  <si>
    <t>1.3</t>
  </si>
  <si>
    <t>2.1</t>
  </si>
  <si>
    <t>2.2</t>
  </si>
  <si>
    <t>2.3</t>
  </si>
  <si>
    <t>3.1</t>
  </si>
  <si>
    <t>3.2</t>
  </si>
  <si>
    <t>Leerlingstoel t.b.v. werken op één hoogte (D4)</t>
  </si>
  <si>
    <t>Leerlingstoel t.b.v. werken op één hoogte (F6)</t>
  </si>
  <si>
    <t>Leerlingkruk traditioneel</t>
  </si>
  <si>
    <t>Leerlingkruk bewegend zitten</t>
  </si>
  <si>
    <t>Meerprijs: leerlingtafel voorzien van 1x A4 lade</t>
  </si>
  <si>
    <t>Meerprijs: leerlingtafel voorzien van 2x A4 lade</t>
  </si>
  <si>
    <t>De materialisering van het meubilair dient kras-, stoot- en slijtvast te zijn.</t>
  </si>
  <si>
    <t>Eisen Leerlingstoel PO</t>
  </si>
  <si>
    <t>Algemene eisen</t>
  </si>
  <si>
    <t>Leerlingstoel algemeen:</t>
  </si>
  <si>
    <t>Frame voorzien van beschermdoppen ter bescherming van leerlingtafel (frame / blad) bij het aanhangen van de stoel.</t>
  </si>
  <si>
    <t>Stoel voorzien van geintegreerde hoogte-indicatie (A1 t/m F6).</t>
  </si>
  <si>
    <t>Leerlingstoel traditioneel:</t>
  </si>
  <si>
    <t>Frame leverbaar in 4-poot, hoogtematen A1 t/m F6.</t>
  </si>
  <si>
    <t>Leerlingstoel t.b.v. op gelijke hoogte zitten:</t>
  </si>
  <si>
    <t>Frame leverbaar in 4-poot.</t>
  </si>
  <si>
    <t>Frame leverbaar t.b.v. werken aan tafelhoogte F6 / 76cm.</t>
  </si>
  <si>
    <t>Frame voorzien van verstelbare voetensteun; voorzien van geintegreerde hoogte-indicatie.</t>
  </si>
  <si>
    <t>Uitstraling van de leerlingstoel is passend bij aan te bieden leerlingtafel.</t>
  </si>
  <si>
    <t>Op te gegeven prijsstelling  geldt voor alle varianten in uitvoering, tenzij nadrukkelijk anders vermeld.</t>
  </si>
  <si>
    <t>Frame voorzien van beschermdoppen ter bescherming van gangbare vloeren, passend bij de situatie op moment van levering.</t>
  </si>
  <si>
    <t>Eisen Leerlingtafel PO</t>
  </si>
  <si>
    <t>Leerlingtafel algemeen:</t>
  </si>
  <si>
    <t>Tafel voorzien van geintegreerde hoogte-indicatie (A1 t/m F6).</t>
  </si>
  <si>
    <t>Uitstraling van de leerlingtafel is passend bij aan te bieden leerlingstoel.</t>
  </si>
  <si>
    <t>Blad blijft gegarandeerd recht en vlak; blad mag niet kromtrekken.</t>
  </si>
  <si>
    <t>3.3</t>
  </si>
  <si>
    <t>Blad bevestiging dusdanig zodat het blad bij veelvuldig verplaatsen en optillen niet loslaat van het frame.</t>
  </si>
  <si>
    <t>Tafel geschikt voor plaatsing van zowel 1 als 2 A4 lade(n) op geleiders; dient tevens achteraf mogelijk te zijn.</t>
  </si>
  <si>
    <t>Opbergmogelijkheden:</t>
  </si>
  <si>
    <t>Laden minimaal leverbaar in A4 formaat, voorzien van mogelijkheid tot personaliseren.</t>
  </si>
  <si>
    <t>Frame voorzien van afgesloten buis- / kokereinden. Indien voorzien van beschermdoppen; vervangbaar maar niet eenvoudig verwijderbaar.</t>
  </si>
  <si>
    <t>en/of Frame leverbaar in C-poot, hoogtematen B2 t/m F6; frame geschikt voor aanhangen aan leerlingtafel.</t>
  </si>
  <si>
    <t>en/of Frame leverbaar in Z-poot, hoogtematen B2 t/m F6; frame geschikt voor aanhangen aan leerlingtafel.</t>
  </si>
  <si>
    <t>en/of Frame leverbaar in C-poot.</t>
  </si>
  <si>
    <t>en/of Frame leverbaar in Z-poot.</t>
  </si>
  <si>
    <t>Blad standaard uitgevoerd in afmeting 70x50cm (BxD); leverbaar in afwijkende maatvoeringen.</t>
  </si>
  <si>
    <t>Leerlingkruk traditioneel:</t>
  </si>
  <si>
    <t>Frame uitgevoerd in 4-poot, hoogtematen A1 t/m F6.</t>
  </si>
  <si>
    <t>Leerlingkruk algemeen:</t>
  </si>
  <si>
    <t>Kruk voorzien van geintegreerde hoogte-indicatie (A1 t/m F6).</t>
  </si>
  <si>
    <t>Uitstraling van de leerlingstoel is passend bij aan te bieden leerlingstoel en leerlingtafel.</t>
  </si>
  <si>
    <t>Kruk stapelbaar, minimaal 4 stuks.</t>
  </si>
  <si>
    <t>Frame uitgevoerd in hoogtemaat F6.</t>
  </si>
  <si>
    <t>Frame voorzien van voetensteunen in relatie tot hoogtematen B2-C3-D4-E5.</t>
  </si>
  <si>
    <t>Eisen Leerlingkruk PO</t>
  </si>
  <si>
    <t>Leerlingstoel PO</t>
  </si>
  <si>
    <t>Leerlingkruk PO</t>
  </si>
  <si>
    <t xml:space="preserve">Frame constructie is dusdanig dat het wijken van de poten gegarandeerd niet voorkomt. </t>
  </si>
  <si>
    <t>Eisen Leerlingkruk PO - Bewegend zitten</t>
  </si>
  <si>
    <t>Kruk geschikt voor gebruik zonder beschadiging van gangbare vloeren; eventuele bescherming geleverd passend bij de situatie op moment van levering.</t>
  </si>
  <si>
    <t>Kruk leverbaar in diverse hoogtematen, geschikt voor gebruik in het primair onderwijs.</t>
  </si>
  <si>
    <t>Leerlingkruk voorzien van voetensteunen op ongelijke hoogte</t>
  </si>
  <si>
    <t>Leerlingkruk voetensteunen ongelijke hoogtes</t>
  </si>
  <si>
    <t>Eisen Docentenbureau</t>
  </si>
  <si>
    <t>Frame (zithoogte) optioneel elektrisch in hoogte verstelbaar (meerprijs).</t>
  </si>
  <si>
    <t>Frame (zit- / stahoogte) optioneel elektrisch in hoogte verstelbaar (meerprijs).</t>
  </si>
  <si>
    <t>Frame voorzien van gelaste naden; bij voorkeur geen lasurpsen in het zicht, indien in het zicht dan glad afgewerkt.</t>
  </si>
  <si>
    <t>Docentenbureau algemeen:</t>
  </si>
  <si>
    <t>Bureau voldoet aan NEN-EN 1335-1, 2 en 3 met uitzondering van de maatvoering van het tafelblad.</t>
  </si>
  <si>
    <t>4.1</t>
  </si>
  <si>
    <t>Frame optioneel te voorzien van (akoestisch) separatiescherm (meerprijs).</t>
  </si>
  <si>
    <t>Uitstraling en uitvoering (productlijn) ook beschikbaar in leerlingtafels, groepstafels en instructietafels.</t>
  </si>
  <si>
    <t>Docentenbureau verrijdbaar:</t>
  </si>
  <si>
    <t xml:space="preserve">Blad leverbaar in diverse maatvoeringen, tenminste rond, ovaal en vierkant. </t>
  </si>
  <si>
    <t>4.2</t>
  </si>
  <si>
    <t>4.3</t>
  </si>
  <si>
    <t>Frame in hoogte verstelbaar (zit- / stahoogte) middels gasveer in centrale kolom onder het blad geplaatst.</t>
  </si>
  <si>
    <t>Frame eenvoudig in hoogte verstelbaar middels een handel; geschikt voor dagelijks / veelvuldig gebruik.</t>
  </si>
  <si>
    <t>Meerprijs: elektrisch verstelbaar (zithoogte)</t>
  </si>
  <si>
    <t>Meerprijs: elektrisch verstelbaar (zit- / stahoogte)</t>
  </si>
  <si>
    <t>Leerlingtafel, blad 70x50cm</t>
  </si>
  <si>
    <t xml:space="preserve">Leerlingtafel PO </t>
  </si>
  <si>
    <t xml:space="preserve">Docentenbureau </t>
  </si>
  <si>
    <t>4.4</t>
  </si>
  <si>
    <t>Aangeboden type/model/uitvoering</t>
  </si>
  <si>
    <t>Eisen Docentenstoel</t>
  </si>
  <si>
    <t>Eisen Kasten</t>
  </si>
  <si>
    <t>5.1</t>
  </si>
  <si>
    <t>Vijfteens onderstel, voorzien van harde of zachte wielen, geschikt voor bescherming van gangbare vloeren, passend bij de situatie op moment van levering.</t>
  </si>
  <si>
    <t>Stoel is eenvoudig instelbaar, geschikt voor dagelijks en veelvuldig gebruik.</t>
  </si>
  <si>
    <t>Stoel is tenminste voorzien van de verstelmogelijkheden; zithoogte, hellingshoek, zitdiepte, lendensteun en armsteunen (bereik conform NPR1813).</t>
  </si>
  <si>
    <t>De bureaustoel voldoet volledig en aantoonbaar aan de methode van meting en maatvoering conform NPR1813.</t>
  </si>
  <si>
    <t>5.2</t>
  </si>
  <si>
    <t>Docentenstoel, uitvoering netweave rugleuning</t>
  </si>
  <si>
    <t>Docentenstoel, uitvoering volledig gestoffeerd</t>
  </si>
  <si>
    <t>Frame voorzien van harde of zachte wielen, voorzien van rem, geschikt voor bescherming van gangbare vloeren, passend bij de situatie op moment van levering.</t>
  </si>
  <si>
    <t>Uitstraling en uitvoering (productlijn) ook beschikbaar in (docenten-)bureaus, groepstafels en instructietafels.</t>
  </si>
  <si>
    <t>Frame optioneel verrijdbaar d.m.v. harde of zachte wielen, voorzien van rem, geschikt voor bescherming van gangbare vloeren, passend bij de situatie op moment van levering (meerprijs).</t>
  </si>
  <si>
    <t>Eisen Groeps- / instructietafel</t>
  </si>
  <si>
    <t>Uitstraling en uitvoering (productlijn) ook beschikbaar in leerlingtafels en docentenbureaus.</t>
  </si>
  <si>
    <t>Groeps- / instructietafel</t>
  </si>
  <si>
    <t>6.1</t>
  </si>
  <si>
    <t>Blad leverbaar in diverse maatvoeringen; rond, ovaal, rechthoek en vierkant. Vormbladen mogelijk. Bladen in één geheel, tenzij nadrukkelijk anders overeengekomen en vastgelegd.</t>
  </si>
  <si>
    <t>Frame voorzien van beschermdoppen ter bescherming van tafels bij het stapelen in waaiervorm.</t>
  </si>
  <si>
    <t xml:space="preserve">Op te gegeven prijsstelling  geldt voor alle varianten in uitvoering (uitgezonderd bladmateriaal en -afmeting), tenzij nadrukkelijk anders vermeld. </t>
  </si>
  <si>
    <t>Kasten</t>
  </si>
  <si>
    <t>7.1</t>
  </si>
  <si>
    <t>Meubilair buiten kernassortiment</t>
  </si>
  <si>
    <t>8.1</t>
  </si>
  <si>
    <t>Eigen merk / assortiment Inschrijver</t>
  </si>
  <si>
    <t>Overige merken / leveranciers, via Inschrijver</t>
  </si>
  <si>
    <t xml:space="preserve">Overig meubilair; maatwerk ed. </t>
  </si>
  <si>
    <t>Groeps- / instructietafel, blad 140x70cm</t>
  </si>
  <si>
    <t>Groeps- / instructietafel, blad 70x50cm</t>
  </si>
  <si>
    <t>Laden uitwisselbaar met ladenkasten bestemd voor lokaalinrichting.</t>
  </si>
  <si>
    <t>Kunststofladen:</t>
  </si>
  <si>
    <t>Laden leverbaar in A4 formaat, ten minste in twee hoogtematen (hoog / laag), laden voorzien van mogelijkheid tot personaliseren.</t>
  </si>
  <si>
    <t>Ladenkasten:</t>
  </si>
  <si>
    <t>Ladenkasten leverbaar voorzien van geleiders, geschikt voor de laden welke aangeboden worden voor de leerlinglingtafel.</t>
  </si>
  <si>
    <t>Kastenprogramma algemeen:</t>
  </si>
  <si>
    <t>Leverbaar in een ruim assortiment open kasten, schuifdeuren, draaideuren, jalouziedeuren en combinaties daarvan.</t>
  </si>
  <si>
    <t>Ladenkasten optioneel leverbaar in verrijdbare uitvoering; voorzien van zwenkwielen, geremd (meerprijs).</t>
  </si>
  <si>
    <t>Lage kasten zijn optioneel leverbaar in verrijdbare uitvoering; voorzien van zwenkwielen, geremd (meerpijs).</t>
  </si>
  <si>
    <t>Gesloten kasten zijn optioneel afsluitbaar; naar keuze gelijk of ongelijksluitend, een loper is leverbaar (meerprijs).</t>
  </si>
  <si>
    <t>Modulair opgebouwd, onderling uitwisselbaar en eenvoudig en passend te combineren tot bijvoorbeeld een kastenwand.</t>
  </si>
  <si>
    <t>Uitstraling en kleurstelling van het kastenprogramma is passend bij en vormt een geheel met aan te bieden school- en kantoormeubilair.</t>
  </si>
  <si>
    <t>Leverbaar in een ruim assortiment model- / maatvoeringen; indelingen w.o. open vakken / deuren / laden; afmetingen in breedte, diepte en hoogte.</t>
  </si>
  <si>
    <t>Ombouw en legborden buigen gegarandeerd niet door; kasten zijn waarnodig versterkt.</t>
  </si>
  <si>
    <t>Bovenbladen zijn gegarandeerd vlak.</t>
  </si>
  <si>
    <t>Meerprijs: afsluitbaar</t>
  </si>
  <si>
    <t>Meerprijs: verrijdbaar</t>
  </si>
  <si>
    <t>Kast, dubbele draaideur, 5 OH (breedte tussen 80-100cm)</t>
  </si>
  <si>
    <t>Ladenkast, t.b.v. max. 16 A4 laden (hoog) of 32 A4 laden (laag)</t>
  </si>
  <si>
    <t>Meerprijs: A4 laden (laag)</t>
  </si>
  <si>
    <t>Meerprijs: A4 laden (hoog)</t>
  </si>
  <si>
    <t>7.2</t>
  </si>
  <si>
    <t>7.3</t>
  </si>
  <si>
    <t>7.4</t>
  </si>
  <si>
    <t>7.5</t>
  </si>
  <si>
    <t>7.6</t>
  </si>
  <si>
    <t>Ladenkasten leverbaar ten behoeve van ca. 32, 16 of 8 A4 laden (laag) of 16, 8 of 4 A4 laden (hoog) of een combinatie daarvan.</t>
  </si>
  <si>
    <t>6.2</t>
  </si>
  <si>
    <t>Prijzenblad meubilair</t>
  </si>
  <si>
    <t>Europees openbare aanbesteding School- en Kantoormeubilair</t>
  </si>
  <si>
    <t>7.7</t>
  </si>
  <si>
    <t>7.8</t>
  </si>
  <si>
    <t>Schuifdeurkast, afmeting gelijk als ladenkast (zie 7.3)</t>
  </si>
  <si>
    <t>Voor alle varianten van de meubellijnen die zijn opgenomen in het Prijzenblad meubilair of ander meubiliar binnen dezelfde meubellijnen als opgenomen in het Prijzenblad meubilair zullen dezelfde kortingspercentages gelden als zijn opgenomen in het Prijzenblad meubilair.</t>
  </si>
  <si>
    <t>Frame leverbaar in C-poot, hoogtematen A1 t/m F6.</t>
  </si>
  <si>
    <t>Frame leverbaar in T-poot, hoogtematen A1 t/m F6.</t>
  </si>
  <si>
    <t>Kruk stimuleert het bewegend zitten.</t>
  </si>
  <si>
    <t>Docentenbureau:</t>
  </si>
  <si>
    <t>Frame leverbaar in zithoogte; eenvoudig in hoogte verstelbaar middels tenminste een handel; geschikt voor dagelijks / veelvuldig gebruik.</t>
  </si>
  <si>
    <t>4.5</t>
  </si>
  <si>
    <t>Docentenbureau verrijdbaar (zit- / stahoogte), blad rond 80cm</t>
  </si>
  <si>
    <t>Docentenbureau zithoogte (verstelbaar), blad 140x80cm</t>
  </si>
  <si>
    <t>Docentenbureau zit-/stahoogte (verstelbaar), blad 140x80cm</t>
  </si>
  <si>
    <t>Blad standaard uitgevoerd in afmeting 140x80cm (BxD); leverbaar in afwijkende maatvoeringen.</t>
  </si>
  <si>
    <t>Frame voorzien van beschermstrips of krasvaste coating op liggende delen; beschermstrips vervangbaar maar niet eenvoudig verwijderbaar.</t>
  </si>
  <si>
    <t>9.1</t>
  </si>
  <si>
    <t>9.2</t>
  </si>
  <si>
    <t>Inkoopprijs</t>
  </si>
  <si>
    <t>Opslagpercentage</t>
  </si>
  <si>
    <t>Naam opdrachtgever [1]</t>
  </si>
  <si>
    <t>Legborden zijn verstelbaar en voldoende belastbaar; geschikt voor gebruik in het primair en voortgezet (speciaal) onderwijs.</t>
  </si>
  <si>
    <t>Verhoudingen ten aanzien van gewicht en maatvoering zijn in elke uitvoering passend voor de gebruiker; waaronder een grote(re) maatvoering / comfort uitvoering voor grote(re) leerlingen.</t>
  </si>
  <si>
    <t>Frame uitgevoerd in staal, voorzien van poedercoating, leverbaar in een breed palet kleuren.</t>
  </si>
  <si>
    <t>Zitting leverbaar in aaneengesloten kuip / schaal, uitgevoerd in krasvast kunststof leverbaar in een breed palet kleuren.</t>
  </si>
  <si>
    <t>Zitting leverbaar in aaneengesloten kuip / schaal, uitgevoerd in krasvast hout, standaard kleurstelling blank; optioneel leverbaar in een breed palet kleuren.</t>
  </si>
  <si>
    <t>Zitting leverbaar in separate zitting / rugleuning, uitgevoerd in krasvast kunststof, leverbaar in een breed palet kleuren.</t>
  </si>
  <si>
    <t>Zitting leverbaar in separate zitting / rugleuning, uitgevoerd in krasvast hout, standaard kleurstelling blank; optioneel leverbaar in een breed palet kleuren.</t>
  </si>
  <si>
    <t>Blad leverbaar in gemelamineerd spaanplaat (18mm kern), voorzien van meekleurende randafwerking, leverbaar in een breed palet dessign / kleuren.</t>
  </si>
  <si>
    <t>en/of Blad leverbaar in CPL / HPL spaanplaat (18mm kern), voorzien van meekleurende randafwerking, leverbaar in een breed palet design / kleuren.</t>
  </si>
  <si>
    <t>en/of Blad leverbaar in CPL / HPL multiplex (18mm kern), voorzien van meekleurende randafwerking of blank gelakt, leverbaar in een breed palet design / kleuren.</t>
  </si>
  <si>
    <t>en/of Blad leverbaar in volkern plaatmateriaal, of aantoonbaar vergelijkbaar (12-13mm kern), leverbaar in een breed palet design / kleuren.</t>
  </si>
  <si>
    <t>Laden uitgevoerd in kunststof, leverbaar in een breed palet kleuren.</t>
  </si>
  <si>
    <t>Zitting leverbaar in krasvast hout, standaard kleurstelling blank; optioneel leverbaar in een breed palet kleuren.</t>
  </si>
  <si>
    <t>en/of Zitting leverbaar in krasvast kunststof, leverbaar in een breed palet kleuren.</t>
  </si>
  <si>
    <t>Kruk uitgevoerd in kunststof, leverbaar in een breed palet kleuren.</t>
  </si>
  <si>
    <r>
      <t xml:space="preserve">en/of Blad leverbaar in CPL / HPL multiplex (18mm kern), voorzien van meekleurende randafwerking </t>
    </r>
    <r>
      <rPr>
        <b/>
        <sz val="11"/>
        <rFont val="Calibri"/>
        <family val="2"/>
        <scheme val="minor"/>
      </rPr>
      <t>OF blank gelakt</t>
    </r>
    <r>
      <rPr>
        <sz val="11"/>
        <rFont val="Calibri"/>
        <family val="2"/>
        <scheme val="minor"/>
      </rPr>
      <t>, leverbaar in een breed palet design / kleuren.</t>
    </r>
  </si>
  <si>
    <t>Zitting en rugleuning leverbaar in volledig gestoffeerd, in een breed palet aan stoffensoorten en kleuren.</t>
  </si>
  <si>
    <t>Zitting en rugleuning leverbaar in volledig gestoffeerd (zitting) en netweave (rugleuning), in een breed palet aan stoffensoorten en kleuren.</t>
  </si>
  <si>
    <t>Ombouw en deuren leverbaar in ten minste gemelamineerd spaanplaat (18mm kern), voorzien van meekleurende randafwerking, leverbaar in een breed palet dessign / kleuren.</t>
  </si>
  <si>
    <t>Op de overeenkomst rust een afname- en leveringsverplichting. Met uitzondering van aanvulling van meubilair welke voorafgaand aan deze overeenkomst bij andere leveranciers is aangeschaft en van speciale inrichtingselementen: zoals speciaal ontworpen, op maat gemaakt of specifiek meubilair alleen verkrijgbaar bij één leverancier.</t>
  </si>
  <si>
    <t>Opdrachtnemer garandeert dat de leveringen gedurende deze overeenkomst van onveranderde goede kwaliteit zijn én blijven en dat de leveringen in alle opzichten voldoen aan de gebruikelijke eisen van deugdelijkheid, daaronder ook verstaan alle wettelijke eisen met inbegrip van, maar niet beperkt tot wettelijke eisen op het gebied van ARBO, Veiligheid en milieu. Opdrachtnemer verplicht zich om te leveren en zich hierbij te houden aan alle eisen en criteria zoals opgenomen in het bestek dat binnen het kader van de aanbesteding is ontvangen.</t>
  </si>
  <si>
    <t>Gedurende de looptijd van deze overeenkomst zullen géén wijzigingen van kortingspercentages worden doorgevoerd.</t>
  </si>
  <si>
    <t>Opdrachtnemer baseert zijn offerte op prijzen en kortingspercentages zoals vermeld in de uitvoeringsbepaling. Opdrachtgever zorgt voor een rechtsgeldige getekende opdracht bon, als bevestiging van de bestelling.</t>
  </si>
  <si>
    <t>Opdrachtnemer levert  nieuw meubilair aan Opdrachtgever conform de in het bestek gestelde functionele- en technische eisen en services. De levertijd van meubilair is maximaal acht weken.</t>
  </si>
  <si>
    <t>De meubellijnen zijn nog tot minimaal vijf jaren na beëindiging van deze overeenkomst leverbaar.</t>
  </si>
  <si>
    <t>Opdrachtnemer draagt zorg voor een correcte levering en een veilige, tijdelijke, leveringsplaats van het meubilair, zodanig dat het object, overige inventaris en vloeren niet beschadigen en de vluchtwegen niet worden belemmerd. De termijn waarop het meubilair op deze tijdelijke plaats kan staan wordt in overleg met Opdrachtnemer vastgesteld. Specifieke afspraken met betrekking tot levering en planning worden uitdrukkelijk en schriftelijk met opdrachtgever gemaakt.</t>
  </si>
  <si>
    <t>Na werktijd dient de werkvloer, met inbegrip van de aan- en afvoerroutes, schoon en opgeruimd te zijn. Gedurende de gehele periode van werkzaamheden dienen vluchtwegen, - deuren en –routes te allen tijde vrij te zijn van obstakels en goed toegankelijk voor hulpdiensten.</t>
  </si>
  <si>
    <t>Gedurende de looptijd van de overeenkomst stelt Opdrachtnemer proefopstellingen en –modellen beschikbaar voor een periode van minimaal twee weken.</t>
  </si>
  <si>
    <t>Opdrachtnemer levert meubilair met twintig jaar garantie en een minimale technische levensduur van twintig jaar, zonder dat daarvoor periodiek preventief onderhoud noodzakelijk is. Tijdens dit bereik van twintig jaar is het meubilair toonbaar en voldoet het nog immer aan de technische en functionele specificaties zoals vermeld in het bestek.</t>
  </si>
  <si>
    <t>Alle onderdelen moeten tot tien jaar na expiratie van onderhavige overeenkomst beschikbaar zijn voor Opdrachtgever. Onder alle onderdelen wordt in ieder geval begrepen, maar niet beperkt tot: werkbladen, zitting, onderstel, scharnieren, wieltjes, sleutels en accessoires.</t>
  </si>
  <si>
    <t>Opdrachtgever moet in de mogelijkheid zijn om, zonder speciaal gereedschap, het meubilair te monteren, dan wel demonteren, alsmede eenvoudige reparaties te kunnen verrichten.</t>
  </si>
  <si>
    <t>Opdrachtnemer kan op verzoek van Opdrachtgever reparaties uitvoeren aan meubilair. De te repareren gebreken vallen niet onder de garantie van opdrachtnemer en derhalve zal opdrachtgever de kosten vergoeden.</t>
  </si>
  <si>
    <t>Opdrachtnemer voorziet al het te leveren meubilair van een kenmerk, door middel van een sticker of anderszins, op een niet direct zichtbare plaats. Het kenmerk maakt het beheer en de herleidbaarheid van elk item op eenvoudige wijze mogelijk. Het kenmerk voorzien ten minste maar niet beperkend in informatie met betrekking tot; merk, model, type / moment van levering, week en jaar / ordernummer en -positie.</t>
  </si>
  <si>
    <t>Opdrachtnemer is bereid tot het inventariseren van al het meubilair in de gebouwen van Opdrachtgever bij de start van de overeenkomst. Tijdens de looptijd van de overeenkomst is Opdrachtnemer verantwoordelijk voor het bijhouden van alle mutaties van het meubilair. De Opdrachtgever informeert Opdrachtnemer over mutaties waaraan geen levering van meubilair door Opdrachtnemer is gekoppeld.</t>
  </si>
  <si>
    <r>
      <t xml:space="preserve">De prijzen / kortingspercentages zijn inclusief </t>
    </r>
    <r>
      <rPr>
        <b/>
        <sz val="11"/>
        <color theme="1"/>
        <rFont val="Calibri"/>
        <family val="2"/>
        <scheme val="minor"/>
      </rPr>
      <t>alle</t>
    </r>
    <r>
      <rPr>
        <sz val="11"/>
        <color theme="1"/>
        <rFont val="Calibri"/>
        <family val="2"/>
        <scheme val="minor"/>
      </rPr>
      <t xml:space="preserve"> kosten. De prijzen / kortingspercentages staan vermeld in de uitvoeringsbepalingen. De prijzen zijn vermeld in Euro’s, exclusief BTW.</t>
    </r>
  </si>
  <si>
    <t>Stichting Quadraten</t>
  </si>
  <si>
    <t>Grootegast</t>
  </si>
  <si>
    <t>KVK-02090846</t>
  </si>
  <si>
    <t>2021-MEU2309 / TN-330388</t>
  </si>
  <si>
    <t>Prijzen zijn inclusief alle mogelijke kosten waaronder begrepen, maar niet beperkt tot: de in het Beschrijvend Document onder de opdracht beschreven activiteiten zoals o.a. aanschaf- en leveringskosten, monteren, plaatsen, gebruiksklaar opleveren, schoonmaken bij levering, gebruiksinstructie, afvoeren afval, nazorg/service en garantie.</t>
  </si>
  <si>
    <t>Frame leverbaar t.b.v. werken aan bij voorkeur tafelhoogte D4 / 64cm of, wanneer niet leverbaar, ten minste tafelhoogte E5 / 71cm.</t>
  </si>
  <si>
    <t>Frame stabiel te plaatsen op elke ondergrond (bij voorkeur voorzien van stelmogelijkheid).</t>
  </si>
  <si>
    <t xml:space="preserve">Laden gemonteerd op geleiders (bij voorkeur voorzien van uitvalbescherming). </t>
  </si>
  <si>
    <t>Frame leverbaar in zit- / stahoogte; eenvoudig in hoogte verstelbaar middels een handel / slinger; geschikt voor dagelijks / veelvuldig gebruik.</t>
  </si>
  <si>
    <t>Blad leverbaar voorzien van kabelklemmen / kabelgoot en tenminste één kabeldoorvoer (positie(s) in overleg te bepalen).</t>
  </si>
  <si>
    <t>Het meubilair voldoet op het moment van levering aan de van toepassing zijnde (en/of binnen afzienbare tijd te verwachten) NEN-normen; uitgezonder leerlingstoel t.b.v. op gelijke hoogte zitten.</t>
  </si>
  <si>
    <t>NOTE: het door u aan te bieden meubilair dient te voldoen aan de gestelde eisen, voor het Prijzenblad wordt echter geen specifieke uitvoering geeist.</t>
  </si>
  <si>
    <t>U bent vrij de door u meest geschikt geachte uitvoering aan te bieden; een eventuele proefopstelling dient gelijk te zijn aan de hier aangeboden items.</t>
  </si>
  <si>
    <t>U voegt een productdocumentatie toe aan uw Inschrijving; maximaal 1 A4 pagina per positie, v.v. een duidelijke afbeelding, één totaalbestand in PDF.</t>
  </si>
  <si>
    <t>Inschrijfbiljet - versie 2 (NvI-I)</t>
  </si>
  <si>
    <t>10.1</t>
  </si>
  <si>
    <t>Inventarisatie</t>
  </si>
  <si>
    <t>Inventarisatie en registratie huidig meubilair (éénmalig)</t>
  </si>
  <si>
    <t>10.2</t>
  </si>
  <si>
    <t>Netto prijs</t>
  </si>
  <si>
    <t>Actualiseren registratie (netto prijs voor één jaar)</t>
  </si>
  <si>
    <t>(NEN gecertificeerd: ja / nee)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</si>
</sst>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quot;€&quot;\ * #,##0.00_ ;_ &quot;€&quot;\ * \-#,##0.00_ ;_ &quot;€&quot;\ * &quot;-&quot;??_ ;_ @_ "/>
    <numFmt numFmtId="43" formatCode="_ * #,##0.00_ ;_ * \-#,##0.00_ ;_ * &quot;-&quot;??_ ;_ @_ "/>
    <numFmt numFmtId="164" formatCode="0#########"/>
  </numFmts>
  <fonts count="19" x14ac:knownFonts="1">
    <font>
      <sz val="11"/>
      <color theme="1"/>
      <name val="Calibri"/>
      <family val="2"/>
      <scheme val="minor"/>
    </font>
    <font>
      <sz val="11"/>
      <color theme="0"/>
      <name val="Calibri"/>
      <family val="2"/>
      <scheme val="minor"/>
    </font>
    <font>
      <b/>
      <sz val="12"/>
      <color theme="0"/>
      <name val="Calibri"/>
      <family val="2"/>
      <scheme val="minor"/>
    </font>
    <font>
      <b/>
      <i/>
      <sz val="12"/>
      <color theme="0"/>
      <name val="Calibri"/>
      <family val="2"/>
      <scheme val="minor"/>
    </font>
    <font>
      <sz val="11"/>
      <color theme="1"/>
      <name val="Calibri"/>
      <family val="2"/>
    </font>
    <font>
      <sz val="11"/>
      <name val="Calibri"/>
      <family val="2"/>
    </font>
    <font>
      <sz val="20"/>
      <color theme="0"/>
      <name val="Calibri"/>
      <family val="2"/>
      <scheme val="minor"/>
    </font>
    <font>
      <sz val="11"/>
      <name val="Calibri"/>
      <family val="2"/>
      <scheme val="minor"/>
    </font>
    <font>
      <b/>
      <sz val="11"/>
      <color theme="1"/>
      <name val="Calibri"/>
      <family val="2"/>
      <scheme val="minor"/>
    </font>
    <font>
      <sz val="11"/>
      <color rgb="FFFF0000"/>
      <name val="Calibri"/>
      <family val="2"/>
      <scheme val="minor"/>
    </font>
    <font>
      <sz val="12"/>
      <color theme="0"/>
      <name val="Calibri"/>
      <family val="2"/>
      <scheme val="minor"/>
    </font>
    <font>
      <b/>
      <sz val="18"/>
      <color theme="0"/>
      <name val="Calibri"/>
      <family val="2"/>
      <scheme val="minor"/>
    </font>
    <font>
      <b/>
      <sz val="11"/>
      <name val="Calibri"/>
      <family val="2"/>
      <scheme val="minor"/>
    </font>
    <font>
      <b/>
      <sz val="11"/>
      <color rgb="FFFF0000"/>
      <name val="Calibri"/>
      <family val="2"/>
      <scheme val="minor"/>
    </font>
    <font>
      <sz val="11"/>
      <color rgb="FFFF0000"/>
      <name val="Calibri"/>
      <family val="2"/>
    </font>
    <font>
      <b/>
      <i/>
      <sz val="12"/>
      <name val="Calibri"/>
      <family val="2"/>
      <scheme val="minor"/>
    </font>
    <font>
      <i/>
      <sz val="11"/>
      <color theme="0"/>
      <name val="Calibri"/>
      <family val="2"/>
      <scheme val="minor"/>
    </font>
    <font>
      <b/>
      <sz val="11"/>
      <color theme="0"/>
      <name val="Calibri"/>
      <family val="2"/>
      <scheme val="minor"/>
    </font>
    <font>
      <i/>
      <sz val="11"/>
      <color theme="1"/>
      <name val="Calibri"/>
      <family val="2"/>
      <scheme val="minor"/>
    </font>
  </fonts>
  <fills count="6">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173583"/>
        <bgColor indexed="64"/>
      </patternFill>
    </fill>
    <fill>
      <patternFill patternType="solid">
        <fgColor rgb="FFC2E76B"/>
        <bgColor indexed="64"/>
      </patternFill>
    </fill>
  </fills>
  <borders count="3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s>
  <cellStyleXfs count="1">
    <xf numFmtId="0" fontId="0" fillId="0" borderId="0"/>
  </cellStyleXfs>
  <cellXfs count="175">
    <xf numFmtId="0" fontId="0" fillId="0" borderId="0" xfId="0"/>
    <xf numFmtId="0" fontId="0" fillId="0" borderId="0" xfId="0" applyProtection="1"/>
    <xf numFmtId="0" fontId="0" fillId="0" borderId="0" xfId="0" applyAlignment="1" applyProtection="1">
      <alignment horizontal="right"/>
    </xf>
    <xf numFmtId="0" fontId="0" fillId="0" borderId="0" xfId="0" applyBorder="1" applyProtection="1"/>
    <xf numFmtId="43" fontId="0" fillId="3" borderId="14" xfId="0" applyNumberFormat="1" applyFill="1" applyBorder="1" applyProtection="1"/>
    <xf numFmtId="0" fontId="0" fillId="0" borderId="3" xfId="0" applyFill="1" applyBorder="1" applyProtection="1"/>
    <xf numFmtId="0" fontId="0" fillId="0" borderId="3" xfId="0" applyNumberFormat="1" applyFill="1" applyBorder="1" applyAlignment="1" applyProtection="1">
      <alignment horizontal="center"/>
    </xf>
    <xf numFmtId="43" fontId="0" fillId="0" borderId="3" xfId="0" applyNumberFormat="1" applyFill="1" applyBorder="1" applyProtection="1"/>
    <xf numFmtId="0" fontId="0" fillId="0" borderId="0" xfId="0" applyFill="1" applyProtection="1"/>
    <xf numFmtId="0" fontId="0" fillId="0" borderId="0" xfId="0" applyNumberFormat="1" applyAlignment="1" applyProtection="1">
      <alignment horizontal="center"/>
    </xf>
    <xf numFmtId="0" fontId="0" fillId="0" borderId="0" xfId="0" applyNumberFormat="1" applyProtection="1"/>
    <xf numFmtId="44" fontId="0" fillId="0" borderId="14" xfId="0" applyNumberFormat="1" applyFill="1" applyBorder="1" applyProtection="1"/>
    <xf numFmtId="44" fontId="0" fillId="0" borderId="19" xfId="0" applyNumberFormat="1" applyFill="1" applyBorder="1" applyProtection="1"/>
    <xf numFmtId="44" fontId="0" fillId="0" borderId="3" xfId="0" applyNumberFormat="1" applyFill="1" applyBorder="1" applyProtection="1"/>
    <xf numFmtId="10" fontId="0" fillId="0" borderId="3" xfId="0" applyNumberFormat="1" applyFill="1" applyBorder="1" applyProtection="1"/>
    <xf numFmtId="43" fontId="0" fillId="0" borderId="0" xfId="0" applyNumberFormat="1" applyProtection="1"/>
    <xf numFmtId="10" fontId="0" fillId="0" borderId="0" xfId="0" applyNumberFormat="1" applyProtection="1"/>
    <xf numFmtId="0" fontId="0" fillId="0" borderId="3" xfId="0" applyFill="1" applyBorder="1" applyAlignment="1" applyProtection="1">
      <alignment horizontal="left"/>
    </xf>
    <xf numFmtId="0" fontId="0" fillId="0" borderId="0" xfId="0" applyAlignment="1" applyProtection="1">
      <alignment horizontal="left"/>
    </xf>
    <xf numFmtId="0" fontId="0" fillId="0" borderId="0" xfId="0" applyAlignment="1" applyProtection="1"/>
    <xf numFmtId="0" fontId="1" fillId="0" borderId="0" xfId="0" applyFont="1" applyProtection="1"/>
    <xf numFmtId="0" fontId="0" fillId="2" borderId="23" xfId="0" applyFill="1" applyBorder="1" applyAlignment="1" applyProtection="1">
      <alignment horizontal="left"/>
    </xf>
    <xf numFmtId="0" fontId="0" fillId="2" borderId="24" xfId="0" applyFill="1" applyBorder="1" applyAlignment="1" applyProtection="1">
      <alignment horizontal="left"/>
    </xf>
    <xf numFmtId="0" fontId="0" fillId="2" borderId="25" xfId="0" applyFill="1" applyBorder="1" applyAlignment="1" applyProtection="1">
      <alignment horizontal="left"/>
    </xf>
    <xf numFmtId="0" fontId="0" fillId="0" borderId="0" xfId="0" applyAlignment="1" applyProtection="1">
      <alignment wrapText="1"/>
    </xf>
    <xf numFmtId="0" fontId="0" fillId="0" borderId="0" xfId="0" applyFont="1" applyProtection="1"/>
    <xf numFmtId="0" fontId="0" fillId="0" borderId="14" xfId="0" applyFont="1" applyBorder="1" applyProtection="1"/>
    <xf numFmtId="0" fontId="8" fillId="0" borderId="0" xfId="0" applyFont="1" applyProtection="1"/>
    <xf numFmtId="0" fontId="4" fillId="0" borderId="0" xfId="0" applyFont="1" applyAlignment="1" applyProtection="1">
      <alignment wrapText="1"/>
    </xf>
    <xf numFmtId="0" fontId="4" fillId="0" borderId="0" xfId="0" applyFont="1" applyAlignment="1" applyProtection="1">
      <alignment vertical="justify"/>
    </xf>
    <xf numFmtId="0" fontId="4" fillId="0" borderId="0" xfId="0" applyFont="1" applyAlignment="1" applyProtection="1">
      <alignment vertical="top" wrapText="1"/>
    </xf>
    <xf numFmtId="0" fontId="12" fillId="0" borderId="0" xfId="0" applyFont="1" applyFill="1" applyProtection="1"/>
    <xf numFmtId="0" fontId="7" fillId="0" borderId="0" xfId="0" applyFont="1" applyFill="1" applyProtection="1"/>
    <xf numFmtId="0" fontId="12" fillId="0" borderId="0" xfId="0" applyFont="1" applyProtection="1"/>
    <xf numFmtId="0" fontId="7" fillId="0" borderId="0" xfId="0" applyFont="1" applyProtection="1"/>
    <xf numFmtId="0" fontId="5" fillId="0" borderId="0" xfId="0" applyFont="1" applyFill="1" applyAlignment="1" applyProtection="1">
      <alignment wrapText="1"/>
    </xf>
    <xf numFmtId="0" fontId="14" fillId="0" borderId="0" xfId="0" applyFont="1" applyAlignment="1" applyProtection="1"/>
    <xf numFmtId="0" fontId="14" fillId="0" borderId="0" xfId="0" applyFont="1" applyFill="1" applyAlignment="1" applyProtection="1"/>
    <xf numFmtId="0" fontId="13" fillId="0" borderId="0" xfId="0" applyFont="1" applyProtection="1"/>
    <xf numFmtId="0" fontId="9" fillId="0" borderId="0" xfId="0" applyFont="1" applyProtection="1"/>
    <xf numFmtId="0" fontId="14" fillId="0" borderId="0" xfId="0" applyFont="1" applyProtection="1"/>
    <xf numFmtId="49" fontId="4" fillId="0" borderId="0" xfId="0" applyNumberFormat="1" applyFont="1" applyAlignment="1" applyProtection="1">
      <alignment horizontal="justify" vertical="center"/>
    </xf>
    <xf numFmtId="49" fontId="4" fillId="0" borderId="0" xfId="0" applyNumberFormat="1" applyFont="1" applyFill="1" applyAlignment="1" applyProtection="1">
      <alignment horizontal="justify" vertical="center" wrapText="1"/>
    </xf>
    <xf numFmtId="49" fontId="4" fillId="0" borderId="0" xfId="0" applyNumberFormat="1" applyFont="1" applyAlignment="1" applyProtection="1">
      <alignment horizontal="justify" vertical="center" wrapText="1"/>
    </xf>
    <xf numFmtId="0" fontId="4" fillId="0" borderId="0" xfId="0" applyFont="1" applyFill="1" applyAlignment="1" applyProtection="1">
      <alignment wrapText="1"/>
    </xf>
    <xf numFmtId="0" fontId="7" fillId="3" borderId="14" xfId="0" applyNumberFormat="1" applyFont="1" applyFill="1" applyBorder="1" applyAlignment="1" applyProtection="1">
      <alignment horizontal="center"/>
    </xf>
    <xf numFmtId="0" fontId="7" fillId="0" borderId="14" xfId="0" applyNumberFormat="1" applyFont="1" applyFill="1" applyBorder="1" applyAlignment="1" applyProtection="1">
      <alignment horizontal="center"/>
    </xf>
    <xf numFmtId="44" fontId="7" fillId="0" borderId="14" xfId="0" applyNumberFormat="1" applyFont="1" applyFill="1" applyBorder="1" applyProtection="1"/>
    <xf numFmtId="0" fontId="7" fillId="0" borderId="14" xfId="0" applyFont="1" applyBorder="1" applyProtection="1"/>
    <xf numFmtId="0" fontId="7" fillId="0" borderId="14" xfId="0" applyFont="1" applyFill="1" applyBorder="1" applyAlignment="1" applyProtection="1">
      <alignment wrapText="1"/>
    </xf>
    <xf numFmtId="0" fontId="7" fillId="3" borderId="18" xfId="0" applyNumberFormat="1" applyFont="1" applyFill="1" applyBorder="1" applyAlignment="1" applyProtection="1">
      <alignment horizontal="center"/>
    </xf>
    <xf numFmtId="0" fontId="7" fillId="0" borderId="19" xfId="0" applyFont="1" applyFill="1" applyBorder="1" applyAlignment="1" applyProtection="1">
      <alignment wrapText="1"/>
    </xf>
    <xf numFmtId="0" fontId="7" fillId="0" borderId="14" xfId="0" applyFont="1" applyFill="1" applyBorder="1" applyProtection="1"/>
    <xf numFmtId="0" fontId="8" fillId="0" borderId="0" xfId="0" applyFont="1" applyFill="1" applyProtection="1"/>
    <xf numFmtId="0" fontId="0" fillId="4" borderId="0" xfId="0" applyFill="1" applyProtection="1"/>
    <xf numFmtId="0" fontId="6" fillId="4" borderId="1" xfId="0" applyFont="1" applyFill="1" applyBorder="1" applyAlignment="1" applyProtection="1">
      <alignment horizontal="left"/>
    </xf>
    <xf numFmtId="0" fontId="1" fillId="4" borderId="2" xfId="0" applyFont="1" applyFill="1" applyBorder="1" applyProtection="1"/>
    <xf numFmtId="0" fontId="1" fillId="4" borderId="1" xfId="0" applyFont="1" applyFill="1" applyBorder="1" applyAlignment="1" applyProtection="1">
      <alignment horizontal="center"/>
    </xf>
    <xf numFmtId="0" fontId="7" fillId="5" borderId="15" xfId="0" applyFont="1" applyFill="1" applyBorder="1" applyAlignment="1" applyProtection="1">
      <alignment horizontal="left" wrapText="1"/>
      <protection locked="0"/>
    </xf>
    <xf numFmtId="0" fontId="7" fillId="5" borderId="16" xfId="0" applyFont="1" applyFill="1" applyBorder="1" applyAlignment="1" applyProtection="1">
      <alignment horizontal="left" wrapText="1"/>
      <protection locked="0"/>
    </xf>
    <xf numFmtId="0" fontId="7" fillId="5" borderId="17" xfId="0" applyFont="1" applyFill="1" applyBorder="1" applyAlignment="1" applyProtection="1">
      <alignment horizontal="left" wrapText="1"/>
      <protection locked="0"/>
    </xf>
    <xf numFmtId="0" fontId="1" fillId="4" borderId="0" xfId="0" applyFont="1" applyFill="1" applyAlignment="1" applyProtection="1"/>
    <xf numFmtId="0" fontId="11" fillId="4" borderId="0" xfId="0" applyFont="1" applyFill="1" applyProtection="1"/>
    <xf numFmtId="0" fontId="1" fillId="4" borderId="0" xfId="0" applyFont="1" applyFill="1" applyProtection="1"/>
    <xf numFmtId="0" fontId="3" fillId="4" borderId="0" xfId="0" applyFont="1" applyFill="1" applyAlignment="1" applyProtection="1">
      <alignment wrapText="1"/>
    </xf>
    <xf numFmtId="43" fontId="10" fillId="4" borderId="0" xfId="0" applyNumberFormat="1" applyFont="1" applyFill="1" applyProtection="1"/>
    <xf numFmtId="10" fontId="10" fillId="4" borderId="0" xfId="0" applyNumberFormat="1" applyFont="1" applyFill="1" applyProtection="1"/>
    <xf numFmtId="0" fontId="10" fillId="4" borderId="0" xfId="0" applyNumberFormat="1" applyFont="1" applyFill="1" applyProtection="1"/>
    <xf numFmtId="0" fontId="10" fillId="4" borderId="0" xfId="0" applyFont="1" applyFill="1" applyAlignment="1" applyProtection="1">
      <alignment horizontal="right"/>
    </xf>
    <xf numFmtId="0" fontId="0" fillId="4" borderId="0" xfId="0" applyFont="1" applyFill="1" applyProtection="1"/>
    <xf numFmtId="0" fontId="2" fillId="4" borderId="14" xfId="0" applyFont="1" applyFill="1" applyBorder="1" applyProtection="1"/>
    <xf numFmtId="0" fontId="3" fillId="4" borderId="14" xfId="0" applyNumberFormat="1" applyFont="1" applyFill="1" applyBorder="1" applyAlignment="1" applyProtection="1">
      <alignment horizontal="left"/>
    </xf>
    <xf numFmtId="0" fontId="3" fillId="4" borderId="14" xfId="0" applyFont="1" applyFill="1" applyBorder="1" applyAlignment="1" applyProtection="1">
      <alignment wrapText="1"/>
    </xf>
    <xf numFmtId="43" fontId="3" fillId="4" borderId="14" xfId="0" applyNumberFormat="1" applyFont="1" applyFill="1" applyBorder="1" applyProtection="1"/>
    <xf numFmtId="10" fontId="3" fillId="4" borderId="14" xfId="0" applyNumberFormat="1" applyFont="1" applyFill="1" applyBorder="1" applyProtection="1"/>
    <xf numFmtId="0" fontId="3" fillId="4" borderId="14" xfId="0" applyNumberFormat="1" applyFont="1" applyFill="1" applyBorder="1" applyProtection="1"/>
    <xf numFmtId="0" fontId="1" fillId="4" borderId="0" xfId="0" applyFont="1" applyFill="1" applyBorder="1" applyAlignment="1" applyProtection="1"/>
    <xf numFmtId="0" fontId="2" fillId="4" borderId="20" xfId="0" applyFont="1" applyFill="1" applyBorder="1" applyProtection="1"/>
    <xf numFmtId="43" fontId="3" fillId="4" borderId="3" xfId="0" applyNumberFormat="1" applyFont="1" applyFill="1" applyBorder="1" applyAlignment="1" applyProtection="1">
      <alignment horizontal="left"/>
    </xf>
    <xf numFmtId="0" fontId="3" fillId="4" borderId="3" xfId="0" applyFont="1" applyFill="1" applyBorder="1" applyAlignment="1" applyProtection="1">
      <alignment wrapText="1"/>
    </xf>
    <xf numFmtId="0" fontId="3" fillId="4" borderId="3" xfId="0" applyFont="1" applyFill="1" applyBorder="1" applyProtection="1"/>
    <xf numFmtId="43" fontId="3" fillId="4" borderId="3" xfId="0" applyNumberFormat="1" applyFont="1" applyFill="1" applyBorder="1" applyProtection="1"/>
    <xf numFmtId="43" fontId="3" fillId="4" borderId="0" xfId="0" applyNumberFormat="1" applyFont="1" applyFill="1" applyBorder="1" applyAlignment="1" applyProtection="1">
      <alignment horizontal="left"/>
    </xf>
    <xf numFmtId="0" fontId="3" fillId="4" borderId="0" xfId="0" applyFont="1" applyFill="1" applyBorder="1" applyAlignment="1" applyProtection="1">
      <alignment wrapText="1"/>
    </xf>
    <xf numFmtId="0" fontId="3" fillId="4" borderId="0" xfId="0" applyFont="1" applyFill="1" applyBorder="1" applyProtection="1"/>
    <xf numFmtId="43" fontId="3" fillId="4" borderId="0" xfId="0" applyNumberFormat="1" applyFont="1" applyFill="1" applyBorder="1" applyProtection="1"/>
    <xf numFmtId="43" fontId="3" fillId="4" borderId="13" xfId="0" applyNumberFormat="1" applyFont="1" applyFill="1" applyBorder="1" applyAlignment="1" applyProtection="1">
      <alignment horizontal="left"/>
    </xf>
    <xf numFmtId="0" fontId="3" fillId="4" borderId="13" xfId="0" applyFont="1" applyFill="1" applyBorder="1" applyAlignment="1" applyProtection="1">
      <alignment wrapText="1"/>
    </xf>
    <xf numFmtId="0" fontId="3" fillId="4" borderId="13" xfId="0" applyFont="1" applyFill="1" applyBorder="1" applyProtection="1"/>
    <xf numFmtId="43" fontId="3" fillId="4" borderId="13" xfId="0" applyNumberFormat="1" applyFont="1" applyFill="1" applyBorder="1" applyProtection="1"/>
    <xf numFmtId="0" fontId="3" fillId="4" borderId="14" xfId="0" applyNumberFormat="1" applyFont="1" applyFill="1" applyBorder="1" applyAlignment="1" applyProtection="1">
      <alignment horizontal="center"/>
    </xf>
    <xf numFmtId="44" fontId="3" fillId="4" borderId="14" xfId="0" applyNumberFormat="1" applyFont="1" applyFill="1" applyBorder="1" applyProtection="1"/>
    <xf numFmtId="0" fontId="15" fillId="4" borderId="14" xfId="0" applyNumberFormat="1" applyFont="1" applyFill="1" applyBorder="1" applyAlignment="1" applyProtection="1">
      <alignment horizontal="center"/>
    </xf>
    <xf numFmtId="0" fontId="0" fillId="5" borderId="14" xfId="0" applyFill="1" applyBorder="1" applyAlignment="1" applyProtection="1">
      <alignment wrapText="1"/>
      <protection locked="0"/>
    </xf>
    <xf numFmtId="44" fontId="0" fillId="5" borderId="14" xfId="0" applyNumberFormat="1" applyFill="1" applyBorder="1" applyProtection="1">
      <protection locked="0"/>
    </xf>
    <xf numFmtId="10" fontId="0" fillId="5" borderId="14" xfId="0" applyNumberFormat="1" applyFill="1" applyBorder="1" applyProtection="1">
      <protection locked="0"/>
    </xf>
    <xf numFmtId="0" fontId="0" fillId="5" borderId="14" xfId="0" applyFill="1" applyBorder="1" applyAlignment="1" applyProtection="1">
      <alignment horizontal="left" wrapText="1"/>
      <protection locked="0"/>
    </xf>
    <xf numFmtId="0" fontId="0" fillId="4" borderId="0" xfId="0" applyFill="1" applyBorder="1" applyProtection="1"/>
    <xf numFmtId="0" fontId="3" fillId="4" borderId="20" xfId="0" applyFont="1" applyFill="1" applyBorder="1" applyProtection="1"/>
    <xf numFmtId="0" fontId="3" fillId="4" borderId="3" xfId="0" applyFont="1" applyFill="1" applyBorder="1" applyAlignment="1" applyProtection="1">
      <alignment horizontal="left"/>
    </xf>
    <xf numFmtId="0" fontId="3" fillId="4" borderId="21" xfId="0" applyFont="1" applyFill="1" applyBorder="1" applyProtection="1"/>
    <xf numFmtId="0" fontId="3" fillId="4" borderId="0" xfId="0" applyFont="1" applyFill="1" applyBorder="1" applyAlignment="1" applyProtection="1">
      <alignment horizontal="left"/>
    </xf>
    <xf numFmtId="0" fontId="3" fillId="4" borderId="22" xfId="0" applyFont="1" applyFill="1" applyBorder="1" applyProtection="1"/>
    <xf numFmtId="0" fontId="3" fillId="4" borderId="13" xfId="0" applyFont="1" applyFill="1" applyBorder="1" applyAlignment="1" applyProtection="1">
      <alignment horizontal="left"/>
    </xf>
    <xf numFmtId="0" fontId="10" fillId="4" borderId="0" xfId="0" applyNumberFormat="1" applyFont="1" applyFill="1" applyAlignment="1" applyProtection="1">
      <alignment horizontal="center"/>
    </xf>
    <xf numFmtId="0" fontId="3" fillId="4" borderId="0" xfId="0" applyFont="1" applyFill="1" applyProtection="1"/>
    <xf numFmtId="0" fontId="3" fillId="4" borderId="14" xfId="0" applyFont="1" applyFill="1" applyBorder="1" applyProtection="1"/>
    <xf numFmtId="0" fontId="3" fillId="4" borderId="14" xfId="0" applyFont="1" applyFill="1" applyBorder="1" applyAlignment="1" applyProtection="1">
      <alignment horizontal="left"/>
    </xf>
    <xf numFmtId="0" fontId="0" fillId="5" borderId="14" xfId="0" applyNumberFormat="1" applyFill="1" applyBorder="1" applyAlignment="1" applyProtection="1">
      <alignment horizontal="center"/>
      <protection locked="0"/>
    </xf>
    <xf numFmtId="0" fontId="0" fillId="4" borderId="0" xfId="0" applyFill="1" applyAlignment="1" applyProtection="1">
      <alignment horizontal="left"/>
    </xf>
    <xf numFmtId="0" fontId="1" fillId="4" borderId="0" xfId="0" applyFont="1" applyFill="1" applyAlignment="1" applyProtection="1">
      <alignment horizontal="left"/>
    </xf>
    <xf numFmtId="0" fontId="2" fillId="4" borderId="0" xfId="0" applyFont="1" applyFill="1" applyProtection="1"/>
    <xf numFmtId="0" fontId="2" fillId="4" borderId="1" xfId="0" applyFont="1" applyFill="1" applyBorder="1" applyProtection="1"/>
    <xf numFmtId="0" fontId="7" fillId="3" borderId="26" xfId="0" applyNumberFormat="1" applyFont="1" applyFill="1" applyBorder="1" applyAlignment="1" applyProtection="1">
      <alignment horizontal="center"/>
    </xf>
    <xf numFmtId="0" fontId="0" fillId="5" borderId="26" xfId="0" applyFill="1" applyBorder="1" applyAlignment="1" applyProtection="1">
      <alignment wrapText="1"/>
      <protection locked="0"/>
    </xf>
    <xf numFmtId="44" fontId="0" fillId="5" borderId="26" xfId="0" applyNumberFormat="1" applyFill="1" applyBorder="1" applyProtection="1">
      <protection locked="0"/>
    </xf>
    <xf numFmtId="10" fontId="0" fillId="5" borderId="26" xfId="0" applyNumberFormat="1" applyFill="1" applyBorder="1" applyProtection="1">
      <protection locked="0"/>
    </xf>
    <xf numFmtId="44" fontId="0" fillId="0" borderId="26" xfId="0" applyNumberFormat="1" applyFill="1" applyBorder="1" applyProtection="1"/>
    <xf numFmtId="43" fontId="0" fillId="3" borderId="26" xfId="0" applyNumberFormat="1" applyFill="1" applyBorder="1" applyProtection="1"/>
    <xf numFmtId="0" fontId="3" fillId="4" borderId="0" xfId="0" applyNumberFormat="1" applyFont="1" applyFill="1" applyBorder="1" applyAlignment="1" applyProtection="1">
      <alignment horizontal="center"/>
    </xf>
    <xf numFmtId="0" fontId="3" fillId="4" borderId="0" xfId="0" applyFont="1" applyFill="1" applyBorder="1" applyAlignment="1" applyProtection="1">
      <alignment horizontal="center" wrapText="1"/>
    </xf>
    <xf numFmtId="43" fontId="3" fillId="4" borderId="0" xfId="0" applyNumberFormat="1" applyFont="1" applyFill="1" applyBorder="1" applyAlignment="1" applyProtection="1">
      <alignment horizontal="center"/>
    </xf>
    <xf numFmtId="10" fontId="3" fillId="4" borderId="0" xfId="0" applyNumberFormat="1" applyFont="1" applyFill="1" applyBorder="1" applyAlignment="1" applyProtection="1">
      <alignment horizontal="center"/>
    </xf>
    <xf numFmtId="0" fontId="3" fillId="4" borderId="13" xfId="0" applyNumberFormat="1" applyFont="1" applyFill="1" applyBorder="1" applyAlignment="1" applyProtection="1">
      <alignment horizontal="center"/>
    </xf>
    <xf numFmtId="0" fontId="3" fillId="4" borderId="13" xfId="0" applyFont="1" applyFill="1" applyBorder="1" applyAlignment="1" applyProtection="1">
      <alignment horizontal="center" wrapText="1"/>
    </xf>
    <xf numFmtId="43" fontId="3" fillId="4" borderId="13" xfId="0" applyNumberFormat="1" applyFont="1" applyFill="1" applyBorder="1" applyAlignment="1" applyProtection="1">
      <alignment horizontal="center"/>
    </xf>
    <xf numFmtId="10" fontId="3" fillId="4" borderId="13" xfId="0" applyNumberFormat="1" applyFont="1" applyFill="1" applyBorder="1" applyAlignment="1" applyProtection="1">
      <alignment horizontal="center"/>
    </xf>
    <xf numFmtId="0" fontId="0" fillId="0" borderId="0" xfId="0" applyProtection="1"/>
    <xf numFmtId="0" fontId="3" fillId="4" borderId="27" xfId="0" applyFont="1" applyFill="1" applyBorder="1" applyProtection="1"/>
    <xf numFmtId="0" fontId="3" fillId="4" borderId="28" xfId="0" applyFont="1" applyFill="1" applyBorder="1" applyProtection="1"/>
    <xf numFmtId="0" fontId="16" fillId="4" borderId="22" xfId="0" applyFont="1" applyFill="1" applyBorder="1" applyProtection="1"/>
    <xf numFmtId="0" fontId="7" fillId="0" borderId="19" xfId="0" applyFont="1" applyBorder="1" applyProtection="1"/>
    <xf numFmtId="44" fontId="7" fillId="0" borderId="19" xfId="0" applyNumberFormat="1" applyFont="1" applyFill="1" applyBorder="1" applyProtection="1"/>
    <xf numFmtId="0" fontId="16" fillId="4" borderId="21" xfId="0" applyFont="1" applyFill="1" applyBorder="1" applyProtection="1"/>
    <xf numFmtId="0" fontId="3" fillId="4" borderId="29" xfId="0" applyFont="1" applyFill="1" applyBorder="1" applyProtection="1"/>
    <xf numFmtId="0" fontId="0" fillId="0" borderId="0" xfId="0" applyFont="1" applyAlignment="1">
      <alignment wrapText="1"/>
    </xf>
    <xf numFmtId="0" fontId="17" fillId="4" borderId="0" xfId="0" applyFont="1" applyFill="1" applyAlignment="1" applyProtection="1">
      <alignment wrapText="1"/>
    </xf>
    <xf numFmtId="0" fontId="0" fillId="0" borderId="0" xfId="0" applyFont="1" applyAlignment="1" applyProtection="1">
      <alignment wrapText="1"/>
    </xf>
    <xf numFmtId="0" fontId="4" fillId="0" borderId="0" xfId="0" applyFont="1" applyFill="1" applyAlignment="1" applyProtection="1">
      <alignment vertical="justify" wrapText="1"/>
    </xf>
    <xf numFmtId="0" fontId="4" fillId="0" borderId="0" xfId="0" applyFont="1" applyFill="1" applyAlignment="1" applyProtection="1">
      <alignment vertical="top" wrapText="1"/>
    </xf>
    <xf numFmtId="0" fontId="0" fillId="0" borderId="0" xfId="0" applyFont="1" applyFill="1" applyAlignment="1" applyProtection="1">
      <alignment wrapText="1"/>
    </xf>
    <xf numFmtId="0" fontId="0" fillId="0" borderId="0" xfId="0" applyFont="1" applyFill="1" applyAlignment="1">
      <alignment wrapText="1"/>
    </xf>
    <xf numFmtId="10" fontId="0" fillId="5" borderId="19" xfId="0" applyNumberFormat="1" applyFill="1" applyBorder="1" applyProtection="1">
      <protection locked="0"/>
    </xf>
    <xf numFmtId="43" fontId="0" fillId="3" borderId="19" xfId="0" applyNumberFormat="1" applyFill="1" applyBorder="1" applyProtection="1"/>
    <xf numFmtId="43" fontId="3" fillId="4" borderId="20" xfId="0" applyNumberFormat="1" applyFont="1" applyFill="1" applyBorder="1" applyAlignment="1" applyProtection="1">
      <alignment horizontal="left"/>
    </xf>
    <xf numFmtId="43" fontId="3" fillId="4" borderId="27" xfId="0" applyNumberFormat="1" applyFont="1" applyFill="1" applyBorder="1" applyProtection="1"/>
    <xf numFmtId="43" fontId="3" fillId="4" borderId="21" xfId="0" applyNumberFormat="1" applyFont="1" applyFill="1" applyBorder="1" applyAlignment="1" applyProtection="1">
      <alignment horizontal="left"/>
    </xf>
    <xf numFmtId="43" fontId="3" fillId="4" borderId="29" xfId="0" applyNumberFormat="1" applyFont="1" applyFill="1" applyBorder="1" applyProtection="1"/>
    <xf numFmtId="43" fontId="3" fillId="4" borderId="22" xfId="0" applyNumberFormat="1" applyFont="1" applyFill="1" applyBorder="1" applyAlignment="1" applyProtection="1">
      <alignment horizontal="left"/>
    </xf>
    <xf numFmtId="43" fontId="3" fillId="4" borderId="28" xfId="0" applyNumberFormat="1" applyFont="1" applyFill="1" applyBorder="1" applyProtection="1"/>
    <xf numFmtId="0" fontId="1" fillId="4" borderId="4" xfId="0" applyFont="1" applyFill="1" applyBorder="1" applyAlignment="1" applyProtection="1">
      <alignment horizontal="left" wrapText="1"/>
    </xf>
    <xf numFmtId="0" fontId="1" fillId="4" borderId="5" xfId="0" applyFont="1" applyFill="1" applyBorder="1" applyAlignment="1" applyProtection="1">
      <alignment horizontal="left" wrapText="1"/>
    </xf>
    <xf numFmtId="0" fontId="1" fillId="4" borderId="6" xfId="0" applyFont="1" applyFill="1" applyBorder="1" applyAlignment="1" applyProtection="1">
      <alignment horizontal="left" wrapText="1"/>
    </xf>
    <xf numFmtId="0" fontId="1" fillId="4" borderId="7" xfId="0" applyFont="1" applyFill="1" applyBorder="1" applyAlignment="1" applyProtection="1">
      <alignment horizontal="left" wrapText="1"/>
    </xf>
    <xf numFmtId="0" fontId="1" fillId="4" borderId="8" xfId="0" applyFont="1" applyFill="1" applyBorder="1" applyAlignment="1" applyProtection="1">
      <alignment horizontal="left" wrapText="1"/>
    </xf>
    <xf numFmtId="0" fontId="1" fillId="4" borderId="9" xfId="0" applyFont="1" applyFill="1" applyBorder="1" applyAlignment="1" applyProtection="1">
      <alignment horizontal="left" wrapText="1"/>
    </xf>
    <xf numFmtId="0" fontId="7" fillId="5" borderId="10" xfId="0" applyFont="1" applyFill="1" applyBorder="1" applyAlignment="1" applyProtection="1">
      <alignment horizontal="left" wrapText="1"/>
      <protection locked="0"/>
    </xf>
    <xf numFmtId="0" fontId="7" fillId="5" borderId="11" xfId="0" applyFont="1" applyFill="1" applyBorder="1" applyAlignment="1" applyProtection="1">
      <alignment horizontal="left" wrapText="1"/>
      <protection locked="0"/>
    </xf>
    <xf numFmtId="0" fontId="7" fillId="5" borderId="12" xfId="0" applyFont="1" applyFill="1" applyBorder="1" applyAlignment="1" applyProtection="1">
      <alignment horizontal="left" wrapText="1"/>
      <protection locked="0"/>
    </xf>
    <xf numFmtId="0" fontId="7" fillId="5" borderId="7" xfId="0" applyFont="1" applyFill="1" applyBorder="1" applyAlignment="1" applyProtection="1">
      <alignment horizontal="left" wrapText="1"/>
      <protection locked="0"/>
    </xf>
    <xf numFmtId="0" fontId="7" fillId="5" borderId="8" xfId="0" applyFont="1" applyFill="1" applyBorder="1" applyAlignment="1" applyProtection="1">
      <alignment horizontal="left" wrapText="1"/>
      <protection locked="0"/>
    </xf>
    <xf numFmtId="0" fontId="7" fillId="5" borderId="9" xfId="0" applyFont="1" applyFill="1" applyBorder="1" applyAlignment="1" applyProtection="1">
      <alignment horizontal="left" wrapText="1"/>
      <protection locked="0"/>
    </xf>
    <xf numFmtId="164" fontId="7" fillId="5" borderId="7" xfId="0" applyNumberFormat="1" applyFont="1" applyFill="1" applyBorder="1" applyAlignment="1" applyProtection="1">
      <alignment horizontal="left" wrapText="1"/>
      <protection locked="0"/>
    </xf>
    <xf numFmtId="164" fontId="7" fillId="5" borderId="8" xfId="0" applyNumberFormat="1" applyFont="1" applyFill="1" applyBorder="1" applyAlignment="1" applyProtection="1">
      <alignment horizontal="left" wrapText="1"/>
      <protection locked="0"/>
    </xf>
    <xf numFmtId="164" fontId="7" fillId="5" borderId="9" xfId="0" applyNumberFormat="1" applyFont="1" applyFill="1" applyBorder="1" applyAlignment="1" applyProtection="1">
      <alignment horizontal="left" wrapText="1"/>
      <protection locked="0"/>
    </xf>
    <xf numFmtId="0" fontId="1" fillId="4" borderId="10" xfId="0" applyFont="1" applyFill="1" applyBorder="1" applyAlignment="1" applyProtection="1">
      <alignment horizontal="left" wrapText="1"/>
    </xf>
    <xf numFmtId="0" fontId="1" fillId="4" borderId="11" xfId="0" applyFont="1" applyFill="1" applyBorder="1" applyAlignment="1" applyProtection="1">
      <alignment horizontal="left" wrapText="1"/>
    </xf>
    <xf numFmtId="0" fontId="1" fillId="4" borderId="12" xfId="0" applyFont="1" applyFill="1" applyBorder="1" applyAlignment="1" applyProtection="1">
      <alignment horizontal="left" wrapText="1"/>
    </xf>
    <xf numFmtId="0" fontId="7" fillId="5" borderId="4" xfId="0" applyFont="1" applyFill="1" applyBorder="1" applyAlignment="1" applyProtection="1">
      <alignment horizontal="left" wrapText="1"/>
      <protection locked="0"/>
    </xf>
    <xf numFmtId="0" fontId="7" fillId="5" borderId="5" xfId="0" applyFont="1" applyFill="1" applyBorder="1" applyAlignment="1" applyProtection="1">
      <alignment horizontal="left" wrapText="1"/>
      <protection locked="0"/>
    </xf>
    <xf numFmtId="0" fontId="7" fillId="5" borderId="6" xfId="0" applyFont="1" applyFill="1" applyBorder="1" applyAlignment="1" applyProtection="1">
      <alignment horizontal="left" wrapText="1"/>
      <protection locked="0"/>
    </xf>
    <xf numFmtId="0" fontId="7" fillId="0" borderId="20" xfId="0" applyFont="1" applyBorder="1" applyProtection="1"/>
    <xf numFmtId="0" fontId="7" fillId="0" borderId="3" xfId="0" applyFont="1" applyFill="1" applyBorder="1" applyAlignment="1" applyProtection="1">
      <alignment wrapText="1"/>
    </xf>
    <xf numFmtId="10" fontId="0" fillId="0" borderId="14" xfId="0" applyNumberFormat="1" applyFill="1" applyBorder="1" applyProtection="1"/>
    <xf numFmtId="0" fontId="18" fillId="5" borderId="14" xfId="0" applyFont="1" applyFill="1" applyBorder="1" applyAlignment="1" applyProtection="1">
      <alignment wrapText="1"/>
      <protection locked="0"/>
    </xf>
  </cellXfs>
  <cellStyles count="1">
    <cellStyle name="Standaard" xfId="0" builtinId="0"/>
  </cellStyles>
  <dxfs count="0"/>
  <tableStyles count="0" defaultTableStyle="TableStyleMedium2" defaultPivotStyle="PivotStyleLight16"/>
  <colors>
    <mruColors>
      <color rgb="FF173583"/>
      <color rgb="FFC2E7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173583"/>
  </sheetPr>
  <dimension ref="A1:G58"/>
  <sheetViews>
    <sheetView showGridLines="0" zoomScaleNormal="100" zoomScaleSheetLayoutView="100" workbookViewId="0">
      <pane ySplit="1" topLeftCell="A2" activePane="bottomLeft" state="frozen"/>
      <selection pane="bottomLeft" activeCell="D15" sqref="D15:G15"/>
    </sheetView>
  </sheetViews>
  <sheetFormatPr defaultColWidth="9.140625" defaultRowHeight="0" customHeight="1" zeroHeight="1" x14ac:dyDescent="0.25"/>
  <cols>
    <col min="1" max="1" width="2.42578125" style="1" customWidth="1"/>
    <col min="2" max="2" width="48.140625" style="2" bestFit="1" customWidth="1"/>
    <col min="3" max="3" width="9.140625" style="1" customWidth="1"/>
    <col min="4" max="4" width="14" style="1" customWidth="1"/>
    <col min="5" max="5" width="4.85546875" style="1" customWidth="1"/>
    <col min="6" max="6" width="23.5703125" style="1" bestFit="1" customWidth="1"/>
    <col min="7" max="7" width="23.7109375" style="1" customWidth="1"/>
    <col min="8" max="16384" width="9.140625" style="1"/>
  </cols>
  <sheetData>
    <row r="1" spans="1:7" ht="26.25" x14ac:dyDescent="0.4">
      <c r="A1" s="54"/>
      <c r="B1" s="55" t="s">
        <v>259</v>
      </c>
      <c r="C1" s="56"/>
      <c r="D1" s="56"/>
      <c r="E1" s="56"/>
      <c r="F1" s="56"/>
      <c r="G1" s="56"/>
    </row>
    <row r="2" spans="1:7" ht="15" x14ac:dyDescent="0.25">
      <c r="A2" s="54"/>
    </row>
    <row r="3" spans="1:7" ht="15" x14ac:dyDescent="0.25">
      <c r="A3" s="54"/>
      <c r="B3" s="21" t="s">
        <v>42</v>
      </c>
      <c r="D3" s="150" t="s">
        <v>189</v>
      </c>
      <c r="E3" s="151"/>
      <c r="F3" s="151"/>
      <c r="G3" s="152"/>
    </row>
    <row r="4" spans="1:7" ht="15" x14ac:dyDescent="0.25">
      <c r="A4" s="54"/>
      <c r="B4" s="22" t="s">
        <v>43</v>
      </c>
      <c r="D4" s="165" t="s">
        <v>248</v>
      </c>
      <c r="E4" s="166"/>
      <c r="F4" s="166"/>
      <c r="G4" s="167"/>
    </row>
    <row r="5" spans="1:7" ht="15" x14ac:dyDescent="0.25">
      <c r="A5" s="54"/>
    </row>
    <row r="6" spans="1:7" ht="15" x14ac:dyDescent="0.25">
      <c r="A6" s="54"/>
      <c r="B6" s="21" t="s">
        <v>209</v>
      </c>
      <c r="D6" s="150" t="s">
        <v>245</v>
      </c>
      <c r="E6" s="151"/>
      <c r="F6" s="151"/>
      <c r="G6" s="152"/>
    </row>
    <row r="7" spans="1:7" ht="15" x14ac:dyDescent="0.25">
      <c r="A7" s="54"/>
      <c r="B7" s="23" t="s">
        <v>44</v>
      </c>
      <c r="D7" s="153" t="s">
        <v>246</v>
      </c>
      <c r="E7" s="154"/>
      <c r="F7" s="154"/>
      <c r="G7" s="155"/>
    </row>
    <row r="8" spans="1:7" ht="15" x14ac:dyDescent="0.25">
      <c r="A8" s="54"/>
      <c r="B8" s="22" t="s">
        <v>45</v>
      </c>
      <c r="D8" s="165" t="s">
        <v>247</v>
      </c>
      <c r="E8" s="166"/>
      <c r="F8" s="166"/>
      <c r="G8" s="167"/>
    </row>
    <row r="9" spans="1:7" ht="15" x14ac:dyDescent="0.25">
      <c r="A9" s="54"/>
    </row>
    <row r="10" spans="1:7" ht="15" x14ac:dyDescent="0.25">
      <c r="A10" s="54"/>
      <c r="B10" s="21" t="s">
        <v>0</v>
      </c>
      <c r="D10" s="168"/>
      <c r="E10" s="169"/>
      <c r="F10" s="169"/>
      <c r="G10" s="170"/>
    </row>
    <row r="11" spans="1:7" ht="15" x14ac:dyDescent="0.25">
      <c r="A11" s="54"/>
      <c r="B11" s="23" t="s">
        <v>1</v>
      </c>
      <c r="D11" s="159"/>
      <c r="E11" s="160"/>
      <c r="F11" s="160"/>
      <c r="G11" s="161"/>
    </row>
    <row r="12" spans="1:7" ht="15" x14ac:dyDescent="0.25">
      <c r="A12" s="54"/>
      <c r="B12" s="23" t="s">
        <v>2</v>
      </c>
      <c r="D12" s="159"/>
      <c r="E12" s="160"/>
      <c r="F12" s="160"/>
      <c r="G12" s="161"/>
    </row>
    <row r="13" spans="1:7" ht="15" x14ac:dyDescent="0.25">
      <c r="A13" s="54"/>
      <c r="B13" s="23" t="s">
        <v>3</v>
      </c>
      <c r="D13" s="159"/>
      <c r="E13" s="160"/>
      <c r="F13" s="160"/>
      <c r="G13" s="161"/>
    </row>
    <row r="14" spans="1:7" ht="15" x14ac:dyDescent="0.25">
      <c r="A14" s="54"/>
      <c r="B14" s="23" t="s">
        <v>4</v>
      </c>
      <c r="D14" s="159"/>
      <c r="E14" s="160"/>
      <c r="F14" s="160"/>
      <c r="G14" s="161"/>
    </row>
    <row r="15" spans="1:7" ht="15" x14ac:dyDescent="0.25">
      <c r="A15" s="54"/>
      <c r="B15" s="23" t="s">
        <v>5</v>
      </c>
      <c r="D15" s="159"/>
      <c r="E15" s="160"/>
      <c r="F15" s="160"/>
      <c r="G15" s="161"/>
    </row>
    <row r="16" spans="1:7" ht="15" x14ac:dyDescent="0.25">
      <c r="A16" s="54"/>
      <c r="B16" s="22" t="s">
        <v>4</v>
      </c>
      <c r="D16" s="156"/>
      <c r="E16" s="157"/>
      <c r="F16" s="157"/>
      <c r="G16" s="158"/>
    </row>
    <row r="17" spans="1:7" ht="15" x14ac:dyDescent="0.25">
      <c r="A17" s="54"/>
      <c r="B17" s="18"/>
    </row>
    <row r="18" spans="1:7" ht="15" x14ac:dyDescent="0.25">
      <c r="A18" s="54"/>
      <c r="B18" s="21" t="s">
        <v>6</v>
      </c>
      <c r="D18" s="168"/>
      <c r="E18" s="169"/>
      <c r="F18" s="169"/>
      <c r="G18" s="170"/>
    </row>
    <row r="19" spans="1:7" ht="15" x14ac:dyDescent="0.25">
      <c r="A19" s="54"/>
      <c r="B19" s="23" t="s">
        <v>4</v>
      </c>
      <c r="D19" s="58"/>
      <c r="E19" s="59"/>
      <c r="F19" s="59"/>
      <c r="G19" s="60"/>
    </row>
    <row r="20" spans="1:7" ht="15" x14ac:dyDescent="0.25">
      <c r="A20" s="54"/>
      <c r="B20" s="23" t="s">
        <v>7</v>
      </c>
      <c r="D20" s="162"/>
      <c r="E20" s="163"/>
      <c r="F20" s="163"/>
      <c r="G20" s="164"/>
    </row>
    <row r="21" spans="1:7" ht="15" x14ac:dyDescent="0.25">
      <c r="A21" s="54"/>
      <c r="B21" s="23" t="s">
        <v>8</v>
      </c>
      <c r="D21" s="159"/>
      <c r="E21" s="160"/>
      <c r="F21" s="160"/>
      <c r="G21" s="161"/>
    </row>
    <row r="22" spans="1:7" ht="15" x14ac:dyDescent="0.25">
      <c r="A22" s="54"/>
      <c r="B22" s="23" t="s">
        <v>9</v>
      </c>
      <c r="D22" s="159"/>
      <c r="E22" s="160"/>
      <c r="F22" s="160"/>
      <c r="G22" s="161"/>
    </row>
    <row r="23" spans="1:7" ht="15" x14ac:dyDescent="0.25">
      <c r="A23" s="54"/>
      <c r="B23" s="23" t="s">
        <v>10</v>
      </c>
      <c r="D23" s="162"/>
      <c r="E23" s="163"/>
      <c r="F23" s="163"/>
      <c r="G23" s="164"/>
    </row>
    <row r="24" spans="1:7" ht="15" x14ac:dyDescent="0.25">
      <c r="A24" s="54"/>
      <c r="B24" s="22" t="s">
        <v>11</v>
      </c>
      <c r="D24" s="156"/>
      <c r="E24" s="157"/>
      <c r="F24" s="157"/>
      <c r="G24" s="158"/>
    </row>
    <row r="25" spans="1:7" ht="15" x14ac:dyDescent="0.25">
      <c r="A25" s="54"/>
    </row>
    <row r="26" spans="1:7" ht="15" x14ac:dyDescent="0.25">
      <c r="A26" s="54"/>
      <c r="B26" s="57"/>
      <c r="C26" s="56"/>
      <c r="D26" s="56"/>
      <c r="E26" s="56"/>
      <c r="F26" s="56"/>
      <c r="G26" s="56"/>
    </row>
    <row r="27" spans="1:7" ht="15" x14ac:dyDescent="0.25"/>
    <row r="28" spans="1:7" ht="15" customHeight="1" x14ac:dyDescent="0.25"/>
    <row r="29" spans="1:7" ht="15" customHeight="1" x14ac:dyDescent="0.25"/>
    <row r="30" spans="1:7" ht="15" customHeight="1" x14ac:dyDescent="0.25"/>
    <row r="31" spans="1:7" ht="15" customHeight="1" x14ac:dyDescent="0.25"/>
    <row r="32" spans="1:7"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sheetData>
  <sheetProtection algorithmName="SHA-512" hashValue="OyLf/H9UDxIhPSHfQC1WfF4KJfaOOtdLN/MGSyJMYN6IChSeUEhN9o9Rl/1qqCRkQcWoJmYQ3zRqW70VIWnnIw==" saltValue="rcT8IpkUgVqF2RkS2ld+sw==" spinCount="100000" sheet="1" objects="1" scenarios="1"/>
  <mergeCells count="18">
    <mergeCell ref="D12:G12"/>
    <mergeCell ref="D13:G13"/>
    <mergeCell ref="D3:G3"/>
    <mergeCell ref="D6:G6"/>
    <mergeCell ref="D7:G7"/>
    <mergeCell ref="D24:G24"/>
    <mergeCell ref="D21:G21"/>
    <mergeCell ref="D22:G22"/>
    <mergeCell ref="D23:G23"/>
    <mergeCell ref="D4:G4"/>
    <mergeCell ref="D8:G8"/>
    <mergeCell ref="D16:G16"/>
    <mergeCell ref="D18:G18"/>
    <mergeCell ref="D14:G14"/>
    <mergeCell ref="D15:G15"/>
    <mergeCell ref="D20:G20"/>
    <mergeCell ref="D10:G10"/>
    <mergeCell ref="D11:G11"/>
  </mergeCells>
  <pageMargins left="0.7" right="0.7" top="0.75" bottom="0.75" header="0.3" footer="0.3"/>
  <pageSetup paperSize="9" scale="8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D580F9-1046-4A8B-A4C2-77379EE896A2}">
  <sheetPr>
    <tabColor rgb="FF173583"/>
  </sheetPr>
  <dimension ref="A1:B14"/>
  <sheetViews>
    <sheetView showGridLines="0" zoomScale="85" zoomScaleNormal="85" workbookViewId="0">
      <pane ySplit="1" topLeftCell="A2" activePane="bottomLeft" state="frozen"/>
      <selection activeCell="D17" sqref="D17:G17"/>
      <selection pane="bottomLeft" activeCell="B11" sqref="B11"/>
    </sheetView>
  </sheetViews>
  <sheetFormatPr defaultRowHeight="15" x14ac:dyDescent="0.25"/>
  <cols>
    <col min="1" max="1" width="3.7109375" style="18" customWidth="1"/>
    <col min="2" max="2" width="200.7109375" style="1" customWidth="1"/>
    <col min="3" max="3" width="9.140625" style="1"/>
    <col min="4" max="4" width="98.42578125" style="1" customWidth="1"/>
    <col min="5" max="16384" width="9.140625" style="1"/>
  </cols>
  <sheetData>
    <row r="1" spans="1:2" s="8" customFormat="1" ht="15.75" x14ac:dyDescent="0.25">
      <c r="A1" s="109"/>
      <c r="B1" s="111" t="s">
        <v>131</v>
      </c>
    </row>
    <row r="2" spans="1:2" s="8" customFormat="1" x14ac:dyDescent="0.25">
      <c r="A2" s="110">
        <v>1</v>
      </c>
      <c r="B2" s="32" t="s">
        <v>134</v>
      </c>
    </row>
    <row r="3" spans="1:2" x14ac:dyDescent="0.25">
      <c r="A3" s="110">
        <v>2</v>
      </c>
      <c r="B3" s="32" t="s">
        <v>226</v>
      </c>
    </row>
    <row r="4" spans="1:2" x14ac:dyDescent="0.25">
      <c r="A4" s="110">
        <v>3</v>
      </c>
      <c r="B4" s="32" t="s">
        <v>227</v>
      </c>
    </row>
    <row r="5" spans="1:2" x14ac:dyDescent="0.25">
      <c r="A5" s="110">
        <v>4</v>
      </c>
      <c r="B5" s="32" t="s">
        <v>136</v>
      </c>
    </row>
    <row r="6" spans="1:2" x14ac:dyDescent="0.25">
      <c r="A6" s="110">
        <v>5</v>
      </c>
      <c r="B6" s="32" t="s">
        <v>135</v>
      </c>
    </row>
    <row r="7" spans="1:2" x14ac:dyDescent="0.25">
      <c r="A7" s="110">
        <v>6</v>
      </c>
      <c r="B7" s="35" t="s">
        <v>137</v>
      </c>
    </row>
    <row r="13" spans="1:2" x14ac:dyDescent="0.25">
      <c r="B13" s="32"/>
    </row>
    <row r="14" spans="1:2" x14ac:dyDescent="0.25">
      <c r="B14" s="32"/>
    </row>
  </sheetData>
  <sheetProtection algorithmName="SHA-512" hashValue="o+BbxXhUXS+5f5XagaNhO8ipoAuuLtF76De56AJTxRtr6k7wRNg5IwQRVlFEl+/CJoA6A8NjOg2qNoIxIKgQzQ==" saltValue="Wxz7IBMtzCu1AKfRtJu1Kw=="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8E1B6-01B1-4F88-9991-F7DA4BA12038}">
  <sheetPr>
    <tabColor rgb="FF173583"/>
  </sheetPr>
  <dimension ref="A1:D37"/>
  <sheetViews>
    <sheetView showGridLines="0" zoomScale="85" zoomScaleNormal="85" workbookViewId="0">
      <pane ySplit="1" topLeftCell="A2" activePane="bottomLeft" state="frozen"/>
      <selection activeCell="D17" sqref="D17:G17"/>
      <selection pane="bottomLeft" activeCell="B8" sqref="B8"/>
    </sheetView>
  </sheetViews>
  <sheetFormatPr defaultRowHeight="15" x14ac:dyDescent="0.25"/>
  <cols>
    <col min="1" max="1" width="3.7109375" style="18" customWidth="1"/>
    <col min="2" max="2" width="200.7109375" style="1" customWidth="1"/>
    <col min="3" max="3" width="9.140625" style="1"/>
    <col min="4" max="4" width="98.42578125" style="1" customWidth="1"/>
    <col min="5" max="16384" width="9.140625" style="1"/>
  </cols>
  <sheetData>
    <row r="1" spans="1:2" s="8" customFormat="1" ht="15.75" x14ac:dyDescent="0.25">
      <c r="A1" s="109"/>
      <c r="B1" s="111" t="s">
        <v>144</v>
      </c>
    </row>
    <row r="2" spans="1:2" s="8" customFormat="1" x14ac:dyDescent="0.25">
      <c r="A2" s="110">
        <v>1</v>
      </c>
      <c r="B2" s="1" t="s">
        <v>212</v>
      </c>
    </row>
    <row r="3" spans="1:2" x14ac:dyDescent="0.25">
      <c r="A3" s="110">
        <v>2</v>
      </c>
      <c r="B3" s="1" t="s">
        <v>112</v>
      </c>
    </row>
    <row r="4" spans="1:2" x14ac:dyDescent="0.25">
      <c r="A4" s="110">
        <v>3</v>
      </c>
      <c r="B4" s="1" t="s">
        <v>75</v>
      </c>
    </row>
    <row r="5" spans="1:2" x14ac:dyDescent="0.25">
      <c r="A5" s="110">
        <v>4</v>
      </c>
      <c r="B5" s="1" t="s">
        <v>149</v>
      </c>
    </row>
    <row r="6" spans="1:2" x14ac:dyDescent="0.25">
      <c r="A6" s="110">
        <v>5</v>
      </c>
      <c r="B6" s="34" t="s">
        <v>86</v>
      </c>
    </row>
    <row r="7" spans="1:2" x14ac:dyDescent="0.25">
      <c r="A7" s="110">
        <v>6</v>
      </c>
      <c r="B7" s="32" t="s">
        <v>251</v>
      </c>
    </row>
    <row r="8" spans="1:2" x14ac:dyDescent="0.25">
      <c r="A8" s="110">
        <v>7</v>
      </c>
      <c r="B8" s="34" t="s">
        <v>143</v>
      </c>
    </row>
    <row r="9" spans="1:2" x14ac:dyDescent="0.25">
      <c r="A9" s="110">
        <v>8</v>
      </c>
      <c r="B9" s="32" t="s">
        <v>93</v>
      </c>
    </row>
    <row r="10" spans="1:2" x14ac:dyDescent="0.25">
      <c r="A10" s="110">
        <v>9</v>
      </c>
      <c r="B10" s="1" t="s">
        <v>78</v>
      </c>
    </row>
    <row r="11" spans="1:2" x14ac:dyDescent="0.25">
      <c r="A11" s="110">
        <v>10</v>
      </c>
      <c r="B11" s="34" t="s">
        <v>148</v>
      </c>
    </row>
    <row r="12" spans="1:2" x14ac:dyDescent="0.25">
      <c r="A12" s="110">
        <v>11</v>
      </c>
      <c r="B12" s="32" t="s">
        <v>217</v>
      </c>
    </row>
    <row r="13" spans="1:2" x14ac:dyDescent="0.25">
      <c r="A13" s="110">
        <v>12</v>
      </c>
      <c r="B13" s="32" t="s">
        <v>218</v>
      </c>
    </row>
    <row r="14" spans="1:2" x14ac:dyDescent="0.25">
      <c r="A14" s="110">
        <v>13</v>
      </c>
      <c r="B14" s="32" t="s">
        <v>225</v>
      </c>
    </row>
    <row r="15" spans="1:2" x14ac:dyDescent="0.25">
      <c r="A15" s="110">
        <v>14</v>
      </c>
      <c r="B15" s="32" t="s">
        <v>220</v>
      </c>
    </row>
    <row r="16" spans="1:2" x14ac:dyDescent="0.25">
      <c r="A16" s="110">
        <v>15</v>
      </c>
      <c r="B16" s="32" t="s">
        <v>82</v>
      </c>
    </row>
    <row r="17" spans="1:4" x14ac:dyDescent="0.25">
      <c r="A17" s="110">
        <v>16</v>
      </c>
      <c r="B17" s="32" t="s">
        <v>80</v>
      </c>
    </row>
    <row r="18" spans="1:4" x14ac:dyDescent="0.25">
      <c r="A18" s="110">
        <v>17</v>
      </c>
      <c r="B18" s="28" t="s">
        <v>150</v>
      </c>
    </row>
    <row r="19" spans="1:4" x14ac:dyDescent="0.25">
      <c r="A19" s="110">
        <v>18</v>
      </c>
      <c r="B19" s="41" t="s">
        <v>145</v>
      </c>
    </row>
    <row r="20" spans="1:4" x14ac:dyDescent="0.25">
      <c r="B20" s="41"/>
      <c r="D20" s="32"/>
    </row>
    <row r="21" spans="1:4" x14ac:dyDescent="0.25">
      <c r="B21" s="32"/>
      <c r="D21" s="32"/>
    </row>
    <row r="22" spans="1:4" x14ac:dyDescent="0.25">
      <c r="B22" s="32"/>
      <c r="D22" s="41"/>
    </row>
    <row r="23" spans="1:4" x14ac:dyDescent="0.25">
      <c r="A23" s="32"/>
    </row>
    <row r="24" spans="1:4" x14ac:dyDescent="0.25">
      <c r="B24" s="28"/>
      <c r="C24" s="32"/>
      <c r="D24" s="32"/>
    </row>
    <row r="25" spans="1:4" x14ac:dyDescent="0.25">
      <c r="D25" s="34"/>
    </row>
    <row r="26" spans="1:4" x14ac:dyDescent="0.25">
      <c r="D26" s="34"/>
    </row>
    <row r="27" spans="1:4" x14ac:dyDescent="0.25">
      <c r="B27" s="28"/>
      <c r="D27" s="32"/>
    </row>
    <row r="28" spans="1:4" x14ac:dyDescent="0.25">
      <c r="D28" s="32"/>
    </row>
    <row r="29" spans="1:4" x14ac:dyDescent="0.25">
      <c r="D29" s="32"/>
    </row>
    <row r="30" spans="1:4" x14ac:dyDescent="0.25">
      <c r="D30" s="34"/>
    </row>
    <row r="31" spans="1:4" x14ac:dyDescent="0.25">
      <c r="D31" s="32"/>
    </row>
    <row r="32" spans="1:4" x14ac:dyDescent="0.25">
      <c r="D32" s="35"/>
    </row>
    <row r="34" spans="4:4" x14ac:dyDescent="0.25">
      <c r="D34" s="32"/>
    </row>
    <row r="35" spans="4:4" x14ac:dyDescent="0.25">
      <c r="D35" s="32"/>
    </row>
    <row r="36" spans="4:4" x14ac:dyDescent="0.25">
      <c r="D36" s="34"/>
    </row>
    <row r="37" spans="4:4" x14ac:dyDescent="0.25">
      <c r="D37" s="32"/>
    </row>
  </sheetData>
  <sheetProtection algorithmName="SHA-512" hashValue="ksFf7dYNVppij2aaGWuqHjPBmrgfuFdERZDZVpZeT/AZBsrewp/ArFqsvlLgZjczizxtbQFMf7NXidRf7psKkA==" saltValue="mf+PhmJQH84r3MM/T4n93A==" spinCount="100000" sheet="1" objects="1" scenarios="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BA856-0C8D-41D5-955E-489B2C6D564E}">
  <sheetPr>
    <tabColor rgb="FF173583"/>
  </sheetPr>
  <dimension ref="A1:D36"/>
  <sheetViews>
    <sheetView showGridLines="0" zoomScale="85" zoomScaleNormal="85" workbookViewId="0">
      <pane ySplit="1" topLeftCell="A2" activePane="bottomLeft" state="frozen"/>
      <selection activeCell="D17" sqref="D17:G17"/>
      <selection pane="bottomLeft" activeCell="B9" sqref="B9"/>
    </sheetView>
  </sheetViews>
  <sheetFormatPr defaultRowHeight="15" x14ac:dyDescent="0.25"/>
  <cols>
    <col min="1" max="1" width="3.7109375" style="18" customWidth="1"/>
    <col min="2" max="2" width="200.7109375" style="1" customWidth="1"/>
    <col min="3" max="3" width="9.140625" style="1"/>
    <col min="4" max="4" width="98.42578125" style="1" customWidth="1"/>
    <col min="5" max="16384" width="9.140625" style="1"/>
  </cols>
  <sheetData>
    <row r="1" spans="1:2" s="8" customFormat="1" ht="15.75" x14ac:dyDescent="0.25">
      <c r="A1" s="109"/>
      <c r="B1" s="111" t="s">
        <v>132</v>
      </c>
    </row>
    <row r="2" spans="1:2" s="8" customFormat="1" x14ac:dyDescent="0.25">
      <c r="A2" s="109"/>
      <c r="B2" s="31" t="s">
        <v>165</v>
      </c>
    </row>
    <row r="3" spans="1:2" x14ac:dyDescent="0.25">
      <c r="A3" s="110">
        <v>1</v>
      </c>
      <c r="B3" s="32" t="s">
        <v>170</v>
      </c>
    </row>
    <row r="4" spans="1:2" x14ac:dyDescent="0.25">
      <c r="A4" s="110">
        <v>2</v>
      </c>
      <c r="B4" s="32" t="s">
        <v>172</v>
      </c>
    </row>
    <row r="5" spans="1:2" x14ac:dyDescent="0.25">
      <c r="A5" s="110">
        <v>3</v>
      </c>
      <c r="B5" s="32" t="s">
        <v>166</v>
      </c>
    </row>
    <row r="6" spans="1:2" x14ac:dyDescent="0.25">
      <c r="A6" s="110">
        <v>4</v>
      </c>
      <c r="B6" s="32" t="s">
        <v>228</v>
      </c>
    </row>
    <row r="7" spans="1:2" x14ac:dyDescent="0.25">
      <c r="A7" s="110">
        <v>5</v>
      </c>
      <c r="B7" s="32" t="s">
        <v>210</v>
      </c>
    </row>
    <row r="8" spans="1:2" x14ac:dyDescent="0.25">
      <c r="A8" s="110">
        <v>6</v>
      </c>
      <c r="B8" s="32" t="s">
        <v>169</v>
      </c>
    </row>
    <row r="9" spans="1:2" x14ac:dyDescent="0.25">
      <c r="A9" s="110">
        <v>7</v>
      </c>
      <c r="B9" s="32" t="s">
        <v>168</v>
      </c>
    </row>
    <row r="10" spans="1:2" x14ac:dyDescent="0.25">
      <c r="A10" s="110">
        <v>8</v>
      </c>
      <c r="B10" s="32" t="s">
        <v>173</v>
      </c>
    </row>
    <row r="11" spans="1:2" x14ac:dyDescent="0.25">
      <c r="A11" s="110">
        <v>9</v>
      </c>
      <c r="B11" s="32" t="s">
        <v>174</v>
      </c>
    </row>
    <row r="12" spans="1:2" x14ac:dyDescent="0.25">
      <c r="A12" s="110">
        <v>10</v>
      </c>
      <c r="B12" s="1" t="s">
        <v>171</v>
      </c>
    </row>
    <row r="13" spans="1:2" x14ac:dyDescent="0.25">
      <c r="A13" s="110">
        <v>11</v>
      </c>
      <c r="B13" s="31" t="s">
        <v>163</v>
      </c>
    </row>
    <row r="14" spans="1:2" x14ac:dyDescent="0.25">
      <c r="A14" s="110">
        <v>12</v>
      </c>
      <c r="B14" s="32" t="s">
        <v>164</v>
      </c>
    </row>
    <row r="15" spans="1:2" x14ac:dyDescent="0.25">
      <c r="A15" s="110">
        <v>13</v>
      </c>
      <c r="B15" s="32" t="s">
        <v>186</v>
      </c>
    </row>
    <row r="16" spans="1:2" x14ac:dyDescent="0.25">
      <c r="A16" s="110">
        <v>14</v>
      </c>
      <c r="B16" s="32" t="s">
        <v>167</v>
      </c>
    </row>
    <row r="17" spans="1:4" x14ac:dyDescent="0.25">
      <c r="A17" s="110">
        <v>15</v>
      </c>
      <c r="B17" s="33" t="s">
        <v>161</v>
      </c>
    </row>
    <row r="18" spans="1:4" x14ac:dyDescent="0.25">
      <c r="A18" s="110">
        <v>16</v>
      </c>
      <c r="B18" s="1" t="s">
        <v>162</v>
      </c>
    </row>
    <row r="19" spans="1:4" x14ac:dyDescent="0.25">
      <c r="A19" s="110">
        <v>17</v>
      </c>
      <c r="B19" s="1" t="s">
        <v>221</v>
      </c>
    </row>
    <row r="20" spans="1:4" x14ac:dyDescent="0.25">
      <c r="A20" s="110">
        <v>18</v>
      </c>
      <c r="B20" s="34" t="s">
        <v>252</v>
      </c>
    </row>
    <row r="21" spans="1:4" x14ac:dyDescent="0.25">
      <c r="B21" s="32"/>
      <c r="D21" s="35"/>
    </row>
    <row r="22" spans="1:4" x14ac:dyDescent="0.25">
      <c r="B22" s="32"/>
    </row>
    <row r="23" spans="1:4" x14ac:dyDescent="0.25">
      <c r="B23" s="32"/>
    </row>
    <row r="24" spans="1:4" x14ac:dyDescent="0.25">
      <c r="B24" s="36"/>
    </row>
    <row r="25" spans="1:4" x14ac:dyDescent="0.25">
      <c r="B25" s="36"/>
    </row>
    <row r="26" spans="1:4" x14ac:dyDescent="0.25">
      <c r="B26" s="36"/>
    </row>
    <row r="27" spans="1:4" x14ac:dyDescent="0.25">
      <c r="B27" s="36"/>
    </row>
    <row r="28" spans="1:4" x14ac:dyDescent="0.25">
      <c r="B28" s="36"/>
    </row>
    <row r="29" spans="1:4" x14ac:dyDescent="0.25">
      <c r="B29" s="37"/>
    </row>
    <row r="30" spans="1:4" x14ac:dyDescent="0.25">
      <c r="B30" s="37"/>
    </row>
    <row r="31" spans="1:4" x14ac:dyDescent="0.25">
      <c r="B31" s="38"/>
    </row>
    <row r="32" spans="1:4" x14ac:dyDescent="0.25">
      <c r="B32" s="39"/>
    </row>
    <row r="33" spans="2:2" x14ac:dyDescent="0.25">
      <c r="B33" s="40"/>
    </row>
    <row r="34" spans="2:2" x14ac:dyDescent="0.25">
      <c r="B34" s="40"/>
    </row>
    <row r="35" spans="2:2" x14ac:dyDescent="0.25">
      <c r="B35" s="40"/>
    </row>
    <row r="36" spans="2:2" x14ac:dyDescent="0.25">
      <c r="B36" s="40"/>
    </row>
  </sheetData>
  <sheetProtection algorithmName="SHA-512" hashValue="Hb72MEvrVfFJSOLd816v2c5tKOryqnLIcr4OPU3sH776EBaVsM3r9tGsVF+KHimiwVj4aHXyRehk6jXdTk3jBQ==" saltValue="cisMLbN+/i1o+jAsfCGG5g==" spinCount="100000" sheet="1" objects="1" scenarios="1"/>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2E76B"/>
    <pageSetUpPr fitToPage="1"/>
  </sheetPr>
  <dimension ref="A1:K49"/>
  <sheetViews>
    <sheetView showGridLines="0" tabSelected="1" zoomScale="85" zoomScaleNormal="85" zoomScaleSheetLayoutView="85" workbookViewId="0">
      <pane ySplit="3" topLeftCell="A4" activePane="bottomLeft" state="frozen"/>
      <selection pane="bottomLeft" activeCell="D10" sqref="D10"/>
    </sheetView>
  </sheetViews>
  <sheetFormatPr defaultRowHeight="15" x14ac:dyDescent="0.25"/>
  <cols>
    <col min="1" max="1" width="4.7109375" style="19" bestFit="1" customWidth="1"/>
    <col min="2" max="2" width="60.7109375" style="25" customWidth="1"/>
    <col min="3" max="3" width="22.7109375" style="9" customWidth="1"/>
    <col min="4" max="4" width="40.5703125" style="24" customWidth="1"/>
    <col min="5" max="5" width="22.7109375" style="15" customWidth="1"/>
    <col min="6" max="6" width="22.7109375" style="16" customWidth="1"/>
    <col min="7" max="7" width="22.7109375" style="15" customWidth="1"/>
    <col min="8" max="8" width="22.7109375" style="10" customWidth="1"/>
    <col min="9" max="16384" width="9.140625" style="1"/>
  </cols>
  <sheetData>
    <row r="1" spans="1:11" s="20" customFormat="1" ht="23.25" customHeight="1" x14ac:dyDescent="0.35">
      <c r="A1" s="61"/>
      <c r="B1" s="62" t="s">
        <v>188</v>
      </c>
      <c r="C1" s="63"/>
      <c r="D1" s="64"/>
      <c r="E1" s="65"/>
      <c r="F1" s="66"/>
      <c r="G1" s="65"/>
      <c r="H1" s="68" t="str" cm="1">
        <f t="array" ref="H1:K1">'Algemene gegevens'!D3:G3</f>
        <v>Europees openbare aanbesteding School- en Kantoormeubilair</v>
      </c>
      <c r="I1" s="20">
        <v>0</v>
      </c>
      <c r="J1" s="20">
        <v>0</v>
      </c>
      <c r="K1" s="20">
        <v>0</v>
      </c>
    </row>
    <row r="2" spans="1:11" s="20" customFormat="1" ht="23.25" customHeight="1" x14ac:dyDescent="0.35">
      <c r="A2" s="61"/>
      <c r="B2" s="62"/>
      <c r="C2" s="63"/>
      <c r="D2" s="64"/>
      <c r="E2" s="65"/>
      <c r="F2" s="66"/>
      <c r="G2" s="65"/>
      <c r="H2" s="67"/>
    </row>
    <row r="3" spans="1:11" ht="23.25" customHeight="1" x14ac:dyDescent="0.25">
      <c r="A3" s="61"/>
      <c r="B3" s="69"/>
      <c r="C3" s="119" t="s">
        <v>34</v>
      </c>
      <c r="D3" s="120" t="s">
        <v>130</v>
      </c>
      <c r="E3" s="121" t="s">
        <v>33</v>
      </c>
      <c r="F3" s="122" t="s">
        <v>32</v>
      </c>
      <c r="G3" s="121" t="s">
        <v>31</v>
      </c>
      <c r="H3" s="119" t="s">
        <v>21</v>
      </c>
    </row>
    <row r="4" spans="1:11" ht="15.75" x14ac:dyDescent="0.25">
      <c r="A4" s="61"/>
      <c r="B4" s="112" t="s">
        <v>101</v>
      </c>
      <c r="C4" s="123"/>
      <c r="D4" s="124"/>
      <c r="E4" s="125"/>
      <c r="F4" s="126"/>
      <c r="G4" s="125"/>
      <c r="H4" s="123"/>
    </row>
    <row r="5" spans="1:11" x14ac:dyDescent="0.25">
      <c r="A5" s="61" t="s">
        <v>47</v>
      </c>
      <c r="B5" s="52" t="s">
        <v>46</v>
      </c>
      <c r="C5" s="113">
        <f>2*32</f>
        <v>64</v>
      </c>
      <c r="D5" s="114"/>
      <c r="E5" s="115"/>
      <c r="F5" s="116"/>
      <c r="G5" s="117">
        <f>E5-(F5*E5)</f>
        <v>0</v>
      </c>
      <c r="H5" s="118">
        <f>G5*C5</f>
        <v>0</v>
      </c>
    </row>
    <row r="6" spans="1:11" x14ac:dyDescent="0.25">
      <c r="A6" s="61" t="s">
        <v>48</v>
      </c>
      <c r="B6" s="52" t="s">
        <v>55</v>
      </c>
      <c r="C6" s="45">
        <f>3*32</f>
        <v>96</v>
      </c>
      <c r="D6" s="174" t="s">
        <v>266</v>
      </c>
      <c r="E6" s="94"/>
      <c r="F6" s="95"/>
      <c r="G6" s="11">
        <f t="shared" ref="G6:G27" si="0">E6-(F6*E6)</f>
        <v>0</v>
      </c>
      <c r="H6" s="4">
        <f t="shared" ref="H6:H27" si="1">G6*C6</f>
        <v>0</v>
      </c>
    </row>
    <row r="7" spans="1:11" x14ac:dyDescent="0.25">
      <c r="A7" s="76" t="s">
        <v>49</v>
      </c>
      <c r="B7" s="52" t="s">
        <v>56</v>
      </c>
      <c r="C7" s="45">
        <f>3*32</f>
        <v>96</v>
      </c>
      <c r="D7" s="174" t="s">
        <v>266</v>
      </c>
      <c r="E7" s="94"/>
      <c r="F7" s="95"/>
      <c r="G7" s="11">
        <f t="shared" si="0"/>
        <v>0</v>
      </c>
      <c r="H7" s="4">
        <f t="shared" si="1"/>
        <v>0</v>
      </c>
    </row>
    <row r="8" spans="1:11" ht="15.75" x14ac:dyDescent="0.25">
      <c r="A8" s="61"/>
      <c r="B8" s="70" t="s">
        <v>127</v>
      </c>
      <c r="C8" s="92"/>
      <c r="D8" s="72"/>
      <c r="E8" s="91"/>
      <c r="F8" s="74"/>
      <c r="G8" s="91"/>
      <c r="H8" s="91"/>
    </row>
    <row r="9" spans="1:11" x14ac:dyDescent="0.25">
      <c r="A9" s="61" t="s">
        <v>50</v>
      </c>
      <c r="B9" s="48" t="s">
        <v>126</v>
      </c>
      <c r="C9" s="45">
        <f>6*32</f>
        <v>192</v>
      </c>
      <c r="D9" s="93"/>
      <c r="E9" s="94"/>
      <c r="F9" s="95"/>
      <c r="G9" s="11">
        <f t="shared" si="0"/>
        <v>0</v>
      </c>
      <c r="H9" s="4">
        <f t="shared" si="1"/>
        <v>0</v>
      </c>
    </row>
    <row r="10" spans="1:11" x14ac:dyDescent="0.25">
      <c r="A10" s="61" t="s">
        <v>51</v>
      </c>
      <c r="B10" s="48" t="s">
        <v>59</v>
      </c>
      <c r="C10" s="45">
        <f t="shared" ref="C10:C11" si="2">3*32</f>
        <v>96</v>
      </c>
      <c r="D10" s="93"/>
      <c r="E10" s="94"/>
      <c r="F10" s="95"/>
      <c r="G10" s="11">
        <f t="shared" ref="G10" si="3">E10-(F10*E10)</f>
        <v>0</v>
      </c>
      <c r="H10" s="4">
        <f>G10*C10</f>
        <v>0</v>
      </c>
    </row>
    <row r="11" spans="1:11" x14ac:dyDescent="0.25">
      <c r="A11" s="61" t="s">
        <v>52</v>
      </c>
      <c r="B11" s="48" t="s">
        <v>60</v>
      </c>
      <c r="C11" s="45">
        <f t="shared" si="2"/>
        <v>96</v>
      </c>
      <c r="D11" s="93"/>
      <c r="E11" s="94"/>
      <c r="F11" s="95"/>
      <c r="G11" s="11">
        <f t="shared" si="0"/>
        <v>0</v>
      </c>
      <c r="H11" s="4">
        <f>G11*C11</f>
        <v>0</v>
      </c>
    </row>
    <row r="12" spans="1:11" ht="15.75" x14ac:dyDescent="0.25">
      <c r="A12" s="61"/>
      <c r="B12" s="70" t="s">
        <v>102</v>
      </c>
      <c r="C12" s="92"/>
      <c r="D12" s="72"/>
      <c r="E12" s="91"/>
      <c r="F12" s="74"/>
      <c r="G12" s="91"/>
      <c r="H12" s="91"/>
    </row>
    <row r="13" spans="1:11" x14ac:dyDescent="0.25">
      <c r="A13" s="61" t="s">
        <v>53</v>
      </c>
      <c r="B13" s="48" t="s">
        <v>57</v>
      </c>
      <c r="C13" s="45">
        <f>2*3</f>
        <v>6</v>
      </c>
      <c r="D13" s="93"/>
      <c r="E13" s="94"/>
      <c r="F13" s="95"/>
      <c r="G13" s="11">
        <f t="shared" si="0"/>
        <v>0</v>
      </c>
      <c r="H13" s="4">
        <f t="shared" si="1"/>
        <v>0</v>
      </c>
    </row>
    <row r="14" spans="1:11" x14ac:dyDescent="0.25">
      <c r="A14" s="61" t="s">
        <v>54</v>
      </c>
      <c r="B14" s="48" t="s">
        <v>108</v>
      </c>
      <c r="C14" s="45">
        <f>3*3</f>
        <v>9</v>
      </c>
      <c r="D14" s="93"/>
      <c r="E14" s="94"/>
      <c r="F14" s="95"/>
      <c r="G14" s="11">
        <f t="shared" ref="G14" si="4">E14-(F14*E14)</f>
        <v>0</v>
      </c>
      <c r="H14" s="4">
        <f t="shared" ref="H14" si="5">G14*C14</f>
        <v>0</v>
      </c>
    </row>
    <row r="15" spans="1:11" x14ac:dyDescent="0.25">
      <c r="A15" s="61" t="s">
        <v>81</v>
      </c>
      <c r="B15" s="26" t="s">
        <v>58</v>
      </c>
      <c r="C15" s="46">
        <f>3*3</f>
        <v>9</v>
      </c>
      <c r="D15" s="93"/>
      <c r="E15" s="94"/>
      <c r="F15" s="95"/>
      <c r="G15" s="11">
        <f t="shared" si="0"/>
        <v>0</v>
      </c>
      <c r="H15" s="4">
        <f t="shared" si="1"/>
        <v>0</v>
      </c>
    </row>
    <row r="16" spans="1:11" ht="15.75" x14ac:dyDescent="0.25">
      <c r="A16" s="61"/>
      <c r="B16" s="70" t="s">
        <v>128</v>
      </c>
      <c r="C16" s="92"/>
      <c r="D16" s="72"/>
      <c r="E16" s="91"/>
      <c r="F16" s="74"/>
      <c r="G16" s="91"/>
      <c r="H16" s="91"/>
    </row>
    <row r="17" spans="1:8" x14ac:dyDescent="0.25">
      <c r="A17" s="61" t="s">
        <v>115</v>
      </c>
      <c r="B17" s="52" t="s">
        <v>201</v>
      </c>
      <c r="C17" s="46">
        <v>4</v>
      </c>
      <c r="D17" s="93"/>
      <c r="E17" s="94"/>
      <c r="F17" s="95"/>
      <c r="G17" s="11">
        <f t="shared" si="0"/>
        <v>0</v>
      </c>
      <c r="H17" s="4">
        <f t="shared" si="1"/>
        <v>0</v>
      </c>
    </row>
    <row r="18" spans="1:8" x14ac:dyDescent="0.25">
      <c r="A18" s="61" t="s">
        <v>120</v>
      </c>
      <c r="B18" s="52" t="s">
        <v>124</v>
      </c>
      <c r="C18" s="46">
        <v>4</v>
      </c>
      <c r="D18" s="93"/>
      <c r="E18" s="94"/>
      <c r="F18" s="95"/>
      <c r="G18" s="11">
        <f t="shared" si="0"/>
        <v>0</v>
      </c>
      <c r="H18" s="4">
        <f t="shared" si="1"/>
        <v>0</v>
      </c>
    </row>
    <row r="19" spans="1:8" x14ac:dyDescent="0.25">
      <c r="A19" s="61" t="s">
        <v>121</v>
      </c>
      <c r="B19" s="52" t="s">
        <v>202</v>
      </c>
      <c r="C19" s="46">
        <v>4</v>
      </c>
      <c r="D19" s="93"/>
      <c r="E19" s="94"/>
      <c r="F19" s="95"/>
      <c r="G19" s="11">
        <f t="shared" si="0"/>
        <v>0</v>
      </c>
      <c r="H19" s="4">
        <f t="shared" si="1"/>
        <v>0</v>
      </c>
    </row>
    <row r="20" spans="1:8" x14ac:dyDescent="0.25">
      <c r="A20" s="61" t="s">
        <v>129</v>
      </c>
      <c r="B20" s="52" t="s">
        <v>125</v>
      </c>
      <c r="C20" s="46">
        <v>4</v>
      </c>
      <c r="D20" s="93"/>
      <c r="E20" s="94"/>
      <c r="F20" s="95"/>
      <c r="G20" s="11">
        <f t="shared" si="0"/>
        <v>0</v>
      </c>
      <c r="H20" s="4">
        <f t="shared" si="1"/>
        <v>0</v>
      </c>
    </row>
    <row r="21" spans="1:8" x14ac:dyDescent="0.25">
      <c r="A21" s="61" t="s">
        <v>199</v>
      </c>
      <c r="B21" s="52" t="s">
        <v>200</v>
      </c>
      <c r="C21" s="46">
        <v>6</v>
      </c>
      <c r="D21" s="93"/>
      <c r="E21" s="94"/>
      <c r="F21" s="95"/>
      <c r="G21" s="11">
        <f t="shared" ref="G21" si="6">E21-(F21*E21)</f>
        <v>0</v>
      </c>
      <c r="H21" s="4">
        <f t="shared" ref="H21" si="7">G21*C21</f>
        <v>0</v>
      </c>
    </row>
    <row r="22" spans="1:8" ht="15.75" x14ac:dyDescent="0.25">
      <c r="A22" s="61"/>
      <c r="B22" s="70" t="s">
        <v>23</v>
      </c>
      <c r="C22" s="92"/>
      <c r="D22" s="72"/>
      <c r="E22" s="91"/>
      <c r="F22" s="74"/>
      <c r="G22" s="91"/>
      <c r="H22" s="91"/>
    </row>
    <row r="23" spans="1:8" x14ac:dyDescent="0.25">
      <c r="A23" s="61" t="s">
        <v>133</v>
      </c>
      <c r="B23" s="26" t="s">
        <v>140</v>
      </c>
      <c r="C23" s="46">
        <v>4</v>
      </c>
      <c r="D23" s="93"/>
      <c r="E23" s="94"/>
      <c r="F23" s="95"/>
      <c r="G23" s="11">
        <f t="shared" si="0"/>
        <v>0</v>
      </c>
      <c r="H23" s="4">
        <f t="shared" si="1"/>
        <v>0</v>
      </c>
    </row>
    <row r="24" spans="1:8" x14ac:dyDescent="0.25">
      <c r="A24" s="61" t="s">
        <v>138</v>
      </c>
      <c r="B24" s="26" t="s">
        <v>139</v>
      </c>
      <c r="C24" s="46">
        <v>4</v>
      </c>
      <c r="D24" s="93"/>
      <c r="E24" s="94"/>
      <c r="F24" s="95"/>
      <c r="G24" s="11">
        <f t="shared" ref="G24" si="8">E24-(F24*E24)</f>
        <v>0</v>
      </c>
      <c r="H24" s="4">
        <f t="shared" ref="H24" si="9">G24*C24</f>
        <v>0</v>
      </c>
    </row>
    <row r="25" spans="1:8" ht="15.75" x14ac:dyDescent="0.25">
      <c r="A25" s="61"/>
      <c r="B25" s="70" t="s">
        <v>146</v>
      </c>
      <c r="C25" s="92"/>
      <c r="D25" s="72"/>
      <c r="E25" s="91"/>
      <c r="F25" s="74"/>
      <c r="G25" s="91"/>
      <c r="H25" s="91"/>
    </row>
    <row r="26" spans="1:8" x14ac:dyDescent="0.25">
      <c r="A26" s="61" t="s">
        <v>147</v>
      </c>
      <c r="B26" s="48" t="s">
        <v>159</v>
      </c>
      <c r="C26" s="46">
        <f>2*16</f>
        <v>32</v>
      </c>
      <c r="D26" s="93"/>
      <c r="E26" s="94"/>
      <c r="F26" s="95"/>
      <c r="G26" s="11">
        <f t="shared" si="0"/>
        <v>0</v>
      </c>
      <c r="H26" s="4">
        <f t="shared" si="1"/>
        <v>0</v>
      </c>
    </row>
    <row r="27" spans="1:8" x14ac:dyDescent="0.25">
      <c r="A27" s="61" t="s">
        <v>187</v>
      </c>
      <c r="B27" s="48" t="s">
        <v>158</v>
      </c>
      <c r="C27" s="46">
        <f>(2*4)+(6*1)</f>
        <v>14</v>
      </c>
      <c r="D27" s="93"/>
      <c r="E27" s="94"/>
      <c r="F27" s="95"/>
      <c r="G27" s="11">
        <f t="shared" si="0"/>
        <v>0</v>
      </c>
      <c r="H27" s="4">
        <f t="shared" si="1"/>
        <v>0</v>
      </c>
    </row>
    <row r="28" spans="1:8" ht="15.75" x14ac:dyDescent="0.25">
      <c r="A28" s="61"/>
      <c r="B28" s="70" t="s">
        <v>151</v>
      </c>
      <c r="C28" s="92"/>
      <c r="D28" s="72"/>
      <c r="E28" s="91"/>
      <c r="F28" s="74"/>
      <c r="G28" s="91"/>
      <c r="H28" s="91"/>
    </row>
    <row r="29" spans="1:8" x14ac:dyDescent="0.25">
      <c r="A29" s="61" t="s">
        <v>152</v>
      </c>
      <c r="B29" s="48" t="s">
        <v>177</v>
      </c>
      <c r="C29" s="46">
        <v>8</v>
      </c>
      <c r="D29" s="93"/>
      <c r="E29" s="94"/>
      <c r="F29" s="95"/>
      <c r="G29" s="11">
        <f t="shared" ref="G29:G31" si="10">E29-(F29*E29)</f>
        <v>0</v>
      </c>
      <c r="H29" s="4">
        <f t="shared" ref="H29:H31" si="11">G29*C29</f>
        <v>0</v>
      </c>
    </row>
    <row r="30" spans="1:8" x14ac:dyDescent="0.25">
      <c r="A30" s="61" t="s">
        <v>181</v>
      </c>
      <c r="B30" s="48" t="s">
        <v>175</v>
      </c>
      <c r="C30" s="46">
        <v>8</v>
      </c>
      <c r="D30" s="93"/>
      <c r="E30" s="94"/>
      <c r="F30" s="95"/>
      <c r="G30" s="11">
        <f t="shared" si="10"/>
        <v>0</v>
      </c>
      <c r="H30" s="4">
        <f t="shared" si="11"/>
        <v>0</v>
      </c>
    </row>
    <row r="31" spans="1:8" x14ac:dyDescent="0.25">
      <c r="A31" s="61" t="s">
        <v>182</v>
      </c>
      <c r="B31" s="48" t="s">
        <v>178</v>
      </c>
      <c r="C31" s="46">
        <v>8</v>
      </c>
      <c r="D31" s="93"/>
      <c r="E31" s="94"/>
      <c r="F31" s="95"/>
      <c r="G31" s="11">
        <f t="shared" si="10"/>
        <v>0</v>
      </c>
      <c r="H31" s="4">
        <f t="shared" si="11"/>
        <v>0</v>
      </c>
    </row>
    <row r="32" spans="1:8" x14ac:dyDescent="0.25">
      <c r="A32" s="61" t="s">
        <v>183</v>
      </c>
      <c r="B32" s="48" t="s">
        <v>176</v>
      </c>
      <c r="C32" s="46">
        <v>8</v>
      </c>
      <c r="D32" s="93"/>
      <c r="E32" s="94"/>
      <c r="F32" s="95"/>
      <c r="G32" s="11">
        <f t="shared" ref="G32:G35" si="12">E32-(F32*E32)</f>
        <v>0</v>
      </c>
      <c r="H32" s="4">
        <f t="shared" ref="H32:H35" si="13">G32*C32</f>
        <v>0</v>
      </c>
    </row>
    <row r="33" spans="1:8" x14ac:dyDescent="0.25">
      <c r="A33" s="61" t="s">
        <v>184</v>
      </c>
      <c r="B33" s="48" t="s">
        <v>179</v>
      </c>
      <c r="C33" s="46">
        <f>(2*16)+(6*32)</f>
        <v>224</v>
      </c>
      <c r="D33" s="93"/>
      <c r="E33" s="94"/>
      <c r="F33" s="95"/>
      <c r="G33" s="11">
        <f t="shared" si="12"/>
        <v>0</v>
      </c>
      <c r="H33" s="4">
        <f t="shared" si="13"/>
        <v>0</v>
      </c>
    </row>
    <row r="34" spans="1:8" x14ac:dyDescent="0.25">
      <c r="A34" s="61" t="s">
        <v>185</v>
      </c>
      <c r="B34" s="48" t="s">
        <v>180</v>
      </c>
      <c r="C34" s="46">
        <f>2*8</f>
        <v>16</v>
      </c>
      <c r="D34" s="93"/>
      <c r="E34" s="94"/>
      <c r="F34" s="95"/>
      <c r="G34" s="11">
        <f t="shared" si="12"/>
        <v>0</v>
      </c>
      <c r="H34" s="4">
        <f t="shared" si="13"/>
        <v>0</v>
      </c>
    </row>
    <row r="35" spans="1:8" x14ac:dyDescent="0.25">
      <c r="A35" s="61" t="s">
        <v>190</v>
      </c>
      <c r="B35" s="48" t="s">
        <v>192</v>
      </c>
      <c r="C35" s="46">
        <v>8</v>
      </c>
      <c r="D35" s="93"/>
      <c r="E35" s="94"/>
      <c r="F35" s="95"/>
      <c r="G35" s="11">
        <f t="shared" si="12"/>
        <v>0</v>
      </c>
      <c r="H35" s="4">
        <f t="shared" si="13"/>
        <v>0</v>
      </c>
    </row>
    <row r="36" spans="1:8" x14ac:dyDescent="0.25">
      <c r="A36" s="61" t="s">
        <v>191</v>
      </c>
      <c r="B36" s="48" t="s">
        <v>176</v>
      </c>
      <c r="C36" s="46">
        <v>8</v>
      </c>
      <c r="D36" s="93"/>
      <c r="E36" s="94"/>
      <c r="F36" s="95"/>
      <c r="G36" s="11">
        <f t="shared" ref="G36" si="14">E36-(F36*E36)</f>
        <v>0</v>
      </c>
      <c r="H36" s="4">
        <f t="shared" ref="H36" si="15">G36*C36</f>
        <v>0</v>
      </c>
    </row>
    <row r="37" spans="1:8" ht="15.75" x14ac:dyDescent="0.25">
      <c r="A37" s="61"/>
      <c r="B37" s="70" t="s">
        <v>153</v>
      </c>
      <c r="C37" s="90"/>
      <c r="D37" s="72"/>
      <c r="E37" s="91"/>
      <c r="F37" s="74"/>
      <c r="G37" s="91"/>
      <c r="H37" s="91"/>
    </row>
    <row r="38" spans="1:8" x14ac:dyDescent="0.25">
      <c r="A38" s="61" t="s">
        <v>154</v>
      </c>
      <c r="B38" s="48" t="s">
        <v>155</v>
      </c>
      <c r="C38" s="46"/>
      <c r="D38" s="49"/>
      <c r="E38" s="47">
        <v>15000</v>
      </c>
      <c r="F38" s="95"/>
      <c r="G38" s="11">
        <f t="shared" ref="G38" si="16">E38-(F38*E38)</f>
        <v>15000</v>
      </c>
      <c r="H38" s="4">
        <f>G38</f>
        <v>15000</v>
      </c>
    </row>
    <row r="39" spans="1:8" ht="15.75" x14ac:dyDescent="0.25">
      <c r="A39" s="61"/>
      <c r="B39" s="70" t="s">
        <v>153</v>
      </c>
      <c r="C39" s="90"/>
      <c r="D39" s="72"/>
      <c r="E39" s="91" t="s">
        <v>207</v>
      </c>
      <c r="F39" s="74" t="s">
        <v>208</v>
      </c>
      <c r="G39" s="91"/>
      <c r="H39" s="91"/>
    </row>
    <row r="40" spans="1:8" x14ac:dyDescent="0.25">
      <c r="A40" s="61" t="s">
        <v>205</v>
      </c>
      <c r="B40" s="48" t="s">
        <v>156</v>
      </c>
      <c r="C40" s="45"/>
      <c r="D40" s="49"/>
      <c r="E40" s="47">
        <v>5000</v>
      </c>
      <c r="F40" s="95"/>
      <c r="G40" s="11">
        <f>E40+(F40*E40)</f>
        <v>5000</v>
      </c>
      <c r="H40" s="4">
        <f>G40</f>
        <v>5000</v>
      </c>
    </row>
    <row r="41" spans="1:8" x14ac:dyDescent="0.25">
      <c r="A41" s="61" t="s">
        <v>206</v>
      </c>
      <c r="B41" s="131" t="s">
        <v>157</v>
      </c>
      <c r="C41" s="50"/>
      <c r="D41" s="51"/>
      <c r="E41" s="132">
        <v>5000</v>
      </c>
      <c r="F41" s="142"/>
      <c r="G41" s="12">
        <f>E41+(F41*E41)</f>
        <v>5000</v>
      </c>
      <c r="H41" s="143">
        <f>G41</f>
        <v>5000</v>
      </c>
    </row>
    <row r="42" spans="1:8" s="127" customFormat="1" ht="15.75" x14ac:dyDescent="0.25">
      <c r="A42" s="61"/>
      <c r="B42" s="70" t="s">
        <v>261</v>
      </c>
      <c r="C42" s="90"/>
      <c r="D42" s="72"/>
      <c r="E42" s="91" t="s">
        <v>264</v>
      </c>
      <c r="F42" s="74"/>
      <c r="G42" s="91"/>
      <c r="H42" s="91"/>
    </row>
    <row r="43" spans="1:8" s="127" customFormat="1" x14ac:dyDescent="0.25">
      <c r="A43" s="61" t="s">
        <v>260</v>
      </c>
      <c r="B43" s="171" t="s">
        <v>262</v>
      </c>
      <c r="C43" s="45">
        <v>1</v>
      </c>
      <c r="D43" s="172"/>
      <c r="E43" s="94"/>
      <c r="F43" s="173"/>
      <c r="G43" s="12">
        <f>E43+(F43*E43)</f>
        <v>0</v>
      </c>
      <c r="H43" s="4">
        <f t="shared" ref="H43:H44" si="17">G43*C43</f>
        <v>0</v>
      </c>
    </row>
    <row r="44" spans="1:8" s="127" customFormat="1" x14ac:dyDescent="0.25">
      <c r="A44" s="61" t="s">
        <v>263</v>
      </c>
      <c r="B44" s="171" t="s">
        <v>265</v>
      </c>
      <c r="C44" s="45">
        <v>4</v>
      </c>
      <c r="D44" s="172"/>
      <c r="E44" s="94"/>
      <c r="F44" s="173"/>
      <c r="G44" s="12">
        <f>E44+(F44*E44)</f>
        <v>0</v>
      </c>
      <c r="H44" s="4">
        <f t="shared" si="17"/>
        <v>0</v>
      </c>
    </row>
    <row r="45" spans="1:8" s="3" customFormat="1" ht="18" customHeight="1" x14ac:dyDescent="0.25">
      <c r="A45" s="76"/>
      <c r="B45" s="77"/>
      <c r="C45" s="78"/>
      <c r="D45" s="79"/>
      <c r="E45" s="128"/>
      <c r="F45" s="144"/>
      <c r="G45" s="78"/>
      <c r="H45" s="145"/>
    </row>
    <row r="46" spans="1:8" s="3" customFormat="1" ht="18" customHeight="1" x14ac:dyDescent="0.25">
      <c r="A46" s="76"/>
      <c r="B46" s="133" t="s">
        <v>256</v>
      </c>
      <c r="C46" s="82"/>
      <c r="D46" s="83"/>
      <c r="E46" s="134"/>
      <c r="F46" s="146"/>
      <c r="G46" s="82"/>
      <c r="H46" s="147"/>
    </row>
    <row r="47" spans="1:8" s="3" customFormat="1" ht="18" customHeight="1" x14ac:dyDescent="0.25">
      <c r="A47" s="76"/>
      <c r="B47" s="133" t="s">
        <v>257</v>
      </c>
      <c r="C47" s="82"/>
      <c r="D47" s="83"/>
      <c r="E47" s="134"/>
      <c r="F47" s="146"/>
      <c r="G47" s="82"/>
      <c r="H47" s="147">
        <f>SUM(H5:H44)</f>
        <v>25000</v>
      </c>
    </row>
    <row r="48" spans="1:8" s="3" customFormat="1" ht="18" customHeight="1" x14ac:dyDescent="0.25">
      <c r="A48" s="76"/>
      <c r="B48" s="133" t="s">
        <v>258</v>
      </c>
      <c r="C48" s="82"/>
      <c r="D48" s="83"/>
      <c r="E48" s="134"/>
      <c r="F48" s="146" t="s">
        <v>35</v>
      </c>
      <c r="G48" s="82"/>
      <c r="H48" s="147">
        <f>(H47*1.21)-H47</f>
        <v>5250</v>
      </c>
    </row>
    <row r="49" spans="1:8" s="3" customFormat="1" ht="18" customHeight="1" x14ac:dyDescent="0.25">
      <c r="A49" s="76"/>
      <c r="B49" s="130"/>
      <c r="C49" s="86"/>
      <c r="D49" s="87"/>
      <c r="E49" s="129"/>
      <c r="F49" s="148" t="s">
        <v>36</v>
      </c>
      <c r="G49" s="86"/>
      <c r="H49" s="149">
        <f>H47+H48</f>
        <v>30250</v>
      </c>
    </row>
  </sheetData>
  <sheetProtection algorithmName="SHA-512" hashValue="Hgga8vAePUdz5bFVnFNYwPvRkSio1reEjyOEm8dhbkWx+8vo1s85TBgunL7zpDT9F0zDs51IQMR9odcvKOVI1A==" saltValue="dUANbcBKLH11//pFRYFWgQ==" spinCount="100000" sheet="1" objects="1" scenarios="1"/>
  <pageMargins left="0.7" right="0.7" top="0.75" bottom="0.75" header="0.3" footer="0.3"/>
  <pageSetup paperSize="9" scale="44" orientation="landscape" r:id="rId1"/>
  <headerFooter>
    <oddFooter>&amp;L&amp;X1)&amp;X aantallen zijn indicatief</oddFooter>
  </headerFooter>
  <ignoredErrors>
    <ignoredError sqref="G5:G9 G11:G13 G22:G23 G25:G27 G15:G20"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300CA-27BC-447E-95B2-3961A44B6CF0}">
  <sheetPr>
    <tabColor rgb="FFC2E76B"/>
  </sheetPr>
  <dimension ref="A1:K44"/>
  <sheetViews>
    <sheetView showGridLines="0" zoomScale="85" zoomScaleNormal="85" workbookViewId="0">
      <pane xSplit="2" ySplit="1" topLeftCell="C2" activePane="bottomRight" state="frozen"/>
      <selection activeCell="D17" sqref="D17:G17"/>
      <selection pane="topRight" activeCell="D17" sqref="D17:G17"/>
      <selection pane="bottomLeft" activeCell="D17" sqref="D17:G17"/>
      <selection pane="bottomRight" activeCell="B36" sqref="B36"/>
    </sheetView>
  </sheetViews>
  <sheetFormatPr defaultRowHeight="15" x14ac:dyDescent="0.25"/>
  <cols>
    <col min="1" max="1" width="4.7109375" style="1" bestFit="1" customWidth="1"/>
    <col min="2" max="2" width="99.7109375" style="1" customWidth="1"/>
    <col min="3" max="3" width="22.7109375" style="9" customWidth="1"/>
    <col min="4" max="4" width="32.7109375" style="1" customWidth="1"/>
    <col min="5" max="5" width="22.7109375" style="15" customWidth="1"/>
    <col min="6" max="6" width="22.7109375" style="16" customWidth="1"/>
    <col min="7" max="7" width="22.7109375" style="15" customWidth="1"/>
    <col min="8" max="8" width="22.7109375" style="10" customWidth="1"/>
    <col min="9" max="16384" width="9.140625" style="1"/>
  </cols>
  <sheetData>
    <row r="1" spans="1:11" s="20" customFormat="1" ht="23.25" x14ac:dyDescent="0.35">
      <c r="A1" s="63"/>
      <c r="B1" s="62" t="s">
        <v>40</v>
      </c>
      <c r="C1" s="104"/>
      <c r="D1" s="105"/>
      <c r="E1" s="65"/>
      <c r="F1" s="66"/>
      <c r="G1" s="65"/>
      <c r="H1" s="67" t="str" cm="1">
        <f t="array" ref="H1:K1">'Algemene gegevens'!D3:G3</f>
        <v>Europees openbare aanbesteding School- en Kantoormeubilair</v>
      </c>
      <c r="I1" s="20">
        <v>0</v>
      </c>
      <c r="J1" s="20">
        <v>0</v>
      </c>
      <c r="K1" s="20">
        <v>0</v>
      </c>
    </row>
    <row r="2" spans="1:11" x14ac:dyDescent="0.25">
      <c r="A2" s="54"/>
    </row>
    <row r="3" spans="1:11" ht="15.75" x14ac:dyDescent="0.25">
      <c r="A3" s="54"/>
      <c r="B3" s="106" t="s">
        <v>38</v>
      </c>
      <c r="C3" s="71" t="s">
        <v>37</v>
      </c>
      <c r="D3" s="106" t="s">
        <v>12</v>
      </c>
      <c r="E3" s="73" t="s">
        <v>33</v>
      </c>
      <c r="F3" s="74" t="s">
        <v>32</v>
      </c>
      <c r="G3" s="73" t="s">
        <v>31</v>
      </c>
      <c r="H3" s="75" t="s">
        <v>21</v>
      </c>
    </row>
    <row r="4" spans="1:11" x14ac:dyDescent="0.25">
      <c r="A4" s="54"/>
      <c r="B4" s="96"/>
      <c r="C4" s="108"/>
      <c r="D4" s="93"/>
      <c r="E4" s="94"/>
      <c r="F4" s="95"/>
      <c r="G4" s="11">
        <f>E4-(F4*E4)</f>
        <v>0</v>
      </c>
      <c r="H4" s="4">
        <f>G4*C4</f>
        <v>0</v>
      </c>
    </row>
    <row r="5" spans="1:11" x14ac:dyDescent="0.25">
      <c r="A5" s="54"/>
      <c r="B5" s="96"/>
      <c r="C5" s="108"/>
      <c r="D5" s="93"/>
      <c r="E5" s="94"/>
      <c r="F5" s="95"/>
      <c r="G5" s="11">
        <f t="shared" ref="G5:G40" si="0">E5-(F5*E5)</f>
        <v>0</v>
      </c>
      <c r="H5" s="4">
        <f t="shared" ref="H5:H40" si="1">G5*C5</f>
        <v>0</v>
      </c>
    </row>
    <row r="6" spans="1:11" x14ac:dyDescent="0.25">
      <c r="A6" s="54"/>
      <c r="B6" s="96"/>
      <c r="C6" s="108"/>
      <c r="D6" s="93"/>
      <c r="E6" s="94"/>
      <c r="F6" s="95"/>
      <c r="G6" s="11">
        <f t="shared" si="0"/>
        <v>0</v>
      </c>
      <c r="H6" s="4">
        <f t="shared" si="1"/>
        <v>0</v>
      </c>
    </row>
    <row r="7" spans="1:11" x14ac:dyDescent="0.25">
      <c r="A7" s="54"/>
      <c r="B7" s="96"/>
      <c r="C7" s="108"/>
      <c r="D7" s="93"/>
      <c r="E7" s="94"/>
      <c r="F7" s="95"/>
      <c r="G7" s="11">
        <f t="shared" si="0"/>
        <v>0</v>
      </c>
      <c r="H7" s="4">
        <f t="shared" si="1"/>
        <v>0</v>
      </c>
    </row>
    <row r="8" spans="1:11" x14ac:dyDescent="0.25">
      <c r="A8" s="54"/>
      <c r="B8" s="96"/>
      <c r="C8" s="108"/>
      <c r="D8" s="93"/>
      <c r="E8" s="94"/>
      <c r="F8" s="95"/>
      <c r="G8" s="11">
        <f t="shared" si="0"/>
        <v>0</v>
      </c>
      <c r="H8" s="4">
        <f t="shared" si="1"/>
        <v>0</v>
      </c>
    </row>
    <row r="9" spans="1:11" x14ac:dyDescent="0.25">
      <c r="A9" s="54"/>
      <c r="B9" s="96"/>
      <c r="C9" s="108"/>
      <c r="D9" s="93"/>
      <c r="E9" s="94"/>
      <c r="F9" s="95"/>
      <c r="G9" s="11">
        <f t="shared" si="0"/>
        <v>0</v>
      </c>
      <c r="H9" s="4">
        <f t="shared" si="1"/>
        <v>0</v>
      </c>
    </row>
    <row r="10" spans="1:11" x14ac:dyDescent="0.25">
      <c r="A10" s="54"/>
      <c r="B10" s="96"/>
      <c r="C10" s="108"/>
      <c r="D10" s="93"/>
      <c r="E10" s="94"/>
      <c r="F10" s="95"/>
      <c r="G10" s="11">
        <f t="shared" si="0"/>
        <v>0</v>
      </c>
      <c r="H10" s="4">
        <f t="shared" si="1"/>
        <v>0</v>
      </c>
    </row>
    <row r="11" spans="1:11" x14ac:dyDescent="0.25">
      <c r="A11" s="54"/>
      <c r="B11" s="96"/>
      <c r="C11" s="108"/>
      <c r="D11" s="93"/>
      <c r="E11" s="94"/>
      <c r="F11" s="95"/>
      <c r="G11" s="11">
        <f t="shared" si="0"/>
        <v>0</v>
      </c>
      <c r="H11" s="4">
        <f t="shared" si="1"/>
        <v>0</v>
      </c>
    </row>
    <row r="12" spans="1:11" x14ac:dyDescent="0.25">
      <c r="A12" s="54"/>
      <c r="B12" s="96"/>
      <c r="C12" s="108"/>
      <c r="D12" s="93"/>
      <c r="E12" s="94"/>
      <c r="F12" s="95"/>
      <c r="G12" s="11">
        <f t="shared" si="0"/>
        <v>0</v>
      </c>
      <c r="H12" s="4">
        <f t="shared" si="1"/>
        <v>0</v>
      </c>
    </row>
    <row r="13" spans="1:11" x14ac:dyDescent="0.25">
      <c r="A13" s="54"/>
      <c r="B13" s="96"/>
      <c r="C13" s="108"/>
      <c r="D13" s="93"/>
      <c r="E13" s="94"/>
      <c r="F13" s="95"/>
      <c r="G13" s="11">
        <f t="shared" si="0"/>
        <v>0</v>
      </c>
      <c r="H13" s="4">
        <f t="shared" si="1"/>
        <v>0</v>
      </c>
    </row>
    <row r="14" spans="1:11" x14ac:dyDescent="0.25">
      <c r="A14" s="54"/>
      <c r="B14" s="96"/>
      <c r="C14" s="108"/>
      <c r="D14" s="93"/>
      <c r="E14" s="94"/>
      <c r="F14" s="95"/>
      <c r="G14" s="11">
        <f t="shared" si="0"/>
        <v>0</v>
      </c>
      <c r="H14" s="4">
        <f t="shared" si="1"/>
        <v>0</v>
      </c>
    </row>
    <row r="15" spans="1:11" x14ac:dyDescent="0.25">
      <c r="A15" s="54"/>
      <c r="B15" s="96"/>
      <c r="C15" s="108"/>
      <c r="D15" s="93"/>
      <c r="E15" s="94"/>
      <c r="F15" s="95"/>
      <c r="G15" s="11">
        <f t="shared" si="0"/>
        <v>0</v>
      </c>
      <c r="H15" s="4">
        <f t="shared" si="1"/>
        <v>0</v>
      </c>
    </row>
    <row r="16" spans="1:11" x14ac:dyDescent="0.25">
      <c r="A16" s="54"/>
      <c r="B16" s="96"/>
      <c r="C16" s="108"/>
      <c r="D16" s="93"/>
      <c r="E16" s="94"/>
      <c r="F16" s="95"/>
      <c r="G16" s="11">
        <f t="shared" si="0"/>
        <v>0</v>
      </c>
      <c r="H16" s="4">
        <f t="shared" si="1"/>
        <v>0</v>
      </c>
    </row>
    <row r="17" spans="1:8" x14ac:dyDescent="0.25">
      <c r="A17" s="54"/>
      <c r="B17" s="96"/>
      <c r="C17" s="108"/>
      <c r="D17" s="93"/>
      <c r="E17" s="94"/>
      <c r="F17" s="95"/>
      <c r="G17" s="11">
        <f t="shared" si="0"/>
        <v>0</v>
      </c>
      <c r="H17" s="4">
        <f t="shared" si="1"/>
        <v>0</v>
      </c>
    </row>
    <row r="18" spans="1:8" x14ac:dyDescent="0.25">
      <c r="A18" s="54"/>
      <c r="B18" s="96"/>
      <c r="C18" s="108"/>
      <c r="D18" s="93"/>
      <c r="E18" s="94"/>
      <c r="F18" s="95"/>
      <c r="G18" s="11">
        <f t="shared" si="0"/>
        <v>0</v>
      </c>
      <c r="H18" s="4">
        <f t="shared" si="1"/>
        <v>0</v>
      </c>
    </row>
    <row r="19" spans="1:8" x14ac:dyDescent="0.25">
      <c r="A19" s="54"/>
      <c r="B19" s="96"/>
      <c r="C19" s="108"/>
      <c r="D19" s="93"/>
      <c r="E19" s="94"/>
      <c r="F19" s="95"/>
      <c r="G19" s="11">
        <f t="shared" si="0"/>
        <v>0</v>
      </c>
      <c r="H19" s="4">
        <f t="shared" si="1"/>
        <v>0</v>
      </c>
    </row>
    <row r="20" spans="1:8" x14ac:dyDescent="0.25">
      <c r="A20" s="54"/>
      <c r="B20" s="96"/>
      <c r="C20" s="108"/>
      <c r="D20" s="93"/>
      <c r="E20" s="94"/>
      <c r="F20" s="95"/>
      <c r="G20" s="11">
        <f t="shared" si="0"/>
        <v>0</v>
      </c>
      <c r="H20" s="4">
        <f t="shared" si="1"/>
        <v>0</v>
      </c>
    </row>
    <row r="21" spans="1:8" x14ac:dyDescent="0.25">
      <c r="A21" s="54"/>
      <c r="B21" s="96"/>
      <c r="C21" s="108"/>
      <c r="D21" s="93"/>
      <c r="E21" s="94"/>
      <c r="F21" s="95"/>
      <c r="G21" s="11">
        <f t="shared" si="0"/>
        <v>0</v>
      </c>
      <c r="H21" s="4">
        <f t="shared" si="1"/>
        <v>0</v>
      </c>
    </row>
    <row r="22" spans="1:8" x14ac:dyDescent="0.25">
      <c r="A22" s="54"/>
      <c r="B22" s="96"/>
      <c r="C22" s="108"/>
      <c r="D22" s="93"/>
      <c r="E22" s="94"/>
      <c r="F22" s="95"/>
      <c r="G22" s="11">
        <f t="shared" si="0"/>
        <v>0</v>
      </c>
      <c r="H22" s="4">
        <f t="shared" si="1"/>
        <v>0</v>
      </c>
    </row>
    <row r="23" spans="1:8" x14ac:dyDescent="0.25">
      <c r="A23" s="54"/>
      <c r="B23" s="96"/>
      <c r="C23" s="108"/>
      <c r="D23" s="93"/>
      <c r="E23" s="94"/>
      <c r="F23" s="95"/>
      <c r="G23" s="11">
        <f t="shared" si="0"/>
        <v>0</v>
      </c>
      <c r="H23" s="4">
        <f t="shared" si="1"/>
        <v>0</v>
      </c>
    </row>
    <row r="24" spans="1:8" x14ac:dyDescent="0.25">
      <c r="A24" s="54"/>
      <c r="B24" s="96"/>
      <c r="C24" s="108"/>
      <c r="D24" s="93"/>
      <c r="E24" s="94"/>
      <c r="F24" s="95"/>
      <c r="G24" s="11">
        <f t="shared" si="0"/>
        <v>0</v>
      </c>
      <c r="H24" s="4">
        <f t="shared" si="1"/>
        <v>0</v>
      </c>
    </row>
    <row r="25" spans="1:8" x14ac:dyDescent="0.25">
      <c r="A25" s="54"/>
      <c r="B25" s="96"/>
      <c r="C25" s="108"/>
      <c r="D25" s="93"/>
      <c r="E25" s="94"/>
      <c r="F25" s="95"/>
      <c r="G25" s="11">
        <f t="shared" si="0"/>
        <v>0</v>
      </c>
      <c r="H25" s="4">
        <f t="shared" si="1"/>
        <v>0</v>
      </c>
    </row>
    <row r="26" spans="1:8" x14ac:dyDescent="0.25">
      <c r="A26" s="54"/>
      <c r="B26" s="96"/>
      <c r="C26" s="108"/>
      <c r="D26" s="93"/>
      <c r="E26" s="94"/>
      <c r="F26" s="95"/>
      <c r="G26" s="11">
        <f t="shared" si="0"/>
        <v>0</v>
      </c>
      <c r="H26" s="4">
        <f t="shared" si="1"/>
        <v>0</v>
      </c>
    </row>
    <row r="27" spans="1:8" x14ac:dyDescent="0.25">
      <c r="A27" s="54"/>
      <c r="B27" s="96"/>
      <c r="C27" s="108"/>
      <c r="D27" s="93"/>
      <c r="E27" s="94"/>
      <c r="F27" s="95"/>
      <c r="G27" s="11">
        <f t="shared" si="0"/>
        <v>0</v>
      </c>
      <c r="H27" s="4">
        <f t="shared" si="1"/>
        <v>0</v>
      </c>
    </row>
    <row r="28" spans="1:8" x14ac:dyDescent="0.25">
      <c r="A28" s="54"/>
      <c r="B28" s="96"/>
      <c r="C28" s="108"/>
      <c r="D28" s="93"/>
      <c r="E28" s="94"/>
      <c r="F28" s="95"/>
      <c r="G28" s="11">
        <f t="shared" si="0"/>
        <v>0</v>
      </c>
      <c r="H28" s="4">
        <f t="shared" si="1"/>
        <v>0</v>
      </c>
    </row>
    <row r="29" spans="1:8" x14ac:dyDescent="0.25">
      <c r="A29" s="54"/>
      <c r="B29" s="96"/>
      <c r="C29" s="108"/>
      <c r="D29" s="93"/>
      <c r="E29" s="94"/>
      <c r="F29" s="95"/>
      <c r="G29" s="11">
        <f t="shared" si="0"/>
        <v>0</v>
      </c>
      <c r="H29" s="4">
        <f t="shared" si="1"/>
        <v>0</v>
      </c>
    </row>
    <row r="30" spans="1:8" x14ac:dyDescent="0.25">
      <c r="A30" s="54"/>
      <c r="B30" s="96"/>
      <c r="C30" s="108"/>
      <c r="D30" s="93"/>
      <c r="E30" s="94"/>
      <c r="F30" s="95"/>
      <c r="G30" s="11">
        <f t="shared" si="0"/>
        <v>0</v>
      </c>
      <c r="H30" s="4">
        <f t="shared" si="1"/>
        <v>0</v>
      </c>
    </row>
    <row r="31" spans="1:8" x14ac:dyDescent="0.25">
      <c r="A31" s="54"/>
      <c r="B31" s="96"/>
      <c r="C31" s="108"/>
      <c r="D31" s="93"/>
      <c r="E31" s="94"/>
      <c r="F31" s="95"/>
      <c r="G31" s="11">
        <f t="shared" si="0"/>
        <v>0</v>
      </c>
      <c r="H31" s="4">
        <f t="shared" si="1"/>
        <v>0</v>
      </c>
    </row>
    <row r="32" spans="1:8" x14ac:dyDescent="0.25">
      <c r="A32" s="54"/>
      <c r="B32" s="96"/>
      <c r="C32" s="108"/>
      <c r="D32" s="93"/>
      <c r="E32" s="94"/>
      <c r="F32" s="95"/>
      <c r="G32" s="11">
        <f t="shared" si="0"/>
        <v>0</v>
      </c>
      <c r="H32" s="4">
        <f t="shared" si="1"/>
        <v>0</v>
      </c>
    </row>
    <row r="33" spans="1:8" x14ac:dyDescent="0.25">
      <c r="A33" s="54"/>
      <c r="B33" s="96"/>
      <c r="C33" s="108"/>
      <c r="D33" s="93"/>
      <c r="E33" s="94"/>
      <c r="F33" s="95"/>
      <c r="G33" s="11">
        <f t="shared" si="0"/>
        <v>0</v>
      </c>
      <c r="H33" s="4">
        <f t="shared" si="1"/>
        <v>0</v>
      </c>
    </row>
    <row r="34" spans="1:8" x14ac:dyDescent="0.25">
      <c r="A34" s="54"/>
      <c r="B34" s="96"/>
      <c r="C34" s="108"/>
      <c r="D34" s="93"/>
      <c r="E34" s="94"/>
      <c r="F34" s="95"/>
      <c r="G34" s="11">
        <f t="shared" si="0"/>
        <v>0</v>
      </c>
      <c r="H34" s="4">
        <f t="shared" si="1"/>
        <v>0</v>
      </c>
    </row>
    <row r="35" spans="1:8" x14ac:dyDescent="0.25">
      <c r="A35" s="54"/>
      <c r="B35" s="96"/>
      <c r="C35" s="108"/>
      <c r="D35" s="93"/>
      <c r="E35" s="94"/>
      <c r="F35" s="95"/>
      <c r="G35" s="11">
        <f t="shared" si="0"/>
        <v>0</v>
      </c>
      <c r="H35" s="4">
        <f t="shared" si="1"/>
        <v>0</v>
      </c>
    </row>
    <row r="36" spans="1:8" x14ac:dyDescent="0.25">
      <c r="A36" s="54"/>
      <c r="B36" s="96"/>
      <c r="C36" s="108"/>
      <c r="D36" s="93"/>
      <c r="E36" s="94"/>
      <c r="F36" s="95"/>
      <c r="G36" s="11">
        <f t="shared" si="0"/>
        <v>0</v>
      </c>
      <c r="H36" s="4">
        <f t="shared" si="1"/>
        <v>0</v>
      </c>
    </row>
    <row r="37" spans="1:8" x14ac:dyDescent="0.25">
      <c r="A37" s="54"/>
      <c r="B37" s="96"/>
      <c r="C37" s="108"/>
      <c r="D37" s="93"/>
      <c r="E37" s="94"/>
      <c r="F37" s="95"/>
      <c r="G37" s="11">
        <f t="shared" si="0"/>
        <v>0</v>
      </c>
      <c r="H37" s="4">
        <f t="shared" si="1"/>
        <v>0</v>
      </c>
    </row>
    <row r="38" spans="1:8" x14ac:dyDescent="0.25">
      <c r="A38" s="54"/>
      <c r="B38" s="96"/>
      <c r="C38" s="108"/>
      <c r="D38" s="93"/>
      <c r="E38" s="94"/>
      <c r="F38" s="95"/>
      <c r="G38" s="11">
        <f t="shared" si="0"/>
        <v>0</v>
      </c>
      <c r="H38" s="4">
        <f t="shared" si="1"/>
        <v>0</v>
      </c>
    </row>
    <row r="39" spans="1:8" x14ac:dyDescent="0.25">
      <c r="A39" s="54"/>
      <c r="B39" s="96"/>
      <c r="C39" s="108"/>
      <c r="D39" s="93"/>
      <c r="E39" s="94"/>
      <c r="F39" s="95"/>
      <c r="G39" s="11">
        <f t="shared" si="0"/>
        <v>0</v>
      </c>
      <c r="H39" s="4">
        <f t="shared" si="1"/>
        <v>0</v>
      </c>
    </row>
    <row r="40" spans="1:8" x14ac:dyDescent="0.25">
      <c r="A40" s="54"/>
      <c r="B40" s="96"/>
      <c r="C40" s="108"/>
      <c r="D40" s="93"/>
      <c r="E40" s="94"/>
      <c r="F40" s="95"/>
      <c r="G40" s="11">
        <f t="shared" si="0"/>
        <v>0</v>
      </c>
      <c r="H40" s="4">
        <f t="shared" si="1"/>
        <v>0</v>
      </c>
    </row>
    <row r="41" spans="1:8" s="8" customFormat="1" x14ac:dyDescent="0.25">
      <c r="A41" s="54"/>
      <c r="B41" s="5"/>
      <c r="C41" s="6"/>
      <c r="D41" s="5"/>
      <c r="E41" s="13"/>
      <c r="F41" s="14"/>
      <c r="G41" s="13"/>
      <c r="H41" s="7"/>
    </row>
    <row r="42" spans="1:8" s="3" customFormat="1" ht="18" customHeight="1" x14ac:dyDescent="0.25">
      <c r="A42" s="97"/>
      <c r="B42" s="98"/>
      <c r="C42" s="78"/>
      <c r="D42" s="80"/>
      <c r="E42" s="80"/>
      <c r="F42" s="78" t="s">
        <v>39</v>
      </c>
      <c r="G42" s="78"/>
      <c r="H42" s="81">
        <f>SUM(H4:H41)</f>
        <v>0</v>
      </c>
    </row>
    <row r="43" spans="1:8" s="3" customFormat="1" ht="18" customHeight="1" x14ac:dyDescent="0.25">
      <c r="A43" s="97"/>
      <c r="B43" s="100"/>
      <c r="C43" s="82"/>
      <c r="D43" s="84"/>
      <c r="E43" s="84"/>
      <c r="F43" s="82" t="s">
        <v>35</v>
      </c>
      <c r="G43" s="82"/>
      <c r="H43" s="85">
        <f>(H42*1.21)-H42</f>
        <v>0</v>
      </c>
    </row>
    <row r="44" spans="1:8" s="3" customFormat="1" ht="18" customHeight="1" x14ac:dyDescent="0.25">
      <c r="A44" s="97"/>
      <c r="B44" s="102"/>
      <c r="C44" s="86"/>
      <c r="D44" s="88"/>
      <c r="E44" s="88"/>
      <c r="F44" s="86" t="s">
        <v>36</v>
      </c>
      <c r="G44" s="86"/>
      <c r="H44" s="89">
        <f>H42+H43</f>
        <v>0</v>
      </c>
    </row>
  </sheetData>
  <sheetProtection algorithmName="SHA-512" hashValue="Pe/8/um70quKTueN65PrzoS4rAW0ESXMXz0Xrnw0v7F//mWJ8KtFnVxEyG5wqY6gGQ2zaQR8QIelQZtSthQzsQ==" saltValue="Nk5F/lQHY8YGOG+q/F3omQ==" spinCount="100000"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03095-BF76-4939-A709-266D15BE61B9}">
  <sheetPr>
    <tabColor rgb="FFC2E76B"/>
  </sheetPr>
  <dimension ref="A1:L44"/>
  <sheetViews>
    <sheetView showGridLines="0" zoomScale="85" zoomScaleNormal="85" workbookViewId="0">
      <pane xSplit="2" ySplit="1" topLeftCell="C2" activePane="bottomRight" state="frozen"/>
      <selection activeCell="D17" sqref="D17:G17"/>
      <selection pane="topRight" activeCell="D17" sqref="D17:G17"/>
      <selection pane="bottomLeft" activeCell="D17" sqref="D17:G17"/>
      <selection pane="bottomRight" activeCell="B44" sqref="B44"/>
    </sheetView>
  </sheetViews>
  <sheetFormatPr defaultRowHeight="15" x14ac:dyDescent="0.25"/>
  <cols>
    <col min="1" max="1" width="4.7109375" style="1" bestFit="1" customWidth="1"/>
    <col min="2" max="2" width="99.7109375" style="1" customWidth="1"/>
    <col min="3" max="3" width="22.7109375" style="9" customWidth="1"/>
    <col min="4" max="4" width="32.7109375" style="1" customWidth="1"/>
    <col min="5" max="5" width="22.7109375" style="15" customWidth="1"/>
    <col min="6" max="6" width="22.7109375" style="16" customWidth="1"/>
    <col min="7" max="7" width="22.7109375" style="15" customWidth="1"/>
    <col min="8" max="8" width="22.7109375" style="10" customWidth="1"/>
    <col min="9" max="9" width="43" style="18" customWidth="1"/>
    <col min="10" max="16384" width="9.140625" style="1"/>
  </cols>
  <sheetData>
    <row r="1" spans="1:12" s="20" customFormat="1" ht="23.25" x14ac:dyDescent="0.35">
      <c r="A1" s="63"/>
      <c r="B1" s="62" t="s">
        <v>41</v>
      </c>
      <c r="C1" s="104"/>
      <c r="D1" s="105"/>
      <c r="E1" s="65"/>
      <c r="F1" s="66"/>
      <c r="G1" s="65"/>
      <c r="H1" s="67"/>
      <c r="I1" s="68" t="str" cm="1">
        <f t="array" ref="I1:L1">'Algemene gegevens'!D3:G3</f>
        <v>Europees openbare aanbesteding School- en Kantoormeubilair</v>
      </c>
      <c r="J1" s="20">
        <v>0</v>
      </c>
      <c r="K1" s="20">
        <v>0</v>
      </c>
      <c r="L1" s="20">
        <v>0</v>
      </c>
    </row>
    <row r="2" spans="1:12" x14ac:dyDescent="0.25">
      <c r="A2" s="54"/>
    </row>
    <row r="3" spans="1:12" ht="15.75" x14ac:dyDescent="0.25">
      <c r="A3" s="54"/>
      <c r="B3" s="106" t="s">
        <v>38</v>
      </c>
      <c r="C3" s="71" t="s">
        <v>37</v>
      </c>
      <c r="D3" s="106" t="s">
        <v>12</v>
      </c>
      <c r="E3" s="73" t="s">
        <v>33</v>
      </c>
      <c r="F3" s="74" t="s">
        <v>32</v>
      </c>
      <c r="G3" s="73" t="s">
        <v>31</v>
      </c>
      <c r="H3" s="75" t="s">
        <v>21</v>
      </c>
      <c r="I3" s="107" t="s">
        <v>20</v>
      </c>
    </row>
    <row r="4" spans="1:12" x14ac:dyDescent="0.25">
      <c r="A4" s="54"/>
      <c r="B4" s="96"/>
      <c r="C4" s="108"/>
      <c r="D4" s="93"/>
      <c r="E4" s="94"/>
      <c r="F4" s="95"/>
      <c r="G4" s="11">
        <f>E4-(F4*E4)</f>
        <v>0</v>
      </c>
      <c r="H4" s="4">
        <f>G4*C4</f>
        <v>0</v>
      </c>
      <c r="I4" s="96"/>
    </row>
    <row r="5" spans="1:12" x14ac:dyDescent="0.25">
      <c r="A5" s="54"/>
      <c r="B5" s="96"/>
      <c r="C5" s="108"/>
      <c r="D5" s="93"/>
      <c r="E5" s="94"/>
      <c r="F5" s="95"/>
      <c r="G5" s="11">
        <f t="shared" ref="G5:G40" si="0">E5-(F5*E5)</f>
        <v>0</v>
      </c>
      <c r="H5" s="4">
        <f t="shared" ref="H5:H40" si="1">G5*C5</f>
        <v>0</v>
      </c>
      <c r="I5" s="96"/>
    </row>
    <row r="6" spans="1:12" x14ac:dyDescent="0.25">
      <c r="A6" s="54"/>
      <c r="B6" s="96"/>
      <c r="C6" s="108"/>
      <c r="D6" s="93"/>
      <c r="E6" s="94"/>
      <c r="F6" s="95"/>
      <c r="G6" s="11">
        <f t="shared" si="0"/>
        <v>0</v>
      </c>
      <c r="H6" s="4">
        <f t="shared" si="1"/>
        <v>0</v>
      </c>
      <c r="I6" s="96"/>
    </row>
    <row r="7" spans="1:12" x14ac:dyDescent="0.25">
      <c r="A7" s="54"/>
      <c r="B7" s="96"/>
      <c r="C7" s="108"/>
      <c r="D7" s="93"/>
      <c r="E7" s="94"/>
      <c r="F7" s="95"/>
      <c r="G7" s="11">
        <f t="shared" si="0"/>
        <v>0</v>
      </c>
      <c r="H7" s="4">
        <f t="shared" si="1"/>
        <v>0</v>
      </c>
      <c r="I7" s="96"/>
    </row>
    <row r="8" spans="1:12" x14ac:dyDescent="0.25">
      <c r="A8" s="54"/>
      <c r="B8" s="96"/>
      <c r="C8" s="108"/>
      <c r="D8" s="93"/>
      <c r="E8" s="94"/>
      <c r="F8" s="95"/>
      <c r="G8" s="11">
        <f t="shared" si="0"/>
        <v>0</v>
      </c>
      <c r="H8" s="4">
        <f t="shared" si="1"/>
        <v>0</v>
      </c>
      <c r="I8" s="96"/>
    </row>
    <row r="9" spans="1:12" x14ac:dyDescent="0.25">
      <c r="A9" s="54"/>
      <c r="B9" s="96"/>
      <c r="C9" s="108"/>
      <c r="D9" s="93"/>
      <c r="E9" s="94"/>
      <c r="F9" s="95"/>
      <c r="G9" s="11">
        <f t="shared" si="0"/>
        <v>0</v>
      </c>
      <c r="H9" s="4">
        <f t="shared" si="1"/>
        <v>0</v>
      </c>
      <c r="I9" s="96"/>
    </row>
    <row r="10" spans="1:12" x14ac:dyDescent="0.25">
      <c r="A10" s="54"/>
      <c r="B10" s="96"/>
      <c r="C10" s="108"/>
      <c r="D10" s="93"/>
      <c r="E10" s="94"/>
      <c r="F10" s="95"/>
      <c r="G10" s="11">
        <f t="shared" si="0"/>
        <v>0</v>
      </c>
      <c r="H10" s="4">
        <f t="shared" si="1"/>
        <v>0</v>
      </c>
      <c r="I10" s="96"/>
    </row>
    <row r="11" spans="1:12" x14ac:dyDescent="0.25">
      <c r="A11" s="54"/>
      <c r="B11" s="96"/>
      <c r="C11" s="108"/>
      <c r="D11" s="93"/>
      <c r="E11" s="94"/>
      <c r="F11" s="95"/>
      <c r="G11" s="11">
        <f t="shared" si="0"/>
        <v>0</v>
      </c>
      <c r="H11" s="4">
        <f t="shared" si="1"/>
        <v>0</v>
      </c>
      <c r="I11" s="96"/>
    </row>
    <row r="12" spans="1:12" x14ac:dyDescent="0.25">
      <c r="A12" s="54"/>
      <c r="B12" s="96"/>
      <c r="C12" s="108"/>
      <c r="D12" s="93"/>
      <c r="E12" s="94"/>
      <c r="F12" s="95"/>
      <c r="G12" s="11">
        <f t="shared" si="0"/>
        <v>0</v>
      </c>
      <c r="H12" s="4">
        <f t="shared" si="1"/>
        <v>0</v>
      </c>
      <c r="I12" s="96"/>
    </row>
    <row r="13" spans="1:12" x14ac:dyDescent="0.25">
      <c r="A13" s="54"/>
      <c r="B13" s="96"/>
      <c r="C13" s="108"/>
      <c r="D13" s="93"/>
      <c r="E13" s="94"/>
      <c r="F13" s="95"/>
      <c r="G13" s="11">
        <f t="shared" si="0"/>
        <v>0</v>
      </c>
      <c r="H13" s="4">
        <f t="shared" si="1"/>
        <v>0</v>
      </c>
      <c r="I13" s="96"/>
    </row>
    <row r="14" spans="1:12" x14ac:dyDescent="0.25">
      <c r="A14" s="54"/>
      <c r="B14" s="96"/>
      <c r="C14" s="108"/>
      <c r="D14" s="93"/>
      <c r="E14" s="94"/>
      <c r="F14" s="95"/>
      <c r="G14" s="11">
        <f t="shared" si="0"/>
        <v>0</v>
      </c>
      <c r="H14" s="4">
        <f t="shared" si="1"/>
        <v>0</v>
      </c>
      <c r="I14" s="96"/>
    </row>
    <row r="15" spans="1:12" x14ac:dyDescent="0.25">
      <c r="A15" s="54"/>
      <c r="B15" s="96"/>
      <c r="C15" s="108"/>
      <c r="D15" s="93"/>
      <c r="E15" s="94"/>
      <c r="F15" s="95"/>
      <c r="G15" s="11">
        <f t="shared" si="0"/>
        <v>0</v>
      </c>
      <c r="H15" s="4">
        <f t="shared" si="1"/>
        <v>0</v>
      </c>
      <c r="I15" s="96"/>
    </row>
    <row r="16" spans="1:12" x14ac:dyDescent="0.25">
      <c r="A16" s="54"/>
      <c r="B16" s="96"/>
      <c r="C16" s="108"/>
      <c r="D16" s="93"/>
      <c r="E16" s="94"/>
      <c r="F16" s="95"/>
      <c r="G16" s="11">
        <f t="shared" si="0"/>
        <v>0</v>
      </c>
      <c r="H16" s="4">
        <f t="shared" si="1"/>
        <v>0</v>
      </c>
      <c r="I16" s="96"/>
    </row>
    <row r="17" spans="1:9" x14ac:dyDescent="0.25">
      <c r="A17" s="54"/>
      <c r="B17" s="96"/>
      <c r="C17" s="108"/>
      <c r="D17" s="93"/>
      <c r="E17" s="94"/>
      <c r="F17" s="95"/>
      <c r="G17" s="11">
        <f t="shared" si="0"/>
        <v>0</v>
      </c>
      <c r="H17" s="4">
        <f t="shared" si="1"/>
        <v>0</v>
      </c>
      <c r="I17" s="96"/>
    </row>
    <row r="18" spans="1:9" x14ac:dyDescent="0.25">
      <c r="A18" s="54"/>
      <c r="B18" s="96"/>
      <c r="C18" s="108"/>
      <c r="D18" s="93"/>
      <c r="E18" s="94"/>
      <c r="F18" s="95"/>
      <c r="G18" s="11">
        <f t="shared" si="0"/>
        <v>0</v>
      </c>
      <c r="H18" s="4">
        <f t="shared" si="1"/>
        <v>0</v>
      </c>
      <c r="I18" s="96"/>
    </row>
    <row r="19" spans="1:9" x14ac:dyDescent="0.25">
      <c r="A19" s="54"/>
      <c r="B19" s="96"/>
      <c r="C19" s="108"/>
      <c r="D19" s="93"/>
      <c r="E19" s="94"/>
      <c r="F19" s="95"/>
      <c r="G19" s="11">
        <f t="shared" si="0"/>
        <v>0</v>
      </c>
      <c r="H19" s="4">
        <f t="shared" si="1"/>
        <v>0</v>
      </c>
      <c r="I19" s="96"/>
    </row>
    <row r="20" spans="1:9" x14ac:dyDescent="0.25">
      <c r="A20" s="54"/>
      <c r="B20" s="96"/>
      <c r="C20" s="108"/>
      <c r="D20" s="93"/>
      <c r="E20" s="94"/>
      <c r="F20" s="95"/>
      <c r="G20" s="11">
        <f t="shared" si="0"/>
        <v>0</v>
      </c>
      <c r="H20" s="4">
        <f t="shared" si="1"/>
        <v>0</v>
      </c>
      <c r="I20" s="96"/>
    </row>
    <row r="21" spans="1:9" x14ac:dyDescent="0.25">
      <c r="A21" s="54"/>
      <c r="B21" s="96"/>
      <c r="C21" s="108"/>
      <c r="D21" s="93"/>
      <c r="E21" s="94"/>
      <c r="F21" s="95"/>
      <c r="G21" s="11">
        <f t="shared" si="0"/>
        <v>0</v>
      </c>
      <c r="H21" s="4">
        <f t="shared" si="1"/>
        <v>0</v>
      </c>
      <c r="I21" s="96"/>
    </row>
    <row r="22" spans="1:9" x14ac:dyDescent="0.25">
      <c r="A22" s="54"/>
      <c r="B22" s="96"/>
      <c r="C22" s="108"/>
      <c r="D22" s="93"/>
      <c r="E22" s="94"/>
      <c r="F22" s="95"/>
      <c r="G22" s="11">
        <f t="shared" si="0"/>
        <v>0</v>
      </c>
      <c r="H22" s="4">
        <f t="shared" si="1"/>
        <v>0</v>
      </c>
      <c r="I22" s="96"/>
    </row>
    <row r="23" spans="1:9" x14ac:dyDescent="0.25">
      <c r="A23" s="54"/>
      <c r="B23" s="96"/>
      <c r="C23" s="108"/>
      <c r="D23" s="93"/>
      <c r="E23" s="94"/>
      <c r="F23" s="95"/>
      <c r="G23" s="11">
        <f t="shared" si="0"/>
        <v>0</v>
      </c>
      <c r="H23" s="4">
        <f t="shared" si="1"/>
        <v>0</v>
      </c>
      <c r="I23" s="96"/>
    </row>
    <row r="24" spans="1:9" x14ac:dyDescent="0.25">
      <c r="A24" s="54"/>
      <c r="B24" s="96"/>
      <c r="C24" s="108"/>
      <c r="D24" s="93"/>
      <c r="E24" s="94"/>
      <c r="F24" s="95"/>
      <c r="G24" s="11">
        <f t="shared" si="0"/>
        <v>0</v>
      </c>
      <c r="H24" s="4">
        <f t="shared" si="1"/>
        <v>0</v>
      </c>
      <c r="I24" s="96"/>
    </row>
    <row r="25" spans="1:9" x14ac:dyDescent="0.25">
      <c r="A25" s="54"/>
      <c r="B25" s="96"/>
      <c r="C25" s="108"/>
      <c r="D25" s="93"/>
      <c r="E25" s="94"/>
      <c r="F25" s="95"/>
      <c r="G25" s="11">
        <f t="shared" si="0"/>
        <v>0</v>
      </c>
      <c r="H25" s="4">
        <f t="shared" si="1"/>
        <v>0</v>
      </c>
      <c r="I25" s="96"/>
    </row>
    <row r="26" spans="1:9" x14ac:dyDescent="0.25">
      <c r="A26" s="54"/>
      <c r="B26" s="96"/>
      <c r="C26" s="108"/>
      <c r="D26" s="93"/>
      <c r="E26" s="94"/>
      <c r="F26" s="95"/>
      <c r="G26" s="11">
        <f t="shared" si="0"/>
        <v>0</v>
      </c>
      <c r="H26" s="4">
        <f t="shared" si="1"/>
        <v>0</v>
      </c>
      <c r="I26" s="96"/>
    </row>
    <row r="27" spans="1:9" x14ac:dyDescent="0.25">
      <c r="A27" s="54"/>
      <c r="B27" s="96"/>
      <c r="C27" s="108"/>
      <c r="D27" s="93"/>
      <c r="E27" s="94"/>
      <c r="F27" s="95"/>
      <c r="G27" s="11">
        <f t="shared" si="0"/>
        <v>0</v>
      </c>
      <c r="H27" s="4">
        <f t="shared" si="1"/>
        <v>0</v>
      </c>
      <c r="I27" s="96"/>
    </row>
    <row r="28" spans="1:9" x14ac:dyDescent="0.25">
      <c r="A28" s="54"/>
      <c r="B28" s="96"/>
      <c r="C28" s="108"/>
      <c r="D28" s="93"/>
      <c r="E28" s="94"/>
      <c r="F28" s="95"/>
      <c r="G28" s="11">
        <f t="shared" si="0"/>
        <v>0</v>
      </c>
      <c r="H28" s="4">
        <f t="shared" si="1"/>
        <v>0</v>
      </c>
      <c r="I28" s="96"/>
    </row>
    <row r="29" spans="1:9" x14ac:dyDescent="0.25">
      <c r="A29" s="54"/>
      <c r="B29" s="96"/>
      <c r="C29" s="108"/>
      <c r="D29" s="93"/>
      <c r="E29" s="94"/>
      <c r="F29" s="95"/>
      <c r="G29" s="11">
        <f t="shared" si="0"/>
        <v>0</v>
      </c>
      <c r="H29" s="4">
        <f t="shared" si="1"/>
        <v>0</v>
      </c>
      <c r="I29" s="96"/>
    </row>
    <row r="30" spans="1:9" x14ac:dyDescent="0.25">
      <c r="A30" s="54"/>
      <c r="B30" s="96"/>
      <c r="C30" s="108"/>
      <c r="D30" s="93"/>
      <c r="E30" s="94"/>
      <c r="F30" s="95"/>
      <c r="G30" s="11">
        <f t="shared" si="0"/>
        <v>0</v>
      </c>
      <c r="H30" s="4">
        <f t="shared" si="1"/>
        <v>0</v>
      </c>
      <c r="I30" s="96"/>
    </row>
    <row r="31" spans="1:9" x14ac:dyDescent="0.25">
      <c r="A31" s="54"/>
      <c r="B31" s="96"/>
      <c r="C31" s="108"/>
      <c r="D31" s="93"/>
      <c r="E31" s="94"/>
      <c r="F31" s="95"/>
      <c r="G31" s="11">
        <f t="shared" si="0"/>
        <v>0</v>
      </c>
      <c r="H31" s="4">
        <f t="shared" si="1"/>
        <v>0</v>
      </c>
      <c r="I31" s="96"/>
    </row>
    <row r="32" spans="1:9" x14ac:dyDescent="0.25">
      <c r="A32" s="54"/>
      <c r="B32" s="96"/>
      <c r="C32" s="108"/>
      <c r="D32" s="93"/>
      <c r="E32" s="94"/>
      <c r="F32" s="95"/>
      <c r="G32" s="11">
        <f t="shared" si="0"/>
        <v>0</v>
      </c>
      <c r="H32" s="4">
        <f t="shared" si="1"/>
        <v>0</v>
      </c>
      <c r="I32" s="96"/>
    </row>
    <row r="33" spans="1:9" x14ac:dyDescent="0.25">
      <c r="A33" s="54"/>
      <c r="B33" s="96"/>
      <c r="C33" s="108"/>
      <c r="D33" s="93"/>
      <c r="E33" s="94"/>
      <c r="F33" s="95"/>
      <c r="G33" s="11">
        <f t="shared" si="0"/>
        <v>0</v>
      </c>
      <c r="H33" s="4">
        <f t="shared" si="1"/>
        <v>0</v>
      </c>
      <c r="I33" s="96"/>
    </row>
    <row r="34" spans="1:9" x14ac:dyDescent="0.25">
      <c r="A34" s="54"/>
      <c r="B34" s="96"/>
      <c r="C34" s="108"/>
      <c r="D34" s="93"/>
      <c r="E34" s="94"/>
      <c r="F34" s="95"/>
      <c r="G34" s="11">
        <f t="shared" si="0"/>
        <v>0</v>
      </c>
      <c r="H34" s="4">
        <f t="shared" si="1"/>
        <v>0</v>
      </c>
      <c r="I34" s="96"/>
    </row>
    <row r="35" spans="1:9" x14ac:dyDescent="0.25">
      <c r="A35" s="54"/>
      <c r="B35" s="96"/>
      <c r="C35" s="108"/>
      <c r="D35" s="93"/>
      <c r="E35" s="94"/>
      <c r="F35" s="95"/>
      <c r="G35" s="11">
        <f t="shared" si="0"/>
        <v>0</v>
      </c>
      <c r="H35" s="4">
        <f t="shared" si="1"/>
        <v>0</v>
      </c>
      <c r="I35" s="96"/>
    </row>
    <row r="36" spans="1:9" x14ac:dyDescent="0.25">
      <c r="A36" s="54"/>
      <c r="B36" s="96"/>
      <c r="C36" s="108"/>
      <c r="D36" s="93"/>
      <c r="E36" s="94"/>
      <c r="F36" s="95"/>
      <c r="G36" s="11">
        <f t="shared" si="0"/>
        <v>0</v>
      </c>
      <c r="H36" s="4">
        <f t="shared" si="1"/>
        <v>0</v>
      </c>
      <c r="I36" s="96"/>
    </row>
    <row r="37" spans="1:9" x14ac:dyDescent="0.25">
      <c r="A37" s="54"/>
      <c r="B37" s="96"/>
      <c r="C37" s="108"/>
      <c r="D37" s="93"/>
      <c r="E37" s="94"/>
      <c r="F37" s="95"/>
      <c r="G37" s="11">
        <f t="shared" si="0"/>
        <v>0</v>
      </c>
      <c r="H37" s="4">
        <f t="shared" si="1"/>
        <v>0</v>
      </c>
      <c r="I37" s="96"/>
    </row>
    <row r="38" spans="1:9" x14ac:dyDescent="0.25">
      <c r="A38" s="54"/>
      <c r="B38" s="96"/>
      <c r="C38" s="108"/>
      <c r="D38" s="93"/>
      <c r="E38" s="94"/>
      <c r="F38" s="95"/>
      <c r="G38" s="11">
        <f t="shared" si="0"/>
        <v>0</v>
      </c>
      <c r="H38" s="4">
        <f t="shared" si="1"/>
        <v>0</v>
      </c>
      <c r="I38" s="96"/>
    </row>
    <row r="39" spans="1:9" x14ac:dyDescent="0.25">
      <c r="A39" s="54"/>
      <c r="B39" s="96"/>
      <c r="C39" s="108"/>
      <c r="D39" s="93"/>
      <c r="E39" s="94"/>
      <c r="F39" s="95"/>
      <c r="G39" s="11">
        <f t="shared" si="0"/>
        <v>0</v>
      </c>
      <c r="H39" s="4">
        <f t="shared" si="1"/>
        <v>0</v>
      </c>
      <c r="I39" s="96"/>
    </row>
    <row r="40" spans="1:9" x14ac:dyDescent="0.25">
      <c r="A40" s="54"/>
      <c r="B40" s="96"/>
      <c r="C40" s="108"/>
      <c r="D40" s="93"/>
      <c r="E40" s="94"/>
      <c r="F40" s="95"/>
      <c r="G40" s="11">
        <f t="shared" si="0"/>
        <v>0</v>
      </c>
      <c r="H40" s="4">
        <f t="shared" si="1"/>
        <v>0</v>
      </c>
      <c r="I40" s="96"/>
    </row>
    <row r="41" spans="1:9" s="8" customFormat="1" x14ac:dyDescent="0.25">
      <c r="A41" s="54"/>
      <c r="B41" s="5"/>
      <c r="C41" s="6"/>
      <c r="D41" s="5"/>
      <c r="E41" s="13"/>
      <c r="F41" s="14"/>
      <c r="G41" s="13"/>
      <c r="H41" s="7"/>
      <c r="I41" s="17"/>
    </row>
    <row r="42" spans="1:9" s="3" customFormat="1" ht="18" customHeight="1" x14ac:dyDescent="0.25">
      <c r="A42" s="97"/>
      <c r="B42" s="98"/>
      <c r="C42" s="78"/>
      <c r="D42" s="80"/>
      <c r="E42" s="80"/>
      <c r="F42" s="78" t="s">
        <v>39</v>
      </c>
      <c r="G42" s="78"/>
      <c r="H42" s="81">
        <f>SUM(H4:H41)</f>
        <v>0</v>
      </c>
      <c r="I42" s="99"/>
    </row>
    <row r="43" spans="1:9" s="3" customFormat="1" ht="18" customHeight="1" x14ac:dyDescent="0.25">
      <c r="A43" s="97"/>
      <c r="B43" s="100"/>
      <c r="C43" s="82"/>
      <c r="D43" s="84"/>
      <c r="E43" s="84"/>
      <c r="F43" s="82" t="s">
        <v>35</v>
      </c>
      <c r="G43" s="82"/>
      <c r="H43" s="85">
        <f>(H42*1.21)-H42</f>
        <v>0</v>
      </c>
      <c r="I43" s="101"/>
    </row>
    <row r="44" spans="1:9" s="3" customFormat="1" ht="18" customHeight="1" x14ac:dyDescent="0.25">
      <c r="A44" s="97"/>
      <c r="B44" s="102"/>
      <c r="C44" s="86"/>
      <c r="D44" s="88"/>
      <c r="E44" s="88"/>
      <c r="F44" s="86" t="s">
        <v>36</v>
      </c>
      <c r="G44" s="86"/>
      <c r="H44" s="89">
        <f>H42+H43</f>
        <v>0</v>
      </c>
      <c r="I44" s="103"/>
    </row>
  </sheetData>
  <sheetProtection algorithmName="SHA-512" hashValue="e/4J5SinjNM0Wj05/i0vXaCI6JUkBG6ICjXPUzMcNzcIeGZ0qven7ja3jxm2Lr5uq12/yYE1hUgEqTLpKkQ+9w==" saltValue="UWyjn781eu9G3ujVYTpS/A==" spinCount="100000"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173583"/>
  </sheetPr>
  <dimension ref="A1:G37"/>
  <sheetViews>
    <sheetView showGridLines="0" zoomScale="85" zoomScaleNormal="85" workbookViewId="0">
      <pane ySplit="1" topLeftCell="A2" activePane="bottomLeft" state="frozen"/>
      <selection activeCell="D17" sqref="D17:G17"/>
      <selection pane="bottomLeft" activeCell="B9" sqref="B9"/>
    </sheetView>
  </sheetViews>
  <sheetFormatPr defaultRowHeight="15" x14ac:dyDescent="0.25"/>
  <cols>
    <col min="1" max="1" width="3.7109375" style="18" customWidth="1"/>
    <col min="2" max="2" width="200.7109375" style="137" customWidth="1"/>
    <col min="3" max="16384" width="9.140625" style="1"/>
  </cols>
  <sheetData>
    <row r="1" spans="1:7" s="8" customFormat="1" x14ac:dyDescent="0.25">
      <c r="A1" s="109"/>
      <c r="B1" s="136" t="s">
        <v>63</v>
      </c>
    </row>
    <row r="2" spans="1:7" x14ac:dyDescent="0.25">
      <c r="A2" s="110">
        <v>1</v>
      </c>
      <c r="B2" s="28" t="s">
        <v>30</v>
      </c>
    </row>
    <row r="3" spans="1:7" x14ac:dyDescent="0.25">
      <c r="A3" s="110">
        <v>2</v>
      </c>
      <c r="B3" s="28" t="s">
        <v>13</v>
      </c>
    </row>
    <row r="4" spans="1:7" x14ac:dyDescent="0.25">
      <c r="A4" s="110">
        <v>3</v>
      </c>
      <c r="B4" s="28" t="s">
        <v>14</v>
      </c>
    </row>
    <row r="5" spans="1:7" x14ac:dyDescent="0.25">
      <c r="A5" s="110">
        <v>4</v>
      </c>
      <c r="B5" s="28" t="s">
        <v>24</v>
      </c>
    </row>
    <row r="6" spans="1:7" x14ac:dyDescent="0.25">
      <c r="A6" s="110">
        <v>5</v>
      </c>
      <c r="B6" s="28" t="s">
        <v>15</v>
      </c>
    </row>
    <row r="7" spans="1:7" x14ac:dyDescent="0.25">
      <c r="A7" s="110">
        <v>6</v>
      </c>
      <c r="B7" s="44" t="s">
        <v>16</v>
      </c>
    </row>
    <row r="8" spans="1:7" x14ac:dyDescent="0.25">
      <c r="A8" s="110">
        <v>7</v>
      </c>
      <c r="B8" s="44" t="s">
        <v>26</v>
      </c>
    </row>
    <row r="9" spans="1:7" x14ac:dyDescent="0.25">
      <c r="A9" s="110">
        <v>8</v>
      </c>
      <c r="B9" s="44" t="s">
        <v>255</v>
      </c>
    </row>
    <row r="10" spans="1:7" x14ac:dyDescent="0.25">
      <c r="A10" s="110">
        <v>9</v>
      </c>
      <c r="B10" s="138" t="s">
        <v>25</v>
      </c>
    </row>
    <row r="11" spans="1:7" x14ac:dyDescent="0.25">
      <c r="A11" s="110">
        <v>10</v>
      </c>
      <c r="B11" s="44" t="s">
        <v>17</v>
      </c>
    </row>
    <row r="12" spans="1:7" x14ac:dyDescent="0.25">
      <c r="A12" s="110">
        <v>11</v>
      </c>
      <c r="B12" s="44" t="s">
        <v>18</v>
      </c>
    </row>
    <row r="13" spans="1:7" x14ac:dyDescent="0.25">
      <c r="A13" s="110">
        <v>12</v>
      </c>
      <c r="B13" s="44" t="s">
        <v>19</v>
      </c>
      <c r="C13" s="29"/>
      <c r="D13" s="29"/>
      <c r="E13" s="29"/>
      <c r="F13" s="29"/>
      <c r="G13" s="29"/>
    </row>
    <row r="14" spans="1:7" x14ac:dyDescent="0.25">
      <c r="A14" s="110">
        <v>13</v>
      </c>
      <c r="B14" s="139" t="s">
        <v>27</v>
      </c>
    </row>
    <row r="15" spans="1:7" x14ac:dyDescent="0.25">
      <c r="A15" s="110">
        <v>14</v>
      </c>
      <c r="B15" s="44" t="s">
        <v>61</v>
      </c>
    </row>
    <row r="16" spans="1:7" x14ac:dyDescent="0.25">
      <c r="A16" s="110">
        <v>15</v>
      </c>
      <c r="B16" s="44" t="s">
        <v>29</v>
      </c>
    </row>
    <row r="17" spans="1:7" x14ac:dyDescent="0.25">
      <c r="A17" s="110">
        <v>16</v>
      </c>
      <c r="B17" s="44" t="s">
        <v>22</v>
      </c>
    </row>
    <row r="18" spans="1:7" x14ac:dyDescent="0.25">
      <c r="A18" s="110">
        <v>17</v>
      </c>
      <c r="B18" s="44" t="s">
        <v>28</v>
      </c>
      <c r="C18" s="30"/>
      <c r="D18" s="30"/>
      <c r="E18" s="30"/>
      <c r="F18" s="30"/>
      <c r="G18" s="30"/>
    </row>
    <row r="19" spans="1:7" ht="30" x14ac:dyDescent="0.25">
      <c r="A19" s="110">
        <v>18</v>
      </c>
      <c r="B19" s="140" t="s">
        <v>193</v>
      </c>
    </row>
    <row r="20" spans="1:7" s="127" customFormat="1" x14ac:dyDescent="0.25">
      <c r="A20" s="110"/>
      <c r="B20" s="140"/>
    </row>
    <row r="21" spans="1:7" ht="30" x14ac:dyDescent="0.25">
      <c r="A21" s="110">
        <v>19</v>
      </c>
      <c r="B21" s="141" t="s">
        <v>229</v>
      </c>
    </row>
    <row r="22" spans="1:7" ht="45" x14ac:dyDescent="0.25">
      <c r="A22" s="110">
        <v>20</v>
      </c>
      <c r="B22" s="141" t="s">
        <v>230</v>
      </c>
    </row>
    <row r="23" spans="1:7" x14ac:dyDescent="0.25">
      <c r="A23" s="110">
        <v>21</v>
      </c>
      <c r="B23" s="141" t="s">
        <v>244</v>
      </c>
    </row>
    <row r="24" spans="1:7" ht="30" x14ac:dyDescent="0.25">
      <c r="A24" s="110">
        <v>22</v>
      </c>
      <c r="B24" s="141" t="s">
        <v>249</v>
      </c>
    </row>
    <row r="25" spans="1:7" x14ac:dyDescent="0.25">
      <c r="A25" s="110">
        <v>23</v>
      </c>
      <c r="B25" s="141" t="s">
        <v>231</v>
      </c>
    </row>
    <row r="26" spans="1:7" x14ac:dyDescent="0.25">
      <c r="A26" s="110">
        <v>24</v>
      </c>
      <c r="B26" s="141" t="s">
        <v>232</v>
      </c>
    </row>
    <row r="27" spans="1:7" x14ac:dyDescent="0.25">
      <c r="A27" s="110">
        <v>25</v>
      </c>
      <c r="B27" s="135" t="s">
        <v>233</v>
      </c>
    </row>
    <row r="28" spans="1:7" x14ac:dyDescent="0.25">
      <c r="A28" s="110">
        <v>26</v>
      </c>
      <c r="B28" s="135" t="s">
        <v>234</v>
      </c>
    </row>
    <row r="29" spans="1:7" ht="45" x14ac:dyDescent="0.25">
      <c r="A29" s="110">
        <v>27</v>
      </c>
      <c r="B29" s="135" t="s">
        <v>235</v>
      </c>
    </row>
    <row r="30" spans="1:7" ht="30" x14ac:dyDescent="0.25">
      <c r="A30" s="110">
        <v>28</v>
      </c>
      <c r="B30" s="135" t="s">
        <v>236</v>
      </c>
    </row>
    <row r="31" spans="1:7" x14ac:dyDescent="0.25">
      <c r="A31" s="110">
        <v>29</v>
      </c>
      <c r="B31" s="135" t="s">
        <v>237</v>
      </c>
    </row>
    <row r="32" spans="1:7" ht="30" x14ac:dyDescent="0.25">
      <c r="A32" s="110">
        <v>30</v>
      </c>
      <c r="B32" s="135" t="s">
        <v>238</v>
      </c>
    </row>
    <row r="33" spans="1:2" ht="30" x14ac:dyDescent="0.25">
      <c r="A33" s="110">
        <v>31</v>
      </c>
      <c r="B33" s="135" t="s">
        <v>239</v>
      </c>
    </row>
    <row r="34" spans="1:2" x14ac:dyDescent="0.25">
      <c r="A34" s="110">
        <v>32</v>
      </c>
      <c r="B34" s="135" t="s">
        <v>240</v>
      </c>
    </row>
    <row r="35" spans="1:2" x14ac:dyDescent="0.25">
      <c r="A35" s="110">
        <v>33</v>
      </c>
      <c r="B35" s="135" t="s">
        <v>241</v>
      </c>
    </row>
    <row r="36" spans="1:2" ht="30" x14ac:dyDescent="0.25">
      <c r="A36" s="110">
        <v>34</v>
      </c>
      <c r="B36" s="135" t="s">
        <v>242</v>
      </c>
    </row>
    <row r="37" spans="1:2" ht="30" x14ac:dyDescent="0.25">
      <c r="A37" s="110">
        <v>35</v>
      </c>
      <c r="B37" s="135" t="s">
        <v>243</v>
      </c>
    </row>
  </sheetData>
  <sheetProtection algorithmName="SHA-512" hashValue="T1y0jPXTrhYB5PTU07WyZNwo+8cQ5PGvgEJELoTVfHneXqJIPhs0jSTa/UNud6X6sQxlJhxa7Lzkif3U1fHdzA==" saltValue="tqDJFYJdWIZGf50Zpc6s1A==" spinCount="100000" sheet="1" objects="1" scenarios="1"/>
  <pageMargins left="0.7" right="0.7" top="0.75" bottom="0.75"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94723C-D764-4793-AC6A-603B3E7A0FCF}">
  <sheetPr>
    <tabColor rgb="FF173583"/>
  </sheetPr>
  <dimension ref="A1:G34"/>
  <sheetViews>
    <sheetView showGridLines="0" zoomScale="85" zoomScaleNormal="85" workbookViewId="0">
      <pane ySplit="1" topLeftCell="A2" activePane="bottomLeft" state="frozen"/>
      <selection activeCell="D17" sqref="D17:G17"/>
      <selection pane="bottomLeft" activeCell="B24" sqref="B24"/>
    </sheetView>
  </sheetViews>
  <sheetFormatPr defaultRowHeight="15" x14ac:dyDescent="0.25"/>
  <cols>
    <col min="1" max="1" width="3.140625" style="18" bestFit="1" customWidth="1"/>
    <col min="2" max="2" width="200.7109375" style="1" customWidth="1"/>
    <col min="3" max="16384" width="9.140625" style="1"/>
  </cols>
  <sheetData>
    <row r="1" spans="1:7" s="8" customFormat="1" ht="15.75" x14ac:dyDescent="0.25">
      <c r="A1" s="109"/>
      <c r="B1" s="111" t="s">
        <v>62</v>
      </c>
    </row>
    <row r="2" spans="1:7" x14ac:dyDescent="0.25">
      <c r="A2" s="110"/>
      <c r="B2" s="27" t="s">
        <v>64</v>
      </c>
    </row>
    <row r="3" spans="1:7" x14ac:dyDescent="0.25">
      <c r="A3" s="110">
        <v>1</v>
      </c>
      <c r="B3" s="1" t="s">
        <v>212</v>
      </c>
    </row>
    <row r="4" spans="1:7" x14ac:dyDescent="0.25">
      <c r="A4" s="110">
        <v>2</v>
      </c>
      <c r="B4" s="8" t="s">
        <v>75</v>
      </c>
    </row>
    <row r="5" spans="1:7" x14ac:dyDescent="0.25">
      <c r="A5" s="110">
        <v>3</v>
      </c>
      <c r="B5" s="8" t="s">
        <v>65</v>
      </c>
    </row>
    <row r="6" spans="1:7" x14ac:dyDescent="0.25">
      <c r="A6" s="110">
        <v>4</v>
      </c>
      <c r="B6" s="32" t="s">
        <v>213</v>
      </c>
    </row>
    <row r="7" spans="1:7" x14ac:dyDescent="0.25">
      <c r="A7" s="110">
        <v>5</v>
      </c>
      <c r="B7" s="32" t="s">
        <v>214</v>
      </c>
    </row>
    <row r="8" spans="1:7" x14ac:dyDescent="0.25">
      <c r="A8" s="110">
        <v>6</v>
      </c>
      <c r="B8" s="32" t="s">
        <v>215</v>
      </c>
    </row>
    <row r="9" spans="1:7" x14ac:dyDescent="0.25">
      <c r="A9" s="110">
        <v>7</v>
      </c>
      <c r="B9" s="32" t="s">
        <v>216</v>
      </c>
    </row>
    <row r="10" spans="1:7" x14ac:dyDescent="0.25">
      <c r="A10" s="110">
        <v>8</v>
      </c>
      <c r="B10" s="8" t="s">
        <v>211</v>
      </c>
    </row>
    <row r="11" spans="1:7" x14ac:dyDescent="0.25">
      <c r="A11" s="110">
        <v>9</v>
      </c>
      <c r="B11" s="8" t="s">
        <v>66</v>
      </c>
    </row>
    <row r="12" spans="1:7" x14ac:dyDescent="0.25">
      <c r="A12" s="110">
        <v>10</v>
      </c>
      <c r="B12" s="44" t="s">
        <v>74</v>
      </c>
    </row>
    <row r="13" spans="1:7" x14ac:dyDescent="0.25">
      <c r="A13" s="110">
        <v>11</v>
      </c>
      <c r="B13" s="8" t="s">
        <v>73</v>
      </c>
    </row>
    <row r="14" spans="1:7" x14ac:dyDescent="0.25">
      <c r="A14" s="110"/>
      <c r="B14" s="53" t="s">
        <v>67</v>
      </c>
    </row>
    <row r="15" spans="1:7" x14ac:dyDescent="0.25">
      <c r="A15" s="110">
        <v>12</v>
      </c>
      <c r="B15" s="32" t="s">
        <v>68</v>
      </c>
    </row>
    <row r="16" spans="1:7" x14ac:dyDescent="0.25">
      <c r="A16" s="110">
        <v>13</v>
      </c>
      <c r="B16" s="32" t="s">
        <v>87</v>
      </c>
      <c r="C16" s="29"/>
      <c r="D16" s="29"/>
      <c r="E16" s="29"/>
      <c r="F16" s="29"/>
      <c r="G16" s="29"/>
    </row>
    <row r="17" spans="1:7" x14ac:dyDescent="0.25">
      <c r="A17" s="110">
        <v>14</v>
      </c>
      <c r="B17" s="32" t="s">
        <v>88</v>
      </c>
    </row>
    <row r="18" spans="1:7" x14ac:dyDescent="0.25">
      <c r="A18" s="110"/>
      <c r="B18" s="53" t="s">
        <v>69</v>
      </c>
    </row>
    <row r="19" spans="1:7" x14ac:dyDescent="0.25">
      <c r="A19" s="110">
        <v>15</v>
      </c>
      <c r="B19" s="8" t="s">
        <v>70</v>
      </c>
    </row>
    <row r="20" spans="1:7" x14ac:dyDescent="0.25">
      <c r="A20" s="110">
        <v>16</v>
      </c>
      <c r="B20" s="32" t="s">
        <v>89</v>
      </c>
    </row>
    <row r="21" spans="1:7" x14ac:dyDescent="0.25">
      <c r="A21" s="110">
        <v>17</v>
      </c>
      <c r="B21" s="8" t="s">
        <v>90</v>
      </c>
      <c r="C21" s="30"/>
      <c r="D21" s="30"/>
      <c r="E21" s="30"/>
      <c r="F21" s="30"/>
      <c r="G21" s="30"/>
    </row>
    <row r="22" spans="1:7" x14ac:dyDescent="0.25">
      <c r="A22" s="110">
        <v>18</v>
      </c>
      <c r="B22" s="8" t="s">
        <v>250</v>
      </c>
    </row>
    <row r="23" spans="1:7" x14ac:dyDescent="0.25">
      <c r="A23" s="110">
        <v>19</v>
      </c>
      <c r="B23" s="8" t="s">
        <v>71</v>
      </c>
    </row>
    <row r="24" spans="1:7" x14ac:dyDescent="0.25">
      <c r="A24" s="110">
        <v>20</v>
      </c>
      <c r="B24" s="1" t="s">
        <v>72</v>
      </c>
    </row>
    <row r="32" spans="1:7" x14ac:dyDescent="0.25">
      <c r="B32" s="28"/>
    </row>
    <row r="33" spans="2:2" x14ac:dyDescent="0.25">
      <c r="B33" s="28"/>
    </row>
    <row r="34" spans="2:2" x14ac:dyDescent="0.25">
      <c r="B34" s="28"/>
    </row>
  </sheetData>
  <sheetProtection algorithmName="SHA-512" hashValue="jzZMvMj93sLy+Ai8OkiB3wIpecVP0Qy6uwOUoWZCFcoVQxPKqbBb16ddRVQUy0fzQ9mAQsM5P8Ur9H/Ofs7/Aw==" saltValue="/LFiPc+1U39yr1bnXq2FUA==" spinCount="100000" sheet="1" objects="1" scenarios="1"/>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BC7BC-A831-435E-929D-CCAEAB16935A}">
  <sheetPr>
    <tabColor rgb="FF173583"/>
  </sheetPr>
  <dimension ref="A1:G48"/>
  <sheetViews>
    <sheetView showGridLines="0" zoomScale="85" zoomScaleNormal="85" workbookViewId="0">
      <pane ySplit="1" topLeftCell="A2" activePane="bottomLeft" state="frozen"/>
      <selection activeCell="D17" sqref="D17:G17"/>
      <selection pane="bottomLeft" activeCell="B24" sqref="B24"/>
    </sheetView>
  </sheetViews>
  <sheetFormatPr defaultRowHeight="15" x14ac:dyDescent="0.25"/>
  <cols>
    <col min="1" max="1" width="3.140625" style="18" bestFit="1" customWidth="1"/>
    <col min="2" max="2" width="200.7109375" style="1" customWidth="1"/>
    <col min="3" max="16384" width="9.140625" style="1"/>
  </cols>
  <sheetData>
    <row r="1" spans="1:3" s="8" customFormat="1" ht="15.75" x14ac:dyDescent="0.25">
      <c r="A1" s="109"/>
      <c r="B1" s="111" t="s">
        <v>76</v>
      </c>
    </row>
    <row r="2" spans="1:3" x14ac:dyDescent="0.25">
      <c r="A2" s="110"/>
      <c r="B2" s="27" t="s">
        <v>77</v>
      </c>
    </row>
    <row r="3" spans="1:3" x14ac:dyDescent="0.25">
      <c r="A3" s="110">
        <v>1</v>
      </c>
      <c r="B3" s="1" t="s">
        <v>212</v>
      </c>
    </row>
    <row r="4" spans="1:3" x14ac:dyDescent="0.25">
      <c r="A4" s="110">
        <v>2</v>
      </c>
      <c r="B4" s="1" t="s">
        <v>75</v>
      </c>
    </row>
    <row r="5" spans="1:3" x14ac:dyDescent="0.25">
      <c r="A5" s="110">
        <v>3</v>
      </c>
      <c r="B5" s="34" t="s">
        <v>204</v>
      </c>
    </row>
    <row r="6" spans="1:3" x14ac:dyDescent="0.25">
      <c r="A6" s="110">
        <v>4</v>
      </c>
      <c r="B6" s="32" t="s">
        <v>86</v>
      </c>
    </row>
    <row r="7" spans="1:3" x14ac:dyDescent="0.25">
      <c r="A7" s="110">
        <v>5</v>
      </c>
      <c r="B7" s="32" t="s">
        <v>251</v>
      </c>
    </row>
    <row r="8" spans="1:3" x14ac:dyDescent="0.25">
      <c r="A8" s="110">
        <v>6</v>
      </c>
      <c r="B8" s="32" t="s">
        <v>68</v>
      </c>
      <c r="C8" s="127"/>
    </row>
    <row r="9" spans="1:3" x14ac:dyDescent="0.25">
      <c r="A9" s="110">
        <v>7</v>
      </c>
      <c r="B9" s="32" t="s">
        <v>194</v>
      </c>
    </row>
    <row r="10" spans="1:3" x14ac:dyDescent="0.25">
      <c r="A10" s="110">
        <v>8</v>
      </c>
      <c r="B10" s="32" t="s">
        <v>195</v>
      </c>
    </row>
    <row r="11" spans="1:3" x14ac:dyDescent="0.25">
      <c r="A11" s="110">
        <v>9</v>
      </c>
      <c r="B11" s="32" t="s">
        <v>91</v>
      </c>
    </row>
    <row r="12" spans="1:3" x14ac:dyDescent="0.25">
      <c r="A12" s="110">
        <v>10</v>
      </c>
      <c r="B12" s="32" t="s">
        <v>217</v>
      </c>
    </row>
    <row r="13" spans="1:3" x14ac:dyDescent="0.25">
      <c r="A13" s="110">
        <v>11</v>
      </c>
      <c r="B13" s="32" t="s">
        <v>218</v>
      </c>
    </row>
    <row r="14" spans="1:3" x14ac:dyDescent="0.25">
      <c r="A14" s="110"/>
      <c r="B14" s="32" t="s">
        <v>219</v>
      </c>
    </row>
    <row r="15" spans="1:3" x14ac:dyDescent="0.25">
      <c r="A15" s="110">
        <v>12</v>
      </c>
      <c r="B15" s="32" t="s">
        <v>220</v>
      </c>
    </row>
    <row r="16" spans="1:3" x14ac:dyDescent="0.25">
      <c r="A16" s="110">
        <v>13</v>
      </c>
      <c r="B16" s="32" t="s">
        <v>82</v>
      </c>
    </row>
    <row r="17" spans="1:7" x14ac:dyDescent="0.25">
      <c r="A17" s="110">
        <v>14</v>
      </c>
      <c r="B17" s="32" t="s">
        <v>80</v>
      </c>
    </row>
    <row r="18" spans="1:7" x14ac:dyDescent="0.25">
      <c r="A18" s="110">
        <v>15</v>
      </c>
      <c r="B18" s="8" t="s">
        <v>83</v>
      </c>
    </row>
    <row r="19" spans="1:7" x14ac:dyDescent="0.25">
      <c r="A19" s="110">
        <v>16</v>
      </c>
      <c r="B19" s="1" t="s">
        <v>78</v>
      </c>
    </row>
    <row r="20" spans="1:7" x14ac:dyDescent="0.25">
      <c r="A20" s="110">
        <v>17</v>
      </c>
      <c r="B20" s="1" t="s">
        <v>211</v>
      </c>
    </row>
    <row r="21" spans="1:7" x14ac:dyDescent="0.25">
      <c r="A21" s="110">
        <v>18</v>
      </c>
      <c r="B21" s="28" t="s">
        <v>74</v>
      </c>
      <c r="C21" s="29"/>
      <c r="D21" s="29"/>
      <c r="E21" s="29"/>
      <c r="F21" s="29"/>
      <c r="G21" s="29"/>
    </row>
    <row r="22" spans="1:7" x14ac:dyDescent="0.25">
      <c r="A22" s="110">
        <v>19</v>
      </c>
      <c r="B22" s="41" t="s">
        <v>142</v>
      </c>
      <c r="C22" s="29"/>
      <c r="D22" s="29"/>
      <c r="E22" s="29"/>
      <c r="F22" s="29"/>
      <c r="G22" s="29"/>
    </row>
    <row r="23" spans="1:7" x14ac:dyDescent="0.25">
      <c r="A23" s="110">
        <v>20</v>
      </c>
      <c r="B23" s="1" t="s">
        <v>79</v>
      </c>
      <c r="C23" s="29"/>
      <c r="D23" s="29"/>
      <c r="E23" s="29"/>
      <c r="F23" s="29"/>
      <c r="G23" s="29"/>
    </row>
    <row r="24" spans="1:7" x14ac:dyDescent="0.25">
      <c r="A24" s="110">
        <v>21</v>
      </c>
      <c r="B24" s="33" t="s">
        <v>84</v>
      </c>
      <c r="C24" s="29"/>
      <c r="D24" s="29"/>
      <c r="E24" s="29"/>
      <c r="F24" s="29"/>
      <c r="G24" s="29"/>
    </row>
    <row r="25" spans="1:7" x14ac:dyDescent="0.25">
      <c r="A25" s="110"/>
      <c r="B25" s="1" t="s">
        <v>85</v>
      </c>
      <c r="C25" s="29"/>
      <c r="D25" s="29"/>
      <c r="E25" s="29"/>
      <c r="F25" s="29"/>
      <c r="G25" s="29"/>
    </row>
    <row r="26" spans="1:7" x14ac:dyDescent="0.25">
      <c r="A26" s="110">
        <v>22</v>
      </c>
      <c r="B26" s="1" t="s">
        <v>221</v>
      </c>
      <c r="C26" s="29"/>
      <c r="D26" s="29"/>
      <c r="E26" s="29"/>
      <c r="F26" s="29"/>
      <c r="G26" s="29"/>
    </row>
    <row r="27" spans="1:7" x14ac:dyDescent="0.25">
      <c r="A27" s="110">
        <v>23</v>
      </c>
      <c r="B27" s="34" t="s">
        <v>252</v>
      </c>
      <c r="C27" s="29"/>
      <c r="D27" s="29"/>
      <c r="E27" s="29"/>
      <c r="F27" s="29"/>
      <c r="G27" s="29"/>
    </row>
    <row r="28" spans="1:7" x14ac:dyDescent="0.25">
      <c r="A28" s="110">
        <v>24</v>
      </c>
      <c r="B28" s="34" t="s">
        <v>160</v>
      </c>
      <c r="C28" s="29"/>
      <c r="D28" s="29"/>
      <c r="E28" s="29"/>
      <c r="F28" s="29"/>
      <c r="G28" s="29"/>
    </row>
    <row r="29" spans="1:7" x14ac:dyDescent="0.25">
      <c r="B29" s="34"/>
    </row>
    <row r="30" spans="1:7" x14ac:dyDescent="0.25">
      <c r="B30" s="34"/>
    </row>
    <row r="32" spans="1:7" x14ac:dyDescent="0.25">
      <c r="B32" s="34"/>
    </row>
    <row r="33" spans="2:2" x14ac:dyDescent="0.25">
      <c r="B33" s="34"/>
    </row>
    <row r="34" spans="2:2" x14ac:dyDescent="0.25">
      <c r="B34" s="34"/>
    </row>
    <row r="35" spans="2:2" x14ac:dyDescent="0.25">
      <c r="B35" s="34"/>
    </row>
    <row r="38" spans="2:2" x14ac:dyDescent="0.25">
      <c r="B38" s="32"/>
    </row>
    <row r="43" spans="2:2" x14ac:dyDescent="0.25">
      <c r="B43" s="34"/>
    </row>
    <row r="44" spans="2:2" x14ac:dyDescent="0.25">
      <c r="B44" s="34"/>
    </row>
    <row r="45" spans="2:2" x14ac:dyDescent="0.25">
      <c r="B45" s="34"/>
    </row>
    <row r="46" spans="2:2" x14ac:dyDescent="0.25">
      <c r="B46" s="27"/>
    </row>
    <row r="48" spans="2:2" x14ac:dyDescent="0.25">
      <c r="B48" s="32"/>
    </row>
  </sheetData>
  <sheetProtection algorithmName="SHA-512" hashValue="6ZpghgqCL+kZ58N0sc7cCUPEOyfaUquZskIPG/8grtDBE9qrYADb+FTy/jpSxmdP2yN02o1Llki8AnFPiRpdaQ==" saltValue="TLenlw4oYG9zqSTdaTQVNA==" spinCount="100000" sheet="1" objects="1" scenarios="1"/>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D4523A-C92B-45F2-8DF3-7DC1E4A4041E}">
  <sheetPr>
    <tabColor rgb="FF173583"/>
  </sheetPr>
  <dimension ref="A1:G45"/>
  <sheetViews>
    <sheetView showGridLines="0" zoomScale="85" zoomScaleNormal="85" workbookViewId="0">
      <pane ySplit="1" topLeftCell="A2" activePane="bottomLeft" state="frozen"/>
      <selection activeCell="D17" sqref="D17:G17"/>
      <selection pane="bottomLeft" activeCell="B3" sqref="B3"/>
    </sheetView>
  </sheetViews>
  <sheetFormatPr defaultRowHeight="15" x14ac:dyDescent="0.25"/>
  <cols>
    <col min="1" max="1" width="3.140625" style="18" bestFit="1" customWidth="1"/>
    <col min="2" max="2" width="200.7109375" style="1" customWidth="1"/>
    <col min="3" max="16384" width="9.140625" style="1"/>
  </cols>
  <sheetData>
    <row r="1" spans="1:2" s="8" customFormat="1" ht="15.75" x14ac:dyDescent="0.25">
      <c r="A1" s="109"/>
      <c r="B1" s="111" t="s">
        <v>100</v>
      </c>
    </row>
    <row r="2" spans="1:2" x14ac:dyDescent="0.25">
      <c r="A2" s="110"/>
      <c r="B2" s="33" t="s">
        <v>94</v>
      </c>
    </row>
    <row r="3" spans="1:2" x14ac:dyDescent="0.25">
      <c r="A3" s="110">
        <v>1</v>
      </c>
      <c r="B3" s="1" t="s">
        <v>212</v>
      </c>
    </row>
    <row r="4" spans="1:2" x14ac:dyDescent="0.25">
      <c r="A4" s="110">
        <v>2</v>
      </c>
      <c r="B4" s="1" t="s">
        <v>75</v>
      </c>
    </row>
    <row r="5" spans="1:2" x14ac:dyDescent="0.25">
      <c r="A5" s="110">
        <v>3</v>
      </c>
      <c r="B5" s="1" t="s">
        <v>103</v>
      </c>
    </row>
    <row r="6" spans="1:2" x14ac:dyDescent="0.25">
      <c r="A6" s="110">
        <v>4</v>
      </c>
      <c r="B6" s="32" t="s">
        <v>222</v>
      </c>
    </row>
    <row r="7" spans="1:2" x14ac:dyDescent="0.25">
      <c r="A7" s="110">
        <v>5</v>
      </c>
      <c r="B7" s="32" t="s">
        <v>223</v>
      </c>
    </row>
    <row r="8" spans="1:2" x14ac:dyDescent="0.25">
      <c r="A8" s="110">
        <v>6</v>
      </c>
      <c r="B8" s="1" t="s">
        <v>211</v>
      </c>
    </row>
    <row r="9" spans="1:2" x14ac:dyDescent="0.25">
      <c r="A9" s="110">
        <v>7</v>
      </c>
      <c r="B9" s="28" t="s">
        <v>74</v>
      </c>
    </row>
    <row r="10" spans="1:2" x14ac:dyDescent="0.25">
      <c r="A10" s="110">
        <v>8</v>
      </c>
      <c r="B10" s="1" t="s">
        <v>96</v>
      </c>
    </row>
    <row r="11" spans="1:2" x14ac:dyDescent="0.25">
      <c r="A11" s="110"/>
      <c r="B11" s="33" t="s">
        <v>92</v>
      </c>
    </row>
    <row r="12" spans="1:2" x14ac:dyDescent="0.25">
      <c r="A12" s="110">
        <v>9</v>
      </c>
      <c r="B12" s="32" t="s">
        <v>93</v>
      </c>
    </row>
    <row r="13" spans="1:2" x14ac:dyDescent="0.25">
      <c r="A13" s="110">
        <v>10</v>
      </c>
      <c r="B13" s="1" t="s">
        <v>95</v>
      </c>
    </row>
    <row r="14" spans="1:2" x14ac:dyDescent="0.25">
      <c r="A14" s="110">
        <v>11</v>
      </c>
      <c r="B14" s="34" t="s">
        <v>97</v>
      </c>
    </row>
    <row r="15" spans="1:2" x14ac:dyDescent="0.25">
      <c r="A15" s="110"/>
      <c r="B15" s="27" t="s">
        <v>107</v>
      </c>
    </row>
    <row r="16" spans="1:2" x14ac:dyDescent="0.25">
      <c r="A16" s="110">
        <v>12</v>
      </c>
      <c r="B16" s="1" t="s">
        <v>98</v>
      </c>
    </row>
    <row r="17" spans="1:7" x14ac:dyDescent="0.25">
      <c r="A17" s="110">
        <v>13</v>
      </c>
      <c r="B17" s="34" t="s">
        <v>99</v>
      </c>
    </row>
    <row r="18" spans="1:7" x14ac:dyDescent="0.25">
      <c r="A18" s="110"/>
      <c r="B18" s="34"/>
    </row>
    <row r="19" spans="1:7" ht="15.75" x14ac:dyDescent="0.25">
      <c r="A19" s="110"/>
      <c r="B19" s="111" t="s">
        <v>104</v>
      </c>
    </row>
    <row r="20" spans="1:7" x14ac:dyDescent="0.25">
      <c r="A20" s="110">
        <v>14</v>
      </c>
      <c r="B20" s="34" t="s">
        <v>224</v>
      </c>
      <c r="C20" s="29"/>
      <c r="D20" s="29"/>
      <c r="E20" s="29"/>
      <c r="F20" s="29"/>
      <c r="G20" s="29"/>
    </row>
    <row r="21" spans="1:7" x14ac:dyDescent="0.25">
      <c r="A21" s="110">
        <v>15</v>
      </c>
      <c r="B21" s="1" t="s">
        <v>105</v>
      </c>
      <c r="C21" s="29"/>
      <c r="D21" s="29"/>
      <c r="E21" s="29"/>
      <c r="F21" s="29"/>
      <c r="G21" s="29"/>
    </row>
    <row r="22" spans="1:7" x14ac:dyDescent="0.25">
      <c r="A22" s="110">
        <v>16</v>
      </c>
      <c r="B22" s="34" t="s">
        <v>106</v>
      </c>
      <c r="C22" s="29"/>
      <c r="D22" s="29"/>
      <c r="E22" s="29"/>
      <c r="F22" s="29"/>
      <c r="G22" s="29"/>
    </row>
    <row r="23" spans="1:7" x14ac:dyDescent="0.25">
      <c r="A23" s="110">
        <v>17</v>
      </c>
      <c r="B23" s="1" t="s">
        <v>211</v>
      </c>
      <c r="C23" s="29"/>
      <c r="D23" s="29"/>
      <c r="E23" s="29"/>
      <c r="F23" s="29"/>
      <c r="G23" s="29"/>
    </row>
    <row r="24" spans="1:7" x14ac:dyDescent="0.25">
      <c r="A24" s="110">
        <v>18</v>
      </c>
      <c r="B24" s="28" t="s">
        <v>74</v>
      </c>
      <c r="C24" s="29"/>
      <c r="D24" s="29"/>
      <c r="E24" s="29"/>
      <c r="F24" s="29"/>
      <c r="G24" s="29"/>
    </row>
    <row r="25" spans="1:7" x14ac:dyDescent="0.25">
      <c r="A25" s="110">
        <v>19</v>
      </c>
      <c r="B25" s="34" t="s">
        <v>196</v>
      </c>
      <c r="C25" s="29"/>
      <c r="D25" s="29"/>
      <c r="E25" s="29"/>
      <c r="F25" s="29"/>
      <c r="G25" s="29"/>
    </row>
    <row r="26" spans="1:7" x14ac:dyDescent="0.25">
      <c r="B26" s="34"/>
    </row>
    <row r="27" spans="1:7" x14ac:dyDescent="0.25">
      <c r="B27" s="34"/>
    </row>
    <row r="29" spans="1:7" x14ac:dyDescent="0.25">
      <c r="B29" s="34"/>
    </row>
    <row r="30" spans="1:7" x14ac:dyDescent="0.25">
      <c r="B30" s="34"/>
    </row>
    <row r="31" spans="1:7" x14ac:dyDescent="0.25">
      <c r="B31" s="34"/>
    </row>
    <row r="32" spans="1:7" x14ac:dyDescent="0.25">
      <c r="B32" s="34"/>
    </row>
    <row r="33" spans="2:2" x14ac:dyDescent="0.25">
      <c r="B33" s="34"/>
    </row>
    <row r="35" spans="2:2" x14ac:dyDescent="0.25">
      <c r="B35" s="32"/>
    </row>
    <row r="40" spans="2:2" x14ac:dyDescent="0.25">
      <c r="B40" s="34"/>
    </row>
    <row r="41" spans="2:2" x14ac:dyDescent="0.25">
      <c r="B41" s="34"/>
    </row>
    <row r="42" spans="2:2" x14ac:dyDescent="0.25">
      <c r="B42" s="34"/>
    </row>
    <row r="43" spans="2:2" x14ac:dyDescent="0.25">
      <c r="B43" s="27"/>
    </row>
    <row r="45" spans="2:2" x14ac:dyDescent="0.25">
      <c r="B45" s="32"/>
    </row>
  </sheetData>
  <sheetProtection algorithmName="SHA-512" hashValue="w19/HRz2ONMSCawcfy/o4Sp6jd5rYJ8gwf48RLRKrjhnMIyVsIVm4qbM1h0d3rUk1S/t3kEtmBUvt3hgbnDshA==" saltValue="j9IqswUsMOSUVHGAtje0mg==" spinCount="100000"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225A4-F866-46E4-B8A4-CE834B4CB0DF}">
  <sheetPr>
    <tabColor rgb="FF173583"/>
  </sheetPr>
  <dimension ref="A1:G38"/>
  <sheetViews>
    <sheetView showGridLines="0" zoomScale="85" zoomScaleNormal="85" workbookViewId="0">
      <pane ySplit="1" topLeftCell="A2" activePane="bottomLeft" state="frozen"/>
      <selection activeCell="D17" sqref="D17:G17"/>
      <selection pane="bottomLeft" activeCell="B24" sqref="B24"/>
    </sheetView>
  </sheetViews>
  <sheetFormatPr defaultRowHeight="15" x14ac:dyDescent="0.25"/>
  <cols>
    <col min="1" max="1" width="3.140625" style="18" bestFit="1" customWidth="1"/>
    <col min="2" max="2" width="200.7109375" style="1" customWidth="1"/>
    <col min="3" max="3" width="9.140625" style="1"/>
    <col min="4" max="4" width="98.42578125" style="1" customWidth="1"/>
    <col min="5" max="16384" width="9.140625" style="1"/>
  </cols>
  <sheetData>
    <row r="1" spans="1:2" s="8" customFormat="1" ht="15.75" x14ac:dyDescent="0.25">
      <c r="A1" s="109"/>
      <c r="B1" s="111" t="s">
        <v>109</v>
      </c>
    </row>
    <row r="2" spans="1:2" s="8" customFormat="1" x14ac:dyDescent="0.25">
      <c r="A2" s="109"/>
      <c r="B2" s="31" t="s">
        <v>113</v>
      </c>
    </row>
    <row r="3" spans="1:2" x14ac:dyDescent="0.25">
      <c r="A3" s="110">
        <v>1</v>
      </c>
      <c r="B3" s="1" t="s">
        <v>212</v>
      </c>
    </row>
    <row r="4" spans="1:2" x14ac:dyDescent="0.25">
      <c r="A4" s="110">
        <v>2</v>
      </c>
      <c r="B4" s="1" t="s">
        <v>112</v>
      </c>
    </row>
    <row r="5" spans="1:2" x14ac:dyDescent="0.25">
      <c r="A5" s="110">
        <v>3</v>
      </c>
      <c r="B5" s="34" t="s">
        <v>204</v>
      </c>
    </row>
    <row r="6" spans="1:2" x14ac:dyDescent="0.25">
      <c r="A6" s="110">
        <v>4</v>
      </c>
      <c r="B6" s="34" t="s">
        <v>86</v>
      </c>
    </row>
    <row r="7" spans="1:2" x14ac:dyDescent="0.25">
      <c r="A7" s="110">
        <v>5</v>
      </c>
      <c r="B7" s="32" t="s">
        <v>217</v>
      </c>
    </row>
    <row r="8" spans="1:2" x14ac:dyDescent="0.25">
      <c r="A8" s="110">
        <v>6</v>
      </c>
      <c r="B8" s="32" t="s">
        <v>218</v>
      </c>
    </row>
    <row r="9" spans="1:2" x14ac:dyDescent="0.25">
      <c r="A9" s="110">
        <v>7</v>
      </c>
      <c r="B9" s="32" t="s">
        <v>225</v>
      </c>
    </row>
    <row r="10" spans="1:2" x14ac:dyDescent="0.25">
      <c r="A10" s="110">
        <v>8</v>
      </c>
      <c r="B10" s="32" t="s">
        <v>220</v>
      </c>
    </row>
    <row r="11" spans="1:2" x14ac:dyDescent="0.25">
      <c r="A11" s="110">
        <v>9</v>
      </c>
      <c r="B11" s="32" t="s">
        <v>82</v>
      </c>
    </row>
    <row r="12" spans="1:2" x14ac:dyDescent="0.25">
      <c r="A12" s="110">
        <v>10</v>
      </c>
      <c r="B12" s="32" t="s">
        <v>80</v>
      </c>
    </row>
    <row r="13" spans="1:2" x14ac:dyDescent="0.25">
      <c r="A13" s="110">
        <v>11</v>
      </c>
      <c r="B13" s="28" t="s">
        <v>150</v>
      </c>
    </row>
    <row r="14" spans="1:2" x14ac:dyDescent="0.25">
      <c r="A14" s="110">
        <v>12</v>
      </c>
      <c r="B14" s="41" t="s">
        <v>117</v>
      </c>
    </row>
    <row r="15" spans="1:2" x14ac:dyDescent="0.25">
      <c r="A15" s="110"/>
      <c r="B15" s="31" t="s">
        <v>197</v>
      </c>
    </row>
    <row r="16" spans="1:2" x14ac:dyDescent="0.25">
      <c r="A16" s="110">
        <v>13</v>
      </c>
      <c r="B16" s="1" t="s">
        <v>75</v>
      </c>
    </row>
    <row r="17" spans="1:7" x14ac:dyDescent="0.25">
      <c r="A17" s="110">
        <v>14</v>
      </c>
      <c r="B17" s="32" t="s">
        <v>251</v>
      </c>
    </row>
    <row r="18" spans="1:7" x14ac:dyDescent="0.25">
      <c r="A18" s="110">
        <v>15</v>
      </c>
      <c r="B18" s="32" t="s">
        <v>198</v>
      </c>
    </row>
    <row r="19" spans="1:7" x14ac:dyDescent="0.25">
      <c r="A19" s="110">
        <v>16</v>
      </c>
      <c r="B19" s="32" t="s">
        <v>110</v>
      </c>
    </row>
    <row r="20" spans="1:7" x14ac:dyDescent="0.25">
      <c r="A20" s="110">
        <v>17</v>
      </c>
      <c r="B20" s="32" t="s">
        <v>253</v>
      </c>
    </row>
    <row r="21" spans="1:7" x14ac:dyDescent="0.25">
      <c r="A21" s="110">
        <v>18</v>
      </c>
      <c r="B21" s="32" t="s">
        <v>111</v>
      </c>
    </row>
    <row r="22" spans="1:7" x14ac:dyDescent="0.25">
      <c r="A22" s="110">
        <v>19</v>
      </c>
      <c r="B22" s="32" t="s">
        <v>116</v>
      </c>
    </row>
    <row r="23" spans="1:7" x14ac:dyDescent="0.25">
      <c r="A23" s="110">
        <v>20</v>
      </c>
      <c r="B23" s="34" t="s">
        <v>203</v>
      </c>
    </row>
    <row r="24" spans="1:7" x14ac:dyDescent="0.25">
      <c r="A24" s="110">
        <v>21</v>
      </c>
      <c r="B24" s="32" t="s">
        <v>254</v>
      </c>
    </row>
    <row r="25" spans="1:7" x14ac:dyDescent="0.25">
      <c r="A25" s="110"/>
      <c r="B25" s="35" t="s">
        <v>114</v>
      </c>
    </row>
    <row r="26" spans="1:7" x14ac:dyDescent="0.25">
      <c r="A26" s="110">
        <v>22</v>
      </c>
      <c r="B26" s="31" t="s">
        <v>118</v>
      </c>
    </row>
    <row r="27" spans="1:7" x14ac:dyDescent="0.25">
      <c r="A27" s="110">
        <v>23</v>
      </c>
      <c r="B27" s="32" t="s">
        <v>122</v>
      </c>
    </row>
    <row r="28" spans="1:7" x14ac:dyDescent="0.25">
      <c r="A28" s="110">
        <v>24</v>
      </c>
      <c r="B28" s="32" t="s">
        <v>123</v>
      </c>
    </row>
    <row r="29" spans="1:7" x14ac:dyDescent="0.25">
      <c r="A29" s="110">
        <v>25</v>
      </c>
      <c r="B29" s="34" t="s">
        <v>119</v>
      </c>
      <c r="C29" s="29"/>
      <c r="D29" s="29"/>
      <c r="E29" s="29"/>
      <c r="F29" s="29"/>
      <c r="G29" s="29"/>
    </row>
    <row r="30" spans="1:7" x14ac:dyDescent="0.25">
      <c r="A30" s="110">
        <v>26</v>
      </c>
      <c r="B30" s="32" t="s">
        <v>141</v>
      </c>
      <c r="D30" s="35"/>
    </row>
    <row r="31" spans="1:7" x14ac:dyDescent="0.25">
      <c r="B31" s="34"/>
      <c r="D31" s="28"/>
    </row>
    <row r="32" spans="1:7" x14ac:dyDescent="0.25">
      <c r="B32" s="34"/>
      <c r="D32" s="42"/>
    </row>
    <row r="33" spans="2:4" x14ac:dyDescent="0.25">
      <c r="B33" s="32"/>
      <c r="D33" s="43"/>
    </row>
    <row r="34" spans="2:4" x14ac:dyDescent="0.25">
      <c r="B34" s="32"/>
      <c r="D34" s="28"/>
    </row>
    <row r="35" spans="2:4" x14ac:dyDescent="0.25">
      <c r="B35" s="28"/>
      <c r="D35" s="28"/>
    </row>
    <row r="36" spans="2:4" x14ac:dyDescent="0.25">
      <c r="D36" s="44"/>
    </row>
    <row r="37" spans="2:4" x14ac:dyDescent="0.25">
      <c r="B37" s="28"/>
      <c r="D37" s="44"/>
    </row>
    <row r="38" spans="2:4" x14ac:dyDescent="0.25">
      <c r="B38" s="41"/>
    </row>
  </sheetData>
  <sheetProtection algorithmName="SHA-512" hashValue="vt1/2bCc0ujBePKasay/8azjZTOs1XJaDglaB/SZ9uAe1TXaQhlliQFRyBJkHxBHPrNm8aEuBcD/jdIcWMRhdw==" saltValue="R3b23wGVaLr3VcNckyFvPw=="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12</vt:i4>
      </vt:variant>
      <vt:variant>
        <vt:lpstr>Benoemde bereiken</vt:lpstr>
      </vt:variant>
      <vt:variant>
        <vt:i4>3</vt:i4>
      </vt:variant>
    </vt:vector>
  </HeadingPairs>
  <TitlesOfParts>
    <vt:vector size="15" baseType="lpstr">
      <vt:lpstr>Algemene gegevens</vt:lpstr>
      <vt:lpstr>Prijzenblad meubilair</vt:lpstr>
      <vt:lpstr>Prijzenblad Interieurontwerp</vt:lpstr>
      <vt:lpstr>Prijzenblad ontwerp B</vt:lpstr>
      <vt:lpstr>Algemene eisen</vt:lpstr>
      <vt:lpstr>1. LL stoel PO</vt:lpstr>
      <vt:lpstr>2. LL tafel PO</vt:lpstr>
      <vt:lpstr>3. LL kruk PO</vt:lpstr>
      <vt:lpstr>4. DC bureau</vt:lpstr>
      <vt:lpstr>5. DC stoel</vt:lpstr>
      <vt:lpstr>6. GI Tafel</vt:lpstr>
      <vt:lpstr>7. Kasten</vt:lpstr>
      <vt:lpstr>'Algemene eisen'!_Hlk53649832</vt:lpstr>
      <vt:lpstr>'Algemene gegevens'!Afdrukbereik</vt:lpstr>
      <vt:lpstr>'Prijzenblad meubilair'!Afdrukbereik</vt:lpstr>
    </vt:vector>
  </TitlesOfParts>
  <Company>Alpha Adviesbureau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Kirsten de Jong</dc:creator>
  <cp:lastModifiedBy>Jan Veenstra</cp:lastModifiedBy>
  <cp:lastPrinted>2017-03-29T06:36:37Z</cp:lastPrinted>
  <dcterms:created xsi:type="dcterms:W3CDTF">2017-01-16T09:18:51Z</dcterms:created>
  <dcterms:modified xsi:type="dcterms:W3CDTF">2021-11-04T08:32:50Z</dcterms:modified>
</cp:coreProperties>
</file>