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\Aanbestedingen 2021\Gemeente Land van Cuijk\Brand\05) Nota van Inlichtingen - Definitief\"/>
    </mc:Choice>
  </mc:AlternateContent>
  <bookViews>
    <workbookView xWindow="0" yWindow="0" windowWidth="28800" windowHeight="14100"/>
  </bookViews>
  <sheets>
    <sheet name="Totaal" sheetId="1" r:id="rId1"/>
    <sheet name="Werkorganisatie CGM" sheetId="2" r:id="rId2"/>
    <sheet name="Boxmeer" sheetId="3" r:id="rId3"/>
    <sheet name="Cuijk" sheetId="4" r:id="rId4"/>
    <sheet name="Grave" sheetId="5" r:id="rId5"/>
    <sheet name="Mill en St Hubert" sheetId="6" r:id="rId6"/>
    <sheet name="St Anthoni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K44" i="4"/>
  <c r="K43" i="4"/>
  <c r="J40" i="7"/>
  <c r="J39" i="7"/>
  <c r="J38" i="7"/>
  <c r="H15" i="1" l="1"/>
  <c r="F15" i="1"/>
  <c r="D15" i="1"/>
  <c r="F9" i="1"/>
  <c r="H9" i="1" s="1"/>
  <c r="J54" i="7"/>
  <c r="H56" i="7"/>
  <c r="D19" i="1" s="1"/>
  <c r="I56" i="7"/>
  <c r="F19" i="1" s="1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H35" i="6"/>
  <c r="H27" i="6"/>
  <c r="H23" i="6"/>
  <c r="H18" i="6"/>
  <c r="I41" i="6"/>
  <c r="F17" i="1" s="1"/>
  <c r="H41" i="6"/>
  <c r="D17" i="1" s="1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44" i="5"/>
  <c r="I44" i="5"/>
  <c r="H44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H35" i="5"/>
  <c r="H17" i="1" l="1"/>
  <c r="H19" i="1"/>
  <c r="J56" i="7"/>
  <c r="J41" i="6"/>
  <c r="K48" i="4"/>
  <c r="K47" i="4"/>
  <c r="K46" i="4"/>
  <c r="K45" i="4"/>
  <c r="J34" i="4"/>
  <c r="J15" i="4"/>
  <c r="I9" i="4"/>
  <c r="J63" i="4"/>
  <c r="F13" i="1" s="1"/>
  <c r="I63" i="4"/>
  <c r="D13" i="1" s="1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I19" i="4"/>
  <c r="K19" i="4" s="1"/>
  <c r="K18" i="4"/>
  <c r="K17" i="4"/>
  <c r="K16" i="4"/>
  <c r="K14" i="4"/>
  <c r="K13" i="4"/>
  <c r="K12" i="4"/>
  <c r="K11" i="4"/>
  <c r="K10" i="4"/>
  <c r="K63" i="4" s="1"/>
  <c r="K15" i="4"/>
  <c r="H13" i="1" l="1"/>
  <c r="K9" i="4"/>
  <c r="M86" i="3"/>
  <c r="L86" i="3"/>
  <c r="K86" i="3"/>
  <c r="K88" i="3" s="1"/>
  <c r="D11" i="1" s="1"/>
  <c r="M55" i="3"/>
  <c r="M88" i="3" s="1"/>
  <c r="L55" i="3"/>
  <c r="L88" i="3" s="1"/>
  <c r="F11" i="1" s="1"/>
  <c r="F21" i="1" s="1"/>
  <c r="K55" i="3"/>
  <c r="H11" i="1" l="1"/>
  <c r="D21" i="1"/>
  <c r="H21" i="1"/>
  <c r="H23" i="1" s="1"/>
  <c r="J16" i="2"/>
</calcChain>
</file>

<file path=xl/comments1.xml><?xml version="1.0" encoding="utf-8"?>
<comments xmlns="http://schemas.openxmlformats.org/spreadsheetml/2006/main">
  <authors>
    <author>Claassen-Crooijmans, Julia</author>
  </authors>
  <commentList>
    <comment ref="G35" authorId="0" shapeId="0">
      <text>
        <r>
          <rPr>
            <b/>
            <sz val="9"/>
            <color indexed="81"/>
            <rFont val="Tahoma"/>
            <family val="2"/>
          </rPr>
          <t>Claassen-Crooijmans, Julia:</t>
        </r>
        <r>
          <rPr>
            <sz val="9"/>
            <color indexed="81"/>
            <rFont val="Tahoma"/>
            <family val="2"/>
          </rPr>
          <t xml:space="preserve">
Onderstaand de bedragen voor de herbouw (nieuwbouwwaarde genomen van het net gerealiseerde werk) 
Van de verschillende opstallen op de begraafplaats:
• Toiletgebouw: € 55.000,=
• Muren € 68.000,=
• Terreinschermen € 46.000,=
• Afscheidsruimte € 111.000,=
• Columbarium € 66.000,=
Totaalbedrag: € 346,000,00
Deze bedragen zijn exclusief 21% btw</t>
        </r>
      </text>
    </comment>
  </commentList>
</comments>
</file>

<file path=xl/comments2.xml><?xml version="1.0" encoding="utf-8"?>
<comments xmlns="http://schemas.openxmlformats.org/spreadsheetml/2006/main">
  <authors>
    <author>Henrieta van Thiel</author>
  </authors>
  <commentList>
    <comment ref="B33" authorId="0" shapeId="0">
      <text>
        <r>
          <rPr>
            <b/>
            <sz val="8"/>
            <color indexed="81"/>
            <rFont val="Tahoma"/>
            <family val="2"/>
          </rPr>
          <t>Henrieta van Thiel:</t>
        </r>
        <r>
          <rPr>
            <sz val="8"/>
            <color indexed="81"/>
            <rFont val="Tahoma"/>
            <family val="2"/>
          </rPr>
          <t xml:space="preserve">
Adreswijziging.
Voorheen Tolschestraat 2a.
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Henrieta van Thiel:</t>
        </r>
        <r>
          <rPr>
            <sz val="8"/>
            <color indexed="81"/>
            <rFont val="Tahoma"/>
            <family val="2"/>
          </rPr>
          <t xml:space="preserve">
Kadastraal K 544 wordt gebruikt door Archeologie Werkgroep.
Kadastraal K 545 wordt tijdleijk in gebruik gegeven door een particulier.</t>
        </r>
      </text>
    </comment>
  </commentList>
</comments>
</file>

<file path=xl/sharedStrings.xml><?xml version="1.0" encoding="utf-8"?>
<sst xmlns="http://schemas.openxmlformats.org/spreadsheetml/2006/main" count="2081" uniqueCount="797">
  <si>
    <t>Specificatie</t>
  </si>
  <si>
    <t xml:space="preserve">Werkorganisatie CGM </t>
  </si>
  <si>
    <t>Beversestraat 24</t>
  </si>
  <si>
    <t>5431 SH</t>
  </si>
  <si>
    <t>Cuijk</t>
  </si>
  <si>
    <t>Gemeentewerf</t>
  </si>
  <si>
    <t xml:space="preserve">Appèlplaats 1 </t>
  </si>
  <si>
    <t>5363 VS</t>
  </si>
  <si>
    <t>Velp</t>
  </si>
  <si>
    <t>ISD Kantoor</t>
  </si>
  <si>
    <t>Stadshuis</t>
  </si>
  <si>
    <t>Gemeentehuis</t>
  </si>
  <si>
    <t>Steen/hard</t>
  </si>
  <si>
    <t>Langenboomseweg 41</t>
  </si>
  <si>
    <t>5451 JH</t>
  </si>
  <si>
    <t>Mill</t>
  </si>
  <si>
    <t xml:space="preserve">Louis Jansenplein 1 </t>
  </si>
  <si>
    <t xml:space="preserve">5431 BV </t>
  </si>
  <si>
    <t>Zwaanstraat 7</t>
  </si>
  <si>
    <t>5431 BP</t>
  </si>
  <si>
    <t>Arnoud van Gelderweg 71</t>
  </si>
  <si>
    <t>5361 CV</t>
  </si>
  <si>
    <t>Grave</t>
  </si>
  <si>
    <t>Kerkstraat 1</t>
  </si>
  <si>
    <t xml:space="preserve">5451 BM </t>
  </si>
  <si>
    <t>Risico-adres</t>
  </si>
  <si>
    <t>Postcode</t>
  </si>
  <si>
    <t>Plaats</t>
  </si>
  <si>
    <t>Omschrijving</t>
  </si>
  <si>
    <t>Bouwaard</t>
  </si>
  <si>
    <t>Verzekerd</t>
  </si>
  <si>
    <t>Inventaris</t>
  </si>
  <si>
    <t>Taxatie</t>
  </si>
  <si>
    <t>Lengkeek</t>
  </si>
  <si>
    <t>12-2017</t>
  </si>
  <si>
    <t>Verzekerd bedrag</t>
  </si>
  <si>
    <t>Gemeente Boxmeer</t>
  </si>
  <si>
    <t>Molenweg 8c</t>
  </si>
  <si>
    <t>Schoolstraat 4</t>
  </si>
  <si>
    <t>Hoogstraat 6/8</t>
  </si>
  <si>
    <t>Pieter Brueghelstraat 51</t>
  </si>
  <si>
    <t>Raadhuisplein 1</t>
  </si>
  <si>
    <t>Steenstraat 105</t>
  </si>
  <si>
    <t>Steenstraat 162, 162a en 164</t>
  </si>
  <si>
    <t>Raamstraat 2</t>
  </si>
  <si>
    <t>Stationsweg 7</t>
  </si>
  <si>
    <t>Irenestraat 1-3</t>
  </si>
  <si>
    <t>Burg. Verkuijlstraat 60</t>
  </si>
  <si>
    <t>Beugenseweg (N621 tussen zijwegen Hazewinkel en Hoogeind</t>
  </si>
  <si>
    <t>Raetsingel 5</t>
  </si>
  <si>
    <t xml:space="preserve">De Kleffen 2a </t>
  </si>
  <si>
    <t>Dorpsstraat 50b</t>
  </si>
  <si>
    <t>Kerkplein 4 en 6</t>
  </si>
  <si>
    <t>Grotestraat 18 en 18a</t>
  </si>
  <si>
    <t>Katsestraat 51</t>
  </si>
  <si>
    <t>Laurentiusstraat 2</t>
  </si>
  <si>
    <t>Jeroen Boschstraat 49</t>
  </si>
  <si>
    <t>Mr. vd Bergplein 10</t>
  </si>
  <si>
    <t>Raetsingel 1</t>
  </si>
  <si>
    <t>St. Cornelisstraat 28a</t>
  </si>
  <si>
    <t xml:space="preserve">Theobaldusweg 50 </t>
  </si>
  <si>
    <t>Torenstraat 33</t>
  </si>
  <si>
    <t>Torenstraat 52</t>
  </si>
  <si>
    <t>Graafseweg 36b</t>
  </si>
  <si>
    <t>Kapelstraat 31</t>
  </si>
  <si>
    <t>Molenstraat 4</t>
  </si>
  <si>
    <t>Spoorstraat 17</t>
  </si>
  <si>
    <t>St. Rochusstraat 2</t>
  </si>
  <si>
    <t>Veerstraat 51</t>
  </si>
  <si>
    <t>Molenstraat 24</t>
  </si>
  <si>
    <t>unit ow Holthesedijk</t>
  </si>
  <si>
    <t>Valendries 32</t>
  </si>
  <si>
    <t>Dorpsstraat 24a</t>
  </si>
  <si>
    <t>Graafseweg 36</t>
  </si>
  <si>
    <t>Looi 5b</t>
  </si>
  <si>
    <t>Loonseweg 9</t>
  </si>
  <si>
    <t>Mgr. Geurtsstraat  27</t>
  </si>
  <si>
    <t>Past. van Berkelstr. 4a</t>
  </si>
  <si>
    <t>Raaijweg 15-17</t>
  </si>
  <si>
    <t>De Hoef 7</t>
  </si>
  <si>
    <t>Sportlaan 1</t>
  </si>
  <si>
    <t>Subtotaal gem. bezit:</t>
  </si>
  <si>
    <t>Onderwijs:</t>
  </si>
  <si>
    <t>Kloosterstraat 1</t>
  </si>
  <si>
    <t>Past. Jansenstraat 4</t>
  </si>
  <si>
    <t>Gen. Whistlerlaan 3</t>
  </si>
  <si>
    <t>Gen. Whistlerlaan 5</t>
  </si>
  <si>
    <t>Theobaldusweg 54</t>
  </si>
  <si>
    <t>Gildestraat 29</t>
  </si>
  <si>
    <t>De Goeijstraat 1</t>
  </si>
  <si>
    <t>Weijerstraat 2</t>
  </si>
  <si>
    <t>J Marisstraat 2</t>
  </si>
  <si>
    <t>Grotestraat 68</t>
  </si>
  <si>
    <t>Frans Halsstraat 29</t>
  </si>
  <si>
    <t>Past. Kerstenstraat 38</t>
  </si>
  <si>
    <t>Kerkstraat Zuid 24</t>
  </si>
  <si>
    <t>Kerkveld 2</t>
  </si>
  <si>
    <t>Kerkveld 4</t>
  </si>
  <si>
    <t>St. Cornelisstraat 14</t>
  </si>
  <si>
    <t>Moerkamp 73</t>
  </si>
  <si>
    <t>Stationsweg 38</t>
  </si>
  <si>
    <t>Bilderbeekstraat 27</t>
  </si>
  <si>
    <t>Stationsweg 38, Bilderbeekstraat 27</t>
  </si>
  <si>
    <t>Dr Peelenstraat 14</t>
  </si>
  <si>
    <t>Stationsweg 5</t>
  </si>
  <si>
    <t>Stationsweg 38 a</t>
  </si>
  <si>
    <t>Kerkstraat 10</t>
  </si>
  <si>
    <t>Stationsweg 40</t>
  </si>
  <si>
    <t>Stationsweg 38b</t>
  </si>
  <si>
    <t>Stationsweg 40b</t>
  </si>
  <si>
    <t>5821ea</t>
  </si>
  <si>
    <t>Vierlingsbeek</t>
  </si>
  <si>
    <t>5441al</t>
  </si>
  <si>
    <t>Oeffelt</t>
  </si>
  <si>
    <t>Brandweergarage</t>
  </si>
  <si>
    <t>5831ge</t>
  </si>
  <si>
    <t>Boxmeer</t>
  </si>
  <si>
    <t>2 woningen Grondbedrijf</t>
  </si>
  <si>
    <t>5831xp</t>
  </si>
  <si>
    <t xml:space="preserve">1 woonunit </t>
  </si>
  <si>
    <t>5831jx</t>
  </si>
  <si>
    <t xml:space="preserve">Gemeentehuis </t>
  </si>
  <si>
    <t>5831jj</t>
  </si>
  <si>
    <t>Gemeentehuis SOZA,  50 werkplekken</t>
  </si>
  <si>
    <t>5831jk</t>
  </si>
  <si>
    <t>3 woningen, waarvan 1 met een praktijkruimte fysiotherapie</t>
  </si>
  <si>
    <t>5831at</t>
  </si>
  <si>
    <t>Varkensstallen grondbedrijf</t>
  </si>
  <si>
    <t>5831cr</t>
  </si>
  <si>
    <t>5831eb</t>
  </si>
  <si>
    <t>Gemeente, Stg. Spring kinderopvang</t>
  </si>
  <si>
    <t>5831el</t>
  </si>
  <si>
    <t>Schuilhut Portaal De Vilt (houtbouw)</t>
  </si>
  <si>
    <t xml:space="preserve">5831kc </t>
  </si>
  <si>
    <t>The Unit</t>
  </si>
  <si>
    <t>5825da</t>
  </si>
  <si>
    <t>Overloon</t>
  </si>
  <si>
    <t>Blokhut Overloon</t>
  </si>
  <si>
    <t>5835ah</t>
  </si>
  <si>
    <t>Beugen</t>
  </si>
  <si>
    <t>Jeugdhuis Bougheim</t>
  </si>
  <si>
    <t>5835at</t>
  </si>
  <si>
    <t>MFC Het Kruispunt</t>
  </si>
  <si>
    <t>5821ae</t>
  </si>
  <si>
    <t>Jeugdhuis Gryphus</t>
  </si>
  <si>
    <t>5441xc</t>
  </si>
  <si>
    <t>Jeugdhuis Mannekino</t>
  </si>
  <si>
    <t>5821aw</t>
  </si>
  <si>
    <t>Joffershof (gemeenschapshuis incl. peuterspeelzaal)</t>
  </si>
  <si>
    <t>5831vv</t>
  </si>
  <si>
    <t>De Driewiek</t>
  </si>
  <si>
    <t>5447aw</t>
  </si>
  <si>
    <t>Rijkevoort</t>
  </si>
  <si>
    <t>Dorpshuis "De Poel"</t>
  </si>
  <si>
    <t>5831kc</t>
  </si>
  <si>
    <t>De Weijer</t>
  </si>
  <si>
    <t>5827al</t>
  </si>
  <si>
    <t>Vortum-Mullem</t>
  </si>
  <si>
    <t>Jeugdhuis Vortum-Mullem Ut Benkske</t>
  </si>
  <si>
    <t>5825bl</t>
  </si>
  <si>
    <t>Peuterspeelzaal Smurfje</t>
  </si>
  <si>
    <t>5836aj</t>
  </si>
  <si>
    <t>Sambeek</t>
  </si>
  <si>
    <t>Afscheidsruimte begraafplaats Sambeek, incl. toiletgebouw, muren, terreinschermen en columbarium</t>
  </si>
  <si>
    <t>5836an</t>
  </si>
  <si>
    <t>Buurthuis Elsenhof</t>
  </si>
  <si>
    <t>5831ab</t>
  </si>
  <si>
    <t>Scouting</t>
  </si>
  <si>
    <t>5447aa</t>
  </si>
  <si>
    <t>Molen Luctor et Emergo</t>
  </si>
  <si>
    <t>5441ab</t>
  </si>
  <si>
    <t>Molen De Vooruitgang</t>
  </si>
  <si>
    <t>5821bb</t>
  </si>
  <si>
    <t>Het Koningskerkje</t>
  </si>
  <si>
    <t>5831cg</t>
  </si>
  <si>
    <t>Kapel Rochus</t>
  </si>
  <si>
    <t>5831jm</t>
  </si>
  <si>
    <t>Kapel/Vergaderruimte Nepomuk</t>
  </si>
  <si>
    <t>5835az</t>
  </si>
  <si>
    <t>Martinusmolen</t>
  </si>
  <si>
    <t>5825jg</t>
  </si>
  <si>
    <t>werf, bouwkeet 5x4 mtr</t>
  </si>
  <si>
    <t>5831dv</t>
  </si>
  <si>
    <t>Bergplaats O.W.</t>
  </si>
  <si>
    <t>Sporthal De Slatert</t>
  </si>
  <si>
    <t xml:space="preserve">Clublokaal duivenvereniging en honkbalclub Royals </t>
  </si>
  <si>
    <t>5441xb</t>
  </si>
  <si>
    <t>Sporthal Meercamp</t>
  </si>
  <si>
    <t>5824ag</t>
  </si>
  <si>
    <t>Holthees</t>
  </si>
  <si>
    <t>Blokhut Holthees + bijgebouwen, incl. zonnepanelen</t>
  </si>
  <si>
    <t>5823ab</t>
  </si>
  <si>
    <t>Maashees</t>
  </si>
  <si>
    <t>Sporthal De Zevensprong</t>
  </si>
  <si>
    <t>5836bj</t>
  </si>
  <si>
    <t>Sporthal De Warandahal</t>
  </si>
  <si>
    <t>5825al</t>
  </si>
  <si>
    <t>Sporthal De Raaijhal</t>
  </si>
  <si>
    <t>5845hr</t>
  </si>
  <si>
    <t xml:space="preserve">Sint Anthonis </t>
  </si>
  <si>
    <t>woonwagen "klokgieter"</t>
  </si>
  <si>
    <t xml:space="preserve">Sporthal </t>
  </si>
  <si>
    <t>5821ba</t>
  </si>
  <si>
    <t>Basisschool Laurentiushof</t>
  </si>
  <si>
    <t>5821az</t>
  </si>
  <si>
    <t>gymnastieklokaal</t>
  </si>
  <si>
    <t>5825az</t>
  </si>
  <si>
    <t>Basisschool St.Josef, bovenbouw</t>
  </si>
  <si>
    <t>Basisschool St.Josef, onderbouw</t>
  </si>
  <si>
    <t>5824aa</t>
  </si>
  <si>
    <t>Basisschool St. Josef en gymnastieklokaal</t>
  </si>
  <si>
    <t>5823ah</t>
  </si>
  <si>
    <t>Basisschool St. Antonius</t>
  </si>
  <si>
    <t>5831jv</t>
  </si>
  <si>
    <t>Basisschool De Weijerwereld</t>
  </si>
  <si>
    <t>5831bk</t>
  </si>
  <si>
    <t>Basisschool De Canada's</t>
  </si>
  <si>
    <t>5836ah</t>
  </si>
  <si>
    <t>Basisschool De Bolster</t>
  </si>
  <si>
    <t>5831ca</t>
  </si>
  <si>
    <t>Jenaplan Kindcentrum 
(BS De Peppels en Canadas)</t>
  </si>
  <si>
    <t>5831ew</t>
  </si>
  <si>
    <t>Basisschool scholengemeenschap Palet met voorziening</t>
  </si>
  <si>
    <t>5441ak</t>
  </si>
  <si>
    <t>Basisschool Het Telraam</t>
  </si>
  <si>
    <t>5447av</t>
  </si>
  <si>
    <t>Basisschool Klimop</t>
  </si>
  <si>
    <t>gymnastieklokaal Schutsboom</t>
  </si>
  <si>
    <t>Basisschool St Anna</t>
  </si>
  <si>
    <t>5835bp</t>
  </si>
  <si>
    <t>Basisschool Onze Bouwsteen</t>
  </si>
  <si>
    <t>Elzendaal College</t>
  </si>
  <si>
    <t>5831cw</t>
  </si>
  <si>
    <t>Elzendaal College noodlokalen</t>
  </si>
  <si>
    <t>5831cr /      5831cw</t>
  </si>
  <si>
    <t>Elzendaal College incl.  Noodlokaten: Computerapparatuur, Algemeen en niet op vaste taxatie</t>
  </si>
  <si>
    <t>5831eg</t>
  </si>
  <si>
    <t>Metameer</t>
  </si>
  <si>
    <t>Metameer, tijdelijke sporthal</t>
  </si>
  <si>
    <t>5445ad</t>
  </si>
  <si>
    <t>Landhorst</t>
  </si>
  <si>
    <t>Metameer, onderwijs aan AMV-ers vanuit AZC Overloon</t>
  </si>
  <si>
    <t>Speelleercentrum 't Bolwerk</t>
  </si>
  <si>
    <t>PRO college Boxmeer</t>
  </si>
  <si>
    <t>Metameer, gymzaal</t>
  </si>
  <si>
    <t>Brandweerkazerne</t>
  </si>
  <si>
    <t>Woonhuis Grondbedrijf</t>
  </si>
  <si>
    <t>Woning</t>
  </si>
  <si>
    <t>BTW</t>
  </si>
  <si>
    <t>excl.btw</t>
  </si>
  <si>
    <t>incl. btw</t>
  </si>
  <si>
    <t>incl.4% btw</t>
  </si>
  <si>
    <t>btw deels, 37% excl. BTW</t>
  </si>
  <si>
    <t>btw deels excl. namelijk deel van de Bieb, bieb is 677/4246 deel = 1.674.163,92</t>
  </si>
  <si>
    <t>incl. 5% btw</t>
  </si>
  <si>
    <t>4043317.nr.53.blz.60</t>
  </si>
  <si>
    <t>4043317.nr.31.blz.38</t>
  </si>
  <si>
    <t>niet getaxeerd</t>
  </si>
  <si>
    <t>4043317.nr.6.blz.13</t>
  </si>
  <si>
    <t>4043317.nr.7.blz.14</t>
  </si>
  <si>
    <t>4043317.nr.8.blz.15</t>
  </si>
  <si>
    <t>4043317.nr.32.blz.39</t>
  </si>
  <si>
    <t>4043317.nr.9.blz.16</t>
  </si>
  <si>
    <t>4043317.nr.37.blz.44</t>
  </si>
  <si>
    <t>4043317.nr.1.blz.8</t>
  </si>
  <si>
    <t>4043317.nr.2.blz.9</t>
  </si>
  <si>
    <t>4043317.nr.54.blz.61</t>
  </si>
  <si>
    <t>4043317.nr.33.blz.40</t>
  </si>
  <si>
    <t>4043317.nr.55.blz.62</t>
  </si>
  <si>
    <t>4043317.nr.10.blz.17</t>
  </si>
  <si>
    <t>4043317.nr.44.blz.51</t>
  </si>
  <si>
    <t>4043317.nr.11.blz.18</t>
  </si>
  <si>
    <t>4043317.nr.38.blz.45</t>
  </si>
  <si>
    <t>4043317.nr.48.blz.55</t>
  </si>
  <si>
    <t>4043317.nr.49.blz.56</t>
  </si>
  <si>
    <t>4043317.nr.12.blz.19</t>
  </si>
  <si>
    <t>4043317.nr.45.blz.52</t>
  </si>
  <si>
    <t>4043317.nr.34.blz.41</t>
  </si>
  <si>
    <t>4043317.nr.56.blz.63</t>
  </si>
  <si>
    <t>4043317.nr.13.blz.20</t>
  </si>
  <si>
    <t>4043317.nr.14.blz.21</t>
  </si>
  <si>
    <t>4043317.nr.3.blz.10</t>
  </si>
  <si>
    <t>4043317.nr.39.blz.46</t>
  </si>
  <si>
    <t>4043317.nr.15.blz.22</t>
  </si>
  <si>
    <t>4043317.nr.4.blz.11</t>
  </si>
  <si>
    <t>4043317.nr.16.blz.23</t>
  </si>
  <si>
    <t>4043317.nr.35.blz.42</t>
  </si>
  <si>
    <t>4043317.nr.27.blz.34</t>
  </si>
  <si>
    <t>4043317.nr.26.blz.36</t>
  </si>
  <si>
    <t>4043317.nr.50.blz.57</t>
  </si>
  <si>
    <t>4043317.nr.40.blz.47</t>
  </si>
  <si>
    <t>4043317.nr.52.blz.59</t>
  </si>
  <si>
    <t>4043317.nr.57.blz.64</t>
  </si>
  <si>
    <t>4043317.nr.58.blz.65</t>
  </si>
  <si>
    <t>4043317.nr.41.blz.48</t>
  </si>
  <si>
    <t>4043317.nr.42.blz.49</t>
  </si>
  <si>
    <t>4043317.nr.43.blz.50</t>
  </si>
  <si>
    <t>4043317.nr.28.blz.35</t>
  </si>
  <si>
    <t>4043317.nr.30.blz.37</t>
  </si>
  <si>
    <t>4043317.nr.17.blz.24</t>
  </si>
  <si>
    <t>4043317.nr.18.blz.25</t>
  </si>
  <si>
    <t>4043317.nr.51.blz.58</t>
  </si>
  <si>
    <t>4043317.nr.19.blz.26</t>
  </si>
  <si>
    <t>4043317.nr.20.blz.27</t>
  </si>
  <si>
    <t>4043317.nr.36.blz.43</t>
  </si>
  <si>
    <t>4043317.nr.46.blz.53</t>
  </si>
  <si>
    <t>4043317.nr.47.blz.54</t>
  </si>
  <si>
    <t>4043317.nr.59.blz.66</t>
  </si>
  <si>
    <t>4043317.nr.5.blz.12</t>
  </si>
  <si>
    <t>4043317.nr.21.blz.28</t>
  </si>
  <si>
    <t>4043317.nr.22.blz.29</t>
  </si>
  <si>
    <t>4043317.nr.23.blz.30</t>
  </si>
  <si>
    <t>inboedel over 3 locaties getaxeerd</t>
  </si>
  <si>
    <t xml:space="preserve">4043317.nr.24.blz.31
</t>
  </si>
  <si>
    <t>4043317.nr.25.blz.32</t>
  </si>
  <si>
    <t>4043317.nr.26.blz.33</t>
  </si>
  <si>
    <t>ivm sloop 2019</t>
  </si>
  <si>
    <t>4043317-35</t>
  </si>
  <si>
    <t>4043317-37</t>
  </si>
  <si>
    <t>4043317-42</t>
  </si>
  <si>
    <t>4043317-29</t>
  </si>
  <si>
    <t>4043317-21</t>
  </si>
  <si>
    <t>4043317-30</t>
  </si>
  <si>
    <t>4043317-14</t>
  </si>
  <si>
    <t>4043317-15</t>
  </si>
  <si>
    <t>4043317-16</t>
  </si>
  <si>
    <t>4043317-36</t>
  </si>
  <si>
    <t>4043317-24</t>
  </si>
  <si>
    <t>4043317-2</t>
  </si>
  <si>
    <t>4043317-20</t>
  </si>
  <si>
    <t>4043317-4</t>
  </si>
  <si>
    <t>4043317-6</t>
  </si>
  <si>
    <t>4043317-5</t>
  </si>
  <si>
    <t>4043317-3</t>
  </si>
  <si>
    <t>4043317-10</t>
  </si>
  <si>
    <t>4043317-40</t>
  </si>
  <si>
    <t>zit bij Jenaplan Kindcentrum</t>
  </si>
  <si>
    <t>4043317-1</t>
  </si>
  <si>
    <t>4043317-39</t>
  </si>
  <si>
    <t>4043317-13</t>
  </si>
  <si>
    <t>4043317-22</t>
  </si>
  <si>
    <t>4043317-17</t>
  </si>
  <si>
    <t>4043317-18</t>
  </si>
  <si>
    <t>4043317-27</t>
  </si>
  <si>
    <t>4043317-23</t>
  </si>
  <si>
    <t>4043317-38</t>
  </si>
  <si>
    <t>ivm sloop</t>
  </si>
  <si>
    <t>4043317-28
4043317-44</t>
  </si>
  <si>
    <t>4043317-43</t>
  </si>
  <si>
    <t>sept. 2019 bijgeschreven</t>
  </si>
  <si>
    <t>4043317-41</t>
  </si>
  <si>
    <t>4043317-7</t>
  </si>
  <si>
    <t>Gebouwen</t>
  </si>
  <si>
    <t xml:space="preserve"> </t>
  </si>
  <si>
    <t>Totaal</t>
  </si>
  <si>
    <t>Subtotaal onderwijs</t>
  </si>
  <si>
    <t>Gemeentelijk bezit:</t>
  </si>
  <si>
    <t>brandweer</t>
  </si>
  <si>
    <t>gebouwen overig</t>
  </si>
  <si>
    <t>B.90.050.01.01</t>
  </si>
  <si>
    <t>6.661.10.10</t>
  </si>
  <si>
    <t xml:space="preserve">B.01.01.07.65 </t>
  </si>
  <si>
    <t xml:space="preserve">gebouwen overig </t>
  </si>
  <si>
    <t>B.02.01.01.65</t>
  </si>
  <si>
    <t>B.01.01.05.00/433365</t>
  </si>
  <si>
    <t xml:space="preserve">I.101.20.90.24 </t>
  </si>
  <si>
    <t>gemeensch.jeugdh.</t>
  </si>
  <si>
    <t>5.540.75.80</t>
  </si>
  <si>
    <t>monumenten</t>
  </si>
  <si>
    <t>openbare werken</t>
  </si>
  <si>
    <t>sport</t>
  </si>
  <si>
    <t>woonwagen</t>
  </si>
  <si>
    <t>basisschool</t>
  </si>
  <si>
    <t>school VO</t>
  </si>
  <si>
    <t>5.443.10.80</t>
  </si>
  <si>
    <t>B.01.01.13.00</t>
  </si>
  <si>
    <t>6.621.50.80/438399</t>
  </si>
  <si>
    <t>kinderkenniscentrum</t>
  </si>
  <si>
    <t>praktijkschool</t>
  </si>
  <si>
    <t>Onderdeel</t>
  </si>
  <si>
    <t>Interne kostenplaats</t>
  </si>
  <si>
    <t>Gemeente Cuijk</t>
  </si>
  <si>
    <t>Akkerweg 1</t>
  </si>
  <si>
    <t>Vianen</t>
  </si>
  <si>
    <t>Akkerweg 3</t>
  </si>
  <si>
    <t>Beerseweg 2</t>
  </si>
  <si>
    <t>Haps</t>
  </si>
  <si>
    <t>Vianen (NB)</t>
  </si>
  <si>
    <t>Berkenkamp 2</t>
  </si>
  <si>
    <t>Bernhardstraat 5</t>
  </si>
  <si>
    <t>Bostulp 52</t>
  </si>
  <si>
    <t>Burgemeester van de Braakplein 2</t>
  </si>
  <si>
    <t>Castellum 1</t>
  </si>
  <si>
    <t>Beers (NB)</t>
  </si>
  <si>
    <t>Eurodreef 1</t>
  </si>
  <si>
    <t>Galberg 2a</t>
  </si>
  <si>
    <t>Galberg2</t>
  </si>
  <si>
    <t>Gansakker 20 t/m 30</t>
  </si>
  <si>
    <t>Graafschap 1</t>
  </si>
  <si>
    <t>Grotestraat 14 en 14b</t>
  </si>
  <si>
    <t>Grotestraat 62</t>
  </si>
  <si>
    <t>Hardweg/Eindsestraat</t>
  </si>
  <si>
    <t>Haringsestraat 7</t>
  </si>
  <si>
    <t>Havikshorst 23</t>
  </si>
  <si>
    <t>Linden</t>
  </si>
  <si>
    <t>Heeswijk 42 by</t>
  </si>
  <si>
    <t>Helwigstraat 1a</t>
  </si>
  <si>
    <t>Den Oeiep ongenummerd</t>
  </si>
  <si>
    <t>Heuf 3</t>
  </si>
  <si>
    <t>Irenestraat 11a</t>
  </si>
  <si>
    <t>Keersluisweg 9</t>
  </si>
  <si>
    <t>Kerkstraat 5</t>
  </si>
  <si>
    <t>Katwijk</t>
  </si>
  <si>
    <t>Gemeenschapshuis 't Akkertje (incl. zonnepanelen)</t>
  </si>
  <si>
    <t>11-2014</t>
  </si>
  <si>
    <t>Inbraakalarm</t>
  </si>
  <si>
    <t>Borg met doorm.</t>
  </si>
  <si>
    <t>NEN2535 BMI</t>
  </si>
  <si>
    <t>Met doormelding</t>
  </si>
  <si>
    <t>Sporthal/zaal Welnietoch</t>
  </si>
  <si>
    <t>sporthal/wijk-/buurtcentrum "De Stappert"</t>
  </si>
  <si>
    <t>Basisschool Akkerwinde</t>
  </si>
  <si>
    <t>Wijk-/buurtcentrum</t>
  </si>
  <si>
    <t>Gemeentewerf inclusief zonnepanelen</t>
  </si>
  <si>
    <t>Basisschool De Waai</t>
  </si>
  <si>
    <t>11-2017</t>
  </si>
  <si>
    <t>Basisschool De Waai + Gymzaal Bostulp</t>
  </si>
  <si>
    <t>Steunpunt voor bejaarden</t>
  </si>
  <si>
    <t>Oude kerktoren</t>
  </si>
  <si>
    <t>Basisschool De Regenboog</t>
  </si>
  <si>
    <t>Verenigingsgebouw/scouting incl. zonnepanelen</t>
  </si>
  <si>
    <t>Zonnepanelen</t>
  </si>
  <si>
    <t>Kinderboerderij</t>
  </si>
  <si>
    <t>Bergingen/sanitairruimtes / 6 woonwagens</t>
  </si>
  <si>
    <t>Plaatmateriaal</t>
  </si>
  <si>
    <t>Noodgebouw peuterspeelzaal</t>
  </si>
  <si>
    <t>Sporthal/wijk-/buurtcentrum "De Kloosterhof"</t>
  </si>
  <si>
    <t>Inventaris verzekerd via beheerstichting</t>
  </si>
  <si>
    <t>Schouwburg incl. zonnepanelen</t>
  </si>
  <si>
    <t>Inventaris geen eigendom gemeente</t>
  </si>
  <si>
    <t>Toiletgebouw 3 cabines</t>
  </si>
  <si>
    <t>Kleedlokalen V.V. Hapse Boys</t>
  </si>
  <si>
    <t>Basisschool De Wingerd</t>
  </si>
  <si>
    <t>Agrarisch gebouw</t>
  </si>
  <si>
    <t>Basisschool incl. kinderdagverblijf "De Nienekes" + noodgebouw</t>
  </si>
  <si>
    <t>Hertenkamp</t>
  </si>
  <si>
    <t>Hout</t>
  </si>
  <si>
    <t>Kleedlokalen VV H.B.V.</t>
  </si>
  <si>
    <t>Steunpunt ouderenzorg Mariagaarde</t>
  </si>
  <si>
    <t>12-2014</t>
  </si>
  <si>
    <t>Keersluis</t>
  </si>
  <si>
    <t>Basisschool/peuterspeelzaal "Nijntje" + Jeugdcentrum "Caboose"</t>
  </si>
  <si>
    <t>Kerstraat 7</t>
  </si>
  <si>
    <t>Basisschool de Bongerd</t>
  </si>
  <si>
    <t>Kerkstraat 12</t>
  </si>
  <si>
    <t>Carillon in zuidertoren RK Martinuskerk</t>
  </si>
  <si>
    <t>01-2017</t>
  </si>
  <si>
    <t>Kantoor/multifunctioneel gebruik</t>
  </si>
  <si>
    <t>Kerkstraat 14</t>
  </si>
  <si>
    <t>Winkel/showroom</t>
  </si>
  <si>
    <t>Kerkstraat 44</t>
  </si>
  <si>
    <t>Gemeenschapshuis</t>
  </si>
  <si>
    <t>Lavendel 2a</t>
  </si>
  <si>
    <t>Liesmortel 19</t>
  </si>
  <si>
    <t>Sint Agatha</t>
  </si>
  <si>
    <t>Basisschool De Lindekring</t>
  </si>
  <si>
    <t>Liesmortel 46</t>
  </si>
  <si>
    <t>Multifunctioneel centrum MFA incl. zonnepanelen</t>
  </si>
  <si>
    <t>Louis Jansenplein 1</t>
  </si>
  <si>
    <t>Maasstraat 17</t>
  </si>
  <si>
    <t>Kantoor/VVV winkel</t>
  </si>
  <si>
    <t>Kantoor/voormalig gemeentehuis</t>
  </si>
  <si>
    <t>Basisschool Het Startblok</t>
  </si>
  <si>
    <t>Noodgebouw jongerencentrum</t>
  </si>
  <si>
    <t>Molenstraat 19</t>
  </si>
  <si>
    <t>Patrijzenveld 117</t>
  </si>
  <si>
    <t>Robijnlaan 78</t>
  </si>
  <si>
    <t>Sint Annastraat 4</t>
  </si>
  <si>
    <t>Stokvoortsestraat 1</t>
  </si>
  <si>
    <t>Woning met 2 houten garages</t>
  </si>
  <si>
    <t>Parkeergarage</t>
  </si>
  <si>
    <t>Smidstraat 37</t>
  </si>
  <si>
    <t>Sportlaan 3A</t>
  </si>
  <si>
    <t>Kleedlokalen VV Siol</t>
  </si>
  <si>
    <t>Sportlaan 7</t>
  </si>
  <si>
    <t>Sportlaan 11</t>
  </si>
  <si>
    <t>Sportlaan 13</t>
  </si>
  <si>
    <t>Kleedlokalen Hockeyclub</t>
  </si>
  <si>
    <t>Kleedlokalen The Bullfighters</t>
  </si>
  <si>
    <t>Kleedlokalen VV J.V.C.</t>
  </si>
  <si>
    <t>Venstraat 13-15-17</t>
  </si>
  <si>
    <t>WPF Ghijssenstraat 2</t>
  </si>
  <si>
    <t>Zwaanstraat 5-7</t>
  </si>
  <si>
    <t xml:space="preserve">Valuwe 1 </t>
  </si>
  <si>
    <t>Dassenburcht 36 a/tm d</t>
  </si>
  <si>
    <t>Bergingen bij woonwagens 3</t>
  </si>
  <si>
    <t>Schoolgebouw Dr. Jan de Quay</t>
  </si>
  <si>
    <t>Kantoor Dienstencentrum</t>
  </si>
  <si>
    <t>MFA De Valuwe (voorheen Sint Jozefkerk)</t>
  </si>
  <si>
    <t>IKC incl. gym/sportzaal en haar gebruikers:</t>
  </si>
  <si>
    <t>05-2018</t>
  </si>
  <si>
    <t>09-2017</t>
  </si>
  <si>
    <t>X</t>
  </si>
  <si>
    <t>Gemeente Grave</t>
  </si>
  <si>
    <t>Burgemeester Ficqlaan</t>
  </si>
  <si>
    <t>Dierenpark</t>
  </si>
  <si>
    <t>01-2015</t>
  </si>
  <si>
    <t>Burgemeester Ficqlaan 2</t>
  </si>
  <si>
    <t>Peuterspeelzaal  de bolle boosjes</t>
  </si>
  <si>
    <t>Dr.Wierstraat 1b</t>
  </si>
  <si>
    <t>Gebouw regeninstallatie sportcomplex Bikkelkamp</t>
  </si>
  <si>
    <t>Estersveldlaan 41</t>
  </si>
  <si>
    <t>Gemeenschapshuis Esterade</t>
  </si>
  <si>
    <t>Clubgebouw Scouting</t>
  </si>
  <si>
    <t>Kerk-exporuimte</t>
  </si>
  <si>
    <t>Mon. Hampoort incl. woonhuis</t>
  </si>
  <si>
    <t>Algemene begraafplaats</t>
  </si>
  <si>
    <t>Klokkencarillon</t>
  </si>
  <si>
    <t>Mortuarium/Begraafplaats</t>
  </si>
  <si>
    <t>Oude Raadhuis</t>
  </si>
  <si>
    <t>Bedrijfsruimte Ponystal 't Wiel</t>
  </si>
  <si>
    <t>Berging/sanitaire units</t>
  </si>
  <si>
    <t>Brede school Grave West</t>
  </si>
  <si>
    <t>Brede school Grave / basisschool Raamdonk</t>
  </si>
  <si>
    <t>Brede school Grave / basisschool de Wegwijzer</t>
  </si>
  <si>
    <t>Onderwijsinstelling Visio</t>
  </si>
  <si>
    <t>Basisschool De Bongerd</t>
  </si>
  <si>
    <t>Basisschool De Ester</t>
  </si>
  <si>
    <t>Merlet College Land van Cuyk</t>
  </si>
  <si>
    <t>Woonwagen aangepast</t>
  </si>
  <si>
    <t>Woonwagen 15X4 inp. san.+ zadeldak</t>
  </si>
  <si>
    <t>Gemeenschapshuis 't Trefpunt</t>
  </si>
  <si>
    <t>gedeelte complex "De Binckhof"</t>
  </si>
  <si>
    <t>2 voormalige waterschapsgebouwtjes</t>
  </si>
  <si>
    <t>Bergingen voor verhuur</t>
  </si>
  <si>
    <t>Brede School Grave Oost</t>
  </si>
  <si>
    <t>Basisschool De Sprankel</t>
  </si>
  <si>
    <t>Basisschool Hartenaas</t>
  </si>
  <si>
    <t>Gemeenschapshuis 't Dorphuus</t>
  </si>
  <si>
    <t>Pastoor Loefsweg 1</t>
  </si>
  <si>
    <t>St.Elisabethstraat 10</t>
  </si>
  <si>
    <t>Estersveldlaan 2</t>
  </si>
  <si>
    <t>Torenplein 1</t>
  </si>
  <si>
    <t>Hogenakker 14</t>
  </si>
  <si>
    <t>Gassel</t>
  </si>
  <si>
    <t>Hoofdwagt 2</t>
  </si>
  <si>
    <t>Lageweg 4</t>
  </si>
  <si>
    <t>Smient 14 t/m 24</t>
  </si>
  <si>
    <t>Burgemeester Ficqlaan 4</t>
  </si>
  <si>
    <t>Jan van Cuykdijk 1</t>
  </si>
  <si>
    <t>Schoolstraat 8</t>
  </si>
  <si>
    <t>St. Machutusweg 2 A</t>
  </si>
  <si>
    <t>Escharen</t>
  </si>
  <si>
    <t>Stoofweg 4</t>
  </si>
  <si>
    <t>Smient 14</t>
  </si>
  <si>
    <t>Smient 16</t>
  </si>
  <si>
    <t>Beukenlaan 11</t>
  </si>
  <si>
    <t>Beukenlaan 6</t>
  </si>
  <si>
    <t>Appèlplaats 1</t>
  </si>
  <si>
    <t>Steegschenhofscheweg ONG</t>
  </si>
  <si>
    <t>4 Bergingen Noorderblok aan de Ruyterstraat Grave</t>
  </si>
  <si>
    <t>Gasthuishoeve 1-3-5-7</t>
  </si>
  <si>
    <t>Gasthuishoeve 1</t>
  </si>
  <si>
    <t>Gasthuishoeve 3</t>
  </si>
  <si>
    <t>Meester Bongaardsweg 2</t>
  </si>
  <si>
    <t>Mgr.Borretweg 10 A</t>
  </si>
  <si>
    <t>Oude Raadhuis - bezoekerscentrum Zuidwaterlinie en Tourist Information</t>
  </si>
  <si>
    <t>Psz is verhuisd naar Brede school Grave West</t>
  </si>
  <si>
    <t>06-2017</t>
  </si>
  <si>
    <t>01-015</t>
  </si>
  <si>
    <t>12-2015</t>
  </si>
  <si>
    <t>01-2018</t>
  </si>
  <si>
    <t>09-2018</t>
  </si>
  <si>
    <t>11-2018</t>
  </si>
  <si>
    <t>Verzekerde bedragen</t>
  </si>
  <si>
    <t>gedeelte complex "De Binckhof" (St. Jozef)</t>
  </si>
  <si>
    <t>Brandsestraat 1C</t>
  </si>
  <si>
    <t>5451 NW</t>
  </si>
  <si>
    <t>Sporthal de Looierij</t>
  </si>
  <si>
    <t>Wethouder Lindersstraat 75</t>
  </si>
  <si>
    <t>5455 GJ</t>
  </si>
  <si>
    <t>Wilbertoord</t>
  </si>
  <si>
    <t>Sporthal De Turf</t>
  </si>
  <si>
    <t>Wethouder Lindersstraat 81A</t>
  </si>
  <si>
    <t>Peuterette 't Prilleke</t>
  </si>
  <si>
    <t>Dennendijk 8</t>
  </si>
  <si>
    <t>5453 KG</t>
  </si>
  <si>
    <t>Langenboom</t>
  </si>
  <si>
    <t>Verenigingsgebouw</t>
  </si>
  <si>
    <t>Mergen 52</t>
  </si>
  <si>
    <t>5451 TB</t>
  </si>
  <si>
    <t>Woonwagen</t>
  </si>
  <si>
    <t>Gemeenschapsaccommodatie/sportzaal De Wis</t>
  </si>
  <si>
    <t>Dominicanenstraat 25</t>
  </si>
  <si>
    <t>5453 JN</t>
  </si>
  <si>
    <t>Fazantenweg 18</t>
  </si>
  <si>
    <t>5453 JM</t>
  </si>
  <si>
    <t>Toiletgebouw De Kuilen</t>
  </si>
  <si>
    <t>Jongerencentrum De Wissel</t>
  </si>
  <si>
    <t>Peuterette St. Hubert</t>
  </si>
  <si>
    <t>Gemeenschapshuis De Wilg</t>
  </si>
  <si>
    <t>Spoorstraat 41</t>
  </si>
  <si>
    <t>5451 GA</t>
  </si>
  <si>
    <t>Wethouder Lemmenstraat 9A</t>
  </si>
  <si>
    <t>5454 GH</t>
  </si>
  <si>
    <t>Sint Hubert</t>
  </si>
  <si>
    <t>Wethouder Lindersstraat 11</t>
  </si>
  <si>
    <t>Kapel</t>
  </si>
  <si>
    <t>Kapelweg 13</t>
  </si>
  <si>
    <t>5451 PG</t>
  </si>
  <si>
    <t>Hoogstraat 17</t>
  </si>
  <si>
    <t>Politiebureau &amp; Hobbycentrum</t>
  </si>
  <si>
    <t>Wethouder Lemmenstraat 13</t>
  </si>
  <si>
    <t>5451 BH</t>
  </si>
  <si>
    <t>Gemeenschapshuis De Jachthoorn</t>
  </si>
  <si>
    <t>Zandsteen 2</t>
  </si>
  <si>
    <t>5453 LS</t>
  </si>
  <si>
    <t>Peuterette</t>
  </si>
  <si>
    <t>5451 BM</t>
  </si>
  <si>
    <t>Ontmoetingsruimte 't Kloster</t>
  </si>
  <si>
    <t>Dominicanenstraat 47</t>
  </si>
  <si>
    <t>Havikstraat 1</t>
  </si>
  <si>
    <t>5451 XG</t>
  </si>
  <si>
    <t>Wijk-buurtaccomodatie De Wester</t>
  </si>
  <si>
    <t>Wethouder Lemmenstraat 9</t>
  </si>
  <si>
    <t>Basisschool De Schare</t>
  </si>
  <si>
    <t>Wethouder Lindersstraat 81</t>
  </si>
  <si>
    <t>5455 GK</t>
  </si>
  <si>
    <t>Basisschool De Klimop</t>
  </si>
  <si>
    <t>Basisschool 't Stekske</t>
  </si>
  <si>
    <t>Dominicanenstraat 22</t>
  </si>
  <si>
    <t xml:space="preserve">5453 JN </t>
  </si>
  <si>
    <t>Scholengemeenschap Merlet College</t>
  </si>
  <si>
    <t>Langenboomseweg 3</t>
  </si>
  <si>
    <t>Fazantenweg 16 Langeboom</t>
  </si>
  <si>
    <t>Paviljoen de Kuilen (recreatieve waterplas)</t>
  </si>
  <si>
    <t xml:space="preserve">St. Josephplein </t>
  </si>
  <si>
    <t>Multifunctionele kiosk</t>
  </si>
  <si>
    <t>SCC Sociaal cultureel centrum Myllesweerd</t>
  </si>
  <si>
    <t>Kerkstraat 3</t>
  </si>
  <si>
    <t>Kindcentrum Mill (Brede school)</t>
  </si>
  <si>
    <t xml:space="preserve">Langenboomseweg 1a t/m 1e </t>
  </si>
  <si>
    <t>Langenboomseweg 1a</t>
  </si>
  <si>
    <t>Bs De Kameleon</t>
  </si>
  <si>
    <t>Bs De Lens</t>
  </si>
  <si>
    <t>Langenboomseweg 1b</t>
  </si>
  <si>
    <t>Nabij visvijver</t>
  </si>
  <si>
    <t>Fazentenweg 14 by</t>
  </si>
  <si>
    <t>Toiletgebouw</t>
  </si>
  <si>
    <t>Gemeente Mill en Sint Hubert</t>
  </si>
  <si>
    <t>Sint Anthonis</t>
  </si>
  <si>
    <t>Brink 3 te Sint Anthonis</t>
  </si>
  <si>
    <t>Schoolstraat 5a te Westerbeek</t>
  </si>
  <si>
    <t>Schoolstraat 1 te Westerbeek</t>
  </si>
  <si>
    <t>Ceresstraat 2 te Stevensbeek</t>
  </si>
  <si>
    <t>Kleine Dijk te Sint Anthonis</t>
  </si>
  <si>
    <t>Molenveld 7 te Wanroij</t>
  </si>
  <si>
    <t>Steenhuijsstraat 35b te Oploo</t>
  </si>
  <si>
    <t>Steenhuijsstraat 35a te Oploo</t>
  </si>
  <si>
    <t>Gymzaal</t>
  </si>
  <si>
    <t>Preventie</t>
  </si>
  <si>
    <t>Beveiligd</t>
  </si>
  <si>
    <t>Niet beveiligd</t>
  </si>
  <si>
    <t>Gemeenschapshuis "De Schans"</t>
  </si>
  <si>
    <t>Gemeenschapshuis "'t Stekske"</t>
  </si>
  <si>
    <t>Aula begraafplaats</t>
  </si>
  <si>
    <t>Gemeenteloods</t>
  </si>
  <si>
    <t>Sportpark " Het Domein"</t>
  </si>
  <si>
    <t>Sportzaal "d'n Oploop"</t>
  </si>
  <si>
    <t>Tennispark</t>
  </si>
  <si>
    <t>Stevensbeekseweg 8c te Stevensbeek</t>
  </si>
  <si>
    <t>Stevensbeekseweg 8, Stevensbeek</t>
  </si>
  <si>
    <t>Kerkstraat 9 te Landhorst</t>
  </si>
  <si>
    <t xml:space="preserve">Sportpark   </t>
  </si>
  <si>
    <t>Beekstraat 37a te Westerbeek</t>
  </si>
  <si>
    <t>Sportpark Westerbeek</t>
  </si>
  <si>
    <t>Hoevensestraat 1 te Wanroij</t>
  </si>
  <si>
    <t>Sportpark "De Kwik" voetblacomplex</t>
  </si>
  <si>
    <t>Schapendreef 27 te Landhorst</t>
  </si>
  <si>
    <t>Sportpark "Landhorst" voetbalcomplex</t>
  </si>
  <si>
    <t>Schapendreef 27a te Landhorst</t>
  </si>
  <si>
    <t>Tenniscomplex " Landhorst" Was/kleedgebouw</t>
  </si>
  <si>
    <t>Kerkstraat 11 te Landhorst</t>
  </si>
  <si>
    <t>Dorpshuis "De Stek"</t>
  </si>
  <si>
    <t>Dorpshuis "Het wapen van Wanroij"</t>
  </si>
  <si>
    <t>Kwikstraat 6 te Wanroij</t>
  </si>
  <si>
    <t>Toiletunit</t>
  </si>
  <si>
    <t>Radioweg te Stevensbeek</t>
  </si>
  <si>
    <t>Kleedlokaal Sportpark voetbalcomplex</t>
  </si>
  <si>
    <t>Tenniscomplex, kleedgebouw</t>
  </si>
  <si>
    <t>Breestraat 1b te Sint Anthonis</t>
  </si>
  <si>
    <t xml:space="preserve">Multifunctioneel Centrum  </t>
  </si>
  <si>
    <t>Breestraat 22 te St. Anthonis</t>
  </si>
  <si>
    <t>Jongerencentrum De Link</t>
  </si>
  <si>
    <t>Grotestraat 12 te Oploo</t>
  </si>
  <si>
    <t>MFC Oploo</t>
  </si>
  <si>
    <t>Kloosterstraat 1 te Stevensbeek</t>
  </si>
  <si>
    <t>Voormalig klooster Eijmard ville</t>
  </si>
  <si>
    <t>t Paddenpad 6 te Wanroij</t>
  </si>
  <si>
    <t>Sporthal de Hoepel</t>
  </si>
  <si>
    <t>Tweede Stichting 15 Oploo</t>
  </si>
  <si>
    <t>Woonhuis tweede stichting</t>
  </si>
  <si>
    <t>Tweede Stichting 17 Oploo</t>
  </si>
  <si>
    <t>Remmensberg 29-31 / De Inloop 2 tot 10</t>
  </si>
  <si>
    <t>MFA Sint Anthonis</t>
  </si>
  <si>
    <t xml:space="preserve">Woonhuis tweede stichting </t>
  </si>
  <si>
    <t>Wanroij</t>
  </si>
  <si>
    <t>Brede school</t>
  </si>
  <si>
    <t>Stippent 2a te Ledeacker</t>
  </si>
  <si>
    <t>Dorpshuis 't Dorpshuus</t>
  </si>
  <si>
    <t>Lindenplein 17 te Wanroij</t>
  </si>
  <si>
    <t>Basisschool De Hinkstap + noodlokalen</t>
  </si>
  <si>
    <t>Kerkstraat 10 te Landhorst</t>
  </si>
  <si>
    <t>Basisschool De Vlieger + Peuterspeelzl Dikkie Dik</t>
  </si>
  <si>
    <t>Lindenplein 17 te Sint Anthonis</t>
  </si>
  <si>
    <t>Speellokaal de Hinkstap</t>
  </si>
  <si>
    <t>Schoolstraat 5 te Westerbeek</t>
  </si>
  <si>
    <t>Basisschool De zonnewijzer</t>
  </si>
  <si>
    <t>Deken Schmerlingstraat 17 te Oploo</t>
  </si>
  <si>
    <t>Basisschool Matthias</t>
  </si>
  <si>
    <t>Pater Eijmardstraat 8 te Stevensbeek</t>
  </si>
  <si>
    <t xml:space="preserve">Basisschool Pater Eijmard </t>
  </si>
  <si>
    <t>Remmensberg 33 te Sint Anthonis</t>
  </si>
  <si>
    <t>Basisschool Berg &amp; Beek</t>
  </si>
  <si>
    <t>Kloosterstraat 7 te Stevensbeek</t>
  </si>
  <si>
    <t>Speciaal onderwijsinstelling De Korenaer</t>
  </si>
  <si>
    <t>Stevensbeekseweg 8a te Stevensbeek</t>
  </si>
  <si>
    <t>Scholengemeenschap + noodlokalen</t>
  </si>
  <si>
    <t>Tweede Stichting 19 te Oploo</t>
  </si>
  <si>
    <t>Driehoek 3 te St. Anthonis</t>
  </si>
  <si>
    <t>Watermolenstraat 2 te Oploo</t>
  </si>
  <si>
    <t>St. Patrickpad 5 te St. Anthonis</t>
  </si>
  <si>
    <t>Blokhut</t>
  </si>
  <si>
    <t>Totaal overzicht</t>
  </si>
  <si>
    <t>Werkorganisatie CGM</t>
  </si>
  <si>
    <t>Gemeente Mill &amp; Sint Hubert</t>
  </si>
  <si>
    <t>Gemeente Anthonis</t>
  </si>
  <si>
    <t>Controle</t>
  </si>
  <si>
    <t>Gemeente Land van Cuijk</t>
  </si>
  <si>
    <t>Wordt per 01-01-2022 afgevoerd (gaat over naar Veiligheidsregio)</t>
  </si>
  <si>
    <t>Wordt verkocht na bouw van de nieuwe kazerne in Oeffelt</t>
  </si>
  <si>
    <t>Wordt afgevoerd i.v.m. sloop</t>
  </si>
  <si>
    <t>Betreft een unit tbv gehandicapt kind (slaapkamer + natte cel)</t>
  </si>
  <si>
    <t>Ja</t>
  </si>
  <si>
    <t>Sprinkler</t>
  </si>
  <si>
    <t>installatie</t>
  </si>
  <si>
    <t>Gasblusinstallatie in ICT ruimte</t>
  </si>
  <si>
    <t>Inbraakmeldinst.</t>
  </si>
  <si>
    <t>met doormelding</t>
  </si>
  <si>
    <t>Brandmeldinstall.</t>
  </si>
  <si>
    <t>Leegstand</t>
  </si>
  <si>
    <t>Nee</t>
  </si>
  <si>
    <t>Opmerkingen</t>
  </si>
  <si>
    <t>Ja / nee</t>
  </si>
  <si>
    <t>Toezicht</t>
  </si>
  <si>
    <t>Asbest</t>
  </si>
  <si>
    <t>n.v.t.</t>
  </si>
  <si>
    <t>Worden afgevoerd (sloop per 19-08-2020)</t>
  </si>
  <si>
    <t xml:space="preserve">Tot fundering gesloopt, restant volgt </t>
  </si>
  <si>
    <t>BMI (z / doormeld.)</t>
  </si>
  <si>
    <t>Ad hoc</t>
  </si>
  <si>
    <t>Wordt afgevoerd (inmiddels gesloopt)</t>
  </si>
  <si>
    <t xml:space="preserve">Wordt afgevoerd  </t>
  </si>
  <si>
    <t xml:space="preserve">Ja </t>
  </si>
  <si>
    <t>Watermolen (Peelbeexken)</t>
  </si>
  <si>
    <t>Watermolenstraat 2 Oploo</t>
  </si>
  <si>
    <t>Vloetweg 1 Oploo</t>
  </si>
  <si>
    <t>Windmolen (De Korenbloem)</t>
  </si>
  <si>
    <t>Molenstraat 23 Wanroij</t>
  </si>
  <si>
    <t>Windmolen (De Hamse Molen / De Ster)</t>
  </si>
  <si>
    <t>Heerstraat 4</t>
  </si>
  <si>
    <t>Beltmolen - Korenmolen (Molen Jan van Cuijk)</t>
  </si>
  <si>
    <t>07-2021</t>
  </si>
  <si>
    <t>Cuijkseweg 19</t>
  </si>
  <si>
    <t>Beltmolen - Korenmolen (Mariamolen)</t>
  </si>
  <si>
    <t>Steen/hout</t>
  </si>
  <si>
    <t>Wanroyseweg 99</t>
  </si>
  <si>
    <t>5454 NE</t>
  </si>
  <si>
    <t>Beltmolen - Korenmolen (De Heimolen)</t>
  </si>
  <si>
    <t>Onderhoudstoestand</t>
  </si>
  <si>
    <t>Goed, Veiligheidsregio</t>
  </si>
  <si>
    <t xml:space="preserve">Goed </t>
  </si>
  <si>
    <t>Goed</t>
  </si>
  <si>
    <t>Voldoende / Goed</t>
  </si>
  <si>
    <t>Slecht</t>
  </si>
  <si>
    <t>Zonnepanelen; eigendom Stichtingbestuur</t>
  </si>
  <si>
    <t>Matig</t>
  </si>
  <si>
    <t>Wordt in 2022 geamoveerd/verkocht i.v.m. nieuwbouw</t>
  </si>
  <si>
    <t xml:space="preserve">Wordt in 2022 geamoveerd/verkocht </t>
  </si>
  <si>
    <t>Redelijk goed</t>
  </si>
  <si>
    <t xml:space="preserve">Voldoende  </t>
  </si>
  <si>
    <t>Onbekend</t>
  </si>
  <si>
    <t>Wordt geamoveerd</t>
  </si>
  <si>
    <t>Voldoende</t>
  </si>
  <si>
    <t>Ijzeren frame</t>
  </si>
  <si>
    <t>Steen met ijzer frame</t>
  </si>
  <si>
    <t>Staal/damwand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</si>
</sst>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fl&quot;\ * #,##0.00_-;_-&quot;fl&quot;\ * #,##0.00\-;_-&quot;fl&quot;\ * &quot;-&quot;??_-;_-@_-"/>
    <numFmt numFmtId="166" formatCode="_-[$€]\ * #,##0.00_-;_-[$€]\ * #,##0.00\-;_-[$€]\ * &quot;-&quot;??_-;_-@_-"/>
    <numFmt numFmtId="167" formatCode="0##\-#######"/>
    <numFmt numFmtId="168" formatCode="_-[$€-413]\ * #,##0.00_-;_-[$€-413]\ * #,##0.00\-;_-[$€-413]\ * &quot;-&quot;??_-;_-@_-"/>
    <numFmt numFmtId="169" formatCode="0&quot;.&quot;000&quot;.&quot;00&quot;.&quot;00"/>
    <numFmt numFmtId="170" formatCode="0&quot;.&quot;000&quot;.&quot;00&quot;.&quot;000"/>
    <numFmt numFmtId="171" formatCode="_(&quot;€&quot;\ * #,##0.00_);_(&quot;€&quot;\ * \(#,##0.00\);_(&quot;€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"/>
      <name val="Arial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170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0" fontId="4" fillId="0" borderId="0" applyFont="0" applyFill="0" applyBorder="0" applyAlignment="0" applyProtection="0">
      <alignment horizont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4" fillId="0" borderId="0" applyFont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44" fontId="0" fillId="0" borderId="0" xfId="2" applyFont="1"/>
    <xf numFmtId="44" fontId="0" fillId="0" borderId="0" xfId="2" applyFont="1" applyBorder="1"/>
    <xf numFmtId="44" fontId="2" fillId="2" borderId="4" xfId="2" applyFont="1" applyFill="1" applyBorder="1"/>
    <xf numFmtId="0" fontId="2" fillId="0" borderId="0" xfId="0" applyFont="1"/>
    <xf numFmtId="0" fontId="2" fillId="4" borderId="0" xfId="0" applyFont="1" applyFill="1"/>
    <xf numFmtId="44" fontId="0" fillId="2" borderId="2" xfId="2" applyFont="1" applyFill="1" applyBorder="1"/>
    <xf numFmtId="44" fontId="2" fillId="2" borderId="5" xfId="2" applyFont="1" applyFill="1" applyBorder="1"/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 applyAlignment="1">
      <alignment horizontal="center"/>
    </xf>
    <xf numFmtId="0" fontId="0" fillId="3" borderId="6" xfId="0" applyFont="1" applyFill="1" applyBorder="1"/>
    <xf numFmtId="0" fontId="0" fillId="3" borderId="7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17" fontId="0" fillId="0" borderId="0" xfId="0" quotePrefix="1" applyNumberFormat="1" applyFont="1" applyBorder="1"/>
    <xf numFmtId="0" fontId="9" fillId="0" borderId="0" xfId="3" applyFont="1" applyFill="1" applyBorder="1" applyAlignment="1">
      <alignment horizontal="left"/>
    </xf>
    <xf numFmtId="0" fontId="9" fillId="0" borderId="0" xfId="15" applyFont="1" applyFill="1" applyBorder="1" applyAlignment="1">
      <alignment horizontal="left"/>
    </xf>
    <xf numFmtId="0" fontId="9" fillId="0" borderId="3" xfId="15" applyFont="1" applyFill="1" applyBorder="1"/>
    <xf numFmtId="0" fontId="9" fillId="0" borderId="3" xfId="15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9" fillId="0" borderId="0" xfId="0" applyFont="1" applyBorder="1" applyAlignment="1" applyProtection="1">
      <protection locked="0"/>
    </xf>
    <xf numFmtId="167" fontId="9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169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protection locked="0"/>
    </xf>
    <xf numFmtId="168" fontId="9" fillId="0" borderId="0" xfId="1" applyNumberFormat="1" applyFont="1" applyBorder="1" applyAlignment="1" applyProtection="1">
      <protection locked="0"/>
    </xf>
    <xf numFmtId="0" fontId="9" fillId="0" borderId="0" xfId="15" applyNumberFormat="1" applyFont="1" applyFill="1" applyBorder="1" applyAlignment="1" applyProtection="1">
      <protection locked="0"/>
    </xf>
    <xf numFmtId="0" fontId="9" fillId="0" borderId="0" xfId="1" applyNumberFormat="1" applyFont="1" applyBorder="1" applyAlignment="1" applyProtection="1">
      <protection locked="0"/>
    </xf>
    <xf numFmtId="0" fontId="9" fillId="0" borderId="0" xfId="0" quotePrefix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67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168" fontId="9" fillId="0" borderId="0" xfId="1" applyNumberFormat="1" applyFont="1" applyFill="1" applyBorder="1" applyAlignment="1" applyProtection="1">
      <protection locked="0"/>
    </xf>
    <xf numFmtId="0" fontId="9" fillId="0" borderId="0" xfId="1" applyNumberFormat="1" applyFont="1" applyFill="1" applyBorder="1" applyAlignment="1" applyProtection="1">
      <protection locked="0"/>
    </xf>
    <xf numFmtId="169" fontId="9" fillId="0" borderId="0" xfId="16" applyNumberFormat="1" applyFont="1" applyFill="1" applyBorder="1" applyAlignment="1">
      <alignment horizontal="left" vertical="center"/>
    </xf>
    <xf numFmtId="169" fontId="9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15" applyNumberFormat="1" applyFont="1" applyFill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169" fontId="9" fillId="0" borderId="0" xfId="16" applyNumberFormat="1" applyFont="1" applyFill="1" applyBorder="1" applyAlignment="1">
      <alignment horizontal="left" vertical="top"/>
    </xf>
    <xf numFmtId="169" fontId="9" fillId="0" borderId="0" xfId="8" applyNumberFormat="1" applyFont="1" applyFill="1" applyBorder="1" applyAlignment="1" applyProtection="1">
      <alignment horizontal="left" vertical="top"/>
      <protection locked="0"/>
    </xf>
    <xf numFmtId="0" fontId="9" fillId="0" borderId="0" xfId="8" applyFont="1" applyFill="1" applyBorder="1" applyAlignment="1"/>
    <xf numFmtId="0" fontId="10" fillId="0" borderId="0" xfId="4" applyNumberFormat="1" applyFont="1" applyFill="1" applyBorder="1" applyAlignment="1" applyProtection="1">
      <protection locked="0"/>
    </xf>
    <xf numFmtId="0" fontId="9" fillId="0" borderId="0" xfId="8" applyNumberFormat="1" applyFont="1" applyFill="1" applyBorder="1" applyAlignment="1"/>
    <xf numFmtId="1" fontId="9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wrapText="1"/>
      <protection locked="0"/>
    </xf>
    <xf numFmtId="43" fontId="9" fillId="0" borderId="0" xfId="1" applyFont="1" applyBorder="1" applyAlignment="1" applyProtection="1">
      <protection locked="0"/>
    </xf>
    <xf numFmtId="168" fontId="9" fillId="0" borderId="0" xfId="4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169" fontId="9" fillId="0" borderId="0" xfId="0" applyNumberFormat="1" applyFont="1" applyFill="1" applyBorder="1" applyAlignment="1" applyProtection="1">
      <alignment horizontal="center" vertical="top"/>
      <protection locked="0"/>
    </xf>
    <xf numFmtId="0" fontId="9" fillId="5" borderId="0" xfId="1" applyNumberFormat="1" applyFont="1" applyFill="1" applyBorder="1" applyAlignment="1" applyProtection="1">
      <protection locked="0"/>
    </xf>
    <xf numFmtId="4" fontId="11" fillId="2" borderId="4" xfId="0" applyNumberFormat="1" applyFont="1" applyFill="1" applyBorder="1" applyAlignment="1" applyProtection="1">
      <protection locked="0"/>
    </xf>
    <xf numFmtId="1" fontId="10" fillId="0" borderId="0" xfId="0" applyNumberFormat="1" applyFont="1" applyFill="1" applyBorder="1" applyAlignment="1" applyProtection="1">
      <protection locked="0"/>
    </xf>
    <xf numFmtId="4" fontId="12" fillId="0" borderId="0" xfId="0" applyNumberFormat="1" applyFont="1" applyFill="1" applyBorder="1" applyAlignment="1" applyProtection="1">
      <alignment horizontal="left" vertical="top"/>
      <protection locked="0"/>
    </xf>
    <xf numFmtId="169" fontId="10" fillId="0" borderId="0" xfId="0" applyNumberFormat="1" applyFont="1" applyFill="1" applyBorder="1" applyAlignment="1" applyProtection="1">
      <alignment horizontal="center" vertical="top"/>
      <protection locked="0"/>
    </xf>
    <xf numFmtId="4" fontId="10" fillId="0" borderId="0" xfId="0" applyNumberFormat="1" applyFont="1" applyFill="1" applyBorder="1" applyAlignment="1" applyProtection="1">
      <alignment wrapText="1"/>
      <protection locked="0"/>
    </xf>
    <xf numFmtId="168" fontId="12" fillId="0" borderId="0" xfId="1" applyNumberFormat="1" applyFont="1" applyFill="1" applyBorder="1" applyAlignment="1" applyProtection="1">
      <protection locked="0"/>
    </xf>
    <xf numFmtId="0" fontId="11" fillId="0" borderId="0" xfId="1" applyNumberFormat="1" applyFont="1" applyFill="1" applyBorder="1" applyAlignment="1" applyProtection="1">
      <protection locked="0"/>
    </xf>
    <xf numFmtId="4" fontId="10" fillId="0" borderId="0" xfId="0" applyNumberFormat="1" applyFont="1" applyFill="1" applyBorder="1" applyAlignment="1" applyProtection="1">
      <protection locked="0"/>
    </xf>
    <xf numFmtId="4" fontId="10" fillId="0" borderId="0" xfId="0" applyNumberFormat="1" applyFont="1" applyFill="1" applyBorder="1" applyAlignment="1" applyProtection="1">
      <alignment horizontal="left" vertical="top"/>
      <protection locked="0"/>
    </xf>
    <xf numFmtId="168" fontId="10" fillId="0" borderId="0" xfId="1" applyNumberFormat="1" applyFont="1" applyFill="1" applyBorder="1" applyAlignment="1" applyProtection="1">
      <protection locked="0"/>
    </xf>
    <xf numFmtId="0" fontId="10" fillId="0" borderId="0" xfId="1" applyNumberFormat="1" applyFont="1" applyFill="1" applyBorder="1" applyAlignment="1" applyProtection="1">
      <protection locked="0"/>
    </xf>
    <xf numFmtId="4" fontId="12" fillId="0" borderId="0" xfId="0" applyNumberFormat="1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1" fontId="9" fillId="0" borderId="1" xfId="13" applyNumberFormat="1" applyFont="1" applyFill="1" applyBorder="1" applyAlignment="1">
      <alignment horizontal="left"/>
    </xf>
    <xf numFmtId="0" fontId="9" fillId="0" borderId="0" xfId="13" applyFont="1" applyFill="1" applyBorder="1"/>
    <xf numFmtId="1" fontId="9" fillId="0" borderId="0" xfId="13" applyNumberFormat="1" applyFont="1" applyFill="1" applyBorder="1" applyAlignment="1">
      <alignment horizontal="left"/>
    </xf>
    <xf numFmtId="0" fontId="0" fillId="0" borderId="0" xfId="0" quotePrefix="1" applyFont="1" applyFill="1" applyBorder="1" applyAlignment="1">
      <alignment horizontal="center"/>
    </xf>
    <xf numFmtId="0" fontId="0" fillId="0" borderId="0" xfId="0" quotePrefix="1" applyFont="1" applyAlignment="1">
      <alignment horizontal="center"/>
    </xf>
    <xf numFmtId="44" fontId="2" fillId="6" borderId="5" xfId="2" applyFont="1" applyFill="1" applyBorder="1"/>
    <xf numFmtId="44" fontId="2" fillId="0" borderId="0" xfId="2" applyFont="1" applyAlignment="1">
      <alignment horizontal="center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/>
    <xf numFmtId="0" fontId="9" fillId="0" borderId="0" xfId="0" applyFont="1" applyFill="1" applyBorder="1"/>
    <xf numFmtId="0" fontId="2" fillId="3" borderId="8" xfId="0" applyFont="1" applyFill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44" fontId="2" fillId="3" borderId="10" xfId="2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4" fontId="2" fillId="3" borderId="12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18" applyFont="1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vertical="center"/>
    </xf>
    <xf numFmtId="0" fontId="2" fillId="4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/>
    <xf numFmtId="44" fontId="2" fillId="6" borderId="5" xfId="0" applyNumberFormat="1" applyFont="1" applyFill="1" applyBorder="1"/>
    <xf numFmtId="44" fontId="0" fillId="0" borderId="0" xfId="0" applyNumberFormat="1"/>
    <xf numFmtId="0" fontId="9" fillId="0" borderId="0" xfId="8" applyFont="1" applyBorder="1"/>
    <xf numFmtId="0" fontId="2" fillId="0" borderId="0" xfId="0" applyFont="1" applyBorder="1" applyAlignment="1">
      <alignment horizontal="center"/>
    </xf>
    <xf numFmtId="0" fontId="9" fillId="0" borderId="0" xfId="8" applyFont="1" applyFill="1" applyBorder="1"/>
    <xf numFmtId="0" fontId="1" fillId="0" borderId="0" xfId="8" applyFont="1" applyBorder="1"/>
    <xf numFmtId="0" fontId="2" fillId="3" borderId="10" xfId="0" applyFont="1" applyFill="1" applyBorder="1" applyAlignment="1">
      <alignment horizontal="center"/>
    </xf>
    <xf numFmtId="44" fontId="2" fillId="6" borderId="7" xfId="0" applyNumberFormat="1" applyFont="1" applyFill="1" applyBorder="1"/>
    <xf numFmtId="44" fontId="2" fillId="6" borderId="6" xfId="0" applyNumberFormat="1" applyFont="1" applyFill="1" applyBorder="1"/>
    <xf numFmtId="44" fontId="0" fillId="0" borderId="0" xfId="0" applyNumberFormat="1" applyFont="1"/>
    <xf numFmtId="0" fontId="9" fillId="0" borderId="0" xfId="8" applyFont="1" applyBorder="1" applyProtection="1">
      <protection locked="0"/>
    </xf>
    <xf numFmtId="0" fontId="9" fillId="7" borderId="0" xfId="8" applyFont="1" applyFill="1" applyBorder="1" applyProtection="1">
      <protection locked="0"/>
    </xf>
    <xf numFmtId="44" fontId="2" fillId="6" borderId="4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/>
    <xf numFmtId="44" fontId="0" fillId="0" borderId="0" xfId="2" applyFont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3" xfId="0" applyFont="1" applyFill="1" applyBorder="1"/>
    <xf numFmtId="0" fontId="2" fillId="3" borderId="4" xfId="0" applyFont="1" applyFill="1" applyBorder="1" applyAlignment="1">
      <alignment horizontal="center"/>
    </xf>
    <xf numFmtId="0" fontId="9" fillId="0" borderId="0" xfId="8" applyFont="1" applyFill="1" applyBorder="1" applyProtection="1">
      <protection locked="0"/>
    </xf>
    <xf numFmtId="0" fontId="0" fillId="0" borderId="0" xfId="0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0" xfId="0" applyFont="1" applyFill="1"/>
    <xf numFmtId="0" fontId="0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5" borderId="6" xfId="0" applyFont="1" applyFill="1" applyBorder="1"/>
    <xf numFmtId="44" fontId="2" fillId="5" borderId="9" xfId="2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4" fontId="2" fillId="5" borderId="10" xfId="2" applyFont="1" applyFill="1" applyBorder="1" applyAlignment="1">
      <alignment horizontal="center"/>
    </xf>
    <xf numFmtId="44" fontId="2" fillId="5" borderId="12" xfId="2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29">
    <cellStyle name="Euro" xfId="6"/>
    <cellStyle name="Euro 2" xfId="7"/>
    <cellStyle name="Fcl (dimensie 1)" xfId="21"/>
    <cellStyle name="FCL (grootboeknummer)" xfId="16"/>
    <cellStyle name="Komma" xfId="1" builtinId="3"/>
    <cellStyle name="Komma 2" xfId="4"/>
    <cellStyle name="Komma 2 2" xfId="22"/>
    <cellStyle name="Komma 2 3" xfId="27"/>
    <cellStyle name="Komma 3" xfId="23"/>
    <cellStyle name="Komma 4" xfId="19"/>
    <cellStyle name="Kostenplaatsnr." xfId="24"/>
    <cellStyle name="Standaard" xfId="0" builtinId="0"/>
    <cellStyle name="Standaard 2" xfId="8"/>
    <cellStyle name="Standaard 2 2" xfId="9"/>
    <cellStyle name="Standaard 2 3" xfId="10"/>
    <cellStyle name="Standaard 2 4" xfId="11"/>
    <cellStyle name="Standaard 2 5" xfId="28"/>
    <cellStyle name="Standaard 3" xfId="12"/>
    <cellStyle name="Standaard 3 2" xfId="13"/>
    <cellStyle name="Standaard 3 3" xfId="14"/>
    <cellStyle name="Standaard 4" xfId="15"/>
    <cellStyle name="Standaard 5" xfId="3"/>
    <cellStyle name="Standaard 6" xfId="18"/>
    <cellStyle name="Valuta" xfId="2" builtinId="4"/>
    <cellStyle name="Valuta 2" xfId="5"/>
    <cellStyle name="Valuta 2 2" xfId="25"/>
    <cellStyle name="Valuta 3" xfId="17"/>
    <cellStyle name="Valuta 3 2" xfId="26"/>
    <cellStyle name="Valuta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2"/>
  <sheetViews>
    <sheetView tabSelected="1" workbookViewId="0">
      <selection activeCell="B31" sqref="B31"/>
    </sheetView>
  </sheetViews>
  <sheetFormatPr defaultRowHeight="15" x14ac:dyDescent="0.25"/>
  <cols>
    <col min="2" max="2" width="31.7109375" customWidth="1"/>
    <col min="4" max="4" width="15.7109375" customWidth="1"/>
    <col min="6" max="6" width="15.7109375" customWidth="1"/>
    <col min="8" max="8" width="15.7109375" customWidth="1"/>
  </cols>
  <sheetData>
    <row r="4" spans="2:8" x14ac:dyDescent="0.25">
      <c r="B4" s="5" t="s">
        <v>733</v>
      </c>
    </row>
    <row r="5" spans="2:8" x14ac:dyDescent="0.25">
      <c r="B5" s="5" t="s">
        <v>738</v>
      </c>
    </row>
    <row r="6" spans="2:8" ht="15.75" thickBot="1" x14ac:dyDescent="0.3"/>
    <row r="7" spans="2:8" ht="15.75" thickBot="1" x14ac:dyDescent="0.3">
      <c r="D7" s="126" t="s">
        <v>352</v>
      </c>
      <c r="E7" s="95"/>
      <c r="F7" s="126" t="s">
        <v>31</v>
      </c>
      <c r="G7" s="95"/>
      <c r="H7" s="126" t="s">
        <v>354</v>
      </c>
    </row>
    <row r="9" spans="2:8" x14ac:dyDescent="0.25">
      <c r="B9" t="s">
        <v>734</v>
      </c>
      <c r="D9" s="1">
        <v>0</v>
      </c>
      <c r="F9" s="104">
        <f>'Werkorganisatie CGM'!J16</f>
        <v>10310000</v>
      </c>
      <c r="H9" s="104">
        <f>D9+F9</f>
        <v>10310000</v>
      </c>
    </row>
    <row r="10" spans="2:8" x14ac:dyDescent="0.25">
      <c r="D10" s="1"/>
      <c r="F10" s="104"/>
      <c r="H10" s="104"/>
    </row>
    <row r="11" spans="2:8" x14ac:dyDescent="0.25">
      <c r="B11" t="s">
        <v>36</v>
      </c>
      <c r="D11" s="104">
        <f>Boxmeer!K88</f>
        <v>192934000</v>
      </c>
      <c r="F11" s="104">
        <f>Boxmeer!L88</f>
        <v>26380000</v>
      </c>
      <c r="H11" s="104">
        <f>D11+F11</f>
        <v>219314000</v>
      </c>
    </row>
    <row r="13" spans="2:8" x14ac:dyDescent="0.25">
      <c r="B13" t="s">
        <v>381</v>
      </c>
      <c r="D13" s="104">
        <f>Cuijk!I63</f>
        <v>135966000</v>
      </c>
      <c r="F13" s="104">
        <f>Cuijk!J63</f>
        <v>7188000</v>
      </c>
      <c r="H13" s="104">
        <f>D13+F13</f>
        <v>143154000</v>
      </c>
    </row>
    <row r="15" spans="2:8" x14ac:dyDescent="0.25">
      <c r="B15" t="s">
        <v>503</v>
      </c>
      <c r="D15" s="104">
        <f>Grave!H44</f>
        <v>64813000</v>
      </c>
      <c r="F15" s="104">
        <f>Grave!I44</f>
        <v>5875000</v>
      </c>
      <c r="H15" s="104">
        <f>D15+F15</f>
        <v>70688000</v>
      </c>
    </row>
    <row r="17" spans="2:8" x14ac:dyDescent="0.25">
      <c r="B17" t="s">
        <v>735</v>
      </c>
      <c r="D17" s="104">
        <f>'Mill en St Hubert'!H41</f>
        <v>73081000</v>
      </c>
      <c r="F17" s="104">
        <f>'Mill en St Hubert'!I41</f>
        <v>4602000</v>
      </c>
      <c r="H17" s="104">
        <f>D17+F17</f>
        <v>77683000</v>
      </c>
    </row>
    <row r="19" spans="2:8" x14ac:dyDescent="0.25">
      <c r="B19" t="s">
        <v>736</v>
      </c>
      <c r="D19" s="104">
        <f>'St Anthonis'!H56</f>
        <v>66043700</v>
      </c>
      <c r="F19" s="104">
        <f>'St Anthonis'!I56</f>
        <v>4851000</v>
      </c>
      <c r="H19" s="104">
        <f>D19+F19</f>
        <v>70894700</v>
      </c>
    </row>
    <row r="20" spans="2:8" ht="15.75" thickBot="1" x14ac:dyDescent="0.3"/>
    <row r="21" spans="2:8" ht="15.75" thickBot="1" x14ac:dyDescent="0.3">
      <c r="D21" s="115">
        <f>SUM(D9:D19)</f>
        <v>532837700</v>
      </c>
      <c r="F21" s="115">
        <f>SUM(F9:F19)</f>
        <v>59206000</v>
      </c>
      <c r="H21" s="115">
        <f>SUM(H9:H19)</f>
        <v>592043700</v>
      </c>
    </row>
    <row r="23" spans="2:8" x14ac:dyDescent="0.25">
      <c r="B23" t="s">
        <v>737</v>
      </c>
      <c r="H23" s="104">
        <f>H21-'Werkorganisatie CGM'!J16-Boxmeer!M88-Cuijk!K63-Grave!J44-'Mill en St Hubert'!J41-'St Anthonis'!J56</f>
        <v>0</v>
      </c>
    </row>
    <row r="25" spans="2:8" x14ac:dyDescent="0.25">
      <c r="D25" s="1"/>
    </row>
    <row r="26" spans="2:8" x14ac:dyDescent="0.25">
      <c r="D26" s="1"/>
    </row>
    <row r="27" spans="2:8" x14ac:dyDescent="0.25">
      <c r="D27" s="1"/>
    </row>
    <row r="28" spans="2:8" x14ac:dyDescent="0.25">
      <c r="D28" s="1"/>
    </row>
    <row r="29" spans="2:8" x14ac:dyDescent="0.25">
      <c r="D29" s="1" t="s">
        <v>353</v>
      </c>
    </row>
    <row r="30" spans="2:8" x14ac:dyDescent="0.25">
      <c r="D30" s="1"/>
    </row>
    <row r="31" spans="2:8" x14ac:dyDescent="0.25">
      <c r="D31" s="1"/>
    </row>
    <row r="32" spans="2:8" x14ac:dyDescent="0.25">
      <c r="D32" s="1"/>
    </row>
  </sheetData>
  <pageMargins left="0.7" right="0.7" top="0.75" bottom="0.75" header="0.3" footer="0.3"/>
  <pageSetup paperSize="9" orientation="portrait" horizontalDpi="30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G20" sqref="G20"/>
    </sheetView>
  </sheetViews>
  <sheetFormatPr defaultRowHeight="15" x14ac:dyDescent="0.25"/>
  <cols>
    <col min="1" max="1" width="9.140625" style="15"/>
    <col min="2" max="2" width="24.140625" style="15" bestFit="1" customWidth="1"/>
    <col min="3" max="3" width="13.28515625" style="16" customWidth="1"/>
    <col min="4" max="4" width="9.140625" style="15"/>
    <col min="5" max="5" width="18.42578125" style="15" customWidth="1"/>
    <col min="6" max="6" width="16.28515625" style="15" customWidth="1"/>
    <col min="7" max="7" width="12.5703125" style="15" customWidth="1"/>
    <col min="8" max="8" width="13.140625" style="15" customWidth="1"/>
    <col min="9" max="9" width="9.140625" style="15"/>
    <col min="10" max="10" width="20.7109375" style="15" customWidth="1"/>
    <col min="11" max="11" width="9.140625" style="15"/>
    <col min="12" max="12" width="16.85546875" style="15" bestFit="1" customWidth="1"/>
    <col min="13" max="13" width="16.7109375" style="15" bestFit="1" customWidth="1"/>
    <col min="14" max="14" width="14.85546875" style="15" bestFit="1" customWidth="1"/>
    <col min="15" max="16384" width="9.140625" style="15"/>
  </cols>
  <sheetData>
    <row r="3" spans="2:14" x14ac:dyDescent="0.25">
      <c r="B3" s="5" t="s">
        <v>0</v>
      </c>
    </row>
    <row r="4" spans="2:14" x14ac:dyDescent="0.25">
      <c r="B4" s="5" t="s">
        <v>1</v>
      </c>
    </row>
    <row r="5" spans="2:14" ht="15.75" thickBot="1" x14ac:dyDescent="0.3"/>
    <row r="6" spans="2:14" ht="15.75" thickBot="1" x14ac:dyDescent="0.3">
      <c r="B6" s="17" t="s">
        <v>25</v>
      </c>
      <c r="C6" s="18" t="s">
        <v>26</v>
      </c>
      <c r="D6" s="19" t="s">
        <v>27</v>
      </c>
      <c r="E6" s="19" t="s">
        <v>28</v>
      </c>
      <c r="F6" s="148" t="s">
        <v>29</v>
      </c>
      <c r="G6" s="19" t="s">
        <v>30</v>
      </c>
      <c r="H6" s="138" t="s">
        <v>32</v>
      </c>
      <c r="I6" s="138"/>
      <c r="J6" s="20" t="s">
        <v>35</v>
      </c>
      <c r="L6" s="149" t="s">
        <v>415</v>
      </c>
      <c r="M6" s="150" t="s">
        <v>417</v>
      </c>
      <c r="N6" s="151" t="s">
        <v>431</v>
      </c>
    </row>
    <row r="7" spans="2:14" ht="15.75" thickBot="1" x14ac:dyDescent="0.3">
      <c r="L7" s="152" t="s">
        <v>416</v>
      </c>
      <c r="M7" s="153" t="s">
        <v>418</v>
      </c>
      <c r="N7" s="154"/>
    </row>
    <row r="8" spans="2:14" s="22" customFormat="1" x14ac:dyDescent="0.25">
      <c r="B8" s="25" t="s">
        <v>2</v>
      </c>
      <c r="C8" s="21" t="s">
        <v>3</v>
      </c>
      <c r="D8" s="22" t="s">
        <v>4</v>
      </c>
      <c r="E8" s="22" t="s">
        <v>5</v>
      </c>
      <c r="F8" s="23" t="s">
        <v>12</v>
      </c>
      <c r="G8" s="23" t="s">
        <v>31</v>
      </c>
      <c r="H8" s="23" t="s">
        <v>33</v>
      </c>
      <c r="I8" s="24" t="s">
        <v>34</v>
      </c>
      <c r="J8" s="2">
        <v>1333000</v>
      </c>
      <c r="L8" s="155" t="s">
        <v>743</v>
      </c>
      <c r="M8" s="155" t="s">
        <v>743</v>
      </c>
      <c r="N8" s="155" t="s">
        <v>743</v>
      </c>
    </row>
    <row r="9" spans="2:14" x14ac:dyDescent="0.25">
      <c r="B9" s="26" t="s">
        <v>6</v>
      </c>
      <c r="C9" s="16" t="s">
        <v>7</v>
      </c>
      <c r="D9" s="15" t="s">
        <v>8</v>
      </c>
      <c r="E9" s="22" t="s">
        <v>5</v>
      </c>
      <c r="F9" s="23" t="s">
        <v>12</v>
      </c>
      <c r="G9" s="23" t="s">
        <v>31</v>
      </c>
      <c r="H9" s="23" t="s">
        <v>33</v>
      </c>
      <c r="I9" s="24" t="s">
        <v>34</v>
      </c>
      <c r="J9" s="1">
        <v>961000</v>
      </c>
      <c r="L9" s="16"/>
      <c r="M9" s="16"/>
      <c r="N9" s="16"/>
    </row>
    <row r="10" spans="2:14" x14ac:dyDescent="0.25">
      <c r="B10" s="27" t="s">
        <v>13</v>
      </c>
      <c r="C10" s="16" t="s">
        <v>14</v>
      </c>
      <c r="D10" s="15" t="s">
        <v>15</v>
      </c>
      <c r="E10" s="22" t="s">
        <v>5</v>
      </c>
      <c r="F10" s="23" t="s">
        <v>12</v>
      </c>
      <c r="G10" s="23" t="s">
        <v>31</v>
      </c>
      <c r="H10" s="23" t="s">
        <v>33</v>
      </c>
      <c r="I10" s="24" t="s">
        <v>34</v>
      </c>
      <c r="J10" s="1">
        <v>578000</v>
      </c>
      <c r="L10" s="16"/>
      <c r="M10" s="16"/>
      <c r="N10" s="16"/>
    </row>
    <row r="11" spans="2:14" x14ac:dyDescent="0.25">
      <c r="B11" s="28" t="s">
        <v>16</v>
      </c>
      <c r="C11" s="16" t="s">
        <v>17</v>
      </c>
      <c r="D11" s="15" t="s">
        <v>4</v>
      </c>
      <c r="E11" s="22" t="s">
        <v>5</v>
      </c>
      <c r="F11" s="23" t="s">
        <v>12</v>
      </c>
      <c r="G11" s="23" t="s">
        <v>31</v>
      </c>
      <c r="H11" s="23" t="s">
        <v>33</v>
      </c>
      <c r="I11" s="24" t="s">
        <v>34</v>
      </c>
      <c r="J11" s="1">
        <v>2522000</v>
      </c>
      <c r="L11" s="16" t="s">
        <v>743</v>
      </c>
      <c r="M11" s="16" t="s">
        <v>743</v>
      </c>
      <c r="N11" s="16" t="s">
        <v>751</v>
      </c>
    </row>
    <row r="12" spans="2:14" x14ac:dyDescent="0.25">
      <c r="B12" s="15" t="s">
        <v>18</v>
      </c>
      <c r="C12" s="16" t="s">
        <v>19</v>
      </c>
      <c r="D12" s="137" t="s">
        <v>4</v>
      </c>
      <c r="E12" s="23" t="s">
        <v>9</v>
      </c>
      <c r="F12" s="23" t="s">
        <v>12</v>
      </c>
      <c r="G12" s="23" t="s">
        <v>31</v>
      </c>
      <c r="H12" s="23" t="s">
        <v>33</v>
      </c>
      <c r="I12" s="24" t="s">
        <v>34</v>
      </c>
      <c r="J12" s="1">
        <v>1328000</v>
      </c>
      <c r="L12" s="16" t="s">
        <v>743</v>
      </c>
      <c r="M12" s="16" t="s">
        <v>743</v>
      </c>
      <c r="N12" s="16" t="s">
        <v>751</v>
      </c>
    </row>
    <row r="13" spans="2:14" x14ac:dyDescent="0.25">
      <c r="B13" s="15" t="s">
        <v>20</v>
      </c>
      <c r="C13" s="16" t="s">
        <v>21</v>
      </c>
      <c r="D13" s="15" t="s">
        <v>22</v>
      </c>
      <c r="E13" s="23" t="s">
        <v>10</v>
      </c>
      <c r="F13" s="23" t="s">
        <v>12</v>
      </c>
      <c r="G13" s="23" t="s">
        <v>31</v>
      </c>
      <c r="H13" s="23" t="s">
        <v>33</v>
      </c>
      <c r="I13" s="24" t="s">
        <v>34</v>
      </c>
      <c r="J13" s="1">
        <v>2066000</v>
      </c>
      <c r="L13" s="16"/>
      <c r="M13" s="16"/>
      <c r="N13" s="16"/>
    </row>
    <row r="14" spans="2:14" x14ac:dyDescent="0.25">
      <c r="B14" s="15" t="s">
        <v>23</v>
      </c>
      <c r="C14" s="16" t="s">
        <v>24</v>
      </c>
      <c r="D14" s="15" t="s">
        <v>15</v>
      </c>
      <c r="E14" s="23" t="s">
        <v>11</v>
      </c>
      <c r="F14" s="23" t="s">
        <v>12</v>
      </c>
      <c r="G14" s="23" t="s">
        <v>31</v>
      </c>
      <c r="H14" s="23" t="s">
        <v>33</v>
      </c>
      <c r="I14" s="24" t="s">
        <v>34</v>
      </c>
      <c r="J14" s="1">
        <v>1522000</v>
      </c>
      <c r="L14" s="16"/>
      <c r="M14" s="16"/>
      <c r="N14" s="16" t="s">
        <v>751</v>
      </c>
    </row>
    <row r="15" spans="2:14" ht="15.75" thickBot="1" x14ac:dyDescent="0.3">
      <c r="J15" s="1"/>
      <c r="L15" s="16"/>
      <c r="M15" s="16"/>
      <c r="N15" s="16"/>
    </row>
    <row r="16" spans="2:14" ht="15.75" thickBot="1" x14ac:dyDescent="0.3">
      <c r="J16" s="3">
        <f>SUM(J8:J15)</f>
        <v>10310000</v>
      </c>
      <c r="L16" s="16"/>
      <c r="M16" s="16"/>
      <c r="N16" s="16"/>
    </row>
    <row r="17" spans="10:10" x14ac:dyDescent="0.25">
      <c r="J17" s="1"/>
    </row>
  </sheetData>
  <mergeCells count="1">
    <mergeCell ref="H6:I6"/>
  </mergeCells>
  <pageMargins left="0.7" right="0.7" top="0.75" bottom="0.75" header="0.3" footer="0.3"/>
  <pageSetup paperSize="9" orientation="portrait" horizontalDpi="30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V88"/>
  <sheetViews>
    <sheetView workbookViewId="0">
      <pane xSplit="4" ySplit="9" topLeftCell="J27" activePane="bottomRight" state="frozen"/>
      <selection pane="topRight" activeCell="E1" sqref="E1"/>
      <selection pane="bottomLeft" activeCell="A10" sqref="A10"/>
      <selection pane="bottomRight" activeCell="P56" sqref="P56"/>
    </sheetView>
  </sheetViews>
  <sheetFormatPr defaultRowHeight="15" x14ac:dyDescent="0.25"/>
  <cols>
    <col min="1" max="1" width="9.140625" style="15"/>
    <col min="2" max="2" width="57.7109375" style="15" bestFit="1" customWidth="1"/>
    <col min="3" max="3" width="17" style="29" bestFit="1" customWidth="1"/>
    <col min="4" max="4" width="15.42578125" style="29" bestFit="1" customWidth="1"/>
    <col min="5" max="5" width="20.28515625" style="29" bestFit="1" customWidth="1"/>
    <col min="6" max="6" width="19.5703125" style="29" bestFit="1" customWidth="1"/>
    <col min="7" max="7" width="94.140625" style="29" bestFit="1" customWidth="1"/>
    <col min="8" max="8" width="71.85546875" style="29" bestFit="1" customWidth="1"/>
    <col min="9" max="9" width="32.28515625" style="15" bestFit="1" customWidth="1"/>
    <col min="10" max="10" width="26.5703125" style="15" bestFit="1" customWidth="1"/>
    <col min="11" max="11" width="16.140625" style="15" bestFit="1" customWidth="1"/>
    <col min="12" max="12" width="15.140625" style="15" bestFit="1" customWidth="1"/>
    <col min="13" max="13" width="16.140625" style="15" bestFit="1" customWidth="1"/>
    <col min="14" max="14" width="16.5703125" style="16" bestFit="1" customWidth="1"/>
    <col min="15" max="15" width="18.42578125" style="16" bestFit="1" customWidth="1"/>
    <col min="16" max="16" width="29" style="16" bestFit="1" customWidth="1"/>
    <col min="17" max="18" width="10.5703125" style="16" customWidth="1"/>
    <col min="19" max="19" width="14" style="16" bestFit="1" customWidth="1"/>
    <col min="20" max="20" width="14" style="16" customWidth="1"/>
    <col min="21" max="21" width="22.5703125" style="16" customWidth="1"/>
    <col min="22" max="22" width="60.28515625" style="15" bestFit="1" customWidth="1"/>
    <col min="23" max="16384" width="9.140625" style="15"/>
  </cols>
  <sheetData>
    <row r="3" spans="2:22" x14ac:dyDescent="0.25">
      <c r="B3" s="5" t="s">
        <v>0</v>
      </c>
    </row>
    <row r="4" spans="2:22" x14ac:dyDescent="0.25">
      <c r="B4" s="5" t="s">
        <v>36</v>
      </c>
    </row>
    <row r="5" spans="2:22" ht="15.75" thickBot="1" x14ac:dyDescent="0.3"/>
    <row r="6" spans="2:22" x14ac:dyDescent="0.25">
      <c r="B6" s="8" t="s">
        <v>25</v>
      </c>
      <c r="C6" s="9" t="s">
        <v>26</v>
      </c>
      <c r="D6" s="10" t="s">
        <v>27</v>
      </c>
      <c r="E6" s="10" t="s">
        <v>379</v>
      </c>
      <c r="F6" s="10" t="s">
        <v>380</v>
      </c>
      <c r="G6" s="10" t="s">
        <v>28</v>
      </c>
      <c r="H6" s="10" t="s">
        <v>248</v>
      </c>
      <c r="I6" s="139" t="s">
        <v>32</v>
      </c>
      <c r="J6" s="139"/>
      <c r="K6" s="139" t="s">
        <v>35</v>
      </c>
      <c r="L6" s="140"/>
      <c r="M6" s="141"/>
      <c r="N6" s="120" t="s">
        <v>747</v>
      </c>
      <c r="O6" s="121" t="s">
        <v>749</v>
      </c>
      <c r="P6" s="121" t="s">
        <v>744</v>
      </c>
      <c r="Q6" s="142" t="s">
        <v>750</v>
      </c>
      <c r="R6" s="143"/>
      <c r="S6" s="121" t="s">
        <v>431</v>
      </c>
      <c r="T6" s="121" t="s">
        <v>755</v>
      </c>
      <c r="U6" s="129" t="s">
        <v>779</v>
      </c>
      <c r="V6" s="122" t="s">
        <v>752</v>
      </c>
    </row>
    <row r="7" spans="2:22" ht="15.75" thickBot="1" x14ac:dyDescent="0.3">
      <c r="B7" s="11"/>
      <c r="C7" s="12"/>
      <c r="D7" s="13"/>
      <c r="E7" s="13"/>
      <c r="F7" s="13"/>
      <c r="G7" s="13"/>
      <c r="H7" s="13"/>
      <c r="I7" s="12" t="s">
        <v>352</v>
      </c>
      <c r="J7" s="12" t="s">
        <v>31</v>
      </c>
      <c r="K7" s="12" t="s">
        <v>352</v>
      </c>
      <c r="L7" s="12" t="s">
        <v>31</v>
      </c>
      <c r="M7" s="119" t="s">
        <v>354</v>
      </c>
      <c r="N7" s="123" t="s">
        <v>748</v>
      </c>
      <c r="O7" s="124" t="s">
        <v>748</v>
      </c>
      <c r="P7" s="124" t="s">
        <v>745</v>
      </c>
      <c r="Q7" s="124" t="s">
        <v>753</v>
      </c>
      <c r="R7" s="124" t="s">
        <v>754</v>
      </c>
      <c r="S7" s="124"/>
      <c r="T7" s="124"/>
      <c r="U7" s="130"/>
      <c r="V7" s="125"/>
    </row>
    <row r="9" spans="2:22" x14ac:dyDescent="0.25">
      <c r="B9" s="4" t="s">
        <v>356</v>
      </c>
    </row>
    <row r="10" spans="2:22" ht="15" customHeight="1" x14ac:dyDescent="0.25">
      <c r="B10" s="30" t="s">
        <v>37</v>
      </c>
      <c r="C10" s="30" t="s">
        <v>110</v>
      </c>
      <c r="D10" s="31" t="s">
        <v>111</v>
      </c>
      <c r="E10" s="32" t="s">
        <v>357</v>
      </c>
      <c r="F10" s="33">
        <v>55502580</v>
      </c>
      <c r="G10" s="34" t="s">
        <v>245</v>
      </c>
      <c r="H10" s="35" t="s">
        <v>249</v>
      </c>
      <c r="I10" s="36" t="s">
        <v>255</v>
      </c>
      <c r="J10" s="37"/>
      <c r="K10" s="1">
        <v>864000</v>
      </c>
      <c r="L10" s="1">
        <v>0</v>
      </c>
      <c r="M10" s="1">
        <v>864000</v>
      </c>
      <c r="N10" s="16" t="s">
        <v>756</v>
      </c>
      <c r="O10" s="16" t="s">
        <v>756</v>
      </c>
      <c r="P10" s="16" t="s">
        <v>756</v>
      </c>
      <c r="Q10" s="16" t="s">
        <v>756</v>
      </c>
      <c r="R10" s="16" t="s">
        <v>756</v>
      </c>
      <c r="S10" s="16" t="s">
        <v>756</v>
      </c>
      <c r="T10" s="16" t="s">
        <v>756</v>
      </c>
      <c r="U10" s="16" t="s">
        <v>780</v>
      </c>
      <c r="V10" s="117" t="s">
        <v>739</v>
      </c>
    </row>
    <row r="11" spans="2:22" ht="15" customHeight="1" x14ac:dyDescent="0.25">
      <c r="B11" s="38" t="s">
        <v>38</v>
      </c>
      <c r="C11" s="39" t="s">
        <v>112</v>
      </c>
      <c r="D11" s="40" t="s">
        <v>113</v>
      </c>
      <c r="E11" s="41" t="s">
        <v>357</v>
      </c>
      <c r="F11" s="33">
        <v>55503080</v>
      </c>
      <c r="G11" s="39" t="s">
        <v>114</v>
      </c>
      <c r="H11" s="42" t="s">
        <v>249</v>
      </c>
      <c r="I11" s="36" t="s">
        <v>256</v>
      </c>
      <c r="J11" s="43"/>
      <c r="K11" s="1">
        <v>513000</v>
      </c>
      <c r="L11" s="1">
        <v>0</v>
      </c>
      <c r="M11" s="1">
        <v>513000</v>
      </c>
      <c r="N11" s="16" t="s">
        <v>756</v>
      </c>
      <c r="O11" s="16" t="s">
        <v>756</v>
      </c>
      <c r="P11" s="16" t="s">
        <v>756</v>
      </c>
      <c r="Q11" s="16" t="s">
        <v>756</v>
      </c>
      <c r="R11" s="16" t="s">
        <v>756</v>
      </c>
      <c r="S11" s="16" t="s">
        <v>756</v>
      </c>
      <c r="T11" s="16" t="s">
        <v>756</v>
      </c>
      <c r="U11" s="16" t="s">
        <v>781</v>
      </c>
      <c r="V11" s="117" t="s">
        <v>740</v>
      </c>
    </row>
    <row r="12" spans="2:22" ht="15" customHeight="1" x14ac:dyDescent="0.25">
      <c r="B12" s="39" t="s">
        <v>39</v>
      </c>
      <c r="C12" s="39" t="s">
        <v>115</v>
      </c>
      <c r="D12" s="40" t="s">
        <v>116</v>
      </c>
      <c r="E12" s="41" t="s">
        <v>358</v>
      </c>
      <c r="F12" s="44" t="s">
        <v>359</v>
      </c>
      <c r="G12" s="39" t="s">
        <v>117</v>
      </c>
      <c r="H12" s="42" t="s">
        <v>250</v>
      </c>
      <c r="I12" s="43" t="s">
        <v>257</v>
      </c>
      <c r="J12" s="43" t="s">
        <v>316</v>
      </c>
      <c r="K12" s="1">
        <v>0</v>
      </c>
      <c r="L12" s="1">
        <v>0</v>
      </c>
      <c r="M12" s="1">
        <v>0</v>
      </c>
      <c r="N12" s="16" t="s">
        <v>756</v>
      </c>
      <c r="O12" s="16" t="s">
        <v>756</v>
      </c>
      <c r="P12" s="16" t="s">
        <v>756</v>
      </c>
      <c r="Q12" s="16" t="s">
        <v>756</v>
      </c>
      <c r="R12" s="16" t="s">
        <v>756</v>
      </c>
      <c r="S12" s="16" t="s">
        <v>756</v>
      </c>
      <c r="T12" s="16" t="s">
        <v>756</v>
      </c>
      <c r="V12" s="117" t="s">
        <v>741</v>
      </c>
    </row>
    <row r="13" spans="2:22" ht="15" customHeight="1" x14ac:dyDescent="0.25">
      <c r="B13" s="39" t="s">
        <v>40</v>
      </c>
      <c r="C13" s="39" t="s">
        <v>118</v>
      </c>
      <c r="D13" s="40" t="s">
        <v>116</v>
      </c>
      <c r="E13" s="41" t="s">
        <v>358</v>
      </c>
      <c r="F13" s="45" t="s">
        <v>360</v>
      </c>
      <c r="G13" s="39" t="s">
        <v>119</v>
      </c>
      <c r="H13" s="42" t="s">
        <v>250</v>
      </c>
      <c r="I13" s="46" t="s">
        <v>258</v>
      </c>
      <c r="J13" s="43"/>
      <c r="K13" s="1">
        <v>66000</v>
      </c>
      <c r="L13" s="1">
        <v>0</v>
      </c>
      <c r="M13" s="1">
        <v>66000</v>
      </c>
      <c r="N13" s="118" t="s">
        <v>751</v>
      </c>
      <c r="O13" s="16" t="s">
        <v>751</v>
      </c>
      <c r="P13" s="16" t="s">
        <v>751</v>
      </c>
      <c r="Q13" s="16" t="s">
        <v>751</v>
      </c>
      <c r="R13" s="16" t="s">
        <v>756</v>
      </c>
      <c r="S13" s="16" t="s">
        <v>751</v>
      </c>
      <c r="U13" s="16" t="s">
        <v>782</v>
      </c>
      <c r="V13" s="117" t="s">
        <v>742</v>
      </c>
    </row>
    <row r="14" spans="2:22" ht="15" customHeight="1" x14ac:dyDescent="0.25">
      <c r="B14" s="39" t="s">
        <v>41</v>
      </c>
      <c r="C14" s="47" t="s">
        <v>120</v>
      </c>
      <c r="D14" s="39" t="s">
        <v>116</v>
      </c>
      <c r="E14" s="48" t="s">
        <v>358</v>
      </c>
      <c r="F14" s="45">
        <v>52103520</v>
      </c>
      <c r="G14" s="49" t="s">
        <v>121</v>
      </c>
      <c r="H14" s="42" t="s">
        <v>251</v>
      </c>
      <c r="I14" s="46" t="s">
        <v>259</v>
      </c>
      <c r="J14" s="46" t="s">
        <v>317</v>
      </c>
      <c r="K14" s="1">
        <v>16848000</v>
      </c>
      <c r="L14" s="1">
        <v>4952000</v>
      </c>
      <c r="M14" s="1">
        <v>21800000</v>
      </c>
      <c r="N14" s="118" t="s">
        <v>743</v>
      </c>
      <c r="O14" s="16" t="s">
        <v>743</v>
      </c>
      <c r="P14" s="16" t="s">
        <v>746</v>
      </c>
      <c r="Q14" s="16" t="s">
        <v>751</v>
      </c>
      <c r="R14" s="16" t="s">
        <v>756</v>
      </c>
      <c r="S14" s="16" t="s">
        <v>743</v>
      </c>
      <c r="T14" s="16" t="s">
        <v>751</v>
      </c>
      <c r="U14" s="80" t="s">
        <v>782</v>
      </c>
    </row>
    <row r="15" spans="2:22" ht="15" customHeight="1" x14ac:dyDescent="0.25">
      <c r="B15" s="39" t="s">
        <v>42</v>
      </c>
      <c r="C15" s="47" t="s">
        <v>122</v>
      </c>
      <c r="D15" s="39" t="s">
        <v>116</v>
      </c>
      <c r="E15" s="48" t="s">
        <v>358</v>
      </c>
      <c r="F15" s="45">
        <v>52103520</v>
      </c>
      <c r="G15" s="49" t="s">
        <v>123</v>
      </c>
      <c r="H15" s="42" t="s">
        <v>249</v>
      </c>
      <c r="I15" s="43"/>
      <c r="J15" s="46" t="s">
        <v>318</v>
      </c>
      <c r="K15" s="1">
        <v>0</v>
      </c>
      <c r="L15" s="1">
        <v>678000</v>
      </c>
      <c r="M15" s="1">
        <v>678000</v>
      </c>
      <c r="N15" s="118" t="s">
        <v>743</v>
      </c>
      <c r="O15" s="16" t="s">
        <v>743</v>
      </c>
      <c r="P15" s="16" t="s">
        <v>751</v>
      </c>
      <c r="Q15" s="16" t="s">
        <v>751</v>
      </c>
      <c r="R15" s="16" t="s">
        <v>756</v>
      </c>
      <c r="S15" s="16" t="s">
        <v>751</v>
      </c>
      <c r="T15" s="16" t="s">
        <v>751</v>
      </c>
      <c r="U15" s="16" t="s">
        <v>782</v>
      </c>
    </row>
    <row r="16" spans="2:22" ht="15" customHeight="1" x14ac:dyDescent="0.25">
      <c r="B16" s="49" t="s">
        <v>43</v>
      </c>
      <c r="C16" s="47" t="s">
        <v>124</v>
      </c>
      <c r="D16" s="39" t="s">
        <v>116</v>
      </c>
      <c r="E16" s="48" t="s">
        <v>358</v>
      </c>
      <c r="F16" s="50" t="s">
        <v>361</v>
      </c>
      <c r="G16" s="49" t="s">
        <v>125</v>
      </c>
      <c r="H16" s="42" t="s">
        <v>250</v>
      </c>
      <c r="I16" s="43" t="s">
        <v>257</v>
      </c>
      <c r="J16" s="43" t="s">
        <v>316</v>
      </c>
      <c r="K16" s="1">
        <v>918000</v>
      </c>
      <c r="L16" s="1">
        <v>0</v>
      </c>
      <c r="M16" s="1">
        <v>918000</v>
      </c>
      <c r="N16" s="16" t="s">
        <v>756</v>
      </c>
      <c r="O16" s="16" t="s">
        <v>756</v>
      </c>
      <c r="P16" s="16" t="s">
        <v>756</v>
      </c>
      <c r="Q16" s="16" t="s">
        <v>756</v>
      </c>
      <c r="R16" s="16" t="s">
        <v>756</v>
      </c>
      <c r="S16" s="16" t="s">
        <v>756</v>
      </c>
      <c r="T16" s="16" t="s">
        <v>756</v>
      </c>
      <c r="V16" s="117" t="s">
        <v>757</v>
      </c>
    </row>
    <row r="17" spans="2:22" ht="15" customHeight="1" x14ac:dyDescent="0.25">
      <c r="B17" s="39" t="s">
        <v>44</v>
      </c>
      <c r="C17" s="39" t="s">
        <v>126</v>
      </c>
      <c r="D17" s="40" t="s">
        <v>116</v>
      </c>
      <c r="E17" s="41" t="s">
        <v>362</v>
      </c>
      <c r="F17" s="44" t="s">
        <v>363</v>
      </c>
      <c r="G17" s="39" t="s">
        <v>127</v>
      </c>
      <c r="H17" s="42" t="s">
        <v>250</v>
      </c>
      <c r="I17" s="43" t="s">
        <v>257</v>
      </c>
      <c r="J17" s="43"/>
      <c r="K17" s="1">
        <v>1515000</v>
      </c>
      <c r="L17" s="1">
        <v>0</v>
      </c>
      <c r="M17" s="1">
        <v>1515000</v>
      </c>
      <c r="N17" s="16" t="s">
        <v>756</v>
      </c>
      <c r="O17" s="16" t="s">
        <v>756</v>
      </c>
      <c r="P17" s="16" t="s">
        <v>756</v>
      </c>
      <c r="Q17" s="16" t="s">
        <v>756</v>
      </c>
      <c r="R17" s="16" t="s">
        <v>756</v>
      </c>
      <c r="S17" s="16" t="s">
        <v>756</v>
      </c>
      <c r="T17" s="16" t="s">
        <v>756</v>
      </c>
      <c r="V17" s="117" t="s">
        <v>758</v>
      </c>
    </row>
    <row r="18" spans="2:22" ht="15" customHeight="1" x14ac:dyDescent="0.25">
      <c r="B18" s="39" t="s">
        <v>44</v>
      </c>
      <c r="C18" s="39" t="s">
        <v>126</v>
      </c>
      <c r="D18" s="40" t="s">
        <v>116</v>
      </c>
      <c r="E18" s="41" t="s">
        <v>362</v>
      </c>
      <c r="F18" s="44" t="s">
        <v>363</v>
      </c>
      <c r="G18" s="39" t="s">
        <v>246</v>
      </c>
      <c r="H18" s="42" t="s">
        <v>250</v>
      </c>
      <c r="I18" s="43" t="s">
        <v>257</v>
      </c>
      <c r="J18" s="43"/>
      <c r="K18" s="1">
        <v>700000</v>
      </c>
      <c r="L18" s="1">
        <v>0</v>
      </c>
      <c r="M18" s="1">
        <v>700000</v>
      </c>
      <c r="N18" s="16" t="s">
        <v>756</v>
      </c>
      <c r="O18" s="16" t="s">
        <v>756</v>
      </c>
      <c r="P18" s="16" t="s">
        <v>756</v>
      </c>
      <c r="Q18" s="16" t="s">
        <v>756</v>
      </c>
      <c r="R18" s="16" t="s">
        <v>756</v>
      </c>
      <c r="S18" s="16" t="s">
        <v>756</v>
      </c>
      <c r="T18" s="16" t="s">
        <v>756</v>
      </c>
      <c r="V18" s="117" t="s">
        <v>758</v>
      </c>
    </row>
    <row r="19" spans="2:22" ht="15" customHeight="1" x14ac:dyDescent="0.25">
      <c r="B19" s="39" t="s">
        <v>45</v>
      </c>
      <c r="C19" s="39" t="s">
        <v>128</v>
      </c>
      <c r="D19" s="40" t="s">
        <v>116</v>
      </c>
      <c r="E19" s="41" t="s">
        <v>358</v>
      </c>
      <c r="F19" s="44">
        <v>54432080</v>
      </c>
      <c r="G19" s="49" t="s">
        <v>247</v>
      </c>
      <c r="H19" s="42" t="s">
        <v>250</v>
      </c>
      <c r="I19" s="36" t="s">
        <v>260</v>
      </c>
      <c r="J19" s="46" t="s">
        <v>319</v>
      </c>
      <c r="K19" s="1">
        <v>491000</v>
      </c>
      <c r="L19" s="1">
        <v>44000</v>
      </c>
      <c r="M19" s="1">
        <v>535000</v>
      </c>
      <c r="N19" s="118" t="s">
        <v>751</v>
      </c>
      <c r="O19" s="16" t="s">
        <v>751</v>
      </c>
      <c r="P19" s="16" t="s">
        <v>751</v>
      </c>
      <c r="Q19" s="16" t="s">
        <v>751</v>
      </c>
      <c r="R19" s="16" t="s">
        <v>756</v>
      </c>
      <c r="S19" s="16" t="s">
        <v>756</v>
      </c>
      <c r="U19" s="16" t="s">
        <v>782</v>
      </c>
    </row>
    <row r="20" spans="2:22" ht="15" customHeight="1" x14ac:dyDescent="0.25">
      <c r="B20" s="39" t="s">
        <v>46</v>
      </c>
      <c r="C20" s="39" t="s">
        <v>129</v>
      </c>
      <c r="D20" s="40" t="s">
        <v>116</v>
      </c>
      <c r="E20" s="48" t="s">
        <v>358</v>
      </c>
      <c r="F20" s="50" t="s">
        <v>364</v>
      </c>
      <c r="G20" s="49" t="s">
        <v>130</v>
      </c>
      <c r="H20" s="42" t="s">
        <v>250</v>
      </c>
      <c r="I20" s="43" t="s">
        <v>257</v>
      </c>
      <c r="J20" s="43"/>
      <c r="K20" s="1">
        <v>0</v>
      </c>
      <c r="L20" s="1">
        <v>0</v>
      </c>
      <c r="M20" s="1">
        <v>0</v>
      </c>
      <c r="N20" s="118" t="s">
        <v>756</v>
      </c>
      <c r="O20" s="118" t="s">
        <v>756</v>
      </c>
      <c r="P20" s="118" t="s">
        <v>756</v>
      </c>
      <c r="Q20" s="118" t="s">
        <v>756</v>
      </c>
      <c r="R20" s="118" t="s">
        <v>756</v>
      </c>
      <c r="S20" s="118" t="s">
        <v>756</v>
      </c>
      <c r="T20" s="118" t="s">
        <v>756</v>
      </c>
      <c r="U20" s="118"/>
      <c r="V20" s="117" t="s">
        <v>741</v>
      </c>
    </row>
    <row r="21" spans="2:22" ht="15" customHeight="1" x14ac:dyDescent="0.25">
      <c r="B21" s="39" t="s">
        <v>47</v>
      </c>
      <c r="C21" s="39" t="s">
        <v>131</v>
      </c>
      <c r="D21" s="40" t="s">
        <v>116</v>
      </c>
      <c r="E21" s="48" t="s">
        <v>358</v>
      </c>
      <c r="F21" s="44" t="s">
        <v>365</v>
      </c>
      <c r="G21" s="49" t="s">
        <v>247</v>
      </c>
      <c r="H21" s="42" t="s">
        <v>250</v>
      </c>
      <c r="I21" s="43" t="s">
        <v>257</v>
      </c>
      <c r="J21" s="43"/>
      <c r="K21" s="1">
        <v>0</v>
      </c>
      <c r="L21" s="1">
        <v>0</v>
      </c>
      <c r="M21" s="1">
        <v>0</v>
      </c>
      <c r="N21" s="118" t="s">
        <v>756</v>
      </c>
      <c r="O21" s="118" t="s">
        <v>756</v>
      </c>
      <c r="P21" s="118" t="s">
        <v>756</v>
      </c>
      <c r="Q21" s="118" t="s">
        <v>756</v>
      </c>
      <c r="R21" s="118" t="s">
        <v>756</v>
      </c>
      <c r="S21" s="118" t="s">
        <v>756</v>
      </c>
      <c r="T21" s="118" t="s">
        <v>756</v>
      </c>
      <c r="U21" s="118"/>
      <c r="V21" s="117" t="s">
        <v>741</v>
      </c>
    </row>
    <row r="22" spans="2:22" ht="15" customHeight="1" x14ac:dyDescent="0.25">
      <c r="B22" s="49" t="s">
        <v>48</v>
      </c>
      <c r="C22" s="41">
        <v>5441</v>
      </c>
      <c r="D22" s="40" t="s">
        <v>113</v>
      </c>
      <c r="E22" s="48" t="s">
        <v>358</v>
      </c>
      <c r="F22" s="50">
        <v>55909080</v>
      </c>
      <c r="G22" s="49" t="s">
        <v>132</v>
      </c>
      <c r="H22" s="42" t="s">
        <v>249</v>
      </c>
      <c r="I22" s="36" t="s">
        <v>261</v>
      </c>
      <c r="J22" s="43"/>
      <c r="K22" s="1">
        <v>22000</v>
      </c>
      <c r="L22" s="1">
        <v>0</v>
      </c>
      <c r="M22" s="1">
        <v>22000</v>
      </c>
      <c r="N22" s="118" t="s">
        <v>751</v>
      </c>
      <c r="O22" s="16" t="s">
        <v>751</v>
      </c>
      <c r="P22" s="16" t="s">
        <v>751</v>
      </c>
      <c r="Q22" s="16" t="s">
        <v>751</v>
      </c>
      <c r="R22" s="118" t="s">
        <v>756</v>
      </c>
      <c r="S22" s="16" t="s">
        <v>751</v>
      </c>
      <c r="T22" s="16" t="s">
        <v>751</v>
      </c>
      <c r="U22" s="16" t="s">
        <v>783</v>
      </c>
    </row>
    <row r="23" spans="2:22" ht="15" customHeight="1" x14ac:dyDescent="0.25">
      <c r="B23" s="39" t="s">
        <v>49</v>
      </c>
      <c r="C23" s="39" t="s">
        <v>133</v>
      </c>
      <c r="D23" s="40" t="s">
        <v>116</v>
      </c>
      <c r="E23" s="48" t="s">
        <v>366</v>
      </c>
      <c r="F23" s="51" t="s">
        <v>367</v>
      </c>
      <c r="G23" s="49" t="s">
        <v>134</v>
      </c>
      <c r="H23" s="42" t="s">
        <v>250</v>
      </c>
      <c r="I23" s="46" t="s">
        <v>262</v>
      </c>
      <c r="J23" s="46" t="s">
        <v>320</v>
      </c>
      <c r="K23" s="1">
        <v>2843000</v>
      </c>
      <c r="L23" s="1">
        <v>113000</v>
      </c>
      <c r="M23" s="1">
        <v>2956000</v>
      </c>
      <c r="N23" s="118" t="s">
        <v>743</v>
      </c>
      <c r="O23" s="16" t="s">
        <v>743</v>
      </c>
      <c r="P23" s="16" t="s">
        <v>751</v>
      </c>
      <c r="Q23" s="16" t="s">
        <v>751</v>
      </c>
      <c r="R23" s="16" t="s">
        <v>756</v>
      </c>
      <c r="S23" s="16" t="s">
        <v>751</v>
      </c>
      <c r="T23" s="16" t="s">
        <v>751</v>
      </c>
      <c r="U23" s="16" t="s">
        <v>782</v>
      </c>
    </row>
    <row r="24" spans="2:22" ht="15" customHeight="1" x14ac:dyDescent="0.25">
      <c r="B24" s="39" t="s">
        <v>50</v>
      </c>
      <c r="C24" s="39" t="s">
        <v>135</v>
      </c>
      <c r="D24" s="40" t="s">
        <v>136</v>
      </c>
      <c r="E24" s="41" t="s">
        <v>366</v>
      </c>
      <c r="F24" s="33">
        <v>55406580</v>
      </c>
      <c r="G24" s="39" t="s">
        <v>137</v>
      </c>
      <c r="H24" s="42" t="s">
        <v>250</v>
      </c>
      <c r="I24" s="36" t="s">
        <v>263</v>
      </c>
      <c r="J24" s="43"/>
      <c r="K24" s="1">
        <v>458000</v>
      </c>
      <c r="L24" s="1">
        <v>0</v>
      </c>
      <c r="M24" s="1">
        <v>458000</v>
      </c>
      <c r="N24" s="118" t="s">
        <v>751</v>
      </c>
      <c r="O24" s="118" t="s">
        <v>751</v>
      </c>
      <c r="P24" s="118" t="s">
        <v>751</v>
      </c>
      <c r="Q24" s="118" t="s">
        <v>751</v>
      </c>
      <c r="R24" s="16" t="s">
        <v>756</v>
      </c>
      <c r="S24" s="16" t="s">
        <v>751</v>
      </c>
      <c r="T24" s="16" t="s">
        <v>751</v>
      </c>
      <c r="U24" s="16" t="s">
        <v>782</v>
      </c>
    </row>
    <row r="25" spans="2:22" ht="15" customHeight="1" x14ac:dyDescent="0.25">
      <c r="B25" s="38" t="s">
        <v>51</v>
      </c>
      <c r="C25" s="39" t="s">
        <v>138</v>
      </c>
      <c r="D25" s="40" t="s">
        <v>139</v>
      </c>
      <c r="E25" s="41" t="s">
        <v>366</v>
      </c>
      <c r="F25" s="33">
        <v>55401080</v>
      </c>
      <c r="G25" s="39" t="s">
        <v>140</v>
      </c>
      <c r="H25" s="42" t="s">
        <v>250</v>
      </c>
      <c r="I25" s="46" t="s">
        <v>264</v>
      </c>
      <c r="J25" s="43"/>
      <c r="K25" s="1">
        <v>621000</v>
      </c>
      <c r="L25" s="1">
        <v>0</v>
      </c>
      <c r="M25" s="1">
        <v>621000</v>
      </c>
      <c r="N25" s="118" t="s">
        <v>751</v>
      </c>
      <c r="O25" s="118" t="s">
        <v>751</v>
      </c>
      <c r="P25" s="118" t="s">
        <v>751</v>
      </c>
      <c r="Q25" s="118" t="s">
        <v>751</v>
      </c>
      <c r="R25" s="16" t="s">
        <v>756</v>
      </c>
      <c r="S25" s="16" t="s">
        <v>751</v>
      </c>
      <c r="T25" s="16" t="s">
        <v>751</v>
      </c>
      <c r="U25" s="16" t="s">
        <v>782</v>
      </c>
    </row>
    <row r="26" spans="2:22" ht="15" customHeight="1" x14ac:dyDescent="0.25">
      <c r="B26" s="38" t="s">
        <v>52</v>
      </c>
      <c r="C26" s="39" t="s">
        <v>141</v>
      </c>
      <c r="D26" s="40" t="s">
        <v>139</v>
      </c>
      <c r="E26" s="41" t="s">
        <v>366</v>
      </c>
      <c r="F26" s="33"/>
      <c r="G26" s="39" t="s">
        <v>142</v>
      </c>
      <c r="H26" s="42" t="s">
        <v>250</v>
      </c>
      <c r="I26" s="46" t="s">
        <v>265</v>
      </c>
      <c r="J26" s="43"/>
      <c r="K26" s="1">
        <v>3627000</v>
      </c>
      <c r="L26" s="1">
        <v>0</v>
      </c>
      <c r="M26" s="1">
        <v>3627000</v>
      </c>
      <c r="N26" s="118" t="s">
        <v>743</v>
      </c>
      <c r="O26" s="16" t="s">
        <v>751</v>
      </c>
      <c r="P26" s="16" t="s">
        <v>751</v>
      </c>
      <c r="Q26" s="16" t="s">
        <v>751</v>
      </c>
      <c r="R26" s="16" t="s">
        <v>756</v>
      </c>
      <c r="S26" s="16" t="s">
        <v>751</v>
      </c>
      <c r="T26" s="16" t="s">
        <v>751</v>
      </c>
      <c r="U26" s="16" t="s">
        <v>782</v>
      </c>
    </row>
    <row r="27" spans="2:22" ht="15" customHeight="1" x14ac:dyDescent="0.25">
      <c r="B27" s="39" t="s">
        <v>53</v>
      </c>
      <c r="C27" s="39" t="s">
        <v>143</v>
      </c>
      <c r="D27" s="40" t="s">
        <v>111</v>
      </c>
      <c r="E27" s="48" t="s">
        <v>366</v>
      </c>
      <c r="F27" s="45">
        <v>55405580</v>
      </c>
      <c r="G27" s="39" t="s">
        <v>144</v>
      </c>
      <c r="H27" s="52" t="s">
        <v>252</v>
      </c>
      <c r="I27" s="36" t="s">
        <v>266</v>
      </c>
      <c r="J27" s="53"/>
      <c r="K27" s="1">
        <v>1484000</v>
      </c>
      <c r="L27" s="1">
        <v>0</v>
      </c>
      <c r="M27" s="1">
        <v>1484000</v>
      </c>
      <c r="N27" s="118" t="s">
        <v>751</v>
      </c>
      <c r="O27" s="118" t="s">
        <v>751</v>
      </c>
      <c r="P27" s="118" t="s">
        <v>751</v>
      </c>
      <c r="Q27" s="118" t="s">
        <v>751</v>
      </c>
      <c r="R27" s="16" t="s">
        <v>756</v>
      </c>
      <c r="S27" s="132" t="s">
        <v>743</v>
      </c>
      <c r="T27" s="16" t="s">
        <v>751</v>
      </c>
      <c r="U27" s="16" t="s">
        <v>782</v>
      </c>
      <c r="V27" s="131" t="s">
        <v>785</v>
      </c>
    </row>
    <row r="28" spans="2:22" ht="15" customHeight="1" x14ac:dyDescent="0.25">
      <c r="B28" s="38" t="s">
        <v>54</v>
      </c>
      <c r="C28" s="39" t="s">
        <v>145</v>
      </c>
      <c r="D28" s="40" t="s">
        <v>113</v>
      </c>
      <c r="E28" s="41" t="s">
        <v>366</v>
      </c>
      <c r="F28" s="33">
        <v>55402580</v>
      </c>
      <c r="G28" s="39" t="s">
        <v>146</v>
      </c>
      <c r="H28" s="42" t="s">
        <v>250</v>
      </c>
      <c r="I28" s="46" t="s">
        <v>267</v>
      </c>
      <c r="J28" s="43"/>
      <c r="K28" s="1">
        <v>719000</v>
      </c>
      <c r="L28" s="1">
        <v>0</v>
      </c>
      <c r="M28" s="1">
        <v>719000</v>
      </c>
      <c r="N28" s="118" t="s">
        <v>756</v>
      </c>
      <c r="O28" s="118" t="s">
        <v>756</v>
      </c>
      <c r="P28" s="118" t="s">
        <v>756</v>
      </c>
      <c r="Q28" s="118" t="s">
        <v>756</v>
      </c>
      <c r="R28" s="118" t="s">
        <v>756</v>
      </c>
      <c r="S28" s="118" t="s">
        <v>756</v>
      </c>
      <c r="T28" s="118" t="s">
        <v>756</v>
      </c>
      <c r="U28" s="118" t="s">
        <v>784</v>
      </c>
      <c r="V28" s="131" t="s">
        <v>788</v>
      </c>
    </row>
    <row r="29" spans="2:22" ht="15" customHeight="1" x14ac:dyDescent="0.25">
      <c r="B29" s="39" t="s">
        <v>55</v>
      </c>
      <c r="C29" s="39" t="s">
        <v>147</v>
      </c>
      <c r="D29" s="40" t="s">
        <v>111</v>
      </c>
      <c r="E29" s="48" t="s">
        <v>366</v>
      </c>
      <c r="F29" s="45">
        <v>55404580</v>
      </c>
      <c r="G29" s="49" t="s">
        <v>148</v>
      </c>
      <c r="H29" s="42" t="s">
        <v>250</v>
      </c>
      <c r="I29" s="36" t="s">
        <v>268</v>
      </c>
      <c r="J29" s="43"/>
      <c r="K29" s="1">
        <v>2745000</v>
      </c>
      <c r="L29" s="1">
        <v>0</v>
      </c>
      <c r="M29" s="1">
        <v>2745000</v>
      </c>
      <c r="N29" s="118" t="s">
        <v>751</v>
      </c>
      <c r="O29" s="118" t="s">
        <v>751</v>
      </c>
      <c r="P29" s="118" t="s">
        <v>751</v>
      </c>
      <c r="Q29" s="118" t="s">
        <v>751</v>
      </c>
      <c r="R29" s="16" t="s">
        <v>756</v>
      </c>
      <c r="S29" s="16" t="s">
        <v>751</v>
      </c>
      <c r="T29" s="16" t="s">
        <v>751</v>
      </c>
      <c r="U29" s="16" t="s">
        <v>782</v>
      </c>
    </row>
    <row r="30" spans="2:22" ht="15" customHeight="1" x14ac:dyDescent="0.25">
      <c r="B30" s="39" t="s">
        <v>56</v>
      </c>
      <c r="C30" s="47" t="s">
        <v>149</v>
      </c>
      <c r="D30" s="39" t="s">
        <v>116</v>
      </c>
      <c r="E30" s="48" t="s">
        <v>366</v>
      </c>
      <c r="F30" s="45">
        <v>55407280</v>
      </c>
      <c r="G30" s="49" t="s">
        <v>150</v>
      </c>
      <c r="H30" s="42" t="s">
        <v>250</v>
      </c>
      <c r="I30" s="46" t="s">
        <v>269</v>
      </c>
      <c r="J30" s="43"/>
      <c r="K30" s="1">
        <v>948000</v>
      </c>
      <c r="L30" s="1">
        <v>0</v>
      </c>
      <c r="M30" s="1">
        <v>948000</v>
      </c>
      <c r="N30" s="118" t="s">
        <v>751</v>
      </c>
      <c r="O30" s="118" t="s">
        <v>751</v>
      </c>
      <c r="P30" s="118" t="s">
        <v>751</v>
      </c>
      <c r="Q30" s="118" t="s">
        <v>751</v>
      </c>
      <c r="R30" s="16" t="s">
        <v>756</v>
      </c>
      <c r="S30" s="16" t="s">
        <v>751</v>
      </c>
      <c r="T30" s="16" t="s">
        <v>751</v>
      </c>
      <c r="U30" s="16" t="s">
        <v>782</v>
      </c>
    </row>
    <row r="31" spans="2:22" ht="15" customHeight="1" x14ac:dyDescent="0.25">
      <c r="B31" s="39" t="s">
        <v>57</v>
      </c>
      <c r="C31" s="39" t="s">
        <v>151</v>
      </c>
      <c r="D31" s="40" t="s">
        <v>152</v>
      </c>
      <c r="E31" s="41" t="s">
        <v>366</v>
      </c>
      <c r="F31" s="33">
        <v>55403080</v>
      </c>
      <c r="G31" s="39" t="s">
        <v>153</v>
      </c>
      <c r="H31" s="42" t="s">
        <v>250</v>
      </c>
      <c r="I31" s="46" t="s">
        <v>270</v>
      </c>
      <c r="J31" s="43"/>
      <c r="K31" s="1">
        <v>2353000</v>
      </c>
      <c r="L31" s="1">
        <v>0</v>
      </c>
      <c r="M31" s="1">
        <v>2353000</v>
      </c>
      <c r="N31" s="118" t="s">
        <v>743</v>
      </c>
      <c r="O31" s="16" t="s">
        <v>743</v>
      </c>
      <c r="P31" s="16" t="s">
        <v>751</v>
      </c>
      <c r="Q31" s="16" t="s">
        <v>751</v>
      </c>
      <c r="R31" s="16" t="s">
        <v>756</v>
      </c>
      <c r="S31" s="132" t="s">
        <v>743</v>
      </c>
      <c r="T31" s="16" t="s">
        <v>751</v>
      </c>
      <c r="U31" s="16" t="s">
        <v>782</v>
      </c>
      <c r="V31" s="131" t="s">
        <v>785</v>
      </c>
    </row>
    <row r="32" spans="2:22" ht="15" customHeight="1" x14ac:dyDescent="0.25">
      <c r="B32" s="39" t="s">
        <v>58</v>
      </c>
      <c r="C32" s="39" t="s">
        <v>154</v>
      </c>
      <c r="D32" s="40" t="s">
        <v>116</v>
      </c>
      <c r="E32" s="48" t="s">
        <v>366</v>
      </c>
      <c r="F32" s="45">
        <v>55421080</v>
      </c>
      <c r="G32" s="39" t="s">
        <v>155</v>
      </c>
      <c r="H32" s="52" t="s">
        <v>253</v>
      </c>
      <c r="I32" s="46" t="s">
        <v>271</v>
      </c>
      <c r="J32" s="54"/>
      <c r="K32" s="1">
        <v>13342000</v>
      </c>
      <c r="L32" s="1">
        <v>0</v>
      </c>
      <c r="M32" s="1">
        <v>13342000</v>
      </c>
      <c r="N32" s="118" t="s">
        <v>743</v>
      </c>
      <c r="O32" s="16" t="s">
        <v>743</v>
      </c>
      <c r="P32" s="16" t="s">
        <v>751</v>
      </c>
      <c r="Q32" s="16" t="s">
        <v>751</v>
      </c>
      <c r="R32" s="16" t="s">
        <v>756</v>
      </c>
      <c r="S32" s="16" t="s">
        <v>751</v>
      </c>
      <c r="T32" s="16" t="s">
        <v>751</v>
      </c>
      <c r="U32" s="16" t="s">
        <v>782</v>
      </c>
    </row>
    <row r="33" spans="2:22" ht="15" customHeight="1" x14ac:dyDescent="0.25">
      <c r="B33" s="39" t="s">
        <v>59</v>
      </c>
      <c r="C33" s="39" t="s">
        <v>156</v>
      </c>
      <c r="D33" s="40" t="s">
        <v>157</v>
      </c>
      <c r="E33" s="48" t="s">
        <v>366</v>
      </c>
      <c r="F33" s="45">
        <v>55404080</v>
      </c>
      <c r="G33" s="49" t="s">
        <v>158</v>
      </c>
      <c r="H33" s="42" t="s">
        <v>250</v>
      </c>
      <c r="I33" s="43" t="s">
        <v>257</v>
      </c>
      <c r="J33" s="43"/>
      <c r="K33" s="1">
        <v>480000</v>
      </c>
      <c r="L33" s="1">
        <v>0</v>
      </c>
      <c r="M33" s="1">
        <v>480000</v>
      </c>
      <c r="N33" s="118" t="s">
        <v>756</v>
      </c>
      <c r="O33" s="118" t="s">
        <v>756</v>
      </c>
      <c r="P33" s="118" t="s">
        <v>756</v>
      </c>
      <c r="Q33" s="118" t="s">
        <v>756</v>
      </c>
      <c r="R33" s="118" t="s">
        <v>756</v>
      </c>
      <c r="S33" s="118" t="s">
        <v>756</v>
      </c>
      <c r="T33" s="118" t="s">
        <v>756</v>
      </c>
      <c r="U33" s="118"/>
      <c r="V33" s="117" t="s">
        <v>741</v>
      </c>
    </row>
    <row r="34" spans="2:22" ht="15" customHeight="1" x14ac:dyDescent="0.25">
      <c r="B34" s="39" t="s">
        <v>60</v>
      </c>
      <c r="C34" s="39" t="s">
        <v>159</v>
      </c>
      <c r="D34" s="40" t="s">
        <v>136</v>
      </c>
      <c r="E34" s="41" t="s">
        <v>366</v>
      </c>
      <c r="F34" s="33">
        <v>55451080</v>
      </c>
      <c r="G34" s="39" t="s">
        <v>160</v>
      </c>
      <c r="H34" s="42" t="s">
        <v>250</v>
      </c>
      <c r="I34" s="36" t="s">
        <v>272</v>
      </c>
      <c r="J34" s="43"/>
      <c r="K34" s="1">
        <v>360000</v>
      </c>
      <c r="L34" s="1">
        <v>0</v>
      </c>
      <c r="M34" s="1">
        <v>360000</v>
      </c>
      <c r="N34" s="118" t="s">
        <v>751</v>
      </c>
      <c r="O34" s="118" t="s">
        <v>751</v>
      </c>
      <c r="P34" s="118" t="s">
        <v>751</v>
      </c>
      <c r="Q34" s="118" t="s">
        <v>751</v>
      </c>
      <c r="R34" s="16" t="s">
        <v>756</v>
      </c>
      <c r="S34" s="16" t="s">
        <v>751</v>
      </c>
      <c r="T34" s="16" t="s">
        <v>751</v>
      </c>
      <c r="U34" s="16" t="s">
        <v>786</v>
      </c>
      <c r="V34" s="131" t="s">
        <v>787</v>
      </c>
    </row>
    <row r="35" spans="2:22" ht="15" customHeight="1" x14ac:dyDescent="0.25">
      <c r="B35" s="39" t="s">
        <v>61</v>
      </c>
      <c r="C35" s="39" t="s">
        <v>161</v>
      </c>
      <c r="D35" s="40" t="s">
        <v>162</v>
      </c>
      <c r="E35" s="48" t="s">
        <v>358</v>
      </c>
      <c r="F35" s="45"/>
      <c r="G35" s="49" t="s">
        <v>163</v>
      </c>
      <c r="H35" s="42" t="s">
        <v>250</v>
      </c>
      <c r="I35" s="36" t="s">
        <v>273</v>
      </c>
      <c r="J35" s="43"/>
      <c r="K35" s="1">
        <v>523000</v>
      </c>
      <c r="L35" s="1">
        <v>0</v>
      </c>
      <c r="M35" s="1">
        <v>523000</v>
      </c>
      <c r="N35" s="118" t="s">
        <v>751</v>
      </c>
      <c r="O35" s="118" t="s">
        <v>751</v>
      </c>
      <c r="P35" s="118" t="s">
        <v>751</v>
      </c>
      <c r="Q35" s="118" t="s">
        <v>756</v>
      </c>
      <c r="R35" s="16" t="s">
        <v>756</v>
      </c>
      <c r="S35" s="16" t="s">
        <v>751</v>
      </c>
      <c r="T35" s="16" t="s">
        <v>751</v>
      </c>
      <c r="U35" s="16" t="s">
        <v>782</v>
      </c>
    </row>
    <row r="36" spans="2:22" ht="15" customHeight="1" x14ac:dyDescent="0.25">
      <c r="B36" s="39" t="s">
        <v>62</v>
      </c>
      <c r="C36" s="39" t="s">
        <v>164</v>
      </c>
      <c r="D36" s="40" t="s">
        <v>162</v>
      </c>
      <c r="E36" s="41" t="s">
        <v>366</v>
      </c>
      <c r="F36" s="33">
        <v>55400580</v>
      </c>
      <c r="G36" s="39" t="s">
        <v>165</v>
      </c>
      <c r="H36" s="42" t="s">
        <v>250</v>
      </c>
      <c r="I36" s="46" t="s">
        <v>274</v>
      </c>
      <c r="J36" s="43"/>
      <c r="K36" s="1">
        <v>1765000</v>
      </c>
      <c r="L36" s="1">
        <v>0</v>
      </c>
      <c r="M36" s="1">
        <v>1765000</v>
      </c>
      <c r="N36" s="118" t="s">
        <v>751</v>
      </c>
      <c r="O36" s="118" t="s">
        <v>751</v>
      </c>
      <c r="P36" s="118" t="s">
        <v>751</v>
      </c>
      <c r="Q36" s="118" t="s">
        <v>751</v>
      </c>
      <c r="R36" s="16" t="s">
        <v>756</v>
      </c>
      <c r="S36" s="16" t="s">
        <v>751</v>
      </c>
      <c r="T36" s="16" t="s">
        <v>751</v>
      </c>
      <c r="U36" s="16" t="s">
        <v>789</v>
      </c>
    </row>
    <row r="37" spans="2:22" ht="15" customHeight="1" x14ac:dyDescent="0.25">
      <c r="B37" s="39" t="s">
        <v>63</v>
      </c>
      <c r="C37" s="39" t="s">
        <v>166</v>
      </c>
      <c r="D37" s="40" t="s">
        <v>116</v>
      </c>
      <c r="E37" s="41" t="s">
        <v>366</v>
      </c>
      <c r="F37" s="33">
        <v>55407780</v>
      </c>
      <c r="G37" s="39" t="s">
        <v>167</v>
      </c>
      <c r="H37" s="42" t="s">
        <v>250</v>
      </c>
      <c r="I37" s="36" t="s">
        <v>275</v>
      </c>
      <c r="J37" s="43"/>
      <c r="K37" s="1">
        <v>817000</v>
      </c>
      <c r="L37" s="1">
        <v>0</v>
      </c>
      <c r="M37" s="1">
        <v>817000</v>
      </c>
      <c r="N37" s="118" t="s">
        <v>751</v>
      </c>
      <c r="O37" s="118" t="s">
        <v>751</v>
      </c>
      <c r="P37" s="118" t="s">
        <v>751</v>
      </c>
      <c r="Q37" s="118" t="s">
        <v>751</v>
      </c>
      <c r="R37" s="16" t="s">
        <v>756</v>
      </c>
      <c r="S37" s="132" t="s">
        <v>743</v>
      </c>
      <c r="T37" s="16" t="s">
        <v>751</v>
      </c>
      <c r="U37" s="16" t="s">
        <v>782</v>
      </c>
    </row>
    <row r="38" spans="2:22" ht="15" customHeight="1" x14ac:dyDescent="0.25">
      <c r="B38" s="39" t="s">
        <v>64</v>
      </c>
      <c r="C38" s="39" t="s">
        <v>168</v>
      </c>
      <c r="D38" s="40" t="s">
        <v>152</v>
      </c>
      <c r="E38" s="41" t="s">
        <v>368</v>
      </c>
      <c r="F38" s="33">
        <v>55551080</v>
      </c>
      <c r="G38" s="39" t="s">
        <v>169</v>
      </c>
      <c r="H38" s="42" t="s">
        <v>249</v>
      </c>
      <c r="I38" s="36" t="s">
        <v>276</v>
      </c>
      <c r="J38" s="43"/>
      <c r="K38" s="1">
        <v>1809000</v>
      </c>
      <c r="L38" s="1">
        <v>0</v>
      </c>
      <c r="M38" s="1">
        <v>1809000</v>
      </c>
      <c r="N38" s="118" t="s">
        <v>751</v>
      </c>
      <c r="O38" s="118" t="s">
        <v>751</v>
      </c>
      <c r="P38" s="118" t="s">
        <v>751</v>
      </c>
      <c r="Q38" s="118" t="s">
        <v>751</v>
      </c>
      <c r="R38" s="16" t="s">
        <v>756</v>
      </c>
      <c r="S38" s="16" t="s">
        <v>751</v>
      </c>
      <c r="T38" s="16" t="s">
        <v>751</v>
      </c>
      <c r="U38" s="16" t="s">
        <v>782</v>
      </c>
    </row>
    <row r="39" spans="2:22" ht="15" customHeight="1" x14ac:dyDescent="0.25">
      <c r="B39" s="39" t="s">
        <v>65</v>
      </c>
      <c r="C39" s="39" t="s">
        <v>170</v>
      </c>
      <c r="D39" s="40" t="s">
        <v>113</v>
      </c>
      <c r="E39" s="41" t="s">
        <v>368</v>
      </c>
      <c r="F39" s="33">
        <v>55551580</v>
      </c>
      <c r="G39" s="39" t="s">
        <v>171</v>
      </c>
      <c r="H39" s="42" t="s">
        <v>249</v>
      </c>
      <c r="I39" s="36" t="s">
        <v>277</v>
      </c>
      <c r="J39" s="43"/>
      <c r="K39" s="1">
        <v>2430000</v>
      </c>
      <c r="L39" s="1">
        <v>0</v>
      </c>
      <c r="M39" s="1">
        <v>2430000</v>
      </c>
      <c r="N39" s="118" t="s">
        <v>751</v>
      </c>
      <c r="O39" s="118" t="s">
        <v>751</v>
      </c>
      <c r="P39" s="118" t="s">
        <v>751</v>
      </c>
      <c r="Q39" s="118" t="s">
        <v>751</v>
      </c>
      <c r="R39" s="16" t="s">
        <v>756</v>
      </c>
      <c r="S39" s="16" t="s">
        <v>751</v>
      </c>
      <c r="T39" s="16" t="s">
        <v>751</v>
      </c>
      <c r="U39" s="16" t="s">
        <v>782</v>
      </c>
    </row>
    <row r="40" spans="2:22" ht="15" customHeight="1" x14ac:dyDescent="0.25">
      <c r="B40" s="39" t="s">
        <v>66</v>
      </c>
      <c r="C40" s="39" t="s">
        <v>172</v>
      </c>
      <c r="D40" s="40" t="s">
        <v>111</v>
      </c>
      <c r="E40" s="41" t="s">
        <v>368</v>
      </c>
      <c r="F40" s="33">
        <v>55553080</v>
      </c>
      <c r="G40" s="39" t="s">
        <v>173</v>
      </c>
      <c r="H40" s="42" t="s">
        <v>249</v>
      </c>
      <c r="I40" s="46" t="s">
        <v>278</v>
      </c>
      <c r="J40" s="43"/>
      <c r="K40" s="1">
        <v>1377000</v>
      </c>
      <c r="L40" s="1">
        <v>0</v>
      </c>
      <c r="M40" s="1">
        <v>1377000</v>
      </c>
      <c r="N40" s="118" t="s">
        <v>751</v>
      </c>
      <c r="O40" s="118" t="s">
        <v>751</v>
      </c>
      <c r="P40" s="118" t="s">
        <v>751</v>
      </c>
      <c r="Q40" s="118" t="s">
        <v>751</v>
      </c>
      <c r="R40" s="16" t="s">
        <v>756</v>
      </c>
      <c r="S40" s="16" t="s">
        <v>751</v>
      </c>
      <c r="T40" s="16" t="s">
        <v>751</v>
      </c>
      <c r="U40" s="16" t="s">
        <v>782</v>
      </c>
    </row>
    <row r="41" spans="2:22" ht="15" customHeight="1" x14ac:dyDescent="0.25">
      <c r="B41" s="38" t="s">
        <v>67</v>
      </c>
      <c r="C41" s="39" t="s">
        <v>174</v>
      </c>
      <c r="D41" s="40" t="s">
        <v>116</v>
      </c>
      <c r="E41" s="41" t="s">
        <v>368</v>
      </c>
      <c r="F41" s="33">
        <v>55552080</v>
      </c>
      <c r="G41" s="39" t="s">
        <v>175</v>
      </c>
      <c r="H41" s="42" t="s">
        <v>249</v>
      </c>
      <c r="I41" s="36" t="s">
        <v>279</v>
      </c>
      <c r="J41" s="43"/>
      <c r="K41" s="1">
        <v>98000</v>
      </c>
      <c r="L41" s="1">
        <v>0</v>
      </c>
      <c r="M41" s="1">
        <v>98000</v>
      </c>
      <c r="N41" s="118" t="s">
        <v>751</v>
      </c>
      <c r="O41" s="118" t="s">
        <v>751</v>
      </c>
      <c r="P41" s="118" t="s">
        <v>751</v>
      </c>
      <c r="Q41" s="118" t="s">
        <v>751</v>
      </c>
      <c r="R41" s="16" t="s">
        <v>756</v>
      </c>
      <c r="S41" s="16" t="s">
        <v>751</v>
      </c>
      <c r="T41" s="16" t="s">
        <v>751</v>
      </c>
      <c r="U41" s="16" t="s">
        <v>782</v>
      </c>
    </row>
    <row r="42" spans="2:22" ht="15" customHeight="1" x14ac:dyDescent="0.25">
      <c r="B42" s="39" t="s">
        <v>68</v>
      </c>
      <c r="C42" s="39" t="s">
        <v>176</v>
      </c>
      <c r="D42" s="40" t="s">
        <v>116</v>
      </c>
      <c r="E42" s="41" t="s">
        <v>368</v>
      </c>
      <c r="F42" s="33">
        <v>55552580</v>
      </c>
      <c r="G42" s="39" t="s">
        <v>177</v>
      </c>
      <c r="H42" s="42" t="s">
        <v>249</v>
      </c>
      <c r="I42" s="46" t="s">
        <v>280</v>
      </c>
      <c r="J42" s="43"/>
      <c r="K42" s="1">
        <v>810000</v>
      </c>
      <c r="L42" s="1">
        <v>0</v>
      </c>
      <c r="M42" s="1">
        <v>810000</v>
      </c>
      <c r="N42" s="118" t="s">
        <v>751</v>
      </c>
      <c r="O42" s="118" t="s">
        <v>751</v>
      </c>
      <c r="P42" s="118" t="s">
        <v>751</v>
      </c>
      <c r="Q42" s="118" t="s">
        <v>751</v>
      </c>
      <c r="R42" s="16" t="s">
        <v>756</v>
      </c>
      <c r="S42" s="16" t="s">
        <v>751</v>
      </c>
      <c r="T42" s="16" t="s">
        <v>751</v>
      </c>
      <c r="U42" s="16" t="s">
        <v>782</v>
      </c>
    </row>
    <row r="43" spans="2:22" ht="15" customHeight="1" x14ac:dyDescent="0.25">
      <c r="B43" s="39" t="s">
        <v>69</v>
      </c>
      <c r="C43" s="55" t="s">
        <v>178</v>
      </c>
      <c r="D43" s="30" t="s">
        <v>139</v>
      </c>
      <c r="E43" s="56" t="s">
        <v>368</v>
      </c>
      <c r="F43" s="45">
        <v>55550580</v>
      </c>
      <c r="G43" s="57" t="s">
        <v>179</v>
      </c>
      <c r="H43" s="58" t="s">
        <v>249</v>
      </c>
      <c r="I43" s="46" t="s">
        <v>281</v>
      </c>
      <c r="J43" s="43"/>
      <c r="K43" s="1">
        <v>1674000</v>
      </c>
      <c r="L43" s="1">
        <v>0</v>
      </c>
      <c r="M43" s="1">
        <v>1674000</v>
      </c>
      <c r="N43" s="118" t="s">
        <v>751</v>
      </c>
      <c r="O43" s="118" t="s">
        <v>751</v>
      </c>
      <c r="P43" s="118" t="s">
        <v>751</v>
      </c>
      <c r="Q43" s="118" t="s">
        <v>751</v>
      </c>
      <c r="R43" s="16" t="s">
        <v>756</v>
      </c>
      <c r="S43" s="16" t="s">
        <v>751</v>
      </c>
      <c r="T43" s="16" t="s">
        <v>751</v>
      </c>
      <c r="U43" s="16" t="s">
        <v>782</v>
      </c>
    </row>
    <row r="44" spans="2:22" ht="15" customHeight="1" x14ac:dyDescent="0.25">
      <c r="B44" s="39" t="s">
        <v>70</v>
      </c>
      <c r="C44" s="38" t="s">
        <v>180</v>
      </c>
      <c r="D44" s="40" t="s">
        <v>136</v>
      </c>
      <c r="E44" s="41" t="s">
        <v>369</v>
      </c>
      <c r="F44" s="33">
        <v>52503020</v>
      </c>
      <c r="G44" s="38" t="s">
        <v>181</v>
      </c>
      <c r="H44" s="42" t="s">
        <v>249</v>
      </c>
      <c r="I44" s="46" t="s">
        <v>282</v>
      </c>
      <c r="J44" s="46" t="s">
        <v>321</v>
      </c>
      <c r="K44" s="1">
        <v>22000</v>
      </c>
      <c r="L44" s="1">
        <v>8000</v>
      </c>
      <c r="M44" s="1">
        <v>30000</v>
      </c>
      <c r="N44" s="118" t="s">
        <v>751</v>
      </c>
      <c r="O44" s="16" t="s">
        <v>751</v>
      </c>
      <c r="P44" s="16" t="s">
        <v>751</v>
      </c>
      <c r="Q44" s="16" t="s">
        <v>756</v>
      </c>
      <c r="R44" s="16" t="s">
        <v>756</v>
      </c>
      <c r="S44" s="16" t="s">
        <v>751</v>
      </c>
      <c r="T44" s="16" t="s">
        <v>751</v>
      </c>
      <c r="U44" s="16" t="s">
        <v>790</v>
      </c>
    </row>
    <row r="45" spans="2:22" ht="15" customHeight="1" x14ac:dyDescent="0.25">
      <c r="B45" s="39" t="s">
        <v>71</v>
      </c>
      <c r="C45" s="39" t="s">
        <v>182</v>
      </c>
      <c r="D45" s="40" t="s">
        <v>116</v>
      </c>
      <c r="E45" s="48" t="s">
        <v>369</v>
      </c>
      <c r="F45" s="45">
        <v>52503020</v>
      </c>
      <c r="G45" s="39" t="s">
        <v>183</v>
      </c>
      <c r="H45" s="59" t="s">
        <v>254</v>
      </c>
      <c r="I45" s="46" t="s">
        <v>283</v>
      </c>
      <c r="J45" s="46" t="s">
        <v>322</v>
      </c>
      <c r="K45" s="1">
        <v>1895000</v>
      </c>
      <c r="L45" s="1">
        <v>1184000</v>
      </c>
      <c r="M45" s="1">
        <v>3079000</v>
      </c>
      <c r="N45" s="118" t="s">
        <v>743</v>
      </c>
      <c r="O45" s="16" t="s">
        <v>759</v>
      </c>
      <c r="P45" s="16" t="s">
        <v>751</v>
      </c>
      <c r="Q45" s="16" t="s">
        <v>751</v>
      </c>
      <c r="R45" s="16" t="s">
        <v>756</v>
      </c>
      <c r="S45" s="16" t="s">
        <v>743</v>
      </c>
      <c r="T45" s="16" t="s">
        <v>751</v>
      </c>
      <c r="U45" s="16" t="s">
        <v>782</v>
      </c>
    </row>
    <row r="46" spans="2:22" ht="15" customHeight="1" x14ac:dyDescent="0.25">
      <c r="B46" s="39" t="s">
        <v>72</v>
      </c>
      <c r="C46" s="39" t="s">
        <v>138</v>
      </c>
      <c r="D46" s="40" t="s">
        <v>139</v>
      </c>
      <c r="E46" s="48" t="s">
        <v>370</v>
      </c>
      <c r="F46" s="45">
        <v>55301580</v>
      </c>
      <c r="G46" s="38" t="s">
        <v>184</v>
      </c>
      <c r="H46" s="42" t="s">
        <v>250</v>
      </c>
      <c r="I46" s="46" t="s">
        <v>284</v>
      </c>
      <c r="J46" s="46" t="s">
        <v>323</v>
      </c>
      <c r="K46" s="1">
        <v>1275000</v>
      </c>
      <c r="L46" s="1">
        <v>132000</v>
      </c>
      <c r="M46" s="1">
        <v>1407000</v>
      </c>
      <c r="N46" s="118" t="s">
        <v>751</v>
      </c>
      <c r="O46" s="16" t="s">
        <v>751</v>
      </c>
      <c r="P46" s="16" t="s">
        <v>751</v>
      </c>
      <c r="Q46" s="16" t="s">
        <v>751</v>
      </c>
      <c r="R46" s="16" t="s">
        <v>756</v>
      </c>
      <c r="S46" s="16" t="s">
        <v>751</v>
      </c>
      <c r="T46" s="16" t="s">
        <v>751</v>
      </c>
      <c r="U46" s="16" t="s">
        <v>782</v>
      </c>
    </row>
    <row r="47" spans="2:22" ht="15" customHeight="1" x14ac:dyDescent="0.25">
      <c r="B47" s="39" t="s">
        <v>73</v>
      </c>
      <c r="C47" s="39" t="s">
        <v>166</v>
      </c>
      <c r="D47" s="40" t="s">
        <v>116</v>
      </c>
      <c r="E47" s="48" t="s">
        <v>370</v>
      </c>
      <c r="F47" s="45">
        <v>55407780</v>
      </c>
      <c r="G47" s="49" t="s">
        <v>185</v>
      </c>
      <c r="H47" s="42" t="s">
        <v>250</v>
      </c>
      <c r="I47" s="36" t="s">
        <v>285</v>
      </c>
      <c r="J47" s="43"/>
      <c r="K47" s="1">
        <v>491000</v>
      </c>
      <c r="L47" s="1">
        <v>0</v>
      </c>
      <c r="M47" s="1">
        <v>491000</v>
      </c>
      <c r="N47" s="118" t="s">
        <v>751</v>
      </c>
      <c r="O47" s="16" t="s">
        <v>751</v>
      </c>
      <c r="P47" s="16" t="s">
        <v>751</v>
      </c>
      <c r="Q47" s="16" t="s">
        <v>751</v>
      </c>
      <c r="R47" s="16" t="s">
        <v>756</v>
      </c>
      <c r="S47" s="16" t="s">
        <v>751</v>
      </c>
      <c r="T47" s="16" t="s">
        <v>751</v>
      </c>
      <c r="U47" s="16" t="s">
        <v>791</v>
      </c>
    </row>
    <row r="48" spans="2:22" ht="15" customHeight="1" x14ac:dyDescent="0.25">
      <c r="B48" s="39" t="s">
        <v>74</v>
      </c>
      <c r="C48" s="39" t="s">
        <v>186</v>
      </c>
      <c r="D48" s="40" t="s">
        <v>113</v>
      </c>
      <c r="E48" s="41" t="s">
        <v>370</v>
      </c>
      <c r="F48" s="33">
        <v>55303580</v>
      </c>
      <c r="G48" s="38" t="s">
        <v>187</v>
      </c>
      <c r="H48" s="42" t="s">
        <v>250</v>
      </c>
      <c r="I48" s="46" t="s">
        <v>286</v>
      </c>
      <c r="J48" s="46" t="s">
        <v>324</v>
      </c>
      <c r="K48" s="1">
        <v>2941000</v>
      </c>
      <c r="L48" s="1">
        <v>153000</v>
      </c>
      <c r="M48" s="1">
        <v>3094000</v>
      </c>
      <c r="N48" s="118" t="s">
        <v>751</v>
      </c>
      <c r="O48" s="16" t="s">
        <v>751</v>
      </c>
      <c r="P48" s="16" t="s">
        <v>751</v>
      </c>
      <c r="Q48" s="16" t="s">
        <v>751</v>
      </c>
      <c r="R48" s="16" t="s">
        <v>756</v>
      </c>
      <c r="S48" s="16" t="s">
        <v>751</v>
      </c>
      <c r="T48" s="16" t="s">
        <v>751</v>
      </c>
      <c r="U48" s="16" t="s">
        <v>782</v>
      </c>
    </row>
    <row r="49" spans="2:22" ht="15" customHeight="1" x14ac:dyDescent="0.25">
      <c r="B49" s="39" t="s">
        <v>75</v>
      </c>
      <c r="C49" s="39" t="s">
        <v>188</v>
      </c>
      <c r="D49" s="40" t="s">
        <v>189</v>
      </c>
      <c r="E49" s="48" t="s">
        <v>370</v>
      </c>
      <c r="F49" s="45">
        <v>55405080</v>
      </c>
      <c r="G49" s="49" t="s">
        <v>190</v>
      </c>
      <c r="H49" s="42" t="s">
        <v>250</v>
      </c>
      <c r="I49" s="36" t="s">
        <v>287</v>
      </c>
      <c r="J49" s="43"/>
      <c r="K49" s="1">
        <v>1047000</v>
      </c>
      <c r="L49" s="1">
        <v>0</v>
      </c>
      <c r="M49" s="1">
        <v>1047000</v>
      </c>
      <c r="N49" s="118" t="s">
        <v>751</v>
      </c>
      <c r="O49" s="16" t="s">
        <v>751</v>
      </c>
      <c r="P49" s="16" t="s">
        <v>751</v>
      </c>
      <c r="Q49" s="16" t="s">
        <v>751</v>
      </c>
      <c r="R49" s="16" t="s">
        <v>756</v>
      </c>
      <c r="S49" s="16" t="s">
        <v>743</v>
      </c>
      <c r="T49" s="16" t="s">
        <v>751</v>
      </c>
      <c r="U49" s="16" t="s">
        <v>782</v>
      </c>
    </row>
    <row r="50" spans="2:22" ht="15" customHeight="1" x14ac:dyDescent="0.25">
      <c r="B50" s="38" t="s">
        <v>76</v>
      </c>
      <c r="C50" s="39" t="s">
        <v>191</v>
      </c>
      <c r="D50" s="40" t="s">
        <v>192</v>
      </c>
      <c r="E50" s="41" t="s">
        <v>370</v>
      </c>
      <c r="F50" s="33">
        <v>55302580</v>
      </c>
      <c r="G50" s="38" t="s">
        <v>193</v>
      </c>
      <c r="H50" s="42" t="s">
        <v>250</v>
      </c>
      <c r="I50" s="46" t="s">
        <v>288</v>
      </c>
      <c r="J50" s="46" t="s">
        <v>325</v>
      </c>
      <c r="K50" s="1">
        <v>2255000</v>
      </c>
      <c r="L50" s="1">
        <v>131000</v>
      </c>
      <c r="M50" s="1">
        <v>2386000</v>
      </c>
      <c r="N50" s="118" t="s">
        <v>751</v>
      </c>
      <c r="O50" s="16" t="s">
        <v>751</v>
      </c>
      <c r="P50" s="16" t="s">
        <v>751</v>
      </c>
      <c r="Q50" s="16" t="s">
        <v>751</v>
      </c>
      <c r="R50" s="16" t="s">
        <v>756</v>
      </c>
      <c r="S50" s="16" t="s">
        <v>743</v>
      </c>
      <c r="T50" s="16" t="s">
        <v>751</v>
      </c>
      <c r="U50" s="16" t="s">
        <v>782</v>
      </c>
    </row>
    <row r="51" spans="2:22" ht="15" customHeight="1" x14ac:dyDescent="0.25">
      <c r="B51" s="39" t="s">
        <v>77</v>
      </c>
      <c r="C51" s="39" t="s">
        <v>194</v>
      </c>
      <c r="D51" s="40" t="s">
        <v>162</v>
      </c>
      <c r="E51" s="41" t="s">
        <v>370</v>
      </c>
      <c r="F51" s="33">
        <v>55301080</v>
      </c>
      <c r="G51" s="38" t="s">
        <v>195</v>
      </c>
      <c r="H51" s="42" t="s">
        <v>250</v>
      </c>
      <c r="I51" s="46" t="s">
        <v>289</v>
      </c>
      <c r="J51" s="46" t="s">
        <v>326</v>
      </c>
      <c r="K51" s="1">
        <v>2679000</v>
      </c>
      <c r="L51" s="1">
        <v>88000</v>
      </c>
      <c r="M51" s="1">
        <v>2767000</v>
      </c>
      <c r="N51" s="118" t="s">
        <v>751</v>
      </c>
      <c r="O51" s="16" t="s">
        <v>751</v>
      </c>
      <c r="P51" s="16" t="s">
        <v>751</v>
      </c>
      <c r="Q51" s="16" t="s">
        <v>751</v>
      </c>
      <c r="R51" s="16" t="s">
        <v>756</v>
      </c>
      <c r="S51" s="16" t="s">
        <v>751</v>
      </c>
      <c r="T51" s="16" t="s">
        <v>751</v>
      </c>
      <c r="U51" s="16" t="s">
        <v>782</v>
      </c>
    </row>
    <row r="52" spans="2:22" ht="15" customHeight="1" x14ac:dyDescent="0.25">
      <c r="B52" s="39" t="s">
        <v>78</v>
      </c>
      <c r="C52" s="39" t="s">
        <v>196</v>
      </c>
      <c r="D52" s="40" t="s">
        <v>136</v>
      </c>
      <c r="E52" s="41" t="s">
        <v>370</v>
      </c>
      <c r="F52" s="33">
        <v>55302080</v>
      </c>
      <c r="G52" s="38" t="s">
        <v>197</v>
      </c>
      <c r="H52" s="42" t="s">
        <v>250</v>
      </c>
      <c r="I52" s="46" t="s">
        <v>290</v>
      </c>
      <c r="J52" s="46" t="s">
        <v>327</v>
      </c>
      <c r="K52" s="1">
        <v>4640000</v>
      </c>
      <c r="L52" s="1">
        <v>156000</v>
      </c>
      <c r="M52" s="1">
        <v>4796000</v>
      </c>
      <c r="N52" s="118" t="s">
        <v>751</v>
      </c>
      <c r="O52" s="16" t="s">
        <v>743</v>
      </c>
      <c r="P52" s="16" t="s">
        <v>751</v>
      </c>
      <c r="Q52" s="16" t="s">
        <v>751</v>
      </c>
      <c r="R52" s="16" t="s">
        <v>756</v>
      </c>
      <c r="S52" s="16" t="s">
        <v>743</v>
      </c>
      <c r="T52" s="16" t="s">
        <v>751</v>
      </c>
      <c r="U52" s="16" t="s">
        <v>782</v>
      </c>
    </row>
    <row r="53" spans="2:22" ht="15" customHeight="1" x14ac:dyDescent="0.25">
      <c r="B53" s="39" t="s">
        <v>79</v>
      </c>
      <c r="C53" s="39" t="s">
        <v>198</v>
      </c>
      <c r="D53" s="40" t="s">
        <v>199</v>
      </c>
      <c r="E53" s="48" t="s">
        <v>371</v>
      </c>
      <c r="F53" s="45">
        <v>55902080</v>
      </c>
      <c r="G53" s="39" t="s">
        <v>200</v>
      </c>
      <c r="H53" s="42" t="s">
        <v>249</v>
      </c>
      <c r="I53" s="46" t="s">
        <v>291</v>
      </c>
      <c r="J53" s="43"/>
      <c r="K53" s="1">
        <v>108000</v>
      </c>
      <c r="L53" s="1">
        <v>0</v>
      </c>
      <c r="M53" s="1">
        <v>108000</v>
      </c>
      <c r="N53" s="118" t="s">
        <v>751</v>
      </c>
      <c r="O53" s="16" t="s">
        <v>751</v>
      </c>
      <c r="P53" s="16" t="s">
        <v>751</v>
      </c>
      <c r="Q53" s="16" t="s">
        <v>751</v>
      </c>
      <c r="R53" s="16" t="s">
        <v>756</v>
      </c>
      <c r="S53" s="16" t="s">
        <v>751</v>
      </c>
      <c r="T53" s="16" t="s">
        <v>751</v>
      </c>
      <c r="U53" s="16" t="s">
        <v>791</v>
      </c>
    </row>
    <row r="54" spans="2:22" ht="15" customHeight="1" thickBot="1" x14ac:dyDescent="0.3">
      <c r="B54" s="39" t="s">
        <v>80</v>
      </c>
      <c r="C54" s="39"/>
      <c r="D54" s="40"/>
      <c r="E54" s="60"/>
      <c r="F54" s="61"/>
      <c r="G54" s="39" t="s">
        <v>201</v>
      </c>
      <c r="H54" s="42"/>
      <c r="I54" s="62" t="s">
        <v>353</v>
      </c>
      <c r="J54" s="62"/>
      <c r="K54" s="1">
        <v>1024000</v>
      </c>
      <c r="L54" s="1">
        <v>0</v>
      </c>
      <c r="M54" s="1">
        <v>1024000</v>
      </c>
      <c r="N54" s="118" t="s">
        <v>751</v>
      </c>
      <c r="O54" s="16" t="s">
        <v>743</v>
      </c>
      <c r="P54" s="16" t="s">
        <v>743</v>
      </c>
      <c r="Q54" s="16" t="s">
        <v>743</v>
      </c>
      <c r="R54" s="16" t="s">
        <v>760</v>
      </c>
      <c r="S54" s="16" t="s">
        <v>751</v>
      </c>
      <c r="T54" s="16" t="s">
        <v>751</v>
      </c>
      <c r="U54" s="16" t="s">
        <v>784</v>
      </c>
      <c r="V54" s="131" t="s">
        <v>792</v>
      </c>
    </row>
    <row r="55" spans="2:22" ht="15" customHeight="1" thickBot="1" x14ac:dyDescent="0.3">
      <c r="B55" s="63" t="s">
        <v>81</v>
      </c>
      <c r="C55" s="64"/>
      <c r="D55" s="64"/>
      <c r="E55" s="65" t="s">
        <v>353</v>
      </c>
      <c r="F55" s="66"/>
      <c r="G55" s="67"/>
      <c r="H55" s="68"/>
      <c r="I55" s="69"/>
      <c r="J55" s="69"/>
      <c r="K55" s="6">
        <f>SUM(K10:K54)</f>
        <v>81597000</v>
      </c>
      <c r="L55" s="6">
        <f>SUM(L10:L54)</f>
        <v>7639000</v>
      </c>
      <c r="M55" s="6">
        <f>SUM(M10:M54)</f>
        <v>89236000</v>
      </c>
      <c r="N55" s="118"/>
    </row>
    <row r="56" spans="2:22" ht="15" customHeight="1" x14ac:dyDescent="0.25">
      <c r="B56" s="70"/>
      <c r="C56" s="64"/>
      <c r="D56" s="70"/>
      <c r="E56" s="71"/>
      <c r="F56" s="66"/>
      <c r="G56" s="67"/>
      <c r="H56" s="72"/>
      <c r="I56" s="73"/>
      <c r="J56" s="73"/>
      <c r="K56" s="1"/>
      <c r="L56" s="1"/>
      <c r="M56" s="1"/>
      <c r="N56" s="118"/>
    </row>
    <row r="57" spans="2:22" ht="15" customHeight="1" x14ac:dyDescent="0.25">
      <c r="B57" s="74" t="s">
        <v>82</v>
      </c>
      <c r="C57" s="64"/>
      <c r="D57" s="70"/>
      <c r="E57" s="65" t="s">
        <v>82</v>
      </c>
      <c r="F57" s="66"/>
      <c r="G57" s="67"/>
      <c r="H57" s="72"/>
      <c r="I57" s="73"/>
      <c r="J57" s="73"/>
      <c r="K57" s="1"/>
      <c r="L57" s="1"/>
      <c r="M57" s="1"/>
      <c r="N57" s="118"/>
    </row>
    <row r="58" spans="2:22" ht="15" customHeight="1" x14ac:dyDescent="0.25">
      <c r="B58" s="39" t="s">
        <v>83</v>
      </c>
      <c r="C58" s="39" t="s">
        <v>202</v>
      </c>
      <c r="D58" s="40" t="s">
        <v>111</v>
      </c>
      <c r="E58" s="41" t="s">
        <v>372</v>
      </c>
      <c r="F58" s="33">
        <v>54237080</v>
      </c>
      <c r="G58" s="49" t="s">
        <v>203</v>
      </c>
      <c r="H58" s="42" t="s">
        <v>250</v>
      </c>
      <c r="I58" s="46" t="s">
        <v>292</v>
      </c>
      <c r="J58" s="46" t="s">
        <v>328</v>
      </c>
      <c r="K58" s="1">
        <v>4313000</v>
      </c>
      <c r="L58" s="1">
        <v>758000</v>
      </c>
      <c r="M58" s="1">
        <v>5071000</v>
      </c>
      <c r="N58" s="118" t="s">
        <v>743</v>
      </c>
      <c r="O58" s="16" t="s">
        <v>743</v>
      </c>
      <c r="Q58" s="16" t="s">
        <v>751</v>
      </c>
      <c r="R58" s="16" t="s">
        <v>756</v>
      </c>
      <c r="U58" s="16" t="s">
        <v>782</v>
      </c>
    </row>
    <row r="59" spans="2:22" ht="15" customHeight="1" x14ac:dyDescent="0.25">
      <c r="B59" s="39" t="s">
        <v>84</v>
      </c>
      <c r="C59" s="39" t="s">
        <v>204</v>
      </c>
      <c r="D59" s="40" t="s">
        <v>111</v>
      </c>
      <c r="E59" s="41" t="s">
        <v>205</v>
      </c>
      <c r="F59" s="33">
        <v>54259080</v>
      </c>
      <c r="G59" s="49" t="s">
        <v>205</v>
      </c>
      <c r="H59" s="42" t="s">
        <v>250</v>
      </c>
      <c r="I59" s="46" t="s">
        <v>293</v>
      </c>
      <c r="J59" s="46" t="s">
        <v>329</v>
      </c>
      <c r="K59" s="1">
        <v>1177000</v>
      </c>
      <c r="L59" s="1">
        <v>87000</v>
      </c>
      <c r="M59" s="1">
        <v>1264000</v>
      </c>
      <c r="N59" s="118" t="s">
        <v>751</v>
      </c>
      <c r="O59" s="16" t="s">
        <v>751</v>
      </c>
      <c r="Q59" s="16" t="s">
        <v>751</v>
      </c>
      <c r="R59" s="16" t="s">
        <v>756</v>
      </c>
      <c r="U59" s="16" t="s">
        <v>782</v>
      </c>
    </row>
    <row r="60" spans="2:22" ht="15" customHeight="1" x14ac:dyDescent="0.25">
      <c r="B60" s="39" t="s">
        <v>85</v>
      </c>
      <c r="C60" s="39" t="s">
        <v>206</v>
      </c>
      <c r="D60" s="40" t="s">
        <v>136</v>
      </c>
      <c r="E60" s="41" t="s">
        <v>372</v>
      </c>
      <c r="F60" s="33">
        <v>54235580</v>
      </c>
      <c r="G60" s="49" t="s">
        <v>207</v>
      </c>
      <c r="H60" s="42" t="s">
        <v>250</v>
      </c>
      <c r="I60" s="46" t="s">
        <v>294</v>
      </c>
      <c r="J60" s="46" t="s">
        <v>330</v>
      </c>
      <c r="K60" s="1">
        <v>3071000</v>
      </c>
      <c r="L60" s="1">
        <v>542000</v>
      </c>
      <c r="M60" s="1">
        <v>3613000</v>
      </c>
      <c r="N60" s="118" t="s">
        <v>743</v>
      </c>
      <c r="O60" s="16" t="s">
        <v>743</v>
      </c>
      <c r="Q60" s="16" t="s">
        <v>751</v>
      </c>
      <c r="R60" s="16" t="s">
        <v>756</v>
      </c>
      <c r="U60" s="16" t="s">
        <v>793</v>
      </c>
    </row>
    <row r="61" spans="2:22" ht="15" customHeight="1" x14ac:dyDescent="0.25">
      <c r="B61" s="39" t="s">
        <v>86</v>
      </c>
      <c r="C61" s="39" t="s">
        <v>206</v>
      </c>
      <c r="D61" s="40" t="s">
        <v>136</v>
      </c>
      <c r="E61" s="41" t="s">
        <v>205</v>
      </c>
      <c r="F61" s="33">
        <v>54259080</v>
      </c>
      <c r="G61" s="49" t="s">
        <v>205</v>
      </c>
      <c r="H61" s="42" t="s">
        <v>250</v>
      </c>
      <c r="I61" s="46" t="s">
        <v>295</v>
      </c>
      <c r="J61" s="46" t="s">
        <v>331</v>
      </c>
      <c r="K61" s="1">
        <v>1079000</v>
      </c>
      <c r="L61" s="1">
        <v>89000</v>
      </c>
      <c r="M61" s="1">
        <v>1168000</v>
      </c>
      <c r="N61" s="118" t="s">
        <v>751</v>
      </c>
      <c r="O61" s="16" t="s">
        <v>751</v>
      </c>
      <c r="Q61" s="16" t="s">
        <v>751</v>
      </c>
      <c r="R61" s="16" t="s">
        <v>756</v>
      </c>
      <c r="U61" s="16" t="s">
        <v>793</v>
      </c>
    </row>
    <row r="62" spans="2:22" ht="15" customHeight="1" x14ac:dyDescent="0.25">
      <c r="B62" s="39" t="s">
        <v>87</v>
      </c>
      <c r="C62" s="39" t="s">
        <v>159</v>
      </c>
      <c r="D62" s="40" t="s">
        <v>136</v>
      </c>
      <c r="E62" s="41" t="s">
        <v>372</v>
      </c>
      <c r="F62" s="33">
        <v>54235580</v>
      </c>
      <c r="G62" s="39" t="s">
        <v>208</v>
      </c>
      <c r="H62" s="42" t="s">
        <v>250</v>
      </c>
      <c r="I62" s="46" t="s">
        <v>296</v>
      </c>
      <c r="J62" s="46" t="s">
        <v>332</v>
      </c>
      <c r="K62" s="1">
        <v>3725000</v>
      </c>
      <c r="L62" s="1">
        <v>470000</v>
      </c>
      <c r="M62" s="1">
        <v>4195000</v>
      </c>
      <c r="N62" s="118" t="s">
        <v>743</v>
      </c>
      <c r="O62" s="16" t="s">
        <v>743</v>
      </c>
      <c r="Q62" s="16" t="s">
        <v>751</v>
      </c>
      <c r="R62" s="16" t="s">
        <v>756</v>
      </c>
      <c r="U62" s="16" t="s">
        <v>793</v>
      </c>
    </row>
    <row r="63" spans="2:22" ht="15" customHeight="1" x14ac:dyDescent="0.25">
      <c r="B63" s="39" t="s">
        <v>88</v>
      </c>
      <c r="C63" s="39" t="s">
        <v>209</v>
      </c>
      <c r="D63" s="40" t="s">
        <v>189</v>
      </c>
      <c r="E63" s="41" t="s">
        <v>372</v>
      </c>
      <c r="F63" s="33">
        <v>54234080</v>
      </c>
      <c r="G63" s="49" t="s">
        <v>210</v>
      </c>
      <c r="H63" s="42" t="s">
        <v>250</v>
      </c>
      <c r="I63" s="46" t="s">
        <v>297</v>
      </c>
      <c r="J63" s="46" t="s">
        <v>333</v>
      </c>
      <c r="K63" s="1">
        <v>2516000</v>
      </c>
      <c r="L63" s="1">
        <v>352000</v>
      </c>
      <c r="M63" s="1">
        <v>2868000</v>
      </c>
      <c r="N63" s="118" t="s">
        <v>743</v>
      </c>
      <c r="O63" s="16" t="s">
        <v>743</v>
      </c>
      <c r="Q63" s="16" t="s">
        <v>751</v>
      </c>
      <c r="R63" s="16" t="s">
        <v>756</v>
      </c>
      <c r="U63" s="16" t="s">
        <v>782</v>
      </c>
    </row>
    <row r="64" spans="2:22" ht="15" customHeight="1" x14ac:dyDescent="0.25">
      <c r="B64" s="39" t="s">
        <v>89</v>
      </c>
      <c r="C64" s="39" t="s">
        <v>211</v>
      </c>
      <c r="D64" s="40" t="s">
        <v>192</v>
      </c>
      <c r="E64" s="41" t="s">
        <v>372</v>
      </c>
      <c r="F64" s="33">
        <v>54234580</v>
      </c>
      <c r="G64" s="49" t="s">
        <v>212</v>
      </c>
      <c r="H64" s="42" t="s">
        <v>250</v>
      </c>
      <c r="I64" s="46" t="s">
        <v>298</v>
      </c>
      <c r="J64" s="46" t="s">
        <v>334</v>
      </c>
      <c r="K64" s="1">
        <v>2581000</v>
      </c>
      <c r="L64" s="1">
        <v>356000</v>
      </c>
      <c r="M64" s="1">
        <v>2937000</v>
      </c>
      <c r="N64" s="118" t="s">
        <v>743</v>
      </c>
      <c r="O64" s="16" t="s">
        <v>743</v>
      </c>
      <c r="Q64" s="16" t="s">
        <v>751</v>
      </c>
      <c r="R64" s="16" t="s">
        <v>756</v>
      </c>
      <c r="U64" s="16" t="s">
        <v>782</v>
      </c>
    </row>
    <row r="65" spans="2:21" ht="15" customHeight="1" x14ac:dyDescent="0.25">
      <c r="B65" s="39" t="s">
        <v>90</v>
      </c>
      <c r="C65" s="39" t="s">
        <v>213</v>
      </c>
      <c r="D65" s="40" t="s">
        <v>116</v>
      </c>
      <c r="E65" s="41" t="s">
        <v>372</v>
      </c>
      <c r="F65" s="33">
        <v>54233080</v>
      </c>
      <c r="G65" s="49" t="s">
        <v>214</v>
      </c>
      <c r="H65" s="42" t="s">
        <v>250</v>
      </c>
      <c r="I65" s="46" t="s">
        <v>299</v>
      </c>
      <c r="J65" s="46" t="s">
        <v>335</v>
      </c>
      <c r="K65" s="1">
        <v>7188000</v>
      </c>
      <c r="L65" s="1">
        <v>642000</v>
      </c>
      <c r="M65" s="1">
        <v>7830000</v>
      </c>
      <c r="N65" s="118" t="s">
        <v>743</v>
      </c>
      <c r="O65" s="16" t="s">
        <v>743</v>
      </c>
      <c r="Q65" s="16" t="s">
        <v>751</v>
      </c>
      <c r="R65" s="16" t="s">
        <v>756</v>
      </c>
      <c r="U65" s="16" t="s">
        <v>782</v>
      </c>
    </row>
    <row r="66" spans="2:21" ht="15" customHeight="1" x14ac:dyDescent="0.25">
      <c r="B66" s="39" t="s">
        <v>91</v>
      </c>
      <c r="C66" s="39" t="s">
        <v>215</v>
      </c>
      <c r="D66" s="40" t="s">
        <v>116</v>
      </c>
      <c r="E66" s="41" t="s">
        <v>372</v>
      </c>
      <c r="F66" s="33">
        <v>54231580</v>
      </c>
      <c r="G66" s="49" t="s">
        <v>216</v>
      </c>
      <c r="H66" s="42" t="s">
        <v>250</v>
      </c>
      <c r="I66" s="46" t="s">
        <v>300</v>
      </c>
      <c r="J66" s="43" t="s">
        <v>336</v>
      </c>
      <c r="K66" s="1">
        <v>3202000</v>
      </c>
      <c r="L66" s="1">
        <v>0</v>
      </c>
      <c r="M66" s="1">
        <v>3202000</v>
      </c>
      <c r="N66" s="118" t="s">
        <v>743</v>
      </c>
      <c r="O66" s="16" t="s">
        <v>743</v>
      </c>
      <c r="Q66" s="16" t="s">
        <v>751</v>
      </c>
      <c r="R66" s="16" t="s">
        <v>756</v>
      </c>
      <c r="U66" s="16" t="s">
        <v>782</v>
      </c>
    </row>
    <row r="67" spans="2:21" ht="15" customHeight="1" x14ac:dyDescent="0.25">
      <c r="B67" s="39" t="s">
        <v>92</v>
      </c>
      <c r="C67" s="39" t="s">
        <v>217</v>
      </c>
      <c r="D67" s="40" t="s">
        <v>162</v>
      </c>
      <c r="E67" s="41" t="s">
        <v>372</v>
      </c>
      <c r="F67" s="33">
        <v>54236580</v>
      </c>
      <c r="G67" s="49" t="s">
        <v>218</v>
      </c>
      <c r="H67" s="42" t="s">
        <v>250</v>
      </c>
      <c r="I67" s="46" t="s">
        <v>301</v>
      </c>
      <c r="J67" s="46" t="s">
        <v>337</v>
      </c>
      <c r="K67" s="1">
        <v>4444000</v>
      </c>
      <c r="L67" s="1">
        <v>481000</v>
      </c>
      <c r="M67" s="1">
        <v>4925000</v>
      </c>
      <c r="N67" s="118" t="s">
        <v>743</v>
      </c>
      <c r="O67" s="16" t="s">
        <v>743</v>
      </c>
      <c r="Q67" s="16" t="s">
        <v>751</v>
      </c>
      <c r="R67" s="16" t="s">
        <v>756</v>
      </c>
      <c r="U67" s="16" t="s">
        <v>782</v>
      </c>
    </row>
    <row r="68" spans="2:21" ht="15" customHeight="1" x14ac:dyDescent="0.25">
      <c r="B68" s="39" t="s">
        <v>93</v>
      </c>
      <c r="C68" s="39" t="s">
        <v>219</v>
      </c>
      <c r="D68" s="40" t="s">
        <v>116</v>
      </c>
      <c r="E68" s="41" t="s">
        <v>372</v>
      </c>
      <c r="F68" s="33">
        <v>54252580</v>
      </c>
      <c r="G68" s="49" t="s">
        <v>220</v>
      </c>
      <c r="H68" s="42" t="s">
        <v>250</v>
      </c>
      <c r="I68" s="46" t="s">
        <v>302</v>
      </c>
      <c r="J68" s="46" t="s">
        <v>338</v>
      </c>
      <c r="K68" s="1">
        <v>4150000</v>
      </c>
      <c r="L68" s="1">
        <v>956000</v>
      </c>
      <c r="M68" s="1">
        <v>5106000</v>
      </c>
      <c r="N68" s="118" t="s">
        <v>743</v>
      </c>
      <c r="O68" s="16" t="s">
        <v>743</v>
      </c>
      <c r="Q68" s="16" t="s">
        <v>751</v>
      </c>
      <c r="R68" s="16" t="s">
        <v>756</v>
      </c>
      <c r="U68" s="16" t="s">
        <v>782</v>
      </c>
    </row>
    <row r="69" spans="2:21" ht="15" customHeight="1" x14ac:dyDescent="0.25">
      <c r="B69" s="39" t="s">
        <v>94</v>
      </c>
      <c r="C69" s="39" t="s">
        <v>221</v>
      </c>
      <c r="D69" s="40" t="s">
        <v>116</v>
      </c>
      <c r="E69" s="41" t="s">
        <v>372</v>
      </c>
      <c r="F69" s="33">
        <v>54241080</v>
      </c>
      <c r="G69" s="49" t="s">
        <v>222</v>
      </c>
      <c r="H69" s="42" t="s">
        <v>250</v>
      </c>
      <c r="I69" s="46" t="s">
        <v>303</v>
      </c>
      <c r="J69" s="46" t="s">
        <v>339</v>
      </c>
      <c r="K69" s="1">
        <v>5554000</v>
      </c>
      <c r="L69" s="1">
        <v>781000</v>
      </c>
      <c r="M69" s="1">
        <v>6335000</v>
      </c>
      <c r="N69" s="118" t="s">
        <v>743</v>
      </c>
      <c r="O69" s="16" t="s">
        <v>743</v>
      </c>
      <c r="Q69" s="16" t="s">
        <v>751</v>
      </c>
      <c r="R69" s="16" t="s">
        <v>756</v>
      </c>
      <c r="U69" s="16" t="s">
        <v>782</v>
      </c>
    </row>
    <row r="70" spans="2:21" ht="15" customHeight="1" x14ac:dyDescent="0.25">
      <c r="B70" s="39" t="s">
        <v>95</v>
      </c>
      <c r="C70" s="39" t="s">
        <v>223</v>
      </c>
      <c r="D70" s="40" t="s">
        <v>113</v>
      </c>
      <c r="E70" s="41" t="s">
        <v>372</v>
      </c>
      <c r="F70" s="33">
        <v>54235080</v>
      </c>
      <c r="G70" s="49" t="s">
        <v>224</v>
      </c>
      <c r="H70" s="42" t="s">
        <v>250</v>
      </c>
      <c r="I70" s="46" t="s">
        <v>304</v>
      </c>
      <c r="J70" s="46" t="s">
        <v>340</v>
      </c>
      <c r="K70" s="1">
        <v>3562000</v>
      </c>
      <c r="L70" s="1">
        <v>677000</v>
      </c>
      <c r="M70" s="1">
        <v>4239000</v>
      </c>
      <c r="N70" s="118" t="s">
        <v>743</v>
      </c>
      <c r="O70" s="16" t="s">
        <v>743</v>
      </c>
      <c r="Q70" s="16" t="s">
        <v>751</v>
      </c>
      <c r="R70" s="16" t="s">
        <v>756</v>
      </c>
      <c r="U70" s="16" t="s">
        <v>782</v>
      </c>
    </row>
    <row r="71" spans="2:21" ht="15" customHeight="1" x14ac:dyDescent="0.25">
      <c r="B71" s="39" t="s">
        <v>96</v>
      </c>
      <c r="C71" s="39" t="s">
        <v>225</v>
      </c>
      <c r="D71" s="40" t="s">
        <v>152</v>
      </c>
      <c r="E71" s="41" t="s">
        <v>372</v>
      </c>
      <c r="F71" s="33">
        <v>54236080</v>
      </c>
      <c r="G71" s="49" t="s">
        <v>226</v>
      </c>
      <c r="H71" s="42" t="s">
        <v>250</v>
      </c>
      <c r="I71" s="46" t="s">
        <v>305</v>
      </c>
      <c r="J71" s="46" t="s">
        <v>341</v>
      </c>
      <c r="K71" s="1">
        <v>3006000</v>
      </c>
      <c r="L71" s="1">
        <v>465000</v>
      </c>
      <c r="M71" s="1">
        <v>3471000</v>
      </c>
      <c r="N71" s="118" t="s">
        <v>743</v>
      </c>
      <c r="O71" s="16" t="s">
        <v>743</v>
      </c>
      <c r="Q71" s="16" t="s">
        <v>751</v>
      </c>
      <c r="R71" s="16" t="s">
        <v>756</v>
      </c>
      <c r="U71" s="16" t="s">
        <v>782</v>
      </c>
    </row>
    <row r="72" spans="2:21" ht="15" customHeight="1" x14ac:dyDescent="0.25">
      <c r="B72" s="39" t="s">
        <v>97</v>
      </c>
      <c r="C72" s="39" t="s">
        <v>225</v>
      </c>
      <c r="D72" s="40" t="s">
        <v>152</v>
      </c>
      <c r="E72" s="41" t="s">
        <v>205</v>
      </c>
      <c r="F72" s="33">
        <v>55303080</v>
      </c>
      <c r="G72" s="49" t="s">
        <v>227</v>
      </c>
      <c r="H72" s="42" t="s">
        <v>250</v>
      </c>
      <c r="I72" s="46" t="s">
        <v>306</v>
      </c>
      <c r="J72" s="46" t="s">
        <v>342</v>
      </c>
      <c r="K72" s="1">
        <v>1569000</v>
      </c>
      <c r="L72" s="1">
        <v>106000</v>
      </c>
      <c r="M72" s="1">
        <v>1675000</v>
      </c>
      <c r="N72" s="118" t="s">
        <v>751</v>
      </c>
      <c r="O72" s="16" t="s">
        <v>743</v>
      </c>
      <c r="Q72" s="16" t="s">
        <v>751</v>
      </c>
      <c r="R72" s="16" t="s">
        <v>756</v>
      </c>
      <c r="U72" s="16" t="s">
        <v>782</v>
      </c>
    </row>
    <row r="73" spans="2:21" ht="15" customHeight="1" x14ac:dyDescent="0.25">
      <c r="B73" s="39" t="s">
        <v>98</v>
      </c>
      <c r="C73" s="39" t="s">
        <v>156</v>
      </c>
      <c r="D73" s="40" t="s">
        <v>157</v>
      </c>
      <c r="E73" s="41" t="s">
        <v>372</v>
      </c>
      <c r="F73" s="33">
        <v>54237580</v>
      </c>
      <c r="G73" s="49" t="s">
        <v>228</v>
      </c>
      <c r="H73" s="42" t="s">
        <v>250</v>
      </c>
      <c r="I73" s="46" t="s">
        <v>307</v>
      </c>
      <c r="J73" s="46" t="s">
        <v>343</v>
      </c>
      <c r="K73" s="1">
        <v>2451000</v>
      </c>
      <c r="L73" s="1">
        <v>401000</v>
      </c>
      <c r="M73" s="1">
        <v>2852000</v>
      </c>
      <c r="N73" s="118" t="s">
        <v>743</v>
      </c>
      <c r="O73" s="16" t="s">
        <v>743</v>
      </c>
      <c r="Q73" s="16" t="s">
        <v>751</v>
      </c>
      <c r="R73" s="16" t="s">
        <v>756</v>
      </c>
      <c r="U73" s="16" t="s">
        <v>782</v>
      </c>
    </row>
    <row r="74" spans="2:21" ht="15" customHeight="1" x14ac:dyDescent="0.25">
      <c r="B74" s="39" t="s">
        <v>99</v>
      </c>
      <c r="C74" s="39" t="s">
        <v>229</v>
      </c>
      <c r="D74" s="40" t="s">
        <v>139</v>
      </c>
      <c r="E74" s="41" t="s">
        <v>372</v>
      </c>
      <c r="F74" s="33">
        <v>54231080</v>
      </c>
      <c r="G74" s="49" t="s">
        <v>230</v>
      </c>
      <c r="H74" s="42" t="s">
        <v>250</v>
      </c>
      <c r="I74" s="46" t="s">
        <v>308</v>
      </c>
      <c r="J74" s="46" t="s">
        <v>344</v>
      </c>
      <c r="K74" s="1">
        <v>3398000</v>
      </c>
      <c r="L74" s="1">
        <v>510000</v>
      </c>
      <c r="M74" s="1">
        <v>3908000</v>
      </c>
      <c r="N74" s="118" t="s">
        <v>743</v>
      </c>
      <c r="O74" s="16" t="s">
        <v>743</v>
      </c>
      <c r="Q74" s="16" t="s">
        <v>751</v>
      </c>
      <c r="R74" s="16" t="s">
        <v>756</v>
      </c>
      <c r="T74" s="132" t="s">
        <v>743</v>
      </c>
      <c r="U74" s="16" t="s">
        <v>782</v>
      </c>
    </row>
    <row r="75" spans="2:21" ht="15" customHeight="1" x14ac:dyDescent="0.25">
      <c r="B75" s="49" t="s">
        <v>100</v>
      </c>
      <c r="C75" s="49" t="s">
        <v>128</v>
      </c>
      <c r="D75" s="40" t="s">
        <v>116</v>
      </c>
      <c r="E75" s="41" t="s">
        <v>373</v>
      </c>
      <c r="F75" s="33">
        <v>54431080</v>
      </c>
      <c r="G75" s="49" t="s">
        <v>231</v>
      </c>
      <c r="H75" s="42" t="s">
        <v>250</v>
      </c>
      <c r="I75" s="36" t="s">
        <v>309</v>
      </c>
      <c r="J75" s="43"/>
      <c r="K75" s="1">
        <v>8495000</v>
      </c>
      <c r="L75" s="1">
        <v>0</v>
      </c>
      <c r="M75" s="1">
        <v>8495000</v>
      </c>
      <c r="N75" s="118" t="s">
        <v>743</v>
      </c>
      <c r="O75" s="16" t="s">
        <v>743</v>
      </c>
      <c r="Q75" s="16" t="s">
        <v>751</v>
      </c>
      <c r="R75" s="16" t="s">
        <v>756</v>
      </c>
      <c r="U75" s="16" t="s">
        <v>782</v>
      </c>
    </row>
    <row r="76" spans="2:21" ht="15" customHeight="1" x14ac:dyDescent="0.25">
      <c r="B76" s="49" t="s">
        <v>101</v>
      </c>
      <c r="C76" s="39" t="s">
        <v>232</v>
      </c>
      <c r="D76" s="40" t="s">
        <v>116</v>
      </c>
      <c r="E76" s="41" t="s">
        <v>373</v>
      </c>
      <c r="F76" s="33">
        <v>54431080</v>
      </c>
      <c r="G76" s="49" t="s">
        <v>233</v>
      </c>
      <c r="H76" s="42" t="s">
        <v>250</v>
      </c>
      <c r="I76" s="36" t="s">
        <v>310</v>
      </c>
      <c r="J76" s="43"/>
      <c r="K76" s="1">
        <v>556000</v>
      </c>
      <c r="L76" s="1">
        <v>0</v>
      </c>
      <c r="M76" s="1">
        <v>556000</v>
      </c>
      <c r="N76" s="118" t="s">
        <v>743</v>
      </c>
      <c r="O76" s="16" t="s">
        <v>743</v>
      </c>
      <c r="Q76" s="16" t="s">
        <v>751</v>
      </c>
      <c r="R76" s="16" t="s">
        <v>756</v>
      </c>
      <c r="U76" s="16" t="s">
        <v>793</v>
      </c>
    </row>
    <row r="77" spans="2:21" ht="15" customHeight="1" x14ac:dyDescent="0.25">
      <c r="B77" s="39" t="s">
        <v>101</v>
      </c>
      <c r="C77" s="39" t="s">
        <v>232</v>
      </c>
      <c r="D77" s="40" t="s">
        <v>116</v>
      </c>
      <c r="E77" s="41" t="s">
        <v>373</v>
      </c>
      <c r="F77" s="33">
        <v>54431080</v>
      </c>
      <c r="G77" s="49" t="s">
        <v>231</v>
      </c>
      <c r="H77" s="42" t="s">
        <v>250</v>
      </c>
      <c r="I77" s="36" t="s">
        <v>311</v>
      </c>
      <c r="J77" s="43"/>
      <c r="K77" s="1">
        <v>18492000</v>
      </c>
      <c r="L77" s="1">
        <v>0</v>
      </c>
      <c r="M77" s="1">
        <v>18492000</v>
      </c>
      <c r="N77" s="118" t="s">
        <v>743</v>
      </c>
      <c r="O77" s="16" t="s">
        <v>743</v>
      </c>
      <c r="Q77" s="16" t="s">
        <v>751</v>
      </c>
      <c r="R77" s="16" t="s">
        <v>756</v>
      </c>
      <c r="U77" s="16" t="s">
        <v>782</v>
      </c>
    </row>
    <row r="78" spans="2:21" ht="15" customHeight="1" x14ac:dyDescent="0.25">
      <c r="B78" s="49" t="s">
        <v>102</v>
      </c>
      <c r="C78" s="49" t="s">
        <v>234</v>
      </c>
      <c r="D78" s="40" t="s">
        <v>116</v>
      </c>
      <c r="E78" s="41" t="s">
        <v>373</v>
      </c>
      <c r="F78" s="33" t="s">
        <v>374</v>
      </c>
      <c r="G78" s="49" t="s">
        <v>235</v>
      </c>
      <c r="H78" s="42" t="s">
        <v>250</v>
      </c>
      <c r="I78" s="43" t="s">
        <v>312</v>
      </c>
      <c r="J78" s="46" t="s">
        <v>345</v>
      </c>
      <c r="K78" s="1">
        <v>0</v>
      </c>
      <c r="L78" s="1">
        <v>4759000</v>
      </c>
      <c r="M78" s="1">
        <v>4759000</v>
      </c>
      <c r="N78" s="118"/>
      <c r="Q78" s="16" t="s">
        <v>751</v>
      </c>
      <c r="R78" s="16" t="s">
        <v>756</v>
      </c>
      <c r="U78" s="16" t="s">
        <v>782</v>
      </c>
    </row>
    <row r="79" spans="2:21" ht="15" customHeight="1" x14ac:dyDescent="0.25">
      <c r="B79" s="39" t="s">
        <v>103</v>
      </c>
      <c r="C79" s="39" t="s">
        <v>236</v>
      </c>
      <c r="D79" s="40" t="s">
        <v>116</v>
      </c>
      <c r="E79" s="41" t="s">
        <v>373</v>
      </c>
      <c r="F79" s="33" t="s">
        <v>375</v>
      </c>
      <c r="G79" s="49" t="s">
        <v>231</v>
      </c>
      <c r="H79" s="42" t="s">
        <v>250</v>
      </c>
      <c r="I79" s="43" t="s">
        <v>257</v>
      </c>
      <c r="J79" s="43" t="s">
        <v>346</v>
      </c>
      <c r="K79" s="1">
        <v>0</v>
      </c>
      <c r="L79" s="1">
        <v>1105000</v>
      </c>
      <c r="M79" s="1">
        <v>1105000</v>
      </c>
      <c r="N79" s="118"/>
      <c r="Q79" s="16" t="s">
        <v>751</v>
      </c>
      <c r="R79" s="16" t="s">
        <v>756</v>
      </c>
      <c r="U79" s="16" t="s">
        <v>756</v>
      </c>
    </row>
    <row r="80" spans="2:21" ht="15" customHeight="1" x14ac:dyDescent="0.25">
      <c r="B80" s="39" t="s">
        <v>104</v>
      </c>
      <c r="C80" s="39" t="s">
        <v>128</v>
      </c>
      <c r="D80" s="40" t="s">
        <v>116</v>
      </c>
      <c r="E80" s="41" t="s">
        <v>373</v>
      </c>
      <c r="F80" s="33">
        <v>54432080</v>
      </c>
      <c r="G80" s="49" t="s">
        <v>237</v>
      </c>
      <c r="H80" s="42" t="s">
        <v>250</v>
      </c>
      <c r="I80" s="36" t="s">
        <v>313</v>
      </c>
      <c r="J80" s="36" t="s">
        <v>347</v>
      </c>
      <c r="K80" s="1">
        <v>13265000</v>
      </c>
      <c r="L80" s="1">
        <v>2944000</v>
      </c>
      <c r="M80" s="1">
        <v>16209000</v>
      </c>
      <c r="N80" s="118" t="s">
        <v>743</v>
      </c>
      <c r="O80" s="16" t="s">
        <v>743</v>
      </c>
      <c r="Q80" s="16" t="s">
        <v>751</v>
      </c>
      <c r="R80" s="16" t="s">
        <v>756</v>
      </c>
      <c r="U80" s="16" t="s">
        <v>782</v>
      </c>
    </row>
    <row r="81" spans="2:22" ht="15" customHeight="1" x14ac:dyDescent="0.25">
      <c r="B81" s="39" t="s">
        <v>105</v>
      </c>
      <c r="C81" s="39" t="s">
        <v>128</v>
      </c>
      <c r="D81" s="40" t="s">
        <v>116</v>
      </c>
      <c r="E81" s="41" t="s">
        <v>373</v>
      </c>
      <c r="F81" s="33">
        <v>54432080</v>
      </c>
      <c r="G81" s="49" t="s">
        <v>238</v>
      </c>
      <c r="H81" s="42" t="s">
        <v>250</v>
      </c>
      <c r="I81" s="43"/>
      <c r="J81" s="46" t="s">
        <v>348</v>
      </c>
      <c r="K81" s="1">
        <v>0</v>
      </c>
      <c r="L81" s="1">
        <v>188000</v>
      </c>
      <c r="M81" s="1">
        <v>188000</v>
      </c>
      <c r="N81" s="118" t="s">
        <v>756</v>
      </c>
      <c r="O81" s="118" t="s">
        <v>756</v>
      </c>
      <c r="P81" s="118" t="s">
        <v>756</v>
      </c>
      <c r="Q81" s="118" t="s">
        <v>756</v>
      </c>
      <c r="R81" s="118" t="s">
        <v>756</v>
      </c>
      <c r="S81" s="118" t="s">
        <v>756</v>
      </c>
      <c r="T81" s="118" t="s">
        <v>756</v>
      </c>
      <c r="U81" s="118"/>
      <c r="V81" s="117" t="s">
        <v>761</v>
      </c>
    </row>
    <row r="82" spans="2:22" ht="15" customHeight="1" x14ac:dyDescent="0.25">
      <c r="B82" s="39" t="s">
        <v>106</v>
      </c>
      <c r="C82" s="39" t="s">
        <v>239</v>
      </c>
      <c r="D82" s="40" t="s">
        <v>240</v>
      </c>
      <c r="E82" s="41" t="s">
        <v>373</v>
      </c>
      <c r="F82" s="33" t="s">
        <v>376</v>
      </c>
      <c r="G82" s="49" t="s">
        <v>241</v>
      </c>
      <c r="H82" s="42" t="s">
        <v>250</v>
      </c>
      <c r="I82" s="43" t="s">
        <v>257</v>
      </c>
      <c r="J82" s="43" t="s">
        <v>349</v>
      </c>
      <c r="K82" s="1">
        <v>0</v>
      </c>
      <c r="L82" s="1">
        <v>16000</v>
      </c>
      <c r="M82" s="1">
        <v>16000</v>
      </c>
      <c r="N82" s="118" t="s">
        <v>756</v>
      </c>
      <c r="O82" s="118" t="s">
        <v>756</v>
      </c>
      <c r="P82" s="118" t="s">
        <v>756</v>
      </c>
      <c r="Q82" s="118" t="s">
        <v>756</v>
      </c>
      <c r="R82" s="118" t="s">
        <v>756</v>
      </c>
      <c r="S82" s="118" t="s">
        <v>756</v>
      </c>
      <c r="T82" s="118" t="s">
        <v>756</v>
      </c>
      <c r="U82" s="118"/>
      <c r="V82" s="117" t="s">
        <v>762</v>
      </c>
    </row>
    <row r="83" spans="2:22" ht="15" customHeight="1" x14ac:dyDescent="0.25">
      <c r="B83" s="49" t="s">
        <v>107</v>
      </c>
      <c r="C83" s="39" t="s">
        <v>128</v>
      </c>
      <c r="D83" s="40" t="s">
        <v>116</v>
      </c>
      <c r="E83" s="41" t="s">
        <v>377</v>
      </c>
      <c r="F83" s="33">
        <v>54238080</v>
      </c>
      <c r="G83" s="49" t="s">
        <v>242</v>
      </c>
      <c r="H83" s="42" t="s">
        <v>250</v>
      </c>
      <c r="I83" s="46" t="s">
        <v>314</v>
      </c>
      <c r="J83" s="46" t="s">
        <v>350</v>
      </c>
      <c r="K83" s="1">
        <v>6861000</v>
      </c>
      <c r="L83" s="1">
        <v>952000</v>
      </c>
      <c r="M83" s="1">
        <v>7813000</v>
      </c>
      <c r="N83" s="118" t="s">
        <v>743</v>
      </c>
      <c r="O83" s="16" t="s">
        <v>743</v>
      </c>
      <c r="Q83" s="16" t="s">
        <v>751</v>
      </c>
      <c r="R83" s="16" t="s">
        <v>756</v>
      </c>
      <c r="U83" s="16" t="s">
        <v>782</v>
      </c>
    </row>
    <row r="84" spans="2:22" ht="15" customHeight="1" x14ac:dyDescent="0.25">
      <c r="B84" s="39" t="s">
        <v>108</v>
      </c>
      <c r="C84" s="39" t="s">
        <v>128</v>
      </c>
      <c r="D84" s="40" t="s">
        <v>116</v>
      </c>
      <c r="E84" s="41" t="s">
        <v>378</v>
      </c>
      <c r="F84" s="33">
        <v>54433080</v>
      </c>
      <c r="G84" s="39" t="s">
        <v>243</v>
      </c>
      <c r="H84" s="42" t="s">
        <v>250</v>
      </c>
      <c r="I84" s="46" t="s">
        <v>315</v>
      </c>
      <c r="J84" s="46" t="s">
        <v>351</v>
      </c>
      <c r="K84" s="1">
        <v>4934000</v>
      </c>
      <c r="L84" s="1">
        <v>951000</v>
      </c>
      <c r="M84" s="1">
        <v>5885000</v>
      </c>
      <c r="N84" s="118" t="s">
        <v>743</v>
      </c>
      <c r="O84" s="16" t="s">
        <v>743</v>
      </c>
      <c r="Q84" s="16" t="s">
        <v>751</v>
      </c>
      <c r="R84" s="16" t="s">
        <v>756</v>
      </c>
      <c r="U84" s="16" t="s">
        <v>782</v>
      </c>
    </row>
    <row r="85" spans="2:22" ht="15" customHeight="1" thickBot="1" x14ac:dyDescent="0.3">
      <c r="B85" s="39" t="s">
        <v>109</v>
      </c>
      <c r="C85" s="39" t="s">
        <v>128</v>
      </c>
      <c r="D85" s="40" t="s">
        <v>116</v>
      </c>
      <c r="E85" s="41" t="s">
        <v>373</v>
      </c>
      <c r="F85" s="33">
        <v>54432080</v>
      </c>
      <c r="G85" s="39" t="s">
        <v>244</v>
      </c>
      <c r="H85" s="42"/>
      <c r="I85" s="46"/>
      <c r="J85" s="46"/>
      <c r="K85" s="1">
        <v>1748000</v>
      </c>
      <c r="L85" s="1">
        <v>153000</v>
      </c>
      <c r="M85" s="1">
        <v>1901000</v>
      </c>
      <c r="N85" s="118" t="s">
        <v>763</v>
      </c>
      <c r="O85" s="16" t="s">
        <v>743</v>
      </c>
      <c r="Q85" s="16" t="s">
        <v>751</v>
      </c>
      <c r="R85" s="16" t="s">
        <v>756</v>
      </c>
      <c r="S85" s="16" t="s">
        <v>743</v>
      </c>
      <c r="T85" s="132" t="s">
        <v>743</v>
      </c>
      <c r="U85" s="16" t="s">
        <v>782</v>
      </c>
    </row>
    <row r="86" spans="2:22" ht="15.75" thickBot="1" x14ac:dyDescent="0.3">
      <c r="B86" s="75" t="s">
        <v>355</v>
      </c>
      <c r="K86" s="6">
        <f>SUM(K58:K85)</f>
        <v>111337000</v>
      </c>
      <c r="L86" s="6">
        <f>SUM(L58:L85)</f>
        <v>18741000</v>
      </c>
      <c r="M86" s="6">
        <f>SUM(M58:M85)</f>
        <v>130078000</v>
      </c>
      <c r="N86" s="118"/>
    </row>
    <row r="87" spans="2:22" ht="15.75" thickBot="1" x14ac:dyDescent="0.3">
      <c r="K87" s="1" t="s">
        <v>353</v>
      </c>
      <c r="L87" s="1" t="s">
        <v>353</v>
      </c>
      <c r="M87" s="1" t="s">
        <v>353</v>
      </c>
      <c r="N87" s="118"/>
    </row>
    <row r="88" spans="2:22" ht="15.75" thickBot="1" x14ac:dyDescent="0.3">
      <c r="K88" s="7">
        <f>K55+K86</f>
        <v>192934000</v>
      </c>
      <c r="L88" s="7">
        <f>L55+L86</f>
        <v>26380000</v>
      </c>
      <c r="M88" s="7">
        <f>M55+M86</f>
        <v>219314000</v>
      </c>
      <c r="N88" s="118"/>
    </row>
  </sheetData>
  <mergeCells count="3">
    <mergeCell ref="I6:J6"/>
    <mergeCell ref="K6:M6"/>
    <mergeCell ref="Q6:R6"/>
  </mergeCells>
  <pageMargins left="0.7" right="0.7" top="0.75" bottom="0.75" header="0.3" footer="0.3"/>
  <pageSetup paperSize="9" orientation="portrait" horizontalDpi="300" verticalDpi="0" copie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6"/>
  <sheetViews>
    <sheetView topLeftCell="A23" workbookViewId="0">
      <selection activeCell="F59" sqref="F59"/>
    </sheetView>
  </sheetViews>
  <sheetFormatPr defaultRowHeight="15" x14ac:dyDescent="0.25"/>
  <cols>
    <col min="1" max="1" width="9.140625" style="15"/>
    <col min="2" max="2" width="30" style="15" bestFit="1" customWidth="1"/>
    <col min="3" max="3" width="9.140625" style="15"/>
    <col min="4" max="4" width="15.28515625" style="15" customWidth="1"/>
    <col min="5" max="5" width="47.7109375" style="15" bestFit="1" customWidth="1"/>
    <col min="6" max="6" width="14" style="15" bestFit="1" customWidth="1"/>
    <col min="7" max="8" width="11" style="16" customWidth="1"/>
    <col min="9" max="9" width="16.28515625" style="1" customWidth="1"/>
    <col min="10" max="11" width="18.5703125" style="1" customWidth="1"/>
    <col min="12" max="12" width="18.85546875" style="1" customWidth="1"/>
    <col min="13" max="13" width="16.140625" style="15" customWidth="1"/>
    <col min="14" max="14" width="16.85546875" style="15" customWidth="1"/>
    <col min="15" max="16384" width="9.140625" style="15"/>
  </cols>
  <sheetData>
    <row r="3" spans="2:14" x14ac:dyDescent="0.25">
      <c r="B3" s="5" t="s">
        <v>0</v>
      </c>
    </row>
    <row r="4" spans="2:14" x14ac:dyDescent="0.25">
      <c r="B4" s="5" t="s">
        <v>381</v>
      </c>
    </row>
    <row r="5" spans="2:14" ht="15.75" thickBot="1" x14ac:dyDescent="0.3"/>
    <row r="6" spans="2:14" x14ac:dyDescent="0.25">
      <c r="B6" s="86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139" t="s">
        <v>32</v>
      </c>
      <c r="H6" s="139"/>
      <c r="I6" s="144" t="s">
        <v>35</v>
      </c>
      <c r="J6" s="139"/>
      <c r="K6" s="139"/>
      <c r="L6" s="87" t="s">
        <v>415</v>
      </c>
      <c r="M6" s="9" t="s">
        <v>417</v>
      </c>
      <c r="N6" s="88" t="s">
        <v>431</v>
      </c>
    </row>
    <row r="7" spans="2:14" ht="15.75" thickBot="1" x14ac:dyDescent="0.3">
      <c r="B7" s="89"/>
      <c r="C7" s="12"/>
      <c r="D7" s="12"/>
      <c r="E7" s="12"/>
      <c r="F7" s="12"/>
      <c r="G7" s="12" t="s">
        <v>352</v>
      </c>
      <c r="H7" s="12" t="s">
        <v>31</v>
      </c>
      <c r="I7" s="90" t="s">
        <v>352</v>
      </c>
      <c r="J7" s="90" t="s">
        <v>31</v>
      </c>
      <c r="K7" s="90" t="s">
        <v>354</v>
      </c>
      <c r="L7" s="90" t="s">
        <v>416</v>
      </c>
      <c r="M7" s="12" t="s">
        <v>418</v>
      </c>
      <c r="N7" s="14"/>
    </row>
    <row r="8" spans="2:14" x14ac:dyDescent="0.25">
      <c r="L8" s="1" t="s">
        <v>353</v>
      </c>
    </row>
    <row r="9" spans="2:14" x14ac:dyDescent="0.25">
      <c r="B9" s="15" t="s">
        <v>382</v>
      </c>
      <c r="D9" s="15" t="s">
        <v>383</v>
      </c>
      <c r="E9" s="78" t="s">
        <v>413</v>
      </c>
      <c r="F9" s="23" t="s">
        <v>12</v>
      </c>
      <c r="G9" s="79" t="s">
        <v>414</v>
      </c>
      <c r="H9" s="79"/>
      <c r="I9" s="1">
        <f>835000+22000</f>
        <v>857000</v>
      </c>
      <c r="J9" s="1">
        <v>0</v>
      </c>
      <c r="K9" s="1">
        <f t="shared" ref="K9:K40" si="0">I9+J9</f>
        <v>857000</v>
      </c>
      <c r="L9" s="82" t="s">
        <v>502</v>
      </c>
      <c r="M9" s="82" t="s">
        <v>502</v>
      </c>
      <c r="N9" s="82" t="s">
        <v>502</v>
      </c>
    </row>
    <row r="10" spans="2:14" x14ac:dyDescent="0.25">
      <c r="B10" s="15" t="s">
        <v>384</v>
      </c>
      <c r="D10" s="15" t="s">
        <v>383</v>
      </c>
      <c r="E10" s="76" t="s">
        <v>419</v>
      </c>
      <c r="J10" s="1">
        <v>79000</v>
      </c>
      <c r="K10" s="1">
        <f t="shared" si="0"/>
        <v>79000</v>
      </c>
    </row>
    <row r="11" spans="2:14" x14ac:dyDescent="0.25">
      <c r="B11" s="15" t="s">
        <v>385</v>
      </c>
      <c r="D11" s="15" t="s">
        <v>386</v>
      </c>
      <c r="E11" s="76" t="s">
        <v>420</v>
      </c>
      <c r="F11" s="23" t="s">
        <v>12</v>
      </c>
      <c r="G11" s="79" t="s">
        <v>414</v>
      </c>
      <c r="H11" s="79" t="s">
        <v>34</v>
      </c>
      <c r="I11" s="1">
        <v>4247000</v>
      </c>
      <c r="J11" s="1">
        <v>312000</v>
      </c>
      <c r="K11" s="1">
        <f t="shared" si="0"/>
        <v>4559000</v>
      </c>
      <c r="L11" s="82" t="s">
        <v>502</v>
      </c>
      <c r="M11" s="82" t="s">
        <v>502</v>
      </c>
    </row>
    <row r="12" spans="2:14" x14ac:dyDescent="0.25">
      <c r="B12" s="15" t="s">
        <v>388</v>
      </c>
      <c r="D12" s="15" t="s">
        <v>387</v>
      </c>
      <c r="E12" s="76" t="s">
        <v>421</v>
      </c>
      <c r="F12" s="23" t="s">
        <v>12</v>
      </c>
      <c r="G12" s="79" t="s">
        <v>414</v>
      </c>
      <c r="I12" s="1">
        <v>1720000</v>
      </c>
      <c r="J12" s="1">
        <v>323000</v>
      </c>
      <c r="K12" s="1">
        <f t="shared" si="0"/>
        <v>2043000</v>
      </c>
      <c r="L12" s="82" t="s">
        <v>502</v>
      </c>
      <c r="M12" s="82" t="s">
        <v>502</v>
      </c>
    </row>
    <row r="13" spans="2:14" x14ac:dyDescent="0.25">
      <c r="B13" s="77" t="s">
        <v>389</v>
      </c>
      <c r="D13" s="15" t="s">
        <v>4</v>
      </c>
      <c r="E13" s="83" t="s">
        <v>422</v>
      </c>
      <c r="F13" s="23" t="s">
        <v>12</v>
      </c>
      <c r="G13" s="79" t="s">
        <v>414</v>
      </c>
      <c r="I13" s="1">
        <v>382000</v>
      </c>
      <c r="J13" s="1">
        <v>0</v>
      </c>
      <c r="K13" s="1">
        <f t="shared" si="0"/>
        <v>382000</v>
      </c>
      <c r="L13" s="82" t="s">
        <v>502</v>
      </c>
    </row>
    <row r="14" spans="2:14" x14ac:dyDescent="0.25">
      <c r="B14" s="77" t="s">
        <v>2</v>
      </c>
      <c r="D14" s="15" t="s">
        <v>4</v>
      </c>
      <c r="E14" s="83" t="s">
        <v>423</v>
      </c>
      <c r="F14" s="23" t="s">
        <v>12</v>
      </c>
      <c r="G14" s="79" t="s">
        <v>414</v>
      </c>
      <c r="I14" s="1">
        <v>2354000</v>
      </c>
      <c r="J14" s="1">
        <v>0</v>
      </c>
      <c r="K14" s="1">
        <f t="shared" si="0"/>
        <v>2354000</v>
      </c>
      <c r="L14" s="82" t="s">
        <v>502</v>
      </c>
      <c r="M14" s="82" t="s">
        <v>502</v>
      </c>
      <c r="N14" s="82" t="s">
        <v>502</v>
      </c>
    </row>
    <row r="15" spans="2:14" x14ac:dyDescent="0.25">
      <c r="B15" s="77" t="s">
        <v>390</v>
      </c>
      <c r="D15" s="15" t="s">
        <v>4</v>
      </c>
      <c r="E15" s="84" t="s">
        <v>426</v>
      </c>
      <c r="F15" s="23" t="s">
        <v>12</v>
      </c>
      <c r="G15" s="79" t="s">
        <v>414</v>
      </c>
      <c r="H15" s="80" t="s">
        <v>425</v>
      </c>
      <c r="I15" s="1">
        <v>3413000</v>
      </c>
      <c r="J15" s="1">
        <f>456000+101000</f>
        <v>557000</v>
      </c>
      <c r="K15" s="1">
        <f t="shared" si="0"/>
        <v>3970000</v>
      </c>
      <c r="L15" s="82" t="s">
        <v>502</v>
      </c>
      <c r="M15" s="82" t="s">
        <v>502</v>
      </c>
    </row>
    <row r="16" spans="2:14" x14ac:dyDescent="0.25">
      <c r="B16" s="77" t="s">
        <v>391</v>
      </c>
      <c r="D16" s="15" t="s">
        <v>393</v>
      </c>
      <c r="E16" s="84" t="s">
        <v>427</v>
      </c>
      <c r="H16" s="80" t="s">
        <v>414</v>
      </c>
      <c r="J16" s="1">
        <v>88000</v>
      </c>
      <c r="K16" s="1">
        <f t="shared" si="0"/>
        <v>88000</v>
      </c>
    </row>
    <row r="17" spans="2:15" x14ac:dyDescent="0.25">
      <c r="B17" s="77" t="s">
        <v>392</v>
      </c>
      <c r="D17" s="15" t="s">
        <v>4</v>
      </c>
      <c r="E17" s="84" t="s">
        <v>428</v>
      </c>
      <c r="F17" s="23" t="s">
        <v>12</v>
      </c>
      <c r="G17" s="79" t="s">
        <v>414</v>
      </c>
      <c r="I17" s="1">
        <v>3449000</v>
      </c>
      <c r="J17" s="1">
        <v>0</v>
      </c>
      <c r="K17" s="1">
        <f t="shared" si="0"/>
        <v>3449000</v>
      </c>
      <c r="L17" s="82" t="s">
        <v>502</v>
      </c>
    </row>
    <row r="18" spans="2:15" x14ac:dyDescent="0.25">
      <c r="B18" s="77" t="s">
        <v>394</v>
      </c>
      <c r="D18" s="15" t="s">
        <v>4</v>
      </c>
      <c r="E18" s="84" t="s">
        <v>429</v>
      </c>
      <c r="F18" s="23" t="s">
        <v>12</v>
      </c>
      <c r="G18" s="79" t="s">
        <v>414</v>
      </c>
      <c r="H18" s="80" t="s">
        <v>425</v>
      </c>
      <c r="I18" s="1">
        <v>3610000</v>
      </c>
      <c r="J18" s="1">
        <v>546000</v>
      </c>
      <c r="K18" s="1">
        <f t="shared" si="0"/>
        <v>4156000</v>
      </c>
      <c r="L18" s="82" t="s">
        <v>502</v>
      </c>
      <c r="M18" s="82" t="s">
        <v>502</v>
      </c>
      <c r="N18" s="82" t="s">
        <v>502</v>
      </c>
    </row>
    <row r="19" spans="2:15" x14ac:dyDescent="0.25">
      <c r="B19" s="77" t="s">
        <v>395</v>
      </c>
      <c r="D19" s="15" t="s">
        <v>4</v>
      </c>
      <c r="E19" s="84" t="s">
        <v>430</v>
      </c>
      <c r="F19" s="23" t="s">
        <v>12</v>
      </c>
      <c r="G19" s="79" t="s">
        <v>414</v>
      </c>
      <c r="I19" s="1">
        <f>1001000+16000</f>
        <v>1017000</v>
      </c>
      <c r="J19" s="1">
        <v>0</v>
      </c>
      <c r="K19" s="1">
        <f t="shared" si="0"/>
        <v>1017000</v>
      </c>
    </row>
    <row r="20" spans="2:15" x14ac:dyDescent="0.25">
      <c r="B20" s="77" t="s">
        <v>396</v>
      </c>
      <c r="D20" s="15" t="s">
        <v>4</v>
      </c>
      <c r="E20" s="84" t="s">
        <v>432</v>
      </c>
      <c r="F20" s="23" t="s">
        <v>12</v>
      </c>
      <c r="G20" s="80" t="s">
        <v>414</v>
      </c>
      <c r="I20" s="1">
        <v>401000</v>
      </c>
      <c r="J20" s="1">
        <v>0</v>
      </c>
      <c r="K20" s="1">
        <f t="shared" si="0"/>
        <v>401000</v>
      </c>
    </row>
    <row r="21" spans="2:15" x14ac:dyDescent="0.25">
      <c r="B21" s="77" t="s">
        <v>397</v>
      </c>
      <c r="D21" s="15" t="s">
        <v>4</v>
      </c>
      <c r="E21" s="84" t="s">
        <v>433</v>
      </c>
      <c r="F21" s="23" t="s">
        <v>434</v>
      </c>
      <c r="G21" s="80" t="s">
        <v>414</v>
      </c>
      <c r="I21" s="1">
        <v>141000</v>
      </c>
      <c r="J21" s="1">
        <v>0</v>
      </c>
      <c r="K21" s="1">
        <f t="shared" si="0"/>
        <v>141000</v>
      </c>
    </row>
    <row r="22" spans="2:15" x14ac:dyDescent="0.25">
      <c r="B22" s="77" t="s">
        <v>398</v>
      </c>
      <c r="D22" s="15" t="s">
        <v>4</v>
      </c>
      <c r="E22" s="84" t="s">
        <v>435</v>
      </c>
      <c r="F22" s="23" t="s">
        <v>434</v>
      </c>
      <c r="G22" s="80" t="s">
        <v>414</v>
      </c>
      <c r="I22" s="1">
        <v>323000</v>
      </c>
      <c r="J22" s="1">
        <v>0</v>
      </c>
      <c r="K22" s="1">
        <f t="shared" si="0"/>
        <v>323000</v>
      </c>
    </row>
    <row r="23" spans="2:15" x14ac:dyDescent="0.25">
      <c r="B23" s="77" t="s">
        <v>399</v>
      </c>
      <c r="D23" s="15" t="s">
        <v>393</v>
      </c>
      <c r="E23" s="83" t="s">
        <v>436</v>
      </c>
      <c r="F23" s="23" t="s">
        <v>12</v>
      </c>
      <c r="G23" s="80" t="s">
        <v>414</v>
      </c>
      <c r="I23" s="1">
        <v>2257000</v>
      </c>
      <c r="J23" s="1">
        <v>0</v>
      </c>
      <c r="K23" s="1">
        <f t="shared" si="0"/>
        <v>2257000</v>
      </c>
      <c r="L23" s="82" t="s">
        <v>502</v>
      </c>
      <c r="M23" s="82" t="s">
        <v>502</v>
      </c>
      <c r="O23" s="15" t="s">
        <v>437</v>
      </c>
    </row>
    <row r="24" spans="2:15" x14ac:dyDescent="0.25">
      <c r="B24" s="77" t="s">
        <v>400</v>
      </c>
      <c r="D24" s="15" t="s">
        <v>4</v>
      </c>
      <c r="E24" s="84" t="s">
        <v>438</v>
      </c>
      <c r="F24" s="23" t="s">
        <v>12</v>
      </c>
      <c r="I24" s="1">
        <v>31605000</v>
      </c>
      <c r="J24" s="1">
        <v>0</v>
      </c>
      <c r="K24" s="1">
        <f t="shared" si="0"/>
        <v>31605000</v>
      </c>
      <c r="L24" s="82" t="s">
        <v>502</v>
      </c>
      <c r="M24" s="82" t="s">
        <v>502</v>
      </c>
      <c r="N24" s="82" t="s">
        <v>502</v>
      </c>
      <c r="O24" s="15" t="s">
        <v>439</v>
      </c>
    </row>
    <row r="25" spans="2:15" x14ac:dyDescent="0.25">
      <c r="B25" s="77" t="s">
        <v>401</v>
      </c>
      <c r="D25" s="15" t="s">
        <v>404</v>
      </c>
      <c r="E25" s="83" t="s">
        <v>440</v>
      </c>
      <c r="F25" s="23" t="s">
        <v>12</v>
      </c>
      <c r="G25" s="80" t="s">
        <v>414</v>
      </c>
      <c r="I25" s="1">
        <v>110000</v>
      </c>
      <c r="J25" s="1">
        <v>0</v>
      </c>
      <c r="K25" s="1">
        <f t="shared" si="0"/>
        <v>110000</v>
      </c>
    </row>
    <row r="26" spans="2:15" x14ac:dyDescent="0.25">
      <c r="B26" s="77" t="s">
        <v>402</v>
      </c>
      <c r="D26" s="15" t="s">
        <v>386</v>
      </c>
      <c r="E26" s="83" t="s">
        <v>441</v>
      </c>
      <c r="F26" s="23" t="s">
        <v>12</v>
      </c>
      <c r="G26" s="80" t="s">
        <v>414</v>
      </c>
      <c r="I26" s="1">
        <v>485000</v>
      </c>
      <c r="J26" s="1">
        <v>0</v>
      </c>
      <c r="K26" s="1">
        <f t="shared" si="0"/>
        <v>485000</v>
      </c>
    </row>
    <row r="27" spans="2:15" x14ac:dyDescent="0.25">
      <c r="B27" s="77" t="s">
        <v>403</v>
      </c>
      <c r="D27" s="15" t="s">
        <v>4</v>
      </c>
      <c r="E27" s="83" t="s">
        <v>442</v>
      </c>
      <c r="F27" s="23" t="s">
        <v>12</v>
      </c>
      <c r="G27" s="80" t="s">
        <v>414</v>
      </c>
      <c r="H27" s="80" t="s">
        <v>425</v>
      </c>
      <c r="I27" s="1">
        <v>3012000</v>
      </c>
      <c r="J27" s="1">
        <v>428000</v>
      </c>
      <c r="K27" s="1">
        <f t="shared" si="0"/>
        <v>3440000</v>
      </c>
      <c r="L27" s="82" t="s">
        <v>502</v>
      </c>
      <c r="M27" s="82" t="s">
        <v>502</v>
      </c>
    </row>
    <row r="28" spans="2:15" x14ac:dyDescent="0.25">
      <c r="B28" s="77" t="s">
        <v>405</v>
      </c>
      <c r="D28" s="15" t="s">
        <v>4</v>
      </c>
      <c r="E28" s="84" t="s">
        <v>443</v>
      </c>
      <c r="F28" s="23" t="s">
        <v>12</v>
      </c>
      <c r="G28" s="80" t="s">
        <v>414</v>
      </c>
      <c r="I28" s="1">
        <v>101000</v>
      </c>
      <c r="J28" s="1">
        <v>0</v>
      </c>
      <c r="K28" s="1">
        <f t="shared" si="0"/>
        <v>101000</v>
      </c>
    </row>
    <row r="29" spans="2:15" x14ac:dyDescent="0.25">
      <c r="B29" s="77" t="s">
        <v>406</v>
      </c>
      <c r="D29" s="15" t="s">
        <v>4</v>
      </c>
      <c r="E29" s="84" t="s">
        <v>444</v>
      </c>
      <c r="F29" s="23" t="s">
        <v>12</v>
      </c>
      <c r="G29" s="80" t="s">
        <v>414</v>
      </c>
      <c r="I29" s="1">
        <v>3338000</v>
      </c>
      <c r="J29" s="1">
        <v>551000</v>
      </c>
      <c r="K29" s="1">
        <f t="shared" si="0"/>
        <v>3889000</v>
      </c>
      <c r="L29" s="82" t="s">
        <v>502</v>
      </c>
      <c r="M29" s="82" t="s">
        <v>502</v>
      </c>
    </row>
    <row r="30" spans="2:15" x14ac:dyDescent="0.25">
      <c r="B30" s="77" t="s">
        <v>407</v>
      </c>
      <c r="D30" s="15" t="s">
        <v>4</v>
      </c>
      <c r="E30" s="84" t="s">
        <v>445</v>
      </c>
      <c r="F30" s="23" t="s">
        <v>446</v>
      </c>
      <c r="G30" s="80" t="s">
        <v>414</v>
      </c>
      <c r="I30" s="1">
        <v>30000</v>
      </c>
      <c r="J30" s="1">
        <v>0</v>
      </c>
      <c r="K30" s="1">
        <f t="shared" si="0"/>
        <v>30000</v>
      </c>
    </row>
    <row r="31" spans="2:15" x14ac:dyDescent="0.25">
      <c r="B31" s="77" t="s">
        <v>408</v>
      </c>
      <c r="D31" s="15" t="s">
        <v>393</v>
      </c>
      <c r="E31" s="84" t="s">
        <v>447</v>
      </c>
      <c r="F31" s="23" t="s">
        <v>12</v>
      </c>
      <c r="G31" s="80" t="s">
        <v>414</v>
      </c>
      <c r="I31" s="1">
        <v>283000</v>
      </c>
      <c r="J31" s="1">
        <v>0</v>
      </c>
      <c r="K31" s="1">
        <f t="shared" si="0"/>
        <v>283000</v>
      </c>
    </row>
    <row r="32" spans="2:15" x14ac:dyDescent="0.25">
      <c r="B32" s="77" t="s">
        <v>409</v>
      </c>
      <c r="D32" s="15" t="s">
        <v>386</v>
      </c>
      <c r="E32" s="84" t="s">
        <v>448</v>
      </c>
      <c r="F32" s="23" t="s">
        <v>12</v>
      </c>
      <c r="G32" s="80" t="s">
        <v>414</v>
      </c>
      <c r="H32" s="80" t="s">
        <v>449</v>
      </c>
      <c r="I32" s="1">
        <v>536000</v>
      </c>
      <c r="J32" s="1">
        <v>94000</v>
      </c>
      <c r="K32" s="1">
        <f t="shared" si="0"/>
        <v>630000</v>
      </c>
    </row>
    <row r="33" spans="2:14" x14ac:dyDescent="0.25">
      <c r="B33" s="77" t="s">
        <v>410</v>
      </c>
      <c r="D33" s="15" t="s">
        <v>412</v>
      </c>
      <c r="E33" s="83" t="s">
        <v>450</v>
      </c>
      <c r="F33" s="23" t="s">
        <v>12</v>
      </c>
      <c r="G33" s="80" t="s">
        <v>414</v>
      </c>
      <c r="I33" s="1">
        <v>12392000</v>
      </c>
      <c r="J33" s="1">
        <v>0</v>
      </c>
      <c r="K33" s="1">
        <f t="shared" si="0"/>
        <v>12392000</v>
      </c>
    </row>
    <row r="34" spans="2:14" x14ac:dyDescent="0.25">
      <c r="B34" s="77" t="s">
        <v>411</v>
      </c>
      <c r="D34" s="15" t="s">
        <v>386</v>
      </c>
      <c r="E34" s="84" t="s">
        <v>451</v>
      </c>
      <c r="F34" s="23" t="s">
        <v>12</v>
      </c>
      <c r="G34" s="80" t="s">
        <v>414</v>
      </c>
      <c r="I34" s="1">
        <v>897000</v>
      </c>
      <c r="J34" s="1">
        <f>23000+34000</f>
        <v>57000</v>
      </c>
      <c r="K34" s="1">
        <f t="shared" si="0"/>
        <v>954000</v>
      </c>
    </row>
    <row r="35" spans="2:14" x14ac:dyDescent="0.25">
      <c r="B35" s="85" t="s">
        <v>452</v>
      </c>
      <c r="D35" s="15" t="s">
        <v>386</v>
      </c>
      <c r="E35" s="84" t="s">
        <v>453</v>
      </c>
      <c r="F35" s="23" t="s">
        <v>12</v>
      </c>
      <c r="G35" s="80" t="s">
        <v>414</v>
      </c>
      <c r="H35" s="80" t="s">
        <v>425</v>
      </c>
      <c r="I35" s="1">
        <v>2968000</v>
      </c>
      <c r="J35" s="1">
        <v>578000</v>
      </c>
      <c r="K35" s="1">
        <f t="shared" si="0"/>
        <v>3546000</v>
      </c>
      <c r="L35" s="82" t="s">
        <v>502</v>
      </c>
      <c r="M35" s="82" t="s">
        <v>502</v>
      </c>
    </row>
    <row r="36" spans="2:14" x14ac:dyDescent="0.25">
      <c r="B36" s="85" t="s">
        <v>106</v>
      </c>
      <c r="D36" s="15" t="s">
        <v>4</v>
      </c>
      <c r="E36" s="84" t="s">
        <v>455</v>
      </c>
      <c r="H36" s="80" t="s">
        <v>456</v>
      </c>
      <c r="I36" s="1">
        <v>0</v>
      </c>
      <c r="J36" s="1">
        <v>473000</v>
      </c>
      <c r="K36" s="1">
        <f t="shared" si="0"/>
        <v>473000</v>
      </c>
    </row>
    <row r="37" spans="2:14" x14ac:dyDescent="0.25">
      <c r="B37" s="85" t="s">
        <v>454</v>
      </c>
      <c r="D37" s="23" t="s">
        <v>4</v>
      </c>
      <c r="E37" s="84" t="s">
        <v>457</v>
      </c>
      <c r="F37" s="23" t="s">
        <v>12</v>
      </c>
      <c r="G37" s="80" t="s">
        <v>414</v>
      </c>
      <c r="I37" s="1">
        <v>259000</v>
      </c>
      <c r="J37" s="1">
        <v>0</v>
      </c>
      <c r="K37" s="1">
        <f t="shared" si="0"/>
        <v>259000</v>
      </c>
    </row>
    <row r="38" spans="2:14" x14ac:dyDescent="0.25">
      <c r="B38" s="85" t="s">
        <v>458</v>
      </c>
      <c r="D38" s="23" t="s">
        <v>4</v>
      </c>
      <c r="E38" s="84" t="s">
        <v>459</v>
      </c>
      <c r="F38" s="23" t="s">
        <v>12</v>
      </c>
      <c r="G38" s="80" t="s">
        <v>414</v>
      </c>
      <c r="I38" s="1">
        <v>771000</v>
      </c>
      <c r="J38" s="1">
        <v>0</v>
      </c>
      <c r="K38" s="1">
        <f t="shared" si="0"/>
        <v>771000</v>
      </c>
    </row>
    <row r="39" spans="2:14" x14ac:dyDescent="0.25">
      <c r="B39" s="85" t="s">
        <v>460</v>
      </c>
      <c r="D39" s="23" t="s">
        <v>4</v>
      </c>
      <c r="E39" s="83" t="s">
        <v>461</v>
      </c>
      <c r="F39" s="23" t="s">
        <v>12</v>
      </c>
      <c r="G39" s="80" t="s">
        <v>414</v>
      </c>
      <c r="I39" s="1">
        <v>1316000</v>
      </c>
      <c r="J39" s="1">
        <v>0</v>
      </c>
      <c r="K39" s="1">
        <f t="shared" si="0"/>
        <v>1316000</v>
      </c>
    </row>
    <row r="40" spans="2:14" x14ac:dyDescent="0.25">
      <c r="B40" s="85" t="s">
        <v>462</v>
      </c>
      <c r="D40" s="23" t="s">
        <v>4</v>
      </c>
      <c r="E40" s="83" t="s">
        <v>424</v>
      </c>
      <c r="F40" s="23" t="s">
        <v>12</v>
      </c>
      <c r="G40" s="80" t="s">
        <v>414</v>
      </c>
      <c r="H40" s="80" t="s">
        <v>425</v>
      </c>
      <c r="I40" s="1">
        <v>3824000</v>
      </c>
      <c r="J40" s="1">
        <v>700000</v>
      </c>
      <c r="K40" s="1">
        <f t="shared" si="0"/>
        <v>4524000</v>
      </c>
      <c r="L40" s="82" t="s">
        <v>502</v>
      </c>
      <c r="M40" s="82" t="s">
        <v>502</v>
      </c>
    </row>
    <row r="41" spans="2:14" x14ac:dyDescent="0.25">
      <c r="B41" s="85" t="s">
        <v>463</v>
      </c>
      <c r="D41" s="23" t="s">
        <v>464</v>
      </c>
      <c r="E41" s="83" t="s">
        <v>465</v>
      </c>
      <c r="F41" s="23" t="s">
        <v>12</v>
      </c>
      <c r="G41" s="80" t="s">
        <v>414</v>
      </c>
      <c r="H41" s="80" t="s">
        <v>425</v>
      </c>
      <c r="I41" s="1">
        <v>1231000</v>
      </c>
      <c r="J41" s="1">
        <v>229000</v>
      </c>
      <c r="K41" s="1">
        <f t="shared" ref="K41:K61" si="1">I41+J41</f>
        <v>1460000</v>
      </c>
      <c r="L41" s="82" t="s">
        <v>502</v>
      </c>
      <c r="M41" s="82" t="s">
        <v>502</v>
      </c>
    </row>
    <row r="42" spans="2:14" x14ac:dyDescent="0.25">
      <c r="B42" s="85" t="s">
        <v>466</v>
      </c>
      <c r="D42" s="23" t="s">
        <v>464</v>
      </c>
      <c r="E42" s="83" t="s">
        <v>467</v>
      </c>
      <c r="F42" s="23" t="s">
        <v>12</v>
      </c>
      <c r="G42" s="80" t="s">
        <v>414</v>
      </c>
      <c r="I42" s="1">
        <v>2622000</v>
      </c>
      <c r="J42" s="1">
        <v>0</v>
      </c>
      <c r="K42" s="1">
        <f t="shared" si="1"/>
        <v>2622000</v>
      </c>
      <c r="N42" s="82" t="s">
        <v>502</v>
      </c>
    </row>
    <row r="43" spans="2:14" x14ac:dyDescent="0.25">
      <c r="B43" s="85" t="s">
        <v>770</v>
      </c>
      <c r="D43" s="23" t="s">
        <v>464</v>
      </c>
      <c r="E43" s="83" t="s">
        <v>771</v>
      </c>
      <c r="F43" s="23" t="s">
        <v>775</v>
      </c>
      <c r="G43" s="80" t="s">
        <v>772</v>
      </c>
      <c r="I43" s="1">
        <v>1350000</v>
      </c>
      <c r="J43" s="1">
        <v>0</v>
      </c>
      <c r="K43" s="1">
        <f t="shared" si="1"/>
        <v>1350000</v>
      </c>
      <c r="N43" s="82"/>
    </row>
    <row r="44" spans="2:14" x14ac:dyDescent="0.25">
      <c r="B44" s="85" t="s">
        <v>773</v>
      </c>
      <c r="D44" s="23" t="s">
        <v>386</v>
      </c>
      <c r="E44" s="83" t="s">
        <v>774</v>
      </c>
      <c r="F44" s="23" t="s">
        <v>446</v>
      </c>
      <c r="G44" s="80" t="s">
        <v>772</v>
      </c>
      <c r="I44" s="1">
        <v>1700000</v>
      </c>
      <c r="J44" s="1">
        <v>0</v>
      </c>
      <c r="K44" s="1">
        <f t="shared" si="1"/>
        <v>1700000</v>
      </c>
      <c r="N44" s="82"/>
    </row>
    <row r="45" spans="2:14" x14ac:dyDescent="0.25">
      <c r="B45" s="85" t="s">
        <v>468</v>
      </c>
      <c r="D45" s="23" t="s">
        <v>4</v>
      </c>
      <c r="E45" s="83" t="s">
        <v>11</v>
      </c>
      <c r="F45" s="23" t="s">
        <v>12</v>
      </c>
      <c r="G45" s="80" t="s">
        <v>414</v>
      </c>
      <c r="I45" s="1">
        <v>11981000</v>
      </c>
      <c r="J45" s="1">
        <v>0</v>
      </c>
      <c r="K45" s="1">
        <f t="shared" si="1"/>
        <v>11981000</v>
      </c>
      <c r="L45" s="82" t="s">
        <v>502</v>
      </c>
      <c r="M45" s="82" t="s">
        <v>502</v>
      </c>
    </row>
    <row r="46" spans="2:14" x14ac:dyDescent="0.25">
      <c r="B46" s="85" t="s">
        <v>469</v>
      </c>
      <c r="D46" s="23" t="s">
        <v>4</v>
      </c>
      <c r="E46" s="83" t="s">
        <v>470</v>
      </c>
      <c r="F46" s="23" t="s">
        <v>12</v>
      </c>
      <c r="G46" s="80" t="s">
        <v>414</v>
      </c>
      <c r="I46" s="1">
        <v>727000</v>
      </c>
      <c r="J46" s="1">
        <v>0</v>
      </c>
      <c r="K46" s="1">
        <f t="shared" si="1"/>
        <v>727000</v>
      </c>
    </row>
    <row r="47" spans="2:14" x14ac:dyDescent="0.25">
      <c r="B47" s="85" t="s">
        <v>474</v>
      </c>
      <c r="D47" s="23" t="s">
        <v>4</v>
      </c>
      <c r="E47" s="83" t="s">
        <v>471</v>
      </c>
      <c r="F47" s="23" t="s">
        <v>12</v>
      </c>
      <c r="G47" s="80" t="s">
        <v>414</v>
      </c>
      <c r="I47" s="1">
        <v>1544000</v>
      </c>
      <c r="J47" s="1">
        <v>0</v>
      </c>
      <c r="K47" s="1">
        <f t="shared" si="1"/>
        <v>1544000</v>
      </c>
    </row>
    <row r="48" spans="2:14" x14ac:dyDescent="0.25">
      <c r="B48" s="85" t="s">
        <v>475</v>
      </c>
      <c r="D48" s="23" t="s">
        <v>4</v>
      </c>
      <c r="E48" s="83" t="s">
        <v>422</v>
      </c>
      <c r="F48" s="23" t="s">
        <v>12</v>
      </c>
      <c r="G48" s="80" t="s">
        <v>414</v>
      </c>
      <c r="I48" s="1">
        <v>869000</v>
      </c>
      <c r="J48" s="1">
        <v>0</v>
      </c>
      <c r="K48" s="1">
        <f t="shared" si="1"/>
        <v>869000</v>
      </c>
    </row>
    <row r="49" spans="2:13" x14ac:dyDescent="0.25">
      <c r="B49" s="85" t="s">
        <v>476</v>
      </c>
      <c r="D49" s="23" t="s">
        <v>4</v>
      </c>
      <c r="E49" s="83" t="s">
        <v>472</v>
      </c>
      <c r="F49" s="23" t="s">
        <v>12</v>
      </c>
      <c r="G49" s="80" t="s">
        <v>414</v>
      </c>
      <c r="H49" s="80" t="s">
        <v>425</v>
      </c>
      <c r="I49" s="1">
        <v>5071000</v>
      </c>
      <c r="J49" s="1">
        <v>811000</v>
      </c>
      <c r="K49" s="1">
        <f t="shared" si="1"/>
        <v>5882000</v>
      </c>
      <c r="L49" s="82" t="s">
        <v>502</v>
      </c>
      <c r="M49" s="82" t="s">
        <v>502</v>
      </c>
    </row>
    <row r="50" spans="2:13" x14ac:dyDescent="0.25">
      <c r="B50" s="85" t="s">
        <v>477</v>
      </c>
      <c r="D50" s="23" t="s">
        <v>4</v>
      </c>
      <c r="E50" s="83" t="s">
        <v>473</v>
      </c>
      <c r="F50" s="23" t="s">
        <v>434</v>
      </c>
      <c r="G50" s="80" t="s">
        <v>414</v>
      </c>
      <c r="I50" s="1">
        <v>177000</v>
      </c>
      <c r="J50" s="1">
        <v>0</v>
      </c>
      <c r="K50" s="1">
        <f t="shared" si="1"/>
        <v>177000</v>
      </c>
      <c r="L50" s="82" t="s">
        <v>502</v>
      </c>
      <c r="M50" s="82" t="s">
        <v>502</v>
      </c>
    </row>
    <row r="51" spans="2:13" x14ac:dyDescent="0.25">
      <c r="B51" s="85" t="s">
        <v>478</v>
      </c>
      <c r="D51" s="23" t="s">
        <v>386</v>
      </c>
      <c r="E51" s="83" t="s">
        <v>479</v>
      </c>
      <c r="F51" s="23" t="s">
        <v>12</v>
      </c>
      <c r="G51" s="80" t="s">
        <v>414</v>
      </c>
      <c r="I51" s="1">
        <v>0</v>
      </c>
      <c r="J51" s="1">
        <v>0</v>
      </c>
      <c r="K51" s="1">
        <f t="shared" si="1"/>
        <v>0</v>
      </c>
    </row>
    <row r="52" spans="2:13" x14ac:dyDescent="0.25">
      <c r="B52" s="85" t="s">
        <v>481</v>
      </c>
      <c r="D52" s="23" t="s">
        <v>4</v>
      </c>
      <c r="E52" s="83" t="s">
        <v>480</v>
      </c>
      <c r="F52" s="23" t="s">
        <v>12</v>
      </c>
      <c r="G52" s="80" t="s">
        <v>414</v>
      </c>
      <c r="I52" s="1">
        <v>3362000</v>
      </c>
      <c r="J52" s="1">
        <v>0</v>
      </c>
      <c r="K52" s="1">
        <f t="shared" si="1"/>
        <v>3362000</v>
      </c>
      <c r="M52" s="82" t="s">
        <v>502</v>
      </c>
    </row>
    <row r="53" spans="2:13" x14ac:dyDescent="0.25">
      <c r="B53" s="85" t="s">
        <v>482</v>
      </c>
      <c r="D53" s="23" t="s">
        <v>4</v>
      </c>
      <c r="E53" s="83" t="s">
        <v>483</v>
      </c>
      <c r="F53" s="23" t="s">
        <v>12</v>
      </c>
      <c r="G53" s="80" t="s">
        <v>414</v>
      </c>
      <c r="I53" s="1">
        <v>690000</v>
      </c>
      <c r="J53" s="1">
        <v>0</v>
      </c>
      <c r="K53" s="1">
        <f t="shared" si="1"/>
        <v>690000</v>
      </c>
    </row>
    <row r="54" spans="2:13" x14ac:dyDescent="0.25">
      <c r="B54" s="85" t="s">
        <v>484</v>
      </c>
      <c r="D54" s="23" t="s">
        <v>4</v>
      </c>
      <c r="E54" s="83" t="s">
        <v>487</v>
      </c>
      <c r="F54" s="23" t="s">
        <v>12</v>
      </c>
      <c r="G54" s="80" t="s">
        <v>414</v>
      </c>
      <c r="I54" s="1">
        <v>398000</v>
      </c>
      <c r="J54" s="1">
        <v>0</v>
      </c>
      <c r="K54" s="1">
        <f t="shared" si="1"/>
        <v>398000</v>
      </c>
    </row>
    <row r="55" spans="2:13" x14ac:dyDescent="0.25">
      <c r="B55" s="85" t="s">
        <v>485</v>
      </c>
      <c r="D55" s="23" t="s">
        <v>4</v>
      </c>
      <c r="E55" s="83" t="s">
        <v>488</v>
      </c>
      <c r="F55" s="23" t="s">
        <v>12</v>
      </c>
      <c r="G55" s="80" t="s">
        <v>414</v>
      </c>
      <c r="I55" s="1">
        <v>303000</v>
      </c>
      <c r="J55" s="1">
        <v>0</v>
      </c>
      <c r="K55" s="1">
        <f t="shared" si="1"/>
        <v>303000</v>
      </c>
    </row>
    <row r="56" spans="2:13" x14ac:dyDescent="0.25">
      <c r="B56" s="85" t="s">
        <v>486</v>
      </c>
      <c r="D56" s="23" t="s">
        <v>4</v>
      </c>
      <c r="E56" s="83" t="s">
        <v>489</v>
      </c>
      <c r="F56" s="23" t="s">
        <v>12</v>
      </c>
      <c r="G56" s="80" t="s">
        <v>414</v>
      </c>
      <c r="I56" s="1">
        <v>1311000</v>
      </c>
      <c r="J56" s="1">
        <v>0</v>
      </c>
      <c r="K56" s="1">
        <f t="shared" si="1"/>
        <v>1311000</v>
      </c>
    </row>
    <row r="57" spans="2:13" x14ac:dyDescent="0.25">
      <c r="B57" s="85" t="s">
        <v>490</v>
      </c>
      <c r="D57" s="23" t="s">
        <v>393</v>
      </c>
      <c r="E57" s="83" t="s">
        <v>495</v>
      </c>
      <c r="F57" s="23" t="s">
        <v>12</v>
      </c>
      <c r="G57" s="80" t="s">
        <v>414</v>
      </c>
      <c r="I57" s="1">
        <v>38000</v>
      </c>
      <c r="J57" s="1">
        <v>0</v>
      </c>
      <c r="K57" s="1">
        <f t="shared" si="1"/>
        <v>38000</v>
      </c>
    </row>
    <row r="58" spans="2:13" x14ac:dyDescent="0.25">
      <c r="B58" s="85" t="s">
        <v>491</v>
      </c>
      <c r="D58" s="23" t="s">
        <v>393</v>
      </c>
      <c r="E58" s="83" t="s">
        <v>496</v>
      </c>
      <c r="F58" s="23" t="s">
        <v>12</v>
      </c>
      <c r="G58" s="80" t="s">
        <v>414</v>
      </c>
      <c r="H58" s="80" t="s">
        <v>425</v>
      </c>
      <c r="I58" s="1">
        <v>2173000</v>
      </c>
      <c r="J58" s="1">
        <v>306000</v>
      </c>
      <c r="K58" s="1">
        <f t="shared" si="1"/>
        <v>2479000</v>
      </c>
      <c r="L58" s="82" t="s">
        <v>502</v>
      </c>
      <c r="M58" s="82" t="s">
        <v>502</v>
      </c>
    </row>
    <row r="59" spans="2:13" x14ac:dyDescent="0.25">
      <c r="B59" s="85" t="s">
        <v>492</v>
      </c>
      <c r="D59" s="23" t="s">
        <v>4</v>
      </c>
      <c r="E59" s="83" t="s">
        <v>497</v>
      </c>
      <c r="F59" s="23" t="s">
        <v>12</v>
      </c>
      <c r="G59" s="80" t="s">
        <v>414</v>
      </c>
      <c r="I59" s="1">
        <v>2679000</v>
      </c>
      <c r="J59" s="1">
        <v>0</v>
      </c>
      <c r="K59" s="1">
        <f t="shared" si="1"/>
        <v>2679000</v>
      </c>
      <c r="L59" s="82" t="s">
        <v>502</v>
      </c>
      <c r="M59" s="82" t="s">
        <v>502</v>
      </c>
    </row>
    <row r="60" spans="2:13" x14ac:dyDescent="0.25">
      <c r="B60" s="85" t="s">
        <v>493</v>
      </c>
      <c r="D60" s="23" t="s">
        <v>4</v>
      </c>
      <c r="E60" s="83" t="s">
        <v>498</v>
      </c>
      <c r="F60" s="23" t="s">
        <v>12</v>
      </c>
      <c r="G60" s="80" t="s">
        <v>500</v>
      </c>
      <c r="I60" s="1">
        <v>3660000</v>
      </c>
      <c r="J60" s="1">
        <v>0</v>
      </c>
      <c r="K60" s="1">
        <f t="shared" si="1"/>
        <v>3660000</v>
      </c>
    </row>
    <row r="61" spans="2:13" x14ac:dyDescent="0.25">
      <c r="B61" s="85" t="s">
        <v>494</v>
      </c>
      <c r="D61" s="23" t="s">
        <v>4</v>
      </c>
      <c r="E61" s="83" t="s">
        <v>499</v>
      </c>
      <c r="F61" s="23" t="s">
        <v>12</v>
      </c>
      <c r="G61" s="80" t="s">
        <v>501</v>
      </c>
      <c r="I61" s="1">
        <v>7982000</v>
      </c>
      <c r="J61" s="1">
        <v>1056000</v>
      </c>
      <c r="K61" s="1">
        <f t="shared" si="1"/>
        <v>9038000</v>
      </c>
    </row>
    <row r="62" spans="2:13" ht="15.75" thickBot="1" x14ac:dyDescent="0.3"/>
    <row r="63" spans="2:13" ht="15.75" thickBot="1" x14ac:dyDescent="0.3">
      <c r="I63" s="81">
        <f>SUM(I9:I61)</f>
        <v>135966000</v>
      </c>
      <c r="J63" s="81">
        <f>SUM(J9:J61)</f>
        <v>7188000</v>
      </c>
      <c r="K63" s="81">
        <f>SUM(K9:K61)</f>
        <v>143154000</v>
      </c>
    </row>
    <row r="65" spans="11:11" x14ac:dyDescent="0.25">
      <c r="K65" s="1" t="s">
        <v>353</v>
      </c>
    </row>
    <row r="66" spans="11:11" x14ac:dyDescent="0.25">
      <c r="K66" s="1" t="s">
        <v>353</v>
      </c>
    </row>
  </sheetData>
  <mergeCells count="2">
    <mergeCell ref="G6:H6"/>
    <mergeCell ref="I6:K6"/>
  </mergeCells>
  <pageMargins left="0.7" right="0.7" top="0.75" bottom="0.75" header="0.3" footer="0.3"/>
  <pageSetup paperSize="9" orientation="portrait" horizontalDpi="30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M44"/>
  <sheetViews>
    <sheetView workbookViewId="0">
      <selection activeCell="E14" sqref="E14"/>
    </sheetView>
  </sheetViews>
  <sheetFormatPr defaultRowHeight="15" x14ac:dyDescent="0.25"/>
  <cols>
    <col min="1" max="1" width="9.140625" style="91"/>
    <col min="2" max="2" width="44.5703125" style="91" bestFit="1" customWidth="1"/>
    <col min="3" max="4" width="9.140625" style="91"/>
    <col min="5" max="5" width="62.42578125" style="91" bestFit="1" customWidth="1"/>
    <col min="6" max="7" width="13.85546875" style="99" customWidth="1"/>
    <col min="8" max="8" width="25.7109375" style="91" customWidth="1"/>
    <col min="9" max="9" width="20.7109375" style="91" customWidth="1"/>
    <col min="10" max="10" width="18.5703125" style="91" customWidth="1"/>
    <col min="11" max="11" width="9.140625" style="91"/>
    <col min="12" max="12" width="20.7109375" style="91" customWidth="1"/>
    <col min="13" max="13" width="40.42578125" style="91" bestFit="1" customWidth="1"/>
    <col min="14" max="16384" width="9.140625" style="91"/>
  </cols>
  <sheetData>
    <row r="3" spans="2:13" x14ac:dyDescent="0.25">
      <c r="B3" s="98" t="s">
        <v>0</v>
      </c>
    </row>
    <row r="4" spans="2:13" x14ac:dyDescent="0.25">
      <c r="B4" s="98" t="s">
        <v>503</v>
      </c>
    </row>
    <row r="5" spans="2:13" ht="15.75" thickBot="1" x14ac:dyDescent="0.3">
      <c r="F5" s="91"/>
      <c r="G5" s="91"/>
    </row>
    <row r="6" spans="2:13" x14ac:dyDescent="0.25">
      <c r="B6" s="8" t="s">
        <v>25</v>
      </c>
      <c r="C6" s="10" t="s">
        <v>26</v>
      </c>
      <c r="D6" s="10" t="s">
        <v>27</v>
      </c>
      <c r="E6" s="10" t="s">
        <v>28</v>
      </c>
      <c r="F6" s="139" t="s">
        <v>32</v>
      </c>
      <c r="G6" s="145"/>
      <c r="H6" s="139" t="s">
        <v>574</v>
      </c>
      <c r="I6" s="139"/>
      <c r="J6" s="146"/>
      <c r="L6" s="133" t="s">
        <v>29</v>
      </c>
    </row>
    <row r="7" spans="2:13" ht="15.75" thickBot="1" x14ac:dyDescent="0.3">
      <c r="B7" s="11"/>
      <c r="C7" s="13"/>
      <c r="D7" s="13"/>
      <c r="E7" s="13"/>
      <c r="F7" s="12" t="s">
        <v>352</v>
      </c>
      <c r="G7" s="12" t="s">
        <v>31</v>
      </c>
      <c r="H7" s="13" t="s">
        <v>352</v>
      </c>
      <c r="I7" s="13" t="s">
        <v>31</v>
      </c>
      <c r="J7" s="14" t="s">
        <v>354</v>
      </c>
      <c r="L7" s="136"/>
    </row>
    <row r="9" spans="2:13" x14ac:dyDescent="0.25">
      <c r="B9" s="94" t="s">
        <v>504</v>
      </c>
      <c r="D9" s="93" t="s">
        <v>22</v>
      </c>
      <c r="E9" s="93" t="s">
        <v>505</v>
      </c>
      <c r="F9" s="100" t="s">
        <v>506</v>
      </c>
      <c r="H9" s="2">
        <v>74000</v>
      </c>
      <c r="I9" s="2">
        <v>0</v>
      </c>
      <c r="J9" s="2">
        <f>H9+I9</f>
        <v>74000</v>
      </c>
      <c r="L9" s="91" t="s">
        <v>795</v>
      </c>
    </row>
    <row r="10" spans="2:13" x14ac:dyDescent="0.25">
      <c r="B10" s="94" t="s">
        <v>507</v>
      </c>
      <c r="D10" s="93" t="s">
        <v>22</v>
      </c>
      <c r="E10" s="93" t="s">
        <v>508</v>
      </c>
      <c r="F10" s="100" t="s">
        <v>506</v>
      </c>
      <c r="H10" s="2">
        <v>369000</v>
      </c>
      <c r="I10" s="2">
        <v>0</v>
      </c>
      <c r="J10" s="2">
        <f t="shared" ref="J10:J42" si="0">H10+I10</f>
        <v>369000</v>
      </c>
      <c r="L10" s="91" t="s">
        <v>12</v>
      </c>
      <c r="M10" s="93" t="s">
        <v>567</v>
      </c>
    </row>
    <row r="11" spans="2:13" x14ac:dyDescent="0.25">
      <c r="B11" s="93" t="s">
        <v>509</v>
      </c>
      <c r="D11" s="93" t="s">
        <v>22</v>
      </c>
      <c r="E11" s="93" t="s">
        <v>510</v>
      </c>
      <c r="F11" s="100" t="s">
        <v>506</v>
      </c>
      <c r="H11" s="2">
        <v>18000</v>
      </c>
      <c r="I11" s="2">
        <v>0</v>
      </c>
      <c r="J11" s="2">
        <f t="shared" si="0"/>
        <v>18000</v>
      </c>
      <c r="L11" s="91" t="s">
        <v>12</v>
      </c>
    </row>
    <row r="12" spans="2:13" x14ac:dyDescent="0.25">
      <c r="B12" s="93" t="s">
        <v>511</v>
      </c>
      <c r="D12" s="93" t="s">
        <v>22</v>
      </c>
      <c r="E12" s="93" t="s">
        <v>512</v>
      </c>
      <c r="F12" s="100" t="s">
        <v>449</v>
      </c>
      <c r="G12" s="100" t="s">
        <v>571</v>
      </c>
      <c r="H12" s="2">
        <v>924000</v>
      </c>
      <c r="I12" s="2">
        <v>67000</v>
      </c>
      <c r="J12" s="2">
        <f t="shared" si="0"/>
        <v>991000</v>
      </c>
      <c r="L12" s="91" t="s">
        <v>12</v>
      </c>
    </row>
    <row r="13" spans="2:13" x14ac:dyDescent="0.25">
      <c r="B13" s="93" t="s">
        <v>565</v>
      </c>
      <c r="D13" s="93" t="s">
        <v>22</v>
      </c>
      <c r="E13" s="93" t="s">
        <v>513</v>
      </c>
      <c r="F13" s="100" t="s">
        <v>506</v>
      </c>
      <c r="H13" s="2">
        <v>703000</v>
      </c>
      <c r="I13" s="2">
        <v>0</v>
      </c>
      <c r="J13" s="2">
        <f t="shared" si="0"/>
        <v>703000</v>
      </c>
      <c r="L13" s="91" t="s">
        <v>12</v>
      </c>
    </row>
    <row r="14" spans="2:13" x14ac:dyDescent="0.25">
      <c r="B14" s="93" t="s">
        <v>539</v>
      </c>
      <c r="D14" s="93" t="s">
        <v>8</v>
      </c>
      <c r="E14" s="93" t="s">
        <v>514</v>
      </c>
      <c r="F14" s="100" t="s">
        <v>506</v>
      </c>
      <c r="H14" s="2">
        <v>2545000</v>
      </c>
      <c r="I14" s="2">
        <v>0</v>
      </c>
      <c r="J14" s="2">
        <f t="shared" si="0"/>
        <v>2545000</v>
      </c>
      <c r="L14" s="91" t="s">
        <v>12</v>
      </c>
    </row>
    <row r="15" spans="2:13" x14ac:dyDescent="0.25">
      <c r="B15" s="93" t="s">
        <v>540</v>
      </c>
      <c r="D15" s="93" t="s">
        <v>22</v>
      </c>
      <c r="E15" s="93" t="s">
        <v>515</v>
      </c>
      <c r="F15" s="100" t="s">
        <v>506</v>
      </c>
      <c r="H15" s="2">
        <v>7231000</v>
      </c>
      <c r="I15" s="2">
        <v>0</v>
      </c>
      <c r="J15" s="2">
        <f t="shared" si="0"/>
        <v>7231000</v>
      </c>
      <c r="L15" s="91" t="s">
        <v>12</v>
      </c>
    </row>
    <row r="16" spans="2:13" x14ac:dyDescent="0.25">
      <c r="B16" s="93" t="s">
        <v>541</v>
      </c>
      <c r="D16" s="93" t="s">
        <v>22</v>
      </c>
      <c r="E16" s="93" t="s">
        <v>516</v>
      </c>
      <c r="F16" s="100" t="s">
        <v>506</v>
      </c>
      <c r="H16" s="2">
        <v>88000</v>
      </c>
      <c r="I16" s="2">
        <v>0</v>
      </c>
      <c r="J16" s="2">
        <f t="shared" si="0"/>
        <v>88000</v>
      </c>
      <c r="L16" s="91" t="s">
        <v>12</v>
      </c>
    </row>
    <row r="17" spans="2:12" x14ac:dyDescent="0.25">
      <c r="B17" s="93" t="s">
        <v>542</v>
      </c>
      <c r="D17" s="93" t="s">
        <v>22</v>
      </c>
      <c r="E17" s="93" t="s">
        <v>517</v>
      </c>
      <c r="F17" s="100" t="s">
        <v>568</v>
      </c>
      <c r="H17" s="2">
        <v>538000</v>
      </c>
      <c r="I17" s="2">
        <v>0</v>
      </c>
      <c r="J17" s="2">
        <f t="shared" si="0"/>
        <v>538000</v>
      </c>
      <c r="L17" s="91" t="s">
        <v>12</v>
      </c>
    </row>
    <row r="18" spans="2:12" x14ac:dyDescent="0.25">
      <c r="B18" s="93" t="s">
        <v>543</v>
      </c>
      <c r="D18" s="92" t="s">
        <v>544</v>
      </c>
      <c r="E18" s="93" t="s">
        <v>518</v>
      </c>
      <c r="F18" s="100" t="s">
        <v>569</v>
      </c>
      <c r="H18" s="2">
        <v>74000</v>
      </c>
      <c r="I18" s="2">
        <v>0</v>
      </c>
      <c r="J18" s="2">
        <f t="shared" si="0"/>
        <v>74000</v>
      </c>
      <c r="L18" s="91" t="s">
        <v>12</v>
      </c>
    </row>
    <row r="19" spans="2:12" x14ac:dyDescent="0.25">
      <c r="B19" s="92" t="s">
        <v>545</v>
      </c>
      <c r="D19" s="92" t="s">
        <v>22</v>
      </c>
      <c r="E19" s="92" t="s">
        <v>519</v>
      </c>
      <c r="F19" s="100" t="s">
        <v>506</v>
      </c>
      <c r="G19" s="100" t="s">
        <v>571</v>
      </c>
      <c r="H19" s="2">
        <v>1875000</v>
      </c>
      <c r="I19" s="2">
        <v>161000</v>
      </c>
      <c r="J19" s="2">
        <f t="shared" si="0"/>
        <v>2036000</v>
      </c>
      <c r="L19" s="91" t="s">
        <v>12</v>
      </c>
    </row>
    <row r="20" spans="2:12" x14ac:dyDescent="0.25">
      <c r="B20" s="92" t="s">
        <v>545</v>
      </c>
      <c r="D20" s="92" t="s">
        <v>22</v>
      </c>
      <c r="E20" s="92" t="s">
        <v>566</v>
      </c>
      <c r="G20" s="100" t="s">
        <v>572</v>
      </c>
      <c r="H20" s="2">
        <v>0</v>
      </c>
      <c r="I20" s="2">
        <v>56000</v>
      </c>
      <c r="J20" s="2">
        <f t="shared" si="0"/>
        <v>56000</v>
      </c>
      <c r="L20" s="91" t="s">
        <v>12</v>
      </c>
    </row>
    <row r="21" spans="2:12" x14ac:dyDescent="0.25">
      <c r="B21" s="92" t="s">
        <v>546</v>
      </c>
      <c r="D21" s="92" t="s">
        <v>8</v>
      </c>
      <c r="E21" s="92" t="s">
        <v>520</v>
      </c>
      <c r="F21" s="100" t="s">
        <v>506</v>
      </c>
      <c r="H21" s="2">
        <v>21000</v>
      </c>
      <c r="I21" s="2">
        <v>0</v>
      </c>
      <c r="J21" s="2">
        <f t="shared" si="0"/>
        <v>21000</v>
      </c>
      <c r="L21" s="91" t="s">
        <v>446</v>
      </c>
    </row>
    <row r="22" spans="2:12" x14ac:dyDescent="0.25">
      <c r="B22" s="92" t="s">
        <v>547</v>
      </c>
      <c r="D22" s="92" t="s">
        <v>22</v>
      </c>
      <c r="E22" s="92" t="s">
        <v>521</v>
      </c>
      <c r="F22" s="100" t="s">
        <v>506</v>
      </c>
      <c r="H22" s="2">
        <v>168000</v>
      </c>
      <c r="I22" s="2">
        <v>0</v>
      </c>
      <c r="J22" s="2">
        <f t="shared" si="0"/>
        <v>168000</v>
      </c>
      <c r="L22" s="91" t="s">
        <v>12</v>
      </c>
    </row>
    <row r="23" spans="2:12" x14ac:dyDescent="0.25">
      <c r="B23" s="92" t="s">
        <v>548</v>
      </c>
      <c r="D23" s="92" t="s">
        <v>22</v>
      </c>
      <c r="E23" s="92" t="s">
        <v>522</v>
      </c>
      <c r="F23" s="100" t="s">
        <v>506</v>
      </c>
      <c r="H23" s="2">
        <v>4232000</v>
      </c>
      <c r="I23" s="2">
        <v>0</v>
      </c>
      <c r="J23" s="2">
        <f t="shared" si="0"/>
        <v>4232000</v>
      </c>
      <c r="L23" s="91" t="s">
        <v>12</v>
      </c>
    </row>
    <row r="24" spans="2:12" x14ac:dyDescent="0.25">
      <c r="B24" s="92" t="s">
        <v>548</v>
      </c>
      <c r="D24" s="92" t="s">
        <v>22</v>
      </c>
      <c r="E24" s="92" t="s">
        <v>523</v>
      </c>
      <c r="G24" s="100" t="s">
        <v>571</v>
      </c>
      <c r="H24" s="2">
        <v>0</v>
      </c>
      <c r="I24" s="2">
        <v>556000</v>
      </c>
      <c r="J24" s="2">
        <f t="shared" si="0"/>
        <v>556000</v>
      </c>
      <c r="L24" s="91" t="s">
        <v>12</v>
      </c>
    </row>
    <row r="25" spans="2:12" x14ac:dyDescent="0.25">
      <c r="B25" s="92" t="s">
        <v>548</v>
      </c>
      <c r="D25" s="92" t="s">
        <v>22</v>
      </c>
      <c r="E25" s="92" t="s">
        <v>524</v>
      </c>
      <c r="G25" s="100" t="s">
        <v>571</v>
      </c>
      <c r="H25" s="2">
        <v>0</v>
      </c>
      <c r="I25" s="2">
        <v>167000</v>
      </c>
      <c r="J25" s="2">
        <f t="shared" si="0"/>
        <v>167000</v>
      </c>
      <c r="L25" s="91" t="s">
        <v>12</v>
      </c>
    </row>
    <row r="26" spans="2:12" x14ac:dyDescent="0.25">
      <c r="B26" s="92" t="s">
        <v>549</v>
      </c>
      <c r="D26" s="92" t="s">
        <v>22</v>
      </c>
      <c r="E26" s="92" t="s">
        <v>525</v>
      </c>
      <c r="F26" s="100" t="s">
        <v>570</v>
      </c>
      <c r="H26" s="2">
        <v>9173000</v>
      </c>
      <c r="I26" s="2">
        <v>0</v>
      </c>
      <c r="J26" s="2">
        <f t="shared" si="0"/>
        <v>9173000</v>
      </c>
      <c r="L26" s="91" t="s">
        <v>12</v>
      </c>
    </row>
    <row r="27" spans="2:12" x14ac:dyDescent="0.25">
      <c r="B27" s="92" t="s">
        <v>549</v>
      </c>
      <c r="D27" s="92" t="s">
        <v>22</v>
      </c>
      <c r="E27" s="92" t="s">
        <v>525</v>
      </c>
      <c r="G27" s="100" t="s">
        <v>571</v>
      </c>
      <c r="H27" s="2">
        <v>1357000</v>
      </c>
      <c r="I27" s="2">
        <v>0</v>
      </c>
      <c r="J27" s="2">
        <f t="shared" si="0"/>
        <v>1357000</v>
      </c>
      <c r="L27" s="91" t="s">
        <v>12</v>
      </c>
    </row>
    <row r="28" spans="2:12" x14ac:dyDescent="0.25">
      <c r="B28" s="92" t="s">
        <v>550</v>
      </c>
      <c r="D28" s="92" t="s">
        <v>544</v>
      </c>
      <c r="E28" s="92" t="s">
        <v>526</v>
      </c>
      <c r="F28" s="100" t="s">
        <v>506</v>
      </c>
      <c r="G28" s="100" t="s">
        <v>571</v>
      </c>
      <c r="H28" s="2">
        <v>2290000</v>
      </c>
      <c r="I28" s="2">
        <v>273000</v>
      </c>
      <c r="J28" s="2">
        <f t="shared" si="0"/>
        <v>2563000</v>
      </c>
      <c r="L28" s="91" t="s">
        <v>12</v>
      </c>
    </row>
    <row r="29" spans="2:12" x14ac:dyDescent="0.25">
      <c r="B29" s="92" t="s">
        <v>551</v>
      </c>
      <c r="D29" s="92" t="s">
        <v>552</v>
      </c>
      <c r="E29" s="92" t="s">
        <v>527</v>
      </c>
      <c r="F29" s="100" t="s">
        <v>506</v>
      </c>
      <c r="G29" s="100" t="s">
        <v>571</v>
      </c>
      <c r="H29" s="2">
        <v>2558000</v>
      </c>
      <c r="I29" s="2">
        <v>295000</v>
      </c>
      <c r="J29" s="2">
        <f t="shared" si="0"/>
        <v>2853000</v>
      </c>
      <c r="L29" s="91" t="s">
        <v>12</v>
      </c>
    </row>
    <row r="30" spans="2:12" x14ac:dyDescent="0.25">
      <c r="B30" s="92" t="s">
        <v>553</v>
      </c>
      <c r="D30" s="92" t="s">
        <v>22</v>
      </c>
      <c r="E30" s="92" t="s">
        <v>528</v>
      </c>
      <c r="F30" s="100" t="s">
        <v>506</v>
      </c>
      <c r="G30" s="100" t="s">
        <v>571</v>
      </c>
      <c r="H30" s="2">
        <v>14120000</v>
      </c>
      <c r="I30" s="2">
        <v>2488000</v>
      </c>
      <c r="J30" s="2">
        <f t="shared" si="0"/>
        <v>16608000</v>
      </c>
      <c r="L30" s="91" t="s">
        <v>12</v>
      </c>
    </row>
    <row r="31" spans="2:12" x14ac:dyDescent="0.25">
      <c r="B31" s="92" t="s">
        <v>554</v>
      </c>
      <c r="D31" s="92" t="s">
        <v>22</v>
      </c>
      <c r="E31" s="92" t="s">
        <v>529</v>
      </c>
      <c r="F31" s="100" t="s">
        <v>506</v>
      </c>
      <c r="H31" s="2">
        <v>67000</v>
      </c>
      <c r="I31" s="2">
        <v>0</v>
      </c>
      <c r="J31" s="2">
        <f t="shared" si="0"/>
        <v>67000</v>
      </c>
      <c r="L31" s="91" t="s">
        <v>446</v>
      </c>
    </row>
    <row r="32" spans="2:12" x14ac:dyDescent="0.25">
      <c r="B32" s="92" t="s">
        <v>555</v>
      </c>
      <c r="D32" s="92" t="s">
        <v>22</v>
      </c>
      <c r="E32" s="92" t="s">
        <v>530</v>
      </c>
      <c r="F32" s="100" t="s">
        <v>506</v>
      </c>
      <c r="H32" s="2">
        <v>67000</v>
      </c>
      <c r="I32" s="2">
        <v>0</v>
      </c>
      <c r="J32" s="2">
        <f t="shared" si="0"/>
        <v>67000</v>
      </c>
      <c r="L32" s="91" t="s">
        <v>446</v>
      </c>
    </row>
    <row r="33" spans="2:12" x14ac:dyDescent="0.25">
      <c r="B33" s="92" t="s">
        <v>556</v>
      </c>
      <c r="D33" s="92" t="s">
        <v>8</v>
      </c>
      <c r="E33" s="92" t="s">
        <v>531</v>
      </c>
      <c r="F33" s="100" t="s">
        <v>506</v>
      </c>
      <c r="G33" s="100" t="s">
        <v>573</v>
      </c>
      <c r="H33" s="2">
        <v>1560000</v>
      </c>
      <c r="I33" s="2">
        <v>271000</v>
      </c>
      <c r="J33" s="2">
        <f t="shared" si="0"/>
        <v>1831000</v>
      </c>
      <c r="L33" s="128" t="s">
        <v>796</v>
      </c>
    </row>
    <row r="34" spans="2:12" x14ac:dyDescent="0.25">
      <c r="B34" s="92" t="s">
        <v>557</v>
      </c>
      <c r="D34" s="92" t="s">
        <v>8</v>
      </c>
      <c r="E34" s="92" t="s">
        <v>575</v>
      </c>
      <c r="F34" s="100" t="s">
        <v>506</v>
      </c>
      <c r="H34" s="2">
        <v>5711000</v>
      </c>
      <c r="I34" s="2">
        <v>0</v>
      </c>
      <c r="J34" s="2">
        <f t="shared" si="0"/>
        <v>5711000</v>
      </c>
      <c r="L34" s="128" t="s">
        <v>12</v>
      </c>
    </row>
    <row r="35" spans="2:12" x14ac:dyDescent="0.25">
      <c r="B35" s="92" t="s">
        <v>557</v>
      </c>
      <c r="D35" s="92" t="s">
        <v>8</v>
      </c>
      <c r="E35" s="92" t="s">
        <v>532</v>
      </c>
      <c r="F35" s="100" t="s">
        <v>571</v>
      </c>
      <c r="H35" s="2">
        <f>348000+73000</f>
        <v>421000</v>
      </c>
      <c r="I35" s="2">
        <v>0</v>
      </c>
      <c r="J35" s="2">
        <f t="shared" si="0"/>
        <v>421000</v>
      </c>
      <c r="L35" s="128" t="s">
        <v>12</v>
      </c>
    </row>
    <row r="36" spans="2:12" x14ac:dyDescent="0.25">
      <c r="B36" s="92" t="s">
        <v>558</v>
      </c>
      <c r="D36" s="96" t="s">
        <v>8</v>
      </c>
      <c r="E36" s="92" t="s">
        <v>5</v>
      </c>
      <c r="F36" s="100" t="s">
        <v>506</v>
      </c>
      <c r="H36" s="2">
        <v>3000000</v>
      </c>
      <c r="I36" s="2">
        <v>0</v>
      </c>
      <c r="J36" s="2">
        <f t="shared" si="0"/>
        <v>3000000</v>
      </c>
      <c r="L36" s="128" t="s">
        <v>12</v>
      </c>
    </row>
    <row r="37" spans="2:12" x14ac:dyDescent="0.25">
      <c r="B37" s="92" t="s">
        <v>559</v>
      </c>
      <c r="D37" s="96" t="s">
        <v>8</v>
      </c>
      <c r="E37" s="92" t="s">
        <v>533</v>
      </c>
      <c r="F37" s="100" t="s">
        <v>506</v>
      </c>
      <c r="H37" s="2">
        <v>121000</v>
      </c>
      <c r="I37" s="2">
        <v>0</v>
      </c>
      <c r="J37" s="2">
        <f t="shared" si="0"/>
        <v>121000</v>
      </c>
      <c r="L37" s="128" t="s">
        <v>12</v>
      </c>
    </row>
    <row r="38" spans="2:12" x14ac:dyDescent="0.25">
      <c r="B38" s="92" t="s">
        <v>560</v>
      </c>
      <c r="D38" s="96" t="s">
        <v>22</v>
      </c>
      <c r="E38" s="92" t="s">
        <v>534</v>
      </c>
      <c r="F38" s="100" t="s">
        <v>506</v>
      </c>
      <c r="H38" s="2">
        <v>101000</v>
      </c>
      <c r="I38" s="2">
        <v>0</v>
      </c>
      <c r="J38" s="2">
        <f t="shared" si="0"/>
        <v>101000</v>
      </c>
      <c r="L38" s="128" t="s">
        <v>12</v>
      </c>
    </row>
    <row r="39" spans="2:12" x14ac:dyDescent="0.25">
      <c r="B39" s="97" t="s">
        <v>561</v>
      </c>
      <c r="D39" s="96" t="s">
        <v>22</v>
      </c>
      <c r="E39" s="92" t="s">
        <v>535</v>
      </c>
      <c r="F39" s="100" t="s">
        <v>572</v>
      </c>
      <c r="H39" s="2">
        <v>5407000</v>
      </c>
      <c r="I39" s="2">
        <v>0</v>
      </c>
      <c r="J39" s="2">
        <f t="shared" si="0"/>
        <v>5407000</v>
      </c>
      <c r="L39" s="128" t="s">
        <v>12</v>
      </c>
    </row>
    <row r="40" spans="2:12" x14ac:dyDescent="0.25">
      <c r="B40" s="97" t="s">
        <v>562</v>
      </c>
      <c r="D40" s="96" t="s">
        <v>22</v>
      </c>
      <c r="E40" s="92" t="s">
        <v>536</v>
      </c>
      <c r="G40" s="100" t="s">
        <v>572</v>
      </c>
      <c r="H40" s="2">
        <v>0</v>
      </c>
      <c r="I40" s="2">
        <v>807000</v>
      </c>
      <c r="J40" s="2">
        <f t="shared" si="0"/>
        <v>807000</v>
      </c>
      <c r="L40" s="128" t="s">
        <v>12</v>
      </c>
    </row>
    <row r="41" spans="2:12" x14ac:dyDescent="0.25">
      <c r="B41" s="97" t="s">
        <v>563</v>
      </c>
      <c r="D41" s="96" t="s">
        <v>22</v>
      </c>
      <c r="E41" s="92" t="s">
        <v>537</v>
      </c>
      <c r="G41" s="100" t="s">
        <v>572</v>
      </c>
      <c r="H41" s="2">
        <v>0</v>
      </c>
      <c r="I41" s="2">
        <v>569000</v>
      </c>
      <c r="J41" s="2">
        <f t="shared" si="0"/>
        <v>569000</v>
      </c>
      <c r="L41" s="128" t="s">
        <v>12</v>
      </c>
    </row>
    <row r="42" spans="2:12" x14ac:dyDescent="0.25">
      <c r="B42" s="97" t="s">
        <v>564</v>
      </c>
      <c r="D42" s="91" t="s">
        <v>552</v>
      </c>
      <c r="E42" s="92" t="s">
        <v>538</v>
      </c>
      <c r="G42" s="100" t="s">
        <v>573</v>
      </c>
      <c r="H42" s="2">
        <v>0</v>
      </c>
      <c r="I42" s="2">
        <v>165000</v>
      </c>
      <c r="J42" s="2">
        <f t="shared" si="0"/>
        <v>165000</v>
      </c>
      <c r="L42" s="128" t="s">
        <v>12</v>
      </c>
    </row>
    <row r="43" spans="2:12" ht="15.75" thickBot="1" x14ac:dyDescent="0.3">
      <c r="H43" s="2"/>
      <c r="I43" s="2"/>
      <c r="J43" s="2"/>
    </row>
    <row r="44" spans="2:12" ht="15.75" thickBot="1" x14ac:dyDescent="0.3">
      <c r="H44" s="7">
        <f>SUM(H9:H43)</f>
        <v>64813000</v>
      </c>
      <c r="I44" s="7">
        <f>SUM(I9:I43)</f>
        <v>5875000</v>
      </c>
      <c r="J44" s="7">
        <f>SUM(J9:J43)</f>
        <v>70688000</v>
      </c>
    </row>
  </sheetData>
  <mergeCells count="2">
    <mergeCell ref="F6:G6"/>
    <mergeCell ref="H6:J6"/>
  </mergeCells>
  <pageMargins left="0.7" right="0.7" top="0.75" bottom="0.75" header="0.3" footer="0.3"/>
  <pageSetup paperSize="9" orientation="portrait" horizontalDpi="30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4"/>
  <sheetViews>
    <sheetView workbookViewId="0">
      <selection activeCell="L25" sqref="L25"/>
    </sheetView>
  </sheetViews>
  <sheetFormatPr defaultRowHeight="15" x14ac:dyDescent="0.25"/>
  <cols>
    <col min="2" max="2" width="34" customWidth="1"/>
    <col min="4" max="4" width="14.28515625" customWidth="1"/>
    <col min="5" max="5" width="44" bestFit="1" customWidth="1"/>
    <col min="6" max="6" width="18" customWidth="1"/>
    <col min="7" max="7" width="17.5703125" customWidth="1"/>
    <col min="8" max="8" width="23" customWidth="1"/>
    <col min="9" max="9" width="20.42578125" customWidth="1"/>
    <col min="10" max="10" width="25.42578125" customWidth="1"/>
    <col min="12" max="12" width="14" bestFit="1" customWidth="1"/>
    <col min="13" max="13" width="14" customWidth="1"/>
  </cols>
  <sheetData>
    <row r="3" spans="2:13" x14ac:dyDescent="0.25">
      <c r="B3" s="98" t="s">
        <v>0</v>
      </c>
    </row>
    <row r="4" spans="2:13" x14ac:dyDescent="0.25">
      <c r="B4" s="98" t="s">
        <v>649</v>
      </c>
    </row>
    <row r="5" spans="2:13" ht="15.75" thickBot="1" x14ac:dyDescent="0.3"/>
    <row r="6" spans="2:13" s="91" customFormat="1" x14ac:dyDescent="0.25">
      <c r="B6" s="8" t="s">
        <v>25</v>
      </c>
      <c r="C6" s="10" t="s">
        <v>26</v>
      </c>
      <c r="D6" s="10" t="s">
        <v>27</v>
      </c>
      <c r="E6" s="10" t="s">
        <v>28</v>
      </c>
      <c r="F6" s="139" t="s">
        <v>32</v>
      </c>
      <c r="G6" s="145"/>
      <c r="H6" s="139" t="s">
        <v>574</v>
      </c>
      <c r="I6" s="139"/>
      <c r="J6" s="146"/>
      <c r="L6" s="102" t="s">
        <v>431</v>
      </c>
      <c r="M6" s="134" t="s">
        <v>29</v>
      </c>
    </row>
    <row r="7" spans="2:13" s="91" customFormat="1" ht="15.75" thickBot="1" x14ac:dyDescent="0.3">
      <c r="B7" s="11"/>
      <c r="C7" s="13"/>
      <c r="D7" s="13"/>
      <c r="E7" s="13"/>
      <c r="F7" s="12" t="s">
        <v>352</v>
      </c>
      <c r="G7" s="12" t="s">
        <v>31</v>
      </c>
      <c r="H7" s="12" t="s">
        <v>352</v>
      </c>
      <c r="I7" s="12" t="s">
        <v>31</v>
      </c>
      <c r="J7" s="14" t="s">
        <v>354</v>
      </c>
      <c r="L7" s="101"/>
      <c r="M7" s="135"/>
    </row>
    <row r="9" spans="2:13" s="91" customFormat="1" x14ac:dyDescent="0.25">
      <c r="B9" s="105" t="s">
        <v>576</v>
      </c>
      <c r="C9" s="91" t="s">
        <v>577</v>
      </c>
      <c r="D9" s="91" t="s">
        <v>15</v>
      </c>
      <c r="E9" s="105" t="s">
        <v>578</v>
      </c>
      <c r="F9" s="100" t="s">
        <v>414</v>
      </c>
      <c r="G9" s="100" t="s">
        <v>571</v>
      </c>
      <c r="H9" s="2">
        <v>5997000</v>
      </c>
      <c r="I9" s="2">
        <v>190000</v>
      </c>
      <c r="J9" s="2">
        <f>H9+I9</f>
        <v>6187000</v>
      </c>
      <c r="M9" s="91" t="s">
        <v>12</v>
      </c>
    </row>
    <row r="10" spans="2:13" s="91" customFormat="1" x14ac:dyDescent="0.25">
      <c r="B10" s="105" t="s">
        <v>579</v>
      </c>
      <c r="C10" s="91" t="s">
        <v>580</v>
      </c>
      <c r="D10" s="91" t="s">
        <v>581</v>
      </c>
      <c r="E10" s="105" t="s">
        <v>582</v>
      </c>
      <c r="F10" s="100" t="s">
        <v>414</v>
      </c>
      <c r="G10" s="100" t="s">
        <v>571</v>
      </c>
      <c r="H10" s="2">
        <v>2334000</v>
      </c>
      <c r="I10" s="2">
        <v>101000</v>
      </c>
      <c r="J10" s="2">
        <f t="shared" ref="J10:J39" si="0">H10+I10</f>
        <v>2435000</v>
      </c>
      <c r="M10" s="91" t="s">
        <v>12</v>
      </c>
    </row>
    <row r="11" spans="2:13" s="91" customFormat="1" x14ac:dyDescent="0.25">
      <c r="B11" s="105" t="s">
        <v>583</v>
      </c>
      <c r="C11" s="91" t="s">
        <v>580</v>
      </c>
      <c r="D11" s="91" t="s">
        <v>581</v>
      </c>
      <c r="E11" s="105" t="s">
        <v>584</v>
      </c>
      <c r="F11" s="100" t="s">
        <v>414</v>
      </c>
      <c r="G11" s="99"/>
      <c r="H11" s="2">
        <v>293000</v>
      </c>
      <c r="I11" s="2">
        <v>0</v>
      </c>
      <c r="J11" s="2">
        <f t="shared" si="0"/>
        <v>293000</v>
      </c>
      <c r="M11" s="128" t="s">
        <v>12</v>
      </c>
    </row>
    <row r="12" spans="2:13" s="91" customFormat="1" x14ac:dyDescent="0.25">
      <c r="B12" s="105" t="s">
        <v>585</v>
      </c>
      <c r="C12" s="91" t="s">
        <v>586</v>
      </c>
      <c r="D12" s="91" t="s">
        <v>587</v>
      </c>
      <c r="E12" s="105" t="s">
        <v>588</v>
      </c>
      <c r="F12" s="100" t="s">
        <v>414</v>
      </c>
      <c r="G12" s="99"/>
      <c r="H12" s="2">
        <v>754000</v>
      </c>
      <c r="I12" s="2">
        <v>0</v>
      </c>
      <c r="J12" s="2">
        <f t="shared" si="0"/>
        <v>754000</v>
      </c>
      <c r="M12" s="128" t="s">
        <v>12</v>
      </c>
    </row>
    <row r="13" spans="2:13" s="91" customFormat="1" x14ac:dyDescent="0.25">
      <c r="B13" s="105" t="s">
        <v>589</v>
      </c>
      <c r="C13" s="91" t="s">
        <v>590</v>
      </c>
      <c r="D13" s="91" t="s">
        <v>15</v>
      </c>
      <c r="E13" s="105" t="s">
        <v>591</v>
      </c>
      <c r="F13" s="100" t="s">
        <v>414</v>
      </c>
      <c r="G13" s="99"/>
      <c r="H13" s="2">
        <v>103000</v>
      </c>
      <c r="I13" s="2">
        <v>0</v>
      </c>
      <c r="J13" s="2">
        <f t="shared" si="0"/>
        <v>103000</v>
      </c>
      <c r="M13" s="128" t="s">
        <v>446</v>
      </c>
    </row>
    <row r="14" spans="2:13" s="91" customFormat="1" x14ac:dyDescent="0.25">
      <c r="B14" s="105" t="s">
        <v>593</v>
      </c>
      <c r="C14" s="91" t="s">
        <v>594</v>
      </c>
      <c r="D14" s="91" t="s">
        <v>587</v>
      </c>
      <c r="E14" s="105" t="s">
        <v>592</v>
      </c>
      <c r="F14" s="100" t="s">
        <v>414</v>
      </c>
      <c r="G14" s="99"/>
      <c r="H14" s="2">
        <v>3748000</v>
      </c>
      <c r="I14" s="2">
        <v>0</v>
      </c>
      <c r="J14" s="2">
        <f t="shared" si="0"/>
        <v>3748000</v>
      </c>
      <c r="L14" s="106" t="s">
        <v>502</v>
      </c>
      <c r="M14" s="128" t="s">
        <v>12</v>
      </c>
    </row>
    <row r="15" spans="2:13" s="91" customFormat="1" x14ac:dyDescent="0.25">
      <c r="B15" s="105" t="s">
        <v>595</v>
      </c>
      <c r="C15" s="91" t="s">
        <v>596</v>
      </c>
      <c r="D15" s="91" t="s">
        <v>587</v>
      </c>
      <c r="E15" s="105" t="s">
        <v>597</v>
      </c>
      <c r="F15" s="100" t="s">
        <v>414</v>
      </c>
      <c r="G15" s="99"/>
      <c r="H15" s="2">
        <v>164000</v>
      </c>
      <c r="I15" s="2">
        <v>0</v>
      </c>
      <c r="J15" s="2">
        <f t="shared" si="0"/>
        <v>164000</v>
      </c>
      <c r="M15" s="128" t="s">
        <v>12</v>
      </c>
    </row>
    <row r="16" spans="2:13" s="91" customFormat="1" x14ac:dyDescent="0.25">
      <c r="B16" s="105" t="s">
        <v>601</v>
      </c>
      <c r="C16" s="91" t="s">
        <v>602</v>
      </c>
      <c r="D16" s="91" t="s">
        <v>15</v>
      </c>
      <c r="E16" s="105" t="s">
        <v>598</v>
      </c>
      <c r="F16" s="100" t="s">
        <v>414</v>
      </c>
      <c r="G16" s="99"/>
      <c r="H16" s="2">
        <v>846000</v>
      </c>
      <c r="I16" s="2">
        <v>0</v>
      </c>
      <c r="J16" s="2">
        <f t="shared" si="0"/>
        <v>846000</v>
      </c>
      <c r="M16" s="128" t="s">
        <v>12</v>
      </c>
    </row>
    <row r="17" spans="2:13" s="91" customFormat="1" x14ac:dyDescent="0.25">
      <c r="B17" s="105" t="s">
        <v>603</v>
      </c>
      <c r="C17" s="91" t="s">
        <v>604</v>
      </c>
      <c r="D17" s="91" t="s">
        <v>605</v>
      </c>
      <c r="E17" s="105" t="s">
        <v>599</v>
      </c>
      <c r="F17" s="100" t="s">
        <v>414</v>
      </c>
      <c r="G17" s="99"/>
      <c r="H17" s="2">
        <v>373000</v>
      </c>
      <c r="I17" s="2">
        <v>0</v>
      </c>
      <c r="J17" s="2">
        <f t="shared" si="0"/>
        <v>373000</v>
      </c>
      <c r="M17" s="128" t="s">
        <v>12</v>
      </c>
    </row>
    <row r="18" spans="2:13" s="91" customFormat="1" x14ac:dyDescent="0.25">
      <c r="B18" s="105" t="s">
        <v>606</v>
      </c>
      <c r="C18" s="91" t="s">
        <v>580</v>
      </c>
      <c r="D18" s="91" t="s">
        <v>581</v>
      </c>
      <c r="E18" s="105" t="s">
        <v>600</v>
      </c>
      <c r="F18" s="100" t="s">
        <v>414</v>
      </c>
      <c r="G18" s="99"/>
      <c r="H18" s="2">
        <f>1624000+21000</f>
        <v>1645000</v>
      </c>
      <c r="I18" s="2">
        <v>0</v>
      </c>
      <c r="J18" s="2">
        <f t="shared" si="0"/>
        <v>1645000</v>
      </c>
      <c r="L18" s="106" t="s">
        <v>502</v>
      </c>
      <c r="M18" s="128" t="s">
        <v>12</v>
      </c>
    </row>
    <row r="19" spans="2:13" s="91" customFormat="1" x14ac:dyDescent="0.25">
      <c r="B19" s="105" t="s">
        <v>608</v>
      </c>
      <c r="C19" s="91" t="s">
        <v>609</v>
      </c>
      <c r="D19" s="91" t="s">
        <v>15</v>
      </c>
      <c r="E19" s="105" t="s">
        <v>607</v>
      </c>
      <c r="F19" s="100" t="s">
        <v>414</v>
      </c>
      <c r="G19" s="100" t="s">
        <v>571</v>
      </c>
      <c r="H19" s="2">
        <v>1748000</v>
      </c>
      <c r="I19" s="2">
        <v>31000</v>
      </c>
      <c r="J19" s="2">
        <f t="shared" si="0"/>
        <v>1779000</v>
      </c>
      <c r="M19" s="128" t="s">
        <v>12</v>
      </c>
    </row>
    <row r="20" spans="2:13" s="91" customFormat="1" x14ac:dyDescent="0.25">
      <c r="B20" s="105" t="s">
        <v>776</v>
      </c>
      <c r="C20" s="128" t="s">
        <v>777</v>
      </c>
      <c r="D20" s="128" t="s">
        <v>15</v>
      </c>
      <c r="E20" s="105" t="s">
        <v>778</v>
      </c>
      <c r="F20" s="100" t="s">
        <v>772</v>
      </c>
      <c r="G20" s="100"/>
      <c r="H20" s="2">
        <v>1350000</v>
      </c>
      <c r="I20" s="2">
        <v>0</v>
      </c>
      <c r="J20" s="2">
        <f t="shared" si="0"/>
        <v>1350000</v>
      </c>
      <c r="M20" s="128" t="s">
        <v>12</v>
      </c>
    </row>
    <row r="21" spans="2:13" s="91" customFormat="1" x14ac:dyDescent="0.25">
      <c r="B21" s="105" t="s">
        <v>13</v>
      </c>
      <c r="C21" s="91" t="s">
        <v>14</v>
      </c>
      <c r="D21" s="91" t="s">
        <v>15</v>
      </c>
      <c r="E21" s="105" t="s">
        <v>5</v>
      </c>
      <c r="F21" s="100" t="s">
        <v>414</v>
      </c>
      <c r="G21" s="99"/>
      <c r="H21" s="2">
        <v>795000</v>
      </c>
      <c r="I21" s="2">
        <v>0</v>
      </c>
      <c r="J21" s="2">
        <f t="shared" si="0"/>
        <v>795000</v>
      </c>
      <c r="M21" s="128" t="s">
        <v>12</v>
      </c>
    </row>
    <row r="22" spans="2:13" s="91" customFormat="1" x14ac:dyDescent="0.25">
      <c r="B22" s="105" t="s">
        <v>610</v>
      </c>
      <c r="C22" s="91" t="s">
        <v>613</v>
      </c>
      <c r="D22" s="91" t="s">
        <v>15</v>
      </c>
      <c r="E22" s="105" t="s">
        <v>611</v>
      </c>
      <c r="F22" s="100" t="s">
        <v>414</v>
      </c>
      <c r="G22" s="99"/>
      <c r="H22" s="2">
        <v>467000</v>
      </c>
      <c r="I22" s="2">
        <v>0</v>
      </c>
      <c r="J22" s="2">
        <f t="shared" si="0"/>
        <v>467000</v>
      </c>
      <c r="M22" s="128" t="s">
        <v>12</v>
      </c>
    </row>
    <row r="23" spans="2:13" s="91" customFormat="1" x14ac:dyDescent="0.25">
      <c r="B23" s="105" t="s">
        <v>612</v>
      </c>
      <c r="C23" s="91" t="s">
        <v>604</v>
      </c>
      <c r="D23" s="91" t="s">
        <v>605</v>
      </c>
      <c r="E23" s="105" t="s">
        <v>614</v>
      </c>
      <c r="F23" s="100" t="s">
        <v>414</v>
      </c>
      <c r="G23" s="99"/>
      <c r="H23" s="2">
        <f>3125000+55000</f>
        <v>3180000</v>
      </c>
      <c r="I23" s="2">
        <v>0</v>
      </c>
      <c r="J23" s="2">
        <f t="shared" si="0"/>
        <v>3180000</v>
      </c>
      <c r="L23" s="106" t="s">
        <v>502</v>
      </c>
      <c r="M23" s="128" t="s">
        <v>12</v>
      </c>
    </row>
    <row r="24" spans="2:13" s="91" customFormat="1" x14ac:dyDescent="0.25">
      <c r="B24" s="105" t="s">
        <v>615</v>
      </c>
      <c r="C24" s="91" t="s">
        <v>616</v>
      </c>
      <c r="D24" s="91" t="s">
        <v>587</v>
      </c>
      <c r="E24" s="105" t="s">
        <v>617</v>
      </c>
      <c r="F24" s="100" t="s">
        <v>414</v>
      </c>
      <c r="G24" s="99"/>
      <c r="H24" s="2">
        <v>478000</v>
      </c>
      <c r="I24" s="2">
        <v>0</v>
      </c>
      <c r="J24" s="2">
        <f t="shared" si="0"/>
        <v>478000</v>
      </c>
      <c r="M24" s="128" t="s">
        <v>791</v>
      </c>
    </row>
    <row r="25" spans="2:13" s="91" customFormat="1" x14ac:dyDescent="0.25">
      <c r="B25" s="105" t="s">
        <v>23</v>
      </c>
      <c r="C25" s="91" t="s">
        <v>618</v>
      </c>
      <c r="D25" s="91" t="s">
        <v>15</v>
      </c>
      <c r="E25" s="105" t="s">
        <v>11</v>
      </c>
      <c r="F25" s="100" t="s">
        <v>414</v>
      </c>
      <c r="G25" s="99"/>
      <c r="H25" s="2">
        <v>8499000</v>
      </c>
      <c r="I25" s="2">
        <v>0</v>
      </c>
      <c r="J25" s="2">
        <f t="shared" si="0"/>
        <v>8499000</v>
      </c>
      <c r="M25" s="128" t="s">
        <v>12</v>
      </c>
    </row>
    <row r="26" spans="2:13" s="91" customFormat="1" x14ac:dyDescent="0.25">
      <c r="B26" s="105" t="s">
        <v>620</v>
      </c>
      <c r="C26" s="91" t="s">
        <v>594</v>
      </c>
      <c r="D26" s="91" t="s">
        <v>587</v>
      </c>
      <c r="E26" s="105" t="s">
        <v>619</v>
      </c>
      <c r="F26" s="100" t="s">
        <v>414</v>
      </c>
      <c r="G26" s="99"/>
      <c r="H26" s="2">
        <v>274000</v>
      </c>
      <c r="I26" s="2">
        <v>0</v>
      </c>
      <c r="J26" s="2">
        <f t="shared" si="0"/>
        <v>274000</v>
      </c>
      <c r="M26" s="128" t="s">
        <v>12</v>
      </c>
    </row>
    <row r="27" spans="2:13" s="91" customFormat="1" x14ac:dyDescent="0.25">
      <c r="B27" s="105" t="s">
        <v>621</v>
      </c>
      <c r="C27" s="91" t="s">
        <v>622</v>
      </c>
      <c r="D27" s="91" t="s">
        <v>15</v>
      </c>
      <c r="E27" s="105" t="s">
        <v>623</v>
      </c>
      <c r="F27" s="100" t="s">
        <v>414</v>
      </c>
      <c r="G27" s="99"/>
      <c r="H27" s="2">
        <f>2136000+50000</f>
        <v>2186000</v>
      </c>
      <c r="I27" s="2">
        <v>0</v>
      </c>
      <c r="J27" s="2">
        <f t="shared" si="0"/>
        <v>2186000</v>
      </c>
      <c r="L27" s="106" t="s">
        <v>502</v>
      </c>
      <c r="M27" s="128" t="s">
        <v>12</v>
      </c>
    </row>
    <row r="28" spans="2:13" s="91" customFormat="1" x14ac:dyDescent="0.25">
      <c r="B28" s="105" t="s">
        <v>624</v>
      </c>
      <c r="C28" s="91" t="s">
        <v>604</v>
      </c>
      <c r="D28" s="91" t="s">
        <v>605</v>
      </c>
      <c r="E28" s="105" t="s">
        <v>625</v>
      </c>
      <c r="F28" s="100" t="s">
        <v>414</v>
      </c>
      <c r="G28" s="100" t="s">
        <v>571</v>
      </c>
      <c r="H28" s="2">
        <v>2835000</v>
      </c>
      <c r="I28" s="2">
        <v>256000</v>
      </c>
      <c r="J28" s="2">
        <f t="shared" si="0"/>
        <v>3091000</v>
      </c>
      <c r="M28" s="128" t="s">
        <v>12</v>
      </c>
    </row>
    <row r="29" spans="2:13" s="91" customFormat="1" x14ac:dyDescent="0.25">
      <c r="B29" s="105" t="s">
        <v>626</v>
      </c>
      <c r="C29" s="91" t="s">
        <v>627</v>
      </c>
      <c r="D29" s="91" t="s">
        <v>581</v>
      </c>
      <c r="E29" s="105" t="s">
        <v>628</v>
      </c>
      <c r="F29" s="100" t="s">
        <v>414</v>
      </c>
      <c r="G29" s="100" t="s">
        <v>571</v>
      </c>
      <c r="H29" s="2">
        <v>2163000</v>
      </c>
      <c r="I29" s="2">
        <v>295000</v>
      </c>
      <c r="J29" s="2">
        <f t="shared" si="0"/>
        <v>2458000</v>
      </c>
      <c r="M29" s="128" t="s">
        <v>12</v>
      </c>
    </row>
    <row r="30" spans="2:13" s="91" customFormat="1" x14ac:dyDescent="0.25">
      <c r="B30" s="105" t="s">
        <v>630</v>
      </c>
      <c r="C30" s="91" t="s">
        <v>631</v>
      </c>
      <c r="D30" s="91" t="s">
        <v>587</v>
      </c>
      <c r="E30" s="105" t="s">
        <v>629</v>
      </c>
      <c r="F30" s="100" t="s">
        <v>414</v>
      </c>
      <c r="G30" s="100" t="s">
        <v>571</v>
      </c>
      <c r="H30" s="2">
        <v>3480000</v>
      </c>
      <c r="I30" s="2">
        <v>584000</v>
      </c>
      <c r="J30" s="2">
        <f t="shared" si="0"/>
        <v>4064000</v>
      </c>
      <c r="M30" s="128" t="s">
        <v>12</v>
      </c>
    </row>
    <row r="31" spans="2:13" s="91" customFormat="1" x14ac:dyDescent="0.25">
      <c r="B31" s="105" t="s">
        <v>633</v>
      </c>
      <c r="C31" s="91" t="s">
        <v>14</v>
      </c>
      <c r="D31" s="91" t="s">
        <v>15</v>
      </c>
      <c r="E31" s="105" t="s">
        <v>632</v>
      </c>
      <c r="F31" s="100" t="s">
        <v>414</v>
      </c>
      <c r="G31" s="100" t="s">
        <v>571</v>
      </c>
      <c r="H31" s="2">
        <v>11876000</v>
      </c>
      <c r="I31" s="2">
        <v>1999000</v>
      </c>
      <c r="J31" s="2">
        <f t="shared" si="0"/>
        <v>13875000</v>
      </c>
      <c r="M31" s="128" t="s">
        <v>12</v>
      </c>
    </row>
    <row r="32" spans="2:13" s="91" customFormat="1" x14ac:dyDescent="0.25">
      <c r="B32" s="105" t="s">
        <v>634</v>
      </c>
      <c r="D32" s="91" t="s">
        <v>587</v>
      </c>
      <c r="E32" s="105" t="s">
        <v>635</v>
      </c>
      <c r="F32" s="100" t="s">
        <v>414</v>
      </c>
      <c r="G32" s="99"/>
      <c r="H32" s="2">
        <v>163000</v>
      </c>
      <c r="I32" s="2">
        <v>0</v>
      </c>
      <c r="J32" s="2">
        <f t="shared" si="0"/>
        <v>163000</v>
      </c>
      <c r="M32" s="128" t="s">
        <v>446</v>
      </c>
    </row>
    <row r="33" spans="2:13" s="91" customFormat="1" x14ac:dyDescent="0.25">
      <c r="B33" s="105" t="s">
        <v>636</v>
      </c>
      <c r="D33" s="91" t="s">
        <v>581</v>
      </c>
      <c r="E33" s="105" t="s">
        <v>637</v>
      </c>
      <c r="F33" s="100" t="s">
        <v>414</v>
      </c>
      <c r="G33" s="99"/>
      <c r="H33" s="2">
        <v>94000</v>
      </c>
      <c r="I33" s="2">
        <v>0</v>
      </c>
      <c r="J33" s="2">
        <f t="shared" si="0"/>
        <v>94000</v>
      </c>
      <c r="M33" s="128" t="s">
        <v>794</v>
      </c>
    </row>
    <row r="34" spans="2:13" s="91" customFormat="1" x14ac:dyDescent="0.25">
      <c r="B34" s="107" t="s">
        <v>639</v>
      </c>
      <c r="D34" s="91" t="s">
        <v>15</v>
      </c>
      <c r="E34" s="105" t="s">
        <v>638</v>
      </c>
      <c r="F34" s="100" t="s">
        <v>414</v>
      </c>
      <c r="G34" s="99"/>
      <c r="H34" s="2">
        <v>9322000</v>
      </c>
      <c r="I34" s="2">
        <v>0</v>
      </c>
      <c r="J34" s="2">
        <f t="shared" si="0"/>
        <v>9322000</v>
      </c>
      <c r="M34" s="128" t="s">
        <v>12</v>
      </c>
    </row>
    <row r="35" spans="2:13" s="91" customFormat="1" x14ac:dyDescent="0.25">
      <c r="B35" s="105" t="s">
        <v>641</v>
      </c>
      <c r="D35" s="91" t="s">
        <v>15</v>
      </c>
      <c r="E35" s="105" t="s">
        <v>640</v>
      </c>
      <c r="F35" s="100" t="s">
        <v>414</v>
      </c>
      <c r="G35" s="99"/>
      <c r="H35" s="2">
        <f>7715000+131000</f>
        <v>7846000</v>
      </c>
      <c r="I35" s="2">
        <v>0</v>
      </c>
      <c r="J35" s="2">
        <f t="shared" si="0"/>
        <v>7846000</v>
      </c>
      <c r="M35" s="128" t="s">
        <v>12</v>
      </c>
    </row>
    <row r="36" spans="2:13" s="91" customFormat="1" x14ac:dyDescent="0.25">
      <c r="B36" s="105" t="s">
        <v>642</v>
      </c>
      <c r="D36" s="91" t="s">
        <v>15</v>
      </c>
      <c r="E36" s="105" t="s">
        <v>643</v>
      </c>
      <c r="G36" s="100" t="s">
        <v>571</v>
      </c>
      <c r="H36" s="2">
        <v>0</v>
      </c>
      <c r="I36" s="2">
        <v>496000</v>
      </c>
      <c r="J36" s="2">
        <f t="shared" si="0"/>
        <v>496000</v>
      </c>
      <c r="M36" s="128" t="s">
        <v>12</v>
      </c>
    </row>
    <row r="37" spans="2:13" s="91" customFormat="1" x14ac:dyDescent="0.25">
      <c r="B37" s="105" t="s">
        <v>645</v>
      </c>
      <c r="D37" s="91" t="s">
        <v>15</v>
      </c>
      <c r="E37" s="105" t="s">
        <v>644</v>
      </c>
      <c r="F37" s="100" t="s">
        <v>571</v>
      </c>
      <c r="G37" s="99"/>
      <c r="H37" s="2">
        <v>0</v>
      </c>
      <c r="I37" s="2">
        <v>650000</v>
      </c>
      <c r="J37" s="2">
        <f t="shared" si="0"/>
        <v>650000</v>
      </c>
      <c r="M37" s="128" t="s">
        <v>353</v>
      </c>
    </row>
    <row r="38" spans="2:13" s="91" customFormat="1" x14ac:dyDescent="0.25">
      <c r="E38" s="105" t="s">
        <v>646</v>
      </c>
      <c r="F38" s="99"/>
      <c r="G38" s="99"/>
      <c r="H38" s="2">
        <v>16000</v>
      </c>
      <c r="I38" s="2">
        <v>0</v>
      </c>
      <c r="J38" s="2">
        <f t="shared" si="0"/>
        <v>16000</v>
      </c>
    </row>
    <row r="39" spans="2:13" s="91" customFormat="1" x14ac:dyDescent="0.25">
      <c r="B39" s="105" t="s">
        <v>647</v>
      </c>
      <c r="E39" s="108" t="s">
        <v>648</v>
      </c>
      <c r="F39" s="99"/>
      <c r="G39" s="99"/>
      <c r="H39" s="2">
        <v>52000</v>
      </c>
      <c r="I39" s="2">
        <v>0</v>
      </c>
      <c r="J39" s="2">
        <f t="shared" si="0"/>
        <v>52000</v>
      </c>
      <c r="M39" s="128" t="s">
        <v>791</v>
      </c>
    </row>
    <row r="40" spans="2:13" ht="15.75" thickBot="1" x14ac:dyDescent="0.3">
      <c r="F40" s="95"/>
      <c r="G40" s="95"/>
    </row>
    <row r="41" spans="2:13" ht="15.75" thickBot="1" x14ac:dyDescent="0.3">
      <c r="H41" s="103">
        <f>SUM(H9:H40)</f>
        <v>73081000</v>
      </c>
      <c r="I41" s="103">
        <f>SUM(I9:I40)</f>
        <v>4602000</v>
      </c>
      <c r="J41" s="103">
        <f>SUM(J9:J40)</f>
        <v>77683000</v>
      </c>
    </row>
    <row r="44" spans="2:13" x14ac:dyDescent="0.25">
      <c r="J44" s="104"/>
    </row>
  </sheetData>
  <mergeCells count="2">
    <mergeCell ref="F6:G6"/>
    <mergeCell ref="H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9"/>
  <sheetViews>
    <sheetView workbookViewId="0">
      <selection activeCell="B4" sqref="B4"/>
    </sheetView>
  </sheetViews>
  <sheetFormatPr defaultRowHeight="15" x14ac:dyDescent="0.25"/>
  <cols>
    <col min="1" max="1" width="9.140625" style="15"/>
    <col min="2" max="2" width="37" style="15" bestFit="1" customWidth="1"/>
    <col min="3" max="3" width="17.42578125" style="15" customWidth="1"/>
    <col min="4" max="4" width="15.7109375" style="15" customWidth="1"/>
    <col min="5" max="5" width="45.42578125" style="15" bestFit="1" customWidth="1"/>
    <col min="6" max="6" width="21.42578125" style="15" customWidth="1"/>
    <col min="7" max="7" width="16" style="15" customWidth="1"/>
    <col min="8" max="8" width="16.140625" style="15" customWidth="1"/>
    <col min="9" max="9" width="18.28515625" style="15" customWidth="1"/>
    <col min="10" max="10" width="17.42578125" style="15" customWidth="1"/>
    <col min="11" max="11" width="9.140625" style="15"/>
    <col min="12" max="12" width="17.140625" style="15" customWidth="1"/>
    <col min="13" max="13" width="14" style="116" bestFit="1" customWidth="1"/>
    <col min="14" max="16384" width="9.140625" style="15"/>
  </cols>
  <sheetData>
    <row r="3" spans="2:13" x14ac:dyDescent="0.25">
      <c r="B3" s="98" t="s">
        <v>0</v>
      </c>
    </row>
    <row r="4" spans="2:13" x14ac:dyDescent="0.25">
      <c r="B4" s="98" t="s">
        <v>650</v>
      </c>
    </row>
    <row r="5" spans="2:13" ht="15.75" thickBot="1" x14ac:dyDescent="0.3"/>
    <row r="6" spans="2:13" s="22" customFormat="1" x14ac:dyDescent="0.25">
      <c r="B6" s="8" t="s">
        <v>25</v>
      </c>
      <c r="C6" s="10" t="s">
        <v>26</v>
      </c>
      <c r="D6" s="10" t="s">
        <v>27</v>
      </c>
      <c r="E6" s="10" t="s">
        <v>28</v>
      </c>
      <c r="F6" s="139" t="s">
        <v>32</v>
      </c>
      <c r="G6" s="145"/>
      <c r="H6" s="139" t="s">
        <v>574</v>
      </c>
      <c r="I6" s="139"/>
      <c r="J6" s="147"/>
      <c r="L6" s="86" t="s">
        <v>660</v>
      </c>
      <c r="M6" s="109" t="s">
        <v>431</v>
      </c>
    </row>
    <row r="7" spans="2:13" s="22" customFormat="1" ht="15.75" thickBot="1" x14ac:dyDescent="0.3">
      <c r="B7" s="11"/>
      <c r="C7" s="13"/>
      <c r="D7" s="13"/>
      <c r="E7" s="13"/>
      <c r="F7" s="12" t="s">
        <v>352</v>
      </c>
      <c r="G7" s="12" t="s">
        <v>31</v>
      </c>
      <c r="H7" s="12" t="s">
        <v>352</v>
      </c>
      <c r="I7" s="12" t="s">
        <v>31</v>
      </c>
      <c r="J7" s="14" t="s">
        <v>354</v>
      </c>
      <c r="L7" s="89"/>
      <c r="M7" s="14"/>
    </row>
    <row r="9" spans="2:13" x14ac:dyDescent="0.25">
      <c r="B9" s="113" t="s">
        <v>651</v>
      </c>
      <c r="E9" s="113" t="s">
        <v>11</v>
      </c>
      <c r="F9" s="15" t="s">
        <v>353</v>
      </c>
      <c r="H9" s="1">
        <v>5143000</v>
      </c>
      <c r="I9" s="1">
        <v>1799000</v>
      </c>
      <c r="J9" s="1">
        <f>H9+I9</f>
        <v>6942000</v>
      </c>
      <c r="L9" s="113" t="s">
        <v>661</v>
      </c>
      <c r="M9" s="116" t="s">
        <v>502</v>
      </c>
    </row>
    <row r="10" spans="2:13" x14ac:dyDescent="0.25">
      <c r="B10" s="113" t="s">
        <v>652</v>
      </c>
      <c r="E10" s="113" t="s">
        <v>659</v>
      </c>
      <c r="H10" s="1">
        <v>515000</v>
      </c>
      <c r="I10" s="1">
        <v>105000</v>
      </c>
      <c r="J10" s="1">
        <f>H10+I10</f>
        <v>620000</v>
      </c>
      <c r="L10" s="15" t="s">
        <v>661</v>
      </c>
      <c r="M10" s="116" t="s">
        <v>502</v>
      </c>
    </row>
    <row r="11" spans="2:13" x14ac:dyDescent="0.25">
      <c r="B11" s="113" t="s">
        <v>653</v>
      </c>
      <c r="E11" s="113" t="s">
        <v>663</v>
      </c>
      <c r="H11" s="1">
        <v>772000</v>
      </c>
      <c r="I11" s="1">
        <v>0</v>
      </c>
      <c r="J11" s="1">
        <f t="shared" ref="J11:J54" si="0">H11+I11</f>
        <v>772000</v>
      </c>
      <c r="L11" s="15" t="s">
        <v>662</v>
      </c>
      <c r="M11" s="116" t="s">
        <v>502</v>
      </c>
    </row>
    <row r="12" spans="2:13" x14ac:dyDescent="0.25">
      <c r="B12" s="113" t="s">
        <v>654</v>
      </c>
      <c r="E12" s="113" t="s">
        <v>664</v>
      </c>
      <c r="H12" s="1">
        <v>1029000</v>
      </c>
      <c r="I12" s="1">
        <v>0</v>
      </c>
      <c r="J12" s="1">
        <f t="shared" si="0"/>
        <v>1029000</v>
      </c>
      <c r="L12" s="15" t="s">
        <v>662</v>
      </c>
      <c r="M12" s="116" t="s">
        <v>502</v>
      </c>
    </row>
    <row r="13" spans="2:13" x14ac:dyDescent="0.25">
      <c r="B13" s="113" t="s">
        <v>655</v>
      </c>
      <c r="E13" s="113" t="s">
        <v>665</v>
      </c>
      <c r="H13" s="1">
        <v>190000</v>
      </c>
      <c r="I13" s="1">
        <v>0</v>
      </c>
      <c r="J13" s="1">
        <f t="shared" si="0"/>
        <v>190000</v>
      </c>
      <c r="L13" s="15" t="s">
        <v>662</v>
      </c>
    </row>
    <row r="14" spans="2:13" x14ac:dyDescent="0.25">
      <c r="B14" s="113" t="s">
        <v>656</v>
      </c>
      <c r="E14" s="113" t="s">
        <v>666</v>
      </c>
      <c r="H14" s="1">
        <v>1045000</v>
      </c>
      <c r="I14" s="1">
        <v>213000</v>
      </c>
      <c r="J14" s="1">
        <f t="shared" si="0"/>
        <v>1258000</v>
      </c>
      <c r="L14" s="15" t="s">
        <v>661</v>
      </c>
      <c r="M14" s="116" t="s">
        <v>502</v>
      </c>
    </row>
    <row r="15" spans="2:13" x14ac:dyDescent="0.25">
      <c r="B15" s="113" t="s">
        <v>657</v>
      </c>
      <c r="E15" s="113" t="s">
        <v>667</v>
      </c>
      <c r="H15" s="1">
        <v>274000</v>
      </c>
      <c r="I15" s="1">
        <v>0</v>
      </c>
      <c r="J15" s="1">
        <f t="shared" si="0"/>
        <v>274000</v>
      </c>
      <c r="L15" s="15" t="s">
        <v>662</v>
      </c>
    </row>
    <row r="16" spans="2:13" x14ac:dyDescent="0.25">
      <c r="B16" s="113" t="s">
        <v>658</v>
      </c>
      <c r="E16" s="113" t="s">
        <v>668</v>
      </c>
      <c r="H16" s="1">
        <v>1029000</v>
      </c>
      <c r="I16" s="1">
        <v>48000</v>
      </c>
      <c r="J16" s="1">
        <f t="shared" si="0"/>
        <v>1077000</v>
      </c>
      <c r="L16" s="15" t="s">
        <v>662</v>
      </c>
    </row>
    <row r="17" spans="2:13" x14ac:dyDescent="0.25">
      <c r="B17" s="113" t="s">
        <v>672</v>
      </c>
      <c r="E17" s="113" t="s">
        <v>659</v>
      </c>
      <c r="H17" s="1">
        <v>412000</v>
      </c>
      <c r="I17" s="1">
        <v>75000</v>
      </c>
      <c r="J17" s="1">
        <f t="shared" si="0"/>
        <v>487000</v>
      </c>
      <c r="L17" s="15" t="s">
        <v>662</v>
      </c>
    </row>
    <row r="18" spans="2:13" x14ac:dyDescent="0.25">
      <c r="B18" s="113" t="s">
        <v>671</v>
      </c>
      <c r="E18" s="113" t="s">
        <v>669</v>
      </c>
      <c r="H18" s="1">
        <v>190000</v>
      </c>
      <c r="I18" s="1">
        <v>0</v>
      </c>
      <c r="J18" s="1">
        <f t="shared" si="0"/>
        <v>190000</v>
      </c>
      <c r="L18" s="15" t="s">
        <v>661</v>
      </c>
    </row>
    <row r="19" spans="2:13" x14ac:dyDescent="0.25">
      <c r="B19" s="113" t="s">
        <v>670</v>
      </c>
      <c r="E19" s="113" t="s">
        <v>673</v>
      </c>
      <c r="H19" s="1">
        <v>175000</v>
      </c>
      <c r="I19" s="1">
        <v>0</v>
      </c>
      <c r="J19" s="1">
        <f t="shared" si="0"/>
        <v>175000</v>
      </c>
      <c r="L19" s="15" t="s">
        <v>662</v>
      </c>
    </row>
    <row r="20" spans="2:13" x14ac:dyDescent="0.25">
      <c r="B20" s="113" t="s">
        <v>674</v>
      </c>
      <c r="E20" s="113" t="s">
        <v>675</v>
      </c>
      <c r="H20" s="1">
        <v>157000</v>
      </c>
      <c r="I20" s="1">
        <v>0</v>
      </c>
      <c r="J20" s="1">
        <f t="shared" si="0"/>
        <v>157000</v>
      </c>
      <c r="L20" s="15" t="s">
        <v>662</v>
      </c>
    </row>
    <row r="21" spans="2:13" x14ac:dyDescent="0.25">
      <c r="B21" s="113" t="s">
        <v>676</v>
      </c>
      <c r="E21" s="113" t="s">
        <v>677</v>
      </c>
      <c r="H21" s="1">
        <v>359000</v>
      </c>
      <c r="I21" s="1">
        <v>13000</v>
      </c>
      <c r="J21" s="1">
        <f t="shared" si="0"/>
        <v>372000</v>
      </c>
      <c r="L21" s="15" t="s">
        <v>661</v>
      </c>
    </row>
    <row r="22" spans="2:13" x14ac:dyDescent="0.25">
      <c r="B22" s="113" t="s">
        <v>678</v>
      </c>
      <c r="E22" s="113" t="s">
        <v>679</v>
      </c>
      <c r="H22" s="1">
        <v>324000</v>
      </c>
      <c r="I22" s="1">
        <v>0</v>
      </c>
      <c r="J22" s="1">
        <f t="shared" si="0"/>
        <v>324000</v>
      </c>
      <c r="L22" s="15" t="s">
        <v>662</v>
      </c>
    </row>
    <row r="23" spans="2:13" x14ac:dyDescent="0.25">
      <c r="B23" s="113" t="s">
        <v>680</v>
      </c>
      <c r="E23" s="113" t="s">
        <v>681</v>
      </c>
      <c r="H23" s="1">
        <v>138000</v>
      </c>
      <c r="I23" s="1">
        <v>0</v>
      </c>
      <c r="J23" s="1">
        <f t="shared" si="0"/>
        <v>138000</v>
      </c>
      <c r="L23" s="15" t="s">
        <v>662</v>
      </c>
    </row>
    <row r="24" spans="2:13" x14ac:dyDescent="0.25">
      <c r="B24" s="113" t="s">
        <v>682</v>
      </c>
      <c r="E24" s="113" t="s">
        <v>683</v>
      </c>
      <c r="H24" s="1">
        <v>772000</v>
      </c>
      <c r="I24" s="1">
        <v>0</v>
      </c>
      <c r="J24" s="1">
        <f t="shared" si="0"/>
        <v>772000</v>
      </c>
      <c r="L24" s="15" t="s">
        <v>662</v>
      </c>
    </row>
    <row r="25" spans="2:13" x14ac:dyDescent="0.25">
      <c r="B25" s="113" t="s">
        <v>685</v>
      </c>
      <c r="E25" s="113" t="s">
        <v>684</v>
      </c>
      <c r="H25" s="1">
        <v>2058000</v>
      </c>
      <c r="I25" s="1">
        <v>0</v>
      </c>
      <c r="J25" s="1">
        <f t="shared" si="0"/>
        <v>2058000</v>
      </c>
      <c r="L25" s="15" t="s">
        <v>662</v>
      </c>
    </row>
    <row r="26" spans="2:13" x14ac:dyDescent="0.25">
      <c r="B26" s="113" t="s">
        <v>687</v>
      </c>
      <c r="E26" s="113" t="s">
        <v>686</v>
      </c>
      <c r="H26" s="1">
        <v>24000</v>
      </c>
      <c r="J26" s="1">
        <f t="shared" si="0"/>
        <v>24000</v>
      </c>
      <c r="L26" s="15" t="s">
        <v>662</v>
      </c>
    </row>
    <row r="27" spans="2:13" x14ac:dyDescent="0.25">
      <c r="B27" s="113" t="s">
        <v>678</v>
      </c>
      <c r="E27" s="113" t="s">
        <v>688</v>
      </c>
      <c r="H27" s="1">
        <v>0</v>
      </c>
      <c r="I27" s="1">
        <v>11000</v>
      </c>
      <c r="J27" s="1">
        <f t="shared" si="0"/>
        <v>11000</v>
      </c>
      <c r="L27" s="15" t="s">
        <v>662</v>
      </c>
    </row>
    <row r="28" spans="2:13" x14ac:dyDescent="0.25">
      <c r="B28" s="113" t="s">
        <v>680</v>
      </c>
      <c r="E28" s="113" t="s">
        <v>689</v>
      </c>
      <c r="H28" s="1">
        <v>0</v>
      </c>
      <c r="I28" s="1">
        <v>19000</v>
      </c>
      <c r="J28" s="1">
        <f t="shared" si="0"/>
        <v>19000</v>
      </c>
      <c r="L28" s="15" t="s">
        <v>662</v>
      </c>
    </row>
    <row r="29" spans="2:13" x14ac:dyDescent="0.25">
      <c r="B29" s="113" t="s">
        <v>690</v>
      </c>
      <c r="E29" s="113" t="s">
        <v>691</v>
      </c>
      <c r="H29" s="1">
        <v>2368000</v>
      </c>
      <c r="I29" s="1">
        <v>0</v>
      </c>
      <c r="J29" s="1">
        <f t="shared" si="0"/>
        <v>2368000</v>
      </c>
      <c r="L29" s="15" t="s">
        <v>661</v>
      </c>
    </row>
    <row r="30" spans="2:13" x14ac:dyDescent="0.25">
      <c r="B30" s="113" t="s">
        <v>692</v>
      </c>
      <c r="E30" s="113" t="s">
        <v>693</v>
      </c>
      <c r="H30" s="1">
        <v>103000</v>
      </c>
      <c r="I30" s="1">
        <v>0</v>
      </c>
      <c r="J30" s="1">
        <f t="shared" si="0"/>
        <v>103000</v>
      </c>
    </row>
    <row r="31" spans="2:13" x14ac:dyDescent="0.25">
      <c r="B31" s="113" t="s">
        <v>694</v>
      </c>
      <c r="E31" s="113" t="s">
        <v>695</v>
      </c>
      <c r="H31" s="1">
        <v>1286000</v>
      </c>
      <c r="I31" s="1">
        <v>0</v>
      </c>
      <c r="J31" s="1">
        <f t="shared" si="0"/>
        <v>1286000</v>
      </c>
      <c r="L31" s="15" t="s">
        <v>661</v>
      </c>
      <c r="M31" s="116" t="s">
        <v>502</v>
      </c>
    </row>
    <row r="32" spans="2:13" x14ac:dyDescent="0.25">
      <c r="B32" s="113" t="s">
        <v>696</v>
      </c>
      <c r="E32" s="114" t="s">
        <v>697</v>
      </c>
      <c r="H32" s="1">
        <v>3648000</v>
      </c>
      <c r="I32" s="1">
        <v>0</v>
      </c>
      <c r="J32" s="1">
        <f t="shared" si="0"/>
        <v>3648000</v>
      </c>
      <c r="L32" s="15" t="s">
        <v>662</v>
      </c>
    </row>
    <row r="33" spans="2:13" x14ac:dyDescent="0.25">
      <c r="B33" s="113" t="s">
        <v>698</v>
      </c>
      <c r="E33" s="113" t="s">
        <v>699</v>
      </c>
      <c r="H33" s="1">
        <v>1760000</v>
      </c>
      <c r="I33" s="1">
        <v>34000</v>
      </c>
      <c r="J33" s="1">
        <f t="shared" si="0"/>
        <v>1794000</v>
      </c>
      <c r="L33" s="15" t="s">
        <v>661</v>
      </c>
    </row>
    <row r="34" spans="2:13" x14ac:dyDescent="0.25">
      <c r="B34" s="113" t="s">
        <v>700</v>
      </c>
      <c r="E34" s="113" t="s">
        <v>701</v>
      </c>
      <c r="H34" s="1">
        <v>383000</v>
      </c>
      <c r="I34" s="1">
        <v>0</v>
      </c>
      <c r="J34" s="1">
        <f t="shared" si="0"/>
        <v>383000</v>
      </c>
      <c r="L34" s="15" t="s">
        <v>662</v>
      </c>
    </row>
    <row r="35" spans="2:13" x14ac:dyDescent="0.25">
      <c r="B35" s="113" t="s">
        <v>702</v>
      </c>
      <c r="E35" s="113" t="s">
        <v>705</v>
      </c>
      <c r="H35" s="1">
        <v>371000</v>
      </c>
      <c r="I35" s="1">
        <v>0</v>
      </c>
      <c r="J35" s="1">
        <f t="shared" si="0"/>
        <v>371000</v>
      </c>
      <c r="L35" s="15" t="s">
        <v>662</v>
      </c>
    </row>
    <row r="36" spans="2:13" x14ac:dyDescent="0.25">
      <c r="B36" s="113" t="s">
        <v>703</v>
      </c>
      <c r="E36" s="113" t="s">
        <v>704</v>
      </c>
      <c r="H36" s="1">
        <v>6349000</v>
      </c>
      <c r="I36" s="1">
        <v>0</v>
      </c>
      <c r="J36" s="1">
        <f t="shared" si="0"/>
        <v>6349000</v>
      </c>
      <c r="L36" s="15" t="s">
        <v>661</v>
      </c>
    </row>
    <row r="37" spans="2:13" x14ac:dyDescent="0.25">
      <c r="B37" s="113" t="s">
        <v>706</v>
      </c>
      <c r="E37" s="113" t="s">
        <v>707</v>
      </c>
      <c r="H37" s="1">
        <v>983000</v>
      </c>
      <c r="I37" s="1">
        <v>44000</v>
      </c>
      <c r="J37" s="1">
        <f t="shared" si="0"/>
        <v>1027000</v>
      </c>
      <c r="L37" s="15" t="s">
        <v>661</v>
      </c>
    </row>
    <row r="38" spans="2:13" x14ac:dyDescent="0.25">
      <c r="B38" s="127" t="s">
        <v>765</v>
      </c>
      <c r="E38" s="113" t="s">
        <v>764</v>
      </c>
      <c r="H38" s="1">
        <v>1547500</v>
      </c>
      <c r="I38" s="1">
        <v>0</v>
      </c>
      <c r="J38" s="1">
        <f t="shared" si="0"/>
        <v>1547500</v>
      </c>
      <c r="L38" s="15" t="s">
        <v>662</v>
      </c>
    </row>
    <row r="39" spans="2:13" x14ac:dyDescent="0.25">
      <c r="B39" s="113" t="s">
        <v>766</v>
      </c>
      <c r="E39" s="113" t="s">
        <v>767</v>
      </c>
      <c r="H39" s="1">
        <v>819000</v>
      </c>
      <c r="I39" s="1">
        <v>0</v>
      </c>
      <c r="J39" s="1">
        <f t="shared" si="0"/>
        <v>819000</v>
      </c>
      <c r="L39" s="15" t="s">
        <v>662</v>
      </c>
    </row>
    <row r="40" spans="2:13" x14ac:dyDescent="0.25">
      <c r="B40" s="113" t="s">
        <v>768</v>
      </c>
      <c r="E40" s="113" t="s">
        <v>769</v>
      </c>
      <c r="H40" s="1">
        <v>860200</v>
      </c>
      <c r="I40" s="1">
        <v>0</v>
      </c>
      <c r="J40" s="1">
        <f t="shared" si="0"/>
        <v>860200</v>
      </c>
      <c r="L40" s="15" t="s">
        <v>662</v>
      </c>
    </row>
    <row r="41" spans="2:13" x14ac:dyDescent="0.25">
      <c r="B41" s="113" t="s">
        <v>708</v>
      </c>
      <c r="E41" s="113" t="s">
        <v>709</v>
      </c>
      <c r="H41" s="1">
        <v>527000</v>
      </c>
      <c r="I41" s="1">
        <v>0</v>
      </c>
      <c r="J41" s="1">
        <f t="shared" si="0"/>
        <v>527000</v>
      </c>
      <c r="L41" s="15" t="s">
        <v>661</v>
      </c>
      <c r="M41" s="116" t="s">
        <v>502</v>
      </c>
    </row>
    <row r="42" spans="2:13" x14ac:dyDescent="0.25">
      <c r="B42" s="113" t="s">
        <v>710</v>
      </c>
      <c r="E42" s="113" t="s">
        <v>711</v>
      </c>
      <c r="H42" s="1">
        <v>2058000</v>
      </c>
      <c r="I42" s="1">
        <v>403000</v>
      </c>
      <c r="J42" s="1">
        <f t="shared" si="0"/>
        <v>2461000</v>
      </c>
      <c r="L42" s="15" t="s">
        <v>661</v>
      </c>
    </row>
    <row r="43" spans="2:13" x14ac:dyDescent="0.25">
      <c r="B43" s="113" t="s">
        <v>714</v>
      </c>
      <c r="E43" s="113" t="s">
        <v>715</v>
      </c>
      <c r="H43" s="1">
        <v>162000</v>
      </c>
      <c r="I43" s="1">
        <v>0</v>
      </c>
      <c r="J43" s="1">
        <f t="shared" si="0"/>
        <v>162000</v>
      </c>
      <c r="L43" s="15" t="s">
        <v>662</v>
      </c>
    </row>
    <row r="44" spans="2:13" x14ac:dyDescent="0.25">
      <c r="B44" s="113" t="s">
        <v>712</v>
      </c>
      <c r="E44" s="113" t="s">
        <v>713</v>
      </c>
      <c r="H44" s="1">
        <v>772000</v>
      </c>
      <c r="I44" s="1">
        <v>0</v>
      </c>
      <c r="J44" s="1">
        <f t="shared" si="0"/>
        <v>772000</v>
      </c>
      <c r="L44" s="15" t="s">
        <v>661</v>
      </c>
    </row>
    <row r="45" spans="2:13" x14ac:dyDescent="0.25">
      <c r="B45" s="113" t="s">
        <v>716</v>
      </c>
      <c r="E45" s="113" t="s">
        <v>717</v>
      </c>
      <c r="H45" s="1">
        <v>927000</v>
      </c>
      <c r="I45" s="1">
        <v>185000</v>
      </c>
      <c r="J45" s="1">
        <f t="shared" si="0"/>
        <v>1112000</v>
      </c>
      <c r="L45" s="15" t="s">
        <v>661</v>
      </c>
    </row>
    <row r="46" spans="2:13" x14ac:dyDescent="0.25">
      <c r="B46" s="113" t="s">
        <v>718</v>
      </c>
      <c r="E46" s="113" t="s">
        <v>719</v>
      </c>
      <c r="H46" s="1">
        <v>2595000</v>
      </c>
      <c r="I46" s="1">
        <v>631000</v>
      </c>
      <c r="J46" s="1">
        <f t="shared" si="0"/>
        <v>3226000</v>
      </c>
      <c r="L46" s="15" t="s">
        <v>661</v>
      </c>
    </row>
    <row r="47" spans="2:13" x14ac:dyDescent="0.25">
      <c r="B47" s="113" t="s">
        <v>720</v>
      </c>
      <c r="E47" s="113" t="s">
        <v>721</v>
      </c>
      <c r="H47" s="1">
        <v>1903000</v>
      </c>
      <c r="I47" s="1">
        <v>215000</v>
      </c>
      <c r="J47" s="1">
        <f t="shared" si="0"/>
        <v>2118000</v>
      </c>
      <c r="L47" s="15" t="s">
        <v>661</v>
      </c>
    </row>
    <row r="48" spans="2:13" x14ac:dyDescent="0.25">
      <c r="B48" s="113" t="s">
        <v>722</v>
      </c>
      <c r="E48" s="113" t="s">
        <v>723</v>
      </c>
      <c r="H48" s="1">
        <v>4083000</v>
      </c>
      <c r="I48" s="1">
        <v>725000</v>
      </c>
      <c r="J48" s="1">
        <f t="shared" si="0"/>
        <v>4808000</v>
      </c>
      <c r="L48" s="15" t="s">
        <v>661</v>
      </c>
    </row>
    <row r="49" spans="2:12" x14ac:dyDescent="0.25">
      <c r="B49" s="113" t="s">
        <v>724</v>
      </c>
      <c r="E49" s="113" t="s">
        <v>725</v>
      </c>
      <c r="H49" s="1">
        <v>772000</v>
      </c>
      <c r="I49" s="1">
        <v>331000</v>
      </c>
      <c r="J49" s="1">
        <f t="shared" si="0"/>
        <v>1103000</v>
      </c>
      <c r="L49" s="15" t="s">
        <v>661</v>
      </c>
    </row>
    <row r="50" spans="2:12" x14ac:dyDescent="0.25">
      <c r="B50" s="113" t="s">
        <v>726</v>
      </c>
      <c r="E50" s="113" t="s">
        <v>727</v>
      </c>
      <c r="H50" s="1">
        <v>16458000</v>
      </c>
      <c r="I50" s="1">
        <v>0</v>
      </c>
      <c r="J50" s="1">
        <f t="shared" si="0"/>
        <v>16458000</v>
      </c>
      <c r="L50" s="15" t="s">
        <v>661</v>
      </c>
    </row>
    <row r="51" spans="2:12" x14ac:dyDescent="0.25">
      <c r="B51" s="113" t="s">
        <v>728</v>
      </c>
      <c r="E51" s="113" t="s">
        <v>247</v>
      </c>
      <c r="H51" s="1">
        <v>477000</v>
      </c>
      <c r="I51" s="1">
        <v>0</v>
      </c>
      <c r="J51" s="1">
        <f t="shared" si="0"/>
        <v>477000</v>
      </c>
      <c r="L51" s="15" t="s">
        <v>661</v>
      </c>
    </row>
    <row r="52" spans="2:12" x14ac:dyDescent="0.25">
      <c r="B52" s="113" t="s">
        <v>729</v>
      </c>
      <c r="E52" s="113" t="s">
        <v>247</v>
      </c>
      <c r="H52" s="1">
        <v>25000</v>
      </c>
      <c r="I52" s="1">
        <v>0</v>
      </c>
      <c r="J52" s="1">
        <f t="shared" si="0"/>
        <v>25000</v>
      </c>
      <c r="L52" s="15" t="s">
        <v>661</v>
      </c>
    </row>
    <row r="53" spans="2:12" x14ac:dyDescent="0.25">
      <c r="B53" s="113" t="s">
        <v>730</v>
      </c>
      <c r="E53" s="113" t="s">
        <v>247</v>
      </c>
      <c r="H53" s="1">
        <v>138000</v>
      </c>
      <c r="I53" s="1">
        <v>0</v>
      </c>
      <c r="J53" s="1">
        <f t="shared" si="0"/>
        <v>138000</v>
      </c>
      <c r="L53" s="15" t="s">
        <v>661</v>
      </c>
    </row>
    <row r="54" spans="2:12" x14ac:dyDescent="0.25">
      <c r="B54" s="113" t="s">
        <v>731</v>
      </c>
      <c r="E54" s="113" t="s">
        <v>732</v>
      </c>
      <c r="H54" s="1">
        <v>63000</v>
      </c>
      <c r="I54" s="1">
        <v>0</v>
      </c>
      <c r="J54" s="1">
        <f t="shared" si="0"/>
        <v>63000</v>
      </c>
      <c r="L54" s="15" t="s">
        <v>661</v>
      </c>
    </row>
    <row r="55" spans="2:12" ht="15.75" thickBot="1" x14ac:dyDescent="0.3"/>
    <row r="56" spans="2:12" ht="15.75" thickBot="1" x14ac:dyDescent="0.3">
      <c r="H56" s="103">
        <f t="shared" ref="H56:J56" si="1">SUM(H9:H55)</f>
        <v>66043700</v>
      </c>
      <c r="I56" s="111">
        <f t="shared" si="1"/>
        <v>4851000</v>
      </c>
      <c r="J56" s="110">
        <f t="shared" si="1"/>
        <v>70894700</v>
      </c>
    </row>
    <row r="57" spans="2:12" x14ac:dyDescent="0.25">
      <c r="J57" s="112" t="s">
        <v>353</v>
      </c>
    </row>
    <row r="59" spans="2:12" x14ac:dyDescent="0.25">
      <c r="H59" s="112"/>
    </row>
  </sheetData>
  <mergeCells count="2">
    <mergeCell ref="F6:G6"/>
    <mergeCell ref="H6:J6"/>
  </mergeCells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Totaal</vt:lpstr>
      <vt:lpstr>Werkorganisatie CGM</vt:lpstr>
      <vt:lpstr>Boxmeer</vt:lpstr>
      <vt:lpstr>Cuijk</vt:lpstr>
      <vt:lpstr>Grave</vt:lpstr>
      <vt:lpstr>Mill en St Hubert</vt:lpstr>
      <vt:lpstr>St Anthonis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2021-10-05T17:01:56Z</dcterms:created>
  <dcterms:modified xsi:type="dcterms:W3CDTF">2021-11-10T14:33:31Z</dcterms:modified>
</cp:coreProperties>
</file>