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West Betuwe\EA\2022\Bestek\"/>
    </mc:Choice>
  </mc:AlternateContent>
  <xr:revisionPtr revIDLastSave="0" documentId="13_ncr:1_{26454702-1028-4254-A748-443E7D4263F1}" xr6:coauthVersionLast="45" xr6:coauthVersionMax="45" xr10:uidLastSave="{00000000-0000-0000-0000-000000000000}"/>
  <bookViews>
    <workbookView xWindow="-108" yWindow="-108" windowWidth="23256" windowHeight="12600" activeTab="1" xr2:uid="{00000000-000D-0000-FFFF-FFFF00000000}"/>
  </bookViews>
  <sheets>
    <sheet name="Polisblad" sheetId="3" r:id="rId1"/>
    <sheet name="specificatie" sheetId="1" r:id="rId2"/>
  </sheets>
  <definedNames>
    <definedName name="cad">specificatie!#REF!</definedName>
    <definedName name="ign">#REF!</definedName>
    <definedName name="igo">#REF!</definedName>
    <definedName name="iin">#REF!</definedName>
    <definedName name="iio">#REF!</definedName>
    <definedName name="index">specificatie!#REF!</definedName>
    <definedName name="premieGMB">#REF!</definedName>
    <definedName name="premieOWS">#REF!</definedName>
    <definedName name="_xlnm.Print_Area" localSheetId="0">Polisblad!$A$1:$C$15</definedName>
    <definedName name="_xlnm.Print_Area" localSheetId="1">specificatie!$A$1:$K$235</definedName>
    <definedName name="_xlnm.Print_Titles" localSheetId="1">specificatie!$1:$4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0" i="1" l="1"/>
  <c r="E217" i="1" l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16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177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54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21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77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9" i="1"/>
  <c r="E9" i="1"/>
  <c r="H229" i="1" l="1"/>
  <c r="H230" i="1"/>
  <c r="H112" i="1"/>
  <c r="H196" i="1"/>
  <c r="H199" i="1"/>
  <c r="H210" i="1"/>
  <c r="H168" i="1"/>
  <c r="H110" i="1"/>
  <c r="K210" i="1"/>
  <c r="K199" i="1"/>
  <c r="J212" i="1"/>
  <c r="M233" i="1" s="1"/>
  <c r="I212" i="1"/>
  <c r="F228" i="1"/>
  <c r="G228" i="1" s="1"/>
  <c r="F227" i="1"/>
  <c r="G227" i="1" s="1"/>
  <c r="F226" i="1"/>
  <c r="G226" i="1" s="1"/>
  <c r="F225" i="1"/>
  <c r="G225" i="1" s="1"/>
  <c r="F224" i="1"/>
  <c r="G224" i="1" s="1"/>
  <c r="F223" i="1"/>
  <c r="G223" i="1" s="1"/>
  <c r="H223" i="1" s="1"/>
  <c r="F222" i="1"/>
  <c r="G222" i="1" s="1"/>
  <c r="H222" i="1" s="1"/>
  <c r="F221" i="1"/>
  <c r="G221" i="1" s="1"/>
  <c r="F220" i="1"/>
  <c r="G220" i="1" s="1"/>
  <c r="F219" i="1"/>
  <c r="G219" i="1" s="1"/>
  <c r="H219" i="1" s="1"/>
  <c r="F218" i="1"/>
  <c r="G218" i="1" s="1"/>
  <c r="H218" i="1" s="1"/>
  <c r="F217" i="1"/>
  <c r="G217" i="1" s="1"/>
  <c r="H217" i="1" s="1"/>
  <c r="F216" i="1"/>
  <c r="G216" i="1" s="1"/>
  <c r="H227" i="1"/>
  <c r="H226" i="1"/>
  <c r="H225" i="1"/>
  <c r="H221" i="1"/>
  <c r="H207" i="1"/>
  <c r="H206" i="1"/>
  <c r="H188" i="1"/>
  <c r="H167" i="1"/>
  <c r="H165" i="1"/>
  <c r="H164" i="1"/>
  <c r="H157" i="1"/>
  <c r="H156" i="1"/>
  <c r="H155" i="1"/>
  <c r="H163" i="1"/>
  <c r="H161" i="1"/>
  <c r="H160" i="1"/>
  <c r="H159" i="1"/>
  <c r="H154" i="1"/>
  <c r="H141" i="1"/>
  <c r="H140" i="1"/>
  <c r="H139" i="1"/>
  <c r="H138" i="1"/>
  <c r="H125" i="1"/>
  <c r="H124" i="1"/>
  <c r="H123" i="1"/>
  <c r="H122" i="1"/>
  <c r="H99" i="1"/>
  <c r="H95" i="1"/>
  <c r="H94" i="1"/>
  <c r="H93" i="1"/>
  <c r="H91" i="1"/>
  <c r="H90" i="1"/>
  <c r="H89" i="1"/>
  <c r="H87" i="1"/>
  <c r="H86" i="1"/>
  <c r="H85" i="1"/>
  <c r="H83" i="1"/>
  <c r="H111" i="1"/>
  <c r="H109" i="1"/>
  <c r="H107" i="1"/>
  <c r="H106" i="1"/>
  <c r="H105" i="1"/>
  <c r="H103" i="1"/>
  <c r="H102" i="1"/>
  <c r="H101" i="1"/>
  <c r="H98" i="1"/>
  <c r="H97" i="1"/>
  <c r="H82" i="1"/>
  <c r="H81" i="1"/>
  <c r="H79" i="1"/>
  <c r="H78" i="1"/>
  <c r="F74" i="1"/>
  <c r="H69" i="1"/>
  <c r="H67" i="1"/>
  <c r="H53" i="1"/>
  <c r="H51" i="1"/>
  <c r="H37" i="1"/>
  <c r="H35" i="1"/>
  <c r="H30" i="1"/>
  <c r="H19" i="1"/>
  <c r="H18" i="1"/>
  <c r="H12" i="1"/>
  <c r="H10" i="1"/>
  <c r="M231" i="1"/>
  <c r="L231" i="1"/>
  <c r="L233" i="1" s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09" i="1"/>
  <c r="K208" i="1"/>
  <c r="K207" i="1"/>
  <c r="K206" i="1"/>
  <c r="K205" i="1"/>
  <c r="K204" i="1"/>
  <c r="K203" i="1"/>
  <c r="K202" i="1"/>
  <c r="K201" i="1"/>
  <c r="K200" i="1"/>
  <c r="K198" i="1"/>
  <c r="K197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J169" i="1"/>
  <c r="I169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J150" i="1"/>
  <c r="I150" i="1"/>
  <c r="K121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J113" i="1"/>
  <c r="I113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J74" i="1"/>
  <c r="A2" i="3"/>
  <c r="H116" i="1"/>
  <c r="A1" i="3"/>
  <c r="H153" i="1"/>
  <c r="H152" i="1"/>
  <c r="H151" i="1"/>
  <c r="A3" i="3"/>
  <c r="K9" i="1"/>
  <c r="I74" i="1"/>
  <c r="K212" i="1" l="1"/>
  <c r="K74" i="1"/>
  <c r="K115" i="1" s="1"/>
  <c r="K113" i="1"/>
  <c r="H208" i="1"/>
  <c r="H179" i="1"/>
  <c r="H180" i="1"/>
  <c r="H190" i="1"/>
  <c r="H191" i="1"/>
  <c r="H192" i="1"/>
  <c r="H194" i="1"/>
  <c r="H209" i="1"/>
  <c r="H178" i="1"/>
  <c r="H182" i="1"/>
  <c r="H201" i="1"/>
  <c r="H202" i="1"/>
  <c r="H197" i="1"/>
  <c r="H200" i="1"/>
  <c r="H183" i="1"/>
  <c r="H186" i="1"/>
  <c r="H204" i="1"/>
  <c r="H195" i="1"/>
  <c r="H184" i="1"/>
  <c r="H187" i="1"/>
  <c r="H205" i="1"/>
  <c r="H143" i="1"/>
  <c r="H145" i="1"/>
  <c r="H128" i="1"/>
  <c r="H146" i="1"/>
  <c r="H131" i="1"/>
  <c r="H147" i="1"/>
  <c r="H132" i="1"/>
  <c r="H148" i="1"/>
  <c r="H133" i="1"/>
  <c r="H149" i="1"/>
  <c r="H127" i="1"/>
  <c r="H135" i="1"/>
  <c r="H130" i="1"/>
  <c r="H136" i="1"/>
  <c r="H144" i="1"/>
  <c r="H129" i="1"/>
  <c r="H137" i="1"/>
  <c r="H92" i="1"/>
  <c r="H39" i="1"/>
  <c r="H57" i="1"/>
  <c r="H71" i="1"/>
  <c r="H27" i="1"/>
  <c r="H73" i="1"/>
  <c r="H26" i="1"/>
  <c r="H59" i="1"/>
  <c r="H45" i="1"/>
  <c r="H31" i="1"/>
  <c r="H43" i="1"/>
  <c r="H47" i="1"/>
  <c r="H17" i="1"/>
  <c r="H33" i="1"/>
  <c r="H49" i="1"/>
  <c r="H65" i="1"/>
  <c r="H14" i="1"/>
  <c r="H61" i="1"/>
  <c r="H55" i="1"/>
  <c r="H41" i="1"/>
  <c r="H63" i="1"/>
  <c r="H22" i="1"/>
  <c r="H23" i="1"/>
  <c r="H25" i="1"/>
  <c r="H11" i="1"/>
  <c r="H15" i="1"/>
  <c r="K150" i="1"/>
  <c r="K169" i="1"/>
  <c r="N231" i="1"/>
  <c r="G150" i="1"/>
  <c r="D212" i="1"/>
  <c r="H181" i="1"/>
  <c r="H193" i="1"/>
  <c r="H211" i="1"/>
  <c r="D113" i="1"/>
  <c r="K171" i="1"/>
  <c r="H108" i="1"/>
  <c r="H21" i="1"/>
  <c r="H189" i="1"/>
  <c r="H70" i="1"/>
  <c r="J231" i="1"/>
  <c r="D74" i="1"/>
  <c r="D150" i="1"/>
  <c r="G231" i="1"/>
  <c r="H34" i="1"/>
  <c r="H38" i="1"/>
  <c r="H42" i="1"/>
  <c r="H46" i="1"/>
  <c r="H50" i="1"/>
  <c r="H54" i="1"/>
  <c r="H58" i="1"/>
  <c r="H62" i="1"/>
  <c r="H66" i="1"/>
  <c r="G169" i="1"/>
  <c r="H158" i="1"/>
  <c r="H162" i="1"/>
  <c r="H166" i="1"/>
  <c r="H216" i="1"/>
  <c r="H231" i="1"/>
  <c r="H220" i="1"/>
  <c r="H224" i="1"/>
  <c r="H228" i="1"/>
  <c r="H72" i="1"/>
  <c r="H29" i="1"/>
  <c r="I171" i="1"/>
  <c r="H16" i="1"/>
  <c r="H20" i="1"/>
  <c r="H24" i="1"/>
  <c r="H28" i="1"/>
  <c r="H32" i="1"/>
  <c r="H36" i="1"/>
  <c r="H40" i="1"/>
  <c r="H44" i="1"/>
  <c r="H48" i="1"/>
  <c r="H52" i="1"/>
  <c r="H56" i="1"/>
  <c r="H60" i="1"/>
  <c r="H64" i="1"/>
  <c r="H80" i="1"/>
  <c r="H84" i="1"/>
  <c r="H88" i="1"/>
  <c r="H96" i="1"/>
  <c r="H100" i="1"/>
  <c r="H104" i="1"/>
  <c r="G113" i="1"/>
  <c r="E169" i="1"/>
  <c r="H121" i="1"/>
  <c r="E150" i="1"/>
  <c r="G212" i="1"/>
  <c r="J233" i="1" s="1"/>
  <c r="H68" i="1"/>
  <c r="H13" i="1"/>
  <c r="H185" i="1"/>
  <c r="F169" i="1"/>
  <c r="I231" i="1"/>
  <c r="F212" i="1"/>
  <c r="F150" i="1"/>
  <c r="F113" i="1"/>
  <c r="F115" i="1" s="1"/>
  <c r="H77" i="1"/>
  <c r="E113" i="1"/>
  <c r="H126" i="1"/>
  <c r="H134" i="1"/>
  <c r="H142" i="1"/>
  <c r="D169" i="1"/>
  <c r="H177" i="1"/>
  <c r="H198" i="1"/>
  <c r="H203" i="1"/>
  <c r="E212" i="1"/>
  <c r="H233" i="1" s="1"/>
  <c r="G74" i="1"/>
  <c r="I115" i="1"/>
  <c r="L235" i="1" s="1"/>
  <c r="J115" i="1"/>
  <c r="J171" i="1"/>
  <c r="M235" i="1" l="1"/>
  <c r="F171" i="1"/>
  <c r="N233" i="1"/>
  <c r="G115" i="1"/>
  <c r="D115" i="1"/>
  <c r="N235" i="1"/>
  <c r="E171" i="1"/>
  <c r="H212" i="1"/>
  <c r="E8" i="3" s="1"/>
  <c r="D171" i="1"/>
  <c r="G171" i="1"/>
  <c r="J235" i="1" s="1"/>
  <c r="H150" i="1"/>
  <c r="D8" i="3" s="1"/>
  <c r="H113" i="1"/>
  <c r="C9" i="3" s="1"/>
  <c r="K231" i="1"/>
  <c r="E9" i="3" s="1"/>
  <c r="H169" i="1"/>
  <c r="D9" i="3" s="1"/>
  <c r="G233" i="1"/>
  <c r="H9" i="1"/>
  <c r="H74" i="1" s="1"/>
  <c r="C8" i="3" s="1"/>
  <c r="E74" i="1"/>
  <c r="E115" i="1" s="1"/>
  <c r="H235" i="1" s="1"/>
  <c r="I233" i="1"/>
  <c r="H171" i="1" l="1"/>
  <c r="I235" i="1"/>
  <c r="G235" i="1"/>
  <c r="E10" i="3"/>
  <c r="K233" i="1"/>
  <c r="F9" i="3"/>
  <c r="D10" i="3"/>
  <c r="C10" i="3"/>
  <c r="H115" i="1"/>
  <c r="F8" i="3"/>
  <c r="K235" i="1" l="1"/>
  <c r="F10" i="3"/>
</calcChain>
</file>

<file path=xl/sharedStrings.xml><?xml version="1.0" encoding="utf-8"?>
<sst xmlns="http://schemas.openxmlformats.org/spreadsheetml/2006/main" count="216" uniqueCount="136">
  <si>
    <t>Sub:</t>
  </si>
  <si>
    <t>Omschrijving:</t>
  </si>
  <si>
    <t>Gebouwen:</t>
  </si>
  <si>
    <t>Inventaris:</t>
  </si>
  <si>
    <t>Totaal verzekerde waarde:</t>
  </si>
  <si>
    <t>Gemeentelijk Bezit:</t>
  </si>
  <si>
    <t>Totaal Gemeentelijk Bezit</t>
  </si>
  <si>
    <t>Onderwijs</t>
  </si>
  <si>
    <t>Totaal Onderwijs</t>
  </si>
  <si>
    <t>Onderwijs:</t>
  </si>
  <si>
    <t>Totaal:</t>
  </si>
  <si>
    <t>Voormalig gemeente Geldermalsen</t>
  </si>
  <si>
    <t>Totaal gemeente Geldermalsen</t>
  </si>
  <si>
    <t>Voormalig gemeente Neerijnen</t>
  </si>
  <si>
    <t>Totaal gemeente Neerijnen</t>
  </si>
  <si>
    <t>Voormalig gemeente Lingewaal</t>
  </si>
  <si>
    <t>Totaal gemeente Lingewaal</t>
  </si>
  <si>
    <t>Totaal gemeente West Betuwe</t>
  </si>
  <si>
    <t>Ambulancepost/brandweerkazerne</t>
  </si>
  <si>
    <t>Monumenten</t>
  </si>
  <si>
    <t>Klokken/uurwerken</t>
  </si>
  <si>
    <t>Begraafplaatsen</t>
  </si>
  <si>
    <t>Overige gemeentelijke gebouwen</t>
  </si>
  <si>
    <t xml:space="preserve">gemeentehuis </t>
  </si>
  <si>
    <t>gemeentehuis</t>
  </si>
  <si>
    <t>Werkplaats, zoutloods en fietsenstalling</t>
  </si>
  <si>
    <t>opslagloods</t>
  </si>
  <si>
    <t>Toren NH-Kerk</t>
  </si>
  <si>
    <t>Hoefstal</t>
  </si>
  <si>
    <t>Pomp</t>
  </si>
  <si>
    <t>11 uurwerken en 14 luidklokken</t>
  </si>
  <si>
    <t>1 uurwerk</t>
  </si>
  <si>
    <t>Poorten en hekwerken bij 15 begraafplaatsen</t>
  </si>
  <si>
    <t>Baarhuisjes</t>
  </si>
  <si>
    <t>Baarhuisje</t>
  </si>
  <si>
    <t>voormalig Kruisgebouw</t>
  </si>
  <si>
    <t>boerderij met woning</t>
  </si>
  <si>
    <t>vergeten objecten</t>
  </si>
  <si>
    <t>bloemenkiosk</t>
  </si>
  <si>
    <t>Bibliotheek</t>
  </si>
  <si>
    <t>Wandelsportver. Pr. Marijke</t>
  </si>
  <si>
    <t>polderhuisje</t>
  </si>
  <si>
    <t>Rechthuis</t>
  </si>
  <si>
    <t>proeftuinencomplex</t>
  </si>
  <si>
    <t>gebouw De Linge-Oever</t>
  </si>
  <si>
    <t>gymlokaal/dorpshuis</t>
  </si>
  <si>
    <t>4 units</t>
  </si>
  <si>
    <t>3 units</t>
  </si>
  <si>
    <t>Kulturhus Beesd</t>
  </si>
  <si>
    <t>MFC De Pluk</t>
  </si>
  <si>
    <t>v/m SWO gebouw</t>
  </si>
  <si>
    <t>v/m Minzerie</t>
  </si>
  <si>
    <t>hooischuur met hertenkamp</t>
  </si>
  <si>
    <t>pompgemaal</t>
  </si>
  <si>
    <t>3 pompgemaaltjes</t>
  </si>
  <si>
    <t>Basisscholen</t>
  </si>
  <si>
    <t>Gemeentelijk bezit</t>
  </si>
  <si>
    <t>Gymlokalen</t>
  </si>
  <si>
    <t>Voortgezet Onderwijs</t>
  </si>
  <si>
    <t>De Dreumeldoos</t>
  </si>
  <si>
    <t>t Beldertje</t>
  </si>
  <si>
    <t>t Steijntje</t>
  </si>
  <si>
    <t>BBS De Morgenster incl BBO Tovertuin</t>
  </si>
  <si>
    <t>BBS Oranje Nassau incl. noodlokalen</t>
  </si>
  <si>
    <t>BBS Rehoboth Anjerstraat</t>
  </si>
  <si>
    <t>BBS Rehoboth Leeuwenstein</t>
  </si>
  <si>
    <t>BBS De Schakel</t>
  </si>
  <si>
    <t>BBS De Lingelaar incl. BSO Animal</t>
  </si>
  <si>
    <t>BBS St. Anthonius incl. noodlokaal</t>
  </si>
  <si>
    <t>D'n Bogerd incl. PSZ Baloe</t>
  </si>
  <si>
    <t>incl. BSO Baloe en PSZ Speeldoos</t>
  </si>
  <si>
    <t>R. Lokhorstschool incl. noodlokaal en BBO Mik Mak</t>
  </si>
  <si>
    <t>De Springplank incl noodlokaal</t>
  </si>
  <si>
    <t>De Bloeiende Betuwe incl  Hummeltje</t>
  </si>
  <si>
    <t>ODS Mr Aafjes incl BBO Eigen Wijs</t>
  </si>
  <si>
    <t>Op 't Hof incl noodlokaal</t>
  </si>
  <si>
    <t>De Malsenburg</t>
  </si>
  <si>
    <t>IKC Plantage</t>
  </si>
  <si>
    <t>Gymlokaal</t>
  </si>
  <si>
    <t>Schoolgebouw De Lingeborgh</t>
  </si>
  <si>
    <t>Hooiruif met stal</t>
  </si>
  <si>
    <t>Dorpshuis Est</t>
  </si>
  <si>
    <t>Pomp op het dorpsplein</t>
  </si>
  <si>
    <t>Rioolgemaal</t>
  </si>
  <si>
    <t>Grafmonument Dutry v. Haeften</t>
  </si>
  <si>
    <t>Molen Haaften</t>
  </si>
  <si>
    <t>Muziektent + dorpspomp</t>
  </si>
  <si>
    <t>Kasteel</t>
  </si>
  <si>
    <t xml:space="preserve">Kerktoren </t>
  </si>
  <si>
    <t>Muziektent 'De Schelp'</t>
  </si>
  <si>
    <t>Voormalige voetbalkantine vv Opijnen</t>
  </si>
  <si>
    <t>Tuinmuur oude begraafplaats</t>
  </si>
  <si>
    <t xml:space="preserve">Dikke toren </t>
  </si>
  <si>
    <t>Baarhuisje (nieuw)</t>
  </si>
  <si>
    <t>Baarhuisje (oud)</t>
  </si>
  <si>
    <t>Brandweer/gemeenteloods</t>
  </si>
  <si>
    <t>Geluidsschermen langs A2</t>
  </si>
  <si>
    <t>Sanitair units woonwagenkamp</t>
  </si>
  <si>
    <t>Niet nader genoemd</t>
  </si>
  <si>
    <t xml:space="preserve">OBS </t>
  </si>
  <si>
    <t>MFC w.i. 2 scholen, gymzaal, etc.</t>
  </si>
  <si>
    <t>CNS De Kivietsheuvel</t>
  </si>
  <si>
    <t>CBS Neerijnen</t>
  </si>
  <si>
    <t>OBS PWA</t>
  </si>
  <si>
    <t>Gymzaal/dorpshuis Keizershof</t>
  </si>
  <si>
    <t>OBS De Rietschoof</t>
  </si>
  <si>
    <t>PSZ De Rietpeuters</t>
  </si>
  <si>
    <t>CBS Klingelenburg</t>
  </si>
  <si>
    <t>OBS Burg. Westerbeek v. Eerten</t>
  </si>
  <si>
    <t>Eben-Haëzer school</t>
  </si>
  <si>
    <t>Gymzaal</t>
  </si>
  <si>
    <t>OBS De Waerdenburg</t>
  </si>
  <si>
    <t>Publiek gebouw/recreatie/school/peuterspeelzaal</t>
  </si>
  <si>
    <t>Publiek gebouw/recreatie/Museum</t>
  </si>
  <si>
    <t>Publiek gebouw/recreatie/Aula</t>
  </si>
  <si>
    <t>MKB overig/Bedrijfsgebouw MKB</t>
  </si>
  <si>
    <t>Publiek gebouw/recreatie/Brandweerkazerne</t>
  </si>
  <si>
    <t>Publiek gebouw/recreatie</t>
  </si>
  <si>
    <t>Publiek gebouw/recreatie/Sanitaire ruimte</t>
  </si>
  <si>
    <t>Publiek gebouw/recreatie/Sporthal</t>
  </si>
  <si>
    <t>Publiek gebouw/recreatie/Dorpshuis</t>
  </si>
  <si>
    <t>Publiek gebouw/recreatie/Gemeentehuis</t>
  </si>
  <si>
    <t>Publiek gebouw/recreatie/Kerktoren</t>
  </si>
  <si>
    <t>MKB overig/voormalig jeugdhonk</t>
  </si>
  <si>
    <t>Gemeente Geldermalsen</t>
  </si>
  <si>
    <t>Gemeente Neerijnen</t>
  </si>
  <si>
    <t>Gemeente Lingewaal</t>
  </si>
  <si>
    <t>Specificatie behorende bij de Eigendommenverzekering Overheden van de gemeente West Betuwe</t>
  </si>
  <si>
    <t>Polisnummer : B0100117921</t>
  </si>
  <si>
    <t>kunst</t>
  </si>
  <si>
    <t>Sportaccomodatie De Wiel</t>
  </si>
  <si>
    <t>Stand per 1 januari 2020:</t>
  </si>
  <si>
    <t>Taxatie                                       (indien getaxeerd dan datum van taxatie vermelden)</t>
  </si>
  <si>
    <t>Bureau 2G Taxaties d.d. 10 feb 2020</t>
  </si>
  <si>
    <t>Stand per 1 januari 2021 (na indexering):</t>
  </si>
  <si>
    <t>De huidige sommen dienen geactualiseerd te worden i.v.m. ontvangst van nieuwe taxatierapporten. De gebouwen zijn gemiddeld t.o.v. bovenstaande bedragen met 6% gestegen. Wat resulteert in een totale waarde van € 253.696.781. De inventaris is gemiddeld met 15% gestegen wat resulteert in een totlae waarde van €26.326.528.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</si>
</sst>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_([$€-2]\ * #,##0.00_);_([$€-2]\ * \(#,##0.00\);_([$€-2]\ * &quot;-&quot;??_);_(@_)"/>
    <numFmt numFmtId="166" formatCode="_(* #,##0.00_);_(* \(#,##0.00\);_(* &quot;-&quot;??_);_(@_)"/>
    <numFmt numFmtId="167" formatCode="_(* #,##0.00_);_(* \(#,##0.00\);_(* \-??_);_(@_)"/>
    <numFmt numFmtId="168" formatCode="_-* #,##0.00_-;_-* #,##0.00\-;_-* \-??_-;_-@_-"/>
  </numFmts>
  <fonts count="13" x14ac:knownFonts="1">
    <font>
      <sz val="10"/>
      <name val="Arial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8"/>
      <name val="Verdana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8" fontId="6" fillId="0" borderId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ill="0" applyBorder="0" applyAlignment="0" applyProtection="0"/>
    <xf numFmtId="0" fontId="6" fillId="0" borderId="0"/>
  </cellStyleXfs>
  <cellXfs count="142">
    <xf numFmtId="0" fontId="0" fillId="0" borderId="0" xfId="0"/>
    <xf numFmtId="2" fontId="1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vertical="top" wrapText="1"/>
    </xf>
    <xf numFmtId="2" fontId="3" fillId="0" borderId="1" xfId="0" applyNumberFormat="1" applyFont="1" applyBorder="1" applyAlignment="1" applyProtection="1">
      <alignment horizontal="left" vertical="top"/>
      <protection locked="0"/>
    </xf>
    <xf numFmtId="2" fontId="3" fillId="0" borderId="2" xfId="0" applyNumberFormat="1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right" vertical="top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165" fontId="4" fillId="0" borderId="1" xfId="0" applyNumberFormat="1" applyFont="1" applyBorder="1" applyAlignment="1" applyProtection="1">
      <alignment vertical="top"/>
      <protection locked="0"/>
    </xf>
    <xf numFmtId="165" fontId="4" fillId="0" borderId="2" xfId="0" applyNumberFormat="1" applyFont="1" applyBorder="1" applyAlignment="1" applyProtection="1">
      <alignment vertical="top"/>
      <protection locked="0"/>
    </xf>
    <xf numFmtId="165" fontId="4" fillId="0" borderId="2" xfId="0" applyNumberFormat="1" applyFont="1" applyBorder="1" applyAlignment="1">
      <alignment vertical="top"/>
    </xf>
    <xf numFmtId="165" fontId="4" fillId="0" borderId="1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4" fillId="0" borderId="4" xfId="0" applyFont="1" applyBorder="1" applyAlignment="1">
      <alignment vertical="top" wrapText="1"/>
    </xf>
    <xf numFmtId="165" fontId="3" fillId="0" borderId="3" xfId="0" applyNumberFormat="1" applyFont="1" applyBorder="1" applyAlignment="1">
      <alignment vertical="top"/>
    </xf>
    <xf numFmtId="165" fontId="3" fillId="0" borderId="4" xfId="0" applyNumberFormat="1" applyFont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165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2" fontId="5" fillId="0" borderId="0" xfId="0" applyNumberFormat="1" applyFont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5" fontId="4" fillId="0" borderId="0" xfId="0" applyNumberFormat="1" applyFont="1" applyBorder="1" applyAlignment="1">
      <alignment vertical="top"/>
    </xf>
    <xf numFmtId="165" fontId="3" fillId="0" borderId="5" xfId="0" applyNumberFormat="1" applyFont="1" applyBorder="1" applyAlignment="1">
      <alignment vertical="top"/>
    </xf>
    <xf numFmtId="2" fontId="3" fillId="2" borderId="6" xfId="0" applyNumberFormat="1" applyFont="1" applyFill="1" applyBorder="1" applyAlignment="1">
      <alignment horizontal="right" vertical="top" wrapText="1"/>
    </xf>
    <xf numFmtId="2" fontId="3" fillId="2" borderId="7" xfId="0" applyNumberFormat="1" applyFont="1" applyFill="1" applyBorder="1" applyAlignment="1">
      <alignment vertical="top" wrapText="1"/>
    </xf>
    <xf numFmtId="2" fontId="3" fillId="2" borderId="6" xfId="0" applyNumberFormat="1" applyFont="1" applyFill="1" applyBorder="1" applyAlignment="1">
      <alignment vertical="top" wrapText="1"/>
    </xf>
    <xf numFmtId="2" fontId="1" fillId="0" borderId="0" xfId="0" applyNumberFormat="1" applyFont="1" applyBorder="1" applyAlignment="1">
      <alignment horizontal="left" vertical="top"/>
    </xf>
    <xf numFmtId="2" fontId="5" fillId="0" borderId="0" xfId="0" applyNumberFormat="1" applyFont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left" vertical="top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0" fillId="3" borderId="0" xfId="0" applyFill="1" applyBorder="1"/>
    <xf numFmtId="2" fontId="3" fillId="4" borderId="8" xfId="0" applyNumberFormat="1" applyFont="1" applyFill="1" applyBorder="1" applyAlignment="1">
      <alignment horizontal="left" vertical="top"/>
    </xf>
    <xf numFmtId="2" fontId="3" fillId="4" borderId="9" xfId="0" applyNumberFormat="1" applyFont="1" applyFill="1" applyBorder="1" applyAlignment="1">
      <alignment horizontal="left" vertical="top" wrapText="1"/>
    </xf>
    <xf numFmtId="2" fontId="1" fillId="3" borderId="10" xfId="0" applyNumberFormat="1" applyFont="1" applyFill="1" applyBorder="1" applyAlignment="1">
      <alignment horizontal="left" vertical="top"/>
    </xf>
    <xf numFmtId="2" fontId="1" fillId="3" borderId="0" xfId="0" applyNumberFormat="1" applyFont="1" applyFill="1" applyBorder="1" applyAlignment="1">
      <alignment horizontal="left" vertical="top"/>
    </xf>
    <xf numFmtId="2" fontId="3" fillId="2" borderId="11" xfId="0" applyNumberFormat="1" applyFont="1" applyFill="1" applyBorder="1" applyAlignment="1">
      <alignment vertical="top" wrapText="1"/>
    </xf>
    <xf numFmtId="2" fontId="3" fillId="0" borderId="12" xfId="0" applyNumberFormat="1" applyFont="1" applyBorder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vertical="top" wrapText="1"/>
      <protection locked="0"/>
    </xf>
    <xf numFmtId="0" fontId="4" fillId="0" borderId="13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2" fontId="3" fillId="0" borderId="2" xfId="0" applyNumberFormat="1" applyFont="1" applyFill="1" applyBorder="1" applyAlignment="1">
      <alignment vertical="top" wrapText="1"/>
    </xf>
    <xf numFmtId="2" fontId="3" fillId="0" borderId="12" xfId="0" applyNumberFormat="1" applyFont="1" applyFill="1" applyBorder="1" applyAlignment="1">
      <alignment vertical="top" wrapText="1"/>
    </xf>
    <xf numFmtId="0" fontId="10" fillId="0" borderId="14" xfId="0" applyFont="1" applyFill="1" applyBorder="1" applyAlignment="1">
      <alignment vertical="top"/>
    </xf>
    <xf numFmtId="0" fontId="10" fillId="0" borderId="2" xfId="0" applyFont="1" applyFill="1" applyBorder="1" applyAlignment="1">
      <alignment vertical="top"/>
    </xf>
    <xf numFmtId="0" fontId="10" fillId="0" borderId="12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3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vertical="top" wrapText="1"/>
    </xf>
    <xf numFmtId="165" fontId="3" fillId="0" borderId="16" xfId="0" applyNumberFormat="1" applyFont="1" applyBorder="1" applyAlignment="1">
      <alignment vertical="top"/>
    </xf>
    <xf numFmtId="2" fontId="3" fillId="0" borderId="17" xfId="0" applyNumberFormat="1" applyFont="1" applyBorder="1" applyAlignment="1" applyProtection="1">
      <alignment horizontal="left" vertical="top"/>
      <protection locked="0"/>
    </xf>
    <xf numFmtId="0" fontId="4" fillId="0" borderId="17" xfId="0" applyFont="1" applyBorder="1" applyAlignment="1">
      <alignment horizontal="right" vertical="top"/>
    </xf>
    <xf numFmtId="165" fontId="4" fillId="0" borderId="12" xfId="0" applyNumberFormat="1" applyFont="1" applyBorder="1" applyAlignment="1">
      <alignment vertical="top"/>
    </xf>
    <xf numFmtId="165" fontId="3" fillId="0" borderId="15" xfId="0" applyNumberFormat="1" applyFont="1" applyBorder="1" applyAlignment="1">
      <alignment vertical="top"/>
    </xf>
    <xf numFmtId="165" fontId="4" fillId="0" borderId="17" xfId="0" applyNumberFormat="1" applyFont="1" applyBorder="1" applyAlignment="1">
      <alignment vertical="top"/>
    </xf>
    <xf numFmtId="0" fontId="4" fillId="0" borderId="2" xfId="0" applyFont="1" applyBorder="1" applyAlignment="1"/>
    <xf numFmtId="0" fontId="4" fillId="0" borderId="2" xfId="0" applyFont="1" applyFill="1" applyBorder="1" applyAlignment="1"/>
    <xf numFmtId="0" fontId="11" fillId="0" borderId="2" xfId="0" applyFont="1" applyBorder="1" applyAlignment="1"/>
    <xf numFmtId="0" fontId="4" fillId="0" borderId="2" xfId="0" applyFont="1" applyBorder="1" applyAlignment="1">
      <alignment vertical="top"/>
    </xf>
    <xf numFmtId="165" fontId="4" fillId="0" borderId="12" xfId="0" applyNumberFormat="1" applyFont="1" applyBorder="1" applyAlignment="1" applyProtection="1">
      <alignment vertical="top"/>
      <protection locked="0"/>
    </xf>
    <xf numFmtId="165" fontId="3" fillId="0" borderId="18" xfId="0" applyNumberFormat="1" applyFont="1" applyBorder="1" applyAlignment="1">
      <alignment vertical="top"/>
    </xf>
    <xf numFmtId="0" fontId="4" fillId="0" borderId="19" xfId="0" applyFont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4" fillId="0" borderId="14" xfId="0" applyFont="1" applyBorder="1" applyAlignment="1" applyProtection="1">
      <alignment horizontal="right" vertical="top"/>
      <protection locked="0"/>
    </xf>
    <xf numFmtId="2" fontId="8" fillId="0" borderId="12" xfId="0" applyNumberFormat="1" applyFont="1" applyBorder="1" applyAlignment="1" applyProtection="1">
      <alignment horizontal="left" vertical="top"/>
      <protection locked="0"/>
    </xf>
    <xf numFmtId="2" fontId="4" fillId="0" borderId="12" xfId="0" applyNumberFormat="1" applyFont="1" applyBorder="1" applyAlignment="1" applyProtection="1">
      <alignment horizontal="left" vertical="top"/>
      <protection locked="0"/>
    </xf>
    <xf numFmtId="2" fontId="9" fillId="0" borderId="2" xfId="0" applyNumberFormat="1" applyFont="1" applyBorder="1" applyAlignment="1" applyProtection="1">
      <alignment horizontal="left" vertical="top"/>
      <protection locked="0"/>
    </xf>
    <xf numFmtId="0" fontId="3" fillId="0" borderId="17" xfId="0" applyFont="1" applyBorder="1" applyAlignment="1">
      <alignment horizontal="left" vertical="top"/>
    </xf>
    <xf numFmtId="165" fontId="3" fillId="0" borderId="2" xfId="0" applyNumberFormat="1" applyFont="1" applyBorder="1" applyAlignment="1">
      <alignment vertical="top"/>
    </xf>
    <xf numFmtId="0" fontId="4" fillId="0" borderId="0" xfId="0" applyFont="1" applyBorder="1" applyAlignment="1"/>
    <xf numFmtId="165" fontId="4" fillId="0" borderId="20" xfId="0" applyNumberFormat="1" applyFont="1" applyBorder="1" applyAlignment="1" applyProtection="1">
      <alignment vertical="top"/>
      <protection locked="0"/>
    </xf>
    <xf numFmtId="165" fontId="4" fillId="0" borderId="21" xfId="0" applyNumberFormat="1" applyFont="1" applyBorder="1" applyAlignment="1" applyProtection="1">
      <alignment vertical="top"/>
      <protection locked="0"/>
    </xf>
    <xf numFmtId="165" fontId="4" fillId="0" borderId="12" xfId="0" applyNumberFormat="1" applyFont="1" applyFill="1" applyBorder="1" applyAlignment="1" applyProtection="1">
      <alignment vertical="top"/>
      <protection locked="0"/>
    </xf>
    <xf numFmtId="0" fontId="10" fillId="0" borderId="21" xfId="0" applyFont="1" applyFill="1" applyBorder="1" applyAlignment="1">
      <alignment vertical="top"/>
    </xf>
    <xf numFmtId="2" fontId="3" fillId="0" borderId="21" xfId="0" applyNumberFormat="1" applyFont="1" applyBorder="1" applyAlignment="1" applyProtection="1">
      <alignment horizontal="left" vertical="top"/>
      <protection locked="0"/>
    </xf>
    <xf numFmtId="165" fontId="4" fillId="0" borderId="22" xfId="0" applyNumberFormat="1" applyFont="1" applyBorder="1" applyAlignment="1" applyProtection="1">
      <alignment vertical="top"/>
      <protection locked="0"/>
    </xf>
    <xf numFmtId="165" fontId="4" fillId="0" borderId="16" xfId="0" applyNumberFormat="1" applyFont="1" applyBorder="1" applyAlignment="1" applyProtection="1">
      <alignment vertical="top"/>
      <protection locked="0"/>
    </xf>
    <xf numFmtId="2" fontId="3" fillId="2" borderId="23" xfId="0" applyNumberFormat="1" applyFont="1" applyFill="1" applyBorder="1" applyAlignment="1">
      <alignment vertical="top" wrapText="1"/>
    </xf>
    <xf numFmtId="2" fontId="3" fillId="0" borderId="24" xfId="0" applyNumberFormat="1" applyFont="1" applyBorder="1" applyAlignment="1">
      <alignment vertical="top" wrapText="1"/>
    </xf>
    <xf numFmtId="0" fontId="10" fillId="0" borderId="24" xfId="0" applyFont="1" applyFill="1" applyBorder="1" applyAlignment="1">
      <alignment vertical="top"/>
    </xf>
    <xf numFmtId="2" fontId="3" fillId="0" borderId="24" xfId="0" applyNumberFormat="1" applyFont="1" applyBorder="1" applyAlignment="1">
      <alignment horizontal="left" vertical="top"/>
    </xf>
    <xf numFmtId="165" fontId="3" fillId="0" borderId="25" xfId="0" applyNumberFormat="1" applyFont="1" applyBorder="1" applyAlignment="1">
      <alignment vertical="top"/>
    </xf>
    <xf numFmtId="165" fontId="4" fillId="0" borderId="24" xfId="0" applyNumberFormat="1" applyFont="1" applyBorder="1" applyAlignment="1" applyProtection="1">
      <alignment vertical="top"/>
      <protection locked="0"/>
    </xf>
    <xf numFmtId="2" fontId="3" fillId="0" borderId="26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horizontal="left" vertical="top"/>
    </xf>
    <xf numFmtId="0" fontId="4" fillId="0" borderId="16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165" fontId="3" fillId="0" borderId="29" xfId="0" applyNumberFormat="1" applyFont="1" applyBorder="1" applyAlignment="1">
      <alignment vertical="top"/>
    </xf>
    <xf numFmtId="165" fontId="3" fillId="0" borderId="30" xfId="0" applyNumberFormat="1" applyFont="1" applyBorder="1" applyAlignment="1">
      <alignment vertical="top"/>
    </xf>
    <xf numFmtId="0" fontId="4" fillId="0" borderId="22" xfId="0" applyFont="1" applyBorder="1" applyAlignment="1">
      <alignment vertical="top"/>
    </xf>
    <xf numFmtId="165" fontId="3" fillId="0" borderId="31" xfId="0" applyNumberFormat="1" applyFont="1" applyBorder="1" applyAlignment="1">
      <alignment vertical="top"/>
    </xf>
    <xf numFmtId="165" fontId="4" fillId="0" borderId="14" xfId="0" applyNumberFormat="1" applyFont="1" applyBorder="1" applyAlignment="1">
      <alignment vertical="top"/>
    </xf>
    <xf numFmtId="165" fontId="3" fillId="0" borderId="27" xfId="0" applyNumberFormat="1" applyFont="1" applyBorder="1" applyAlignment="1">
      <alignment vertical="top"/>
    </xf>
    <xf numFmtId="165" fontId="4" fillId="0" borderId="21" xfId="0" applyNumberFormat="1" applyFont="1" applyBorder="1" applyAlignment="1">
      <alignment vertical="top"/>
    </xf>
    <xf numFmtId="165" fontId="4" fillId="0" borderId="21" xfId="0" applyNumberFormat="1" applyFont="1" applyFill="1" applyBorder="1" applyAlignment="1" applyProtection="1">
      <alignment vertical="top"/>
      <protection locked="0"/>
    </xf>
    <xf numFmtId="165" fontId="4" fillId="0" borderId="24" xfId="0" applyNumberFormat="1" applyFont="1" applyBorder="1" applyAlignment="1">
      <alignment vertical="top"/>
    </xf>
    <xf numFmtId="165" fontId="4" fillId="0" borderId="27" xfId="0" applyNumberFormat="1" applyFont="1" applyBorder="1" applyAlignment="1" applyProtection="1">
      <alignment vertical="top"/>
      <protection locked="0"/>
    </xf>
    <xf numFmtId="165" fontId="4" fillId="0" borderId="14" xfId="0" applyNumberFormat="1" applyFont="1" applyBorder="1" applyAlignment="1" applyProtection="1">
      <alignment vertical="top"/>
      <protection locked="0"/>
    </xf>
    <xf numFmtId="2" fontId="1" fillId="3" borderId="0" xfId="0" applyNumberFormat="1" applyFont="1" applyFill="1" applyAlignment="1">
      <alignment horizontal="left" vertical="top"/>
    </xf>
    <xf numFmtId="14" fontId="4" fillId="0" borderId="2" xfId="0" applyNumberFormat="1" applyFont="1" applyFill="1" applyBorder="1" applyAlignment="1"/>
    <xf numFmtId="14" fontId="11" fillId="0" borderId="2" xfId="0" applyNumberFormat="1" applyFont="1" applyBorder="1" applyAlignment="1"/>
    <xf numFmtId="2" fontId="3" fillId="0" borderId="14" xfId="0" applyNumberFormat="1" applyFont="1" applyFill="1" applyBorder="1" applyAlignment="1">
      <alignment vertical="top" wrapText="1"/>
    </xf>
    <xf numFmtId="2" fontId="3" fillId="0" borderId="14" xfId="0" applyNumberFormat="1" applyFont="1" applyBorder="1" applyAlignment="1" applyProtection="1">
      <alignment horizontal="left" vertical="top"/>
      <protection locked="0"/>
    </xf>
    <xf numFmtId="165" fontId="4" fillId="0" borderId="0" xfId="0" applyNumberFormat="1" applyFont="1" applyBorder="1" applyAlignment="1" applyProtection="1">
      <alignment vertical="top"/>
      <protection locked="0"/>
    </xf>
    <xf numFmtId="2" fontId="3" fillId="0" borderId="0" xfId="0" applyNumberFormat="1" applyFont="1" applyBorder="1" applyAlignment="1" applyProtection="1">
      <alignment horizontal="left" vertical="top"/>
      <protection locked="0"/>
    </xf>
    <xf numFmtId="165" fontId="3" fillId="0" borderId="33" xfId="0" applyNumberFormat="1" applyFont="1" applyBorder="1" applyAlignment="1">
      <alignment vertical="top"/>
    </xf>
    <xf numFmtId="165" fontId="4" fillId="0" borderId="19" xfId="0" applyNumberFormat="1" applyFont="1" applyBorder="1" applyAlignment="1" applyProtection="1">
      <alignment vertical="top"/>
      <protection locked="0"/>
    </xf>
    <xf numFmtId="165" fontId="3" fillId="0" borderId="19" xfId="0" applyNumberFormat="1" applyFont="1" applyBorder="1" applyAlignment="1">
      <alignment vertical="top"/>
    </xf>
    <xf numFmtId="165" fontId="4" fillId="3" borderId="2" xfId="0" applyNumberFormat="1" applyFont="1" applyFill="1" applyBorder="1" applyAlignment="1" applyProtection="1">
      <alignment vertical="top"/>
      <protection locked="0"/>
    </xf>
    <xf numFmtId="165" fontId="3" fillId="0" borderId="34" xfId="0" applyNumberFormat="1" applyFont="1" applyBorder="1" applyAlignment="1">
      <alignment vertical="top"/>
    </xf>
    <xf numFmtId="165" fontId="4" fillId="0" borderId="26" xfId="0" applyNumberFormat="1" applyFont="1" applyBorder="1" applyAlignment="1">
      <alignment vertical="top"/>
    </xf>
    <xf numFmtId="2" fontId="3" fillId="0" borderId="0" xfId="0" applyNumberFormat="1" applyFont="1" applyBorder="1" applyAlignment="1">
      <alignment vertical="top" wrapText="1"/>
    </xf>
    <xf numFmtId="2" fontId="3" fillId="0" borderId="0" xfId="0" applyNumberFormat="1" applyFont="1" applyBorder="1" applyAlignment="1">
      <alignment horizontal="left" vertical="top"/>
    </xf>
    <xf numFmtId="2" fontId="3" fillId="0" borderId="26" xfId="0" applyNumberFormat="1" applyFont="1" applyFill="1" applyBorder="1" applyAlignment="1">
      <alignment vertical="top" wrapText="1"/>
    </xf>
    <xf numFmtId="165" fontId="4" fillId="0" borderId="2" xfId="0" applyNumberFormat="1" applyFont="1" applyFill="1" applyBorder="1" applyAlignment="1" applyProtection="1">
      <alignment vertical="top"/>
      <protection locked="0"/>
    </xf>
    <xf numFmtId="165" fontId="4" fillId="0" borderId="22" xfId="0" applyNumberFormat="1" applyFont="1" applyFill="1" applyBorder="1" applyAlignment="1" applyProtection="1">
      <alignment vertical="top"/>
      <protection locked="0"/>
    </xf>
    <xf numFmtId="0" fontId="10" fillId="0" borderId="26" xfId="0" applyFont="1" applyFill="1" applyBorder="1" applyAlignment="1">
      <alignment vertical="top"/>
    </xf>
    <xf numFmtId="0" fontId="4" fillId="0" borderId="34" xfId="0" applyFont="1" applyBorder="1" applyAlignment="1">
      <alignment vertical="top" wrapText="1"/>
    </xf>
    <xf numFmtId="165" fontId="3" fillId="0" borderId="35" xfId="0" applyNumberFormat="1" applyFont="1" applyBorder="1" applyAlignment="1">
      <alignment vertical="top"/>
    </xf>
    <xf numFmtId="165" fontId="3" fillId="0" borderId="36" xfId="0" applyNumberFormat="1" applyFont="1" applyBorder="1" applyAlignment="1">
      <alignment vertical="top"/>
    </xf>
    <xf numFmtId="0" fontId="4" fillId="0" borderId="37" xfId="0" applyFont="1" applyBorder="1" applyAlignment="1">
      <alignment vertical="top" wrapText="1"/>
    </xf>
    <xf numFmtId="165" fontId="4" fillId="0" borderId="37" xfId="0" applyNumberFormat="1" applyFont="1" applyBorder="1" applyAlignment="1">
      <alignment vertical="top"/>
    </xf>
    <xf numFmtId="165" fontId="4" fillId="0" borderId="38" xfId="0" applyNumberFormat="1" applyFont="1" applyBorder="1" applyAlignment="1">
      <alignment vertical="top"/>
    </xf>
    <xf numFmtId="0" fontId="11" fillId="0" borderId="22" xfId="0" applyFont="1" applyBorder="1" applyAlignment="1"/>
    <xf numFmtId="165" fontId="4" fillId="0" borderId="39" xfId="0" applyNumberFormat="1" applyFont="1" applyBorder="1" applyAlignment="1" applyProtection="1">
      <alignment vertical="top"/>
      <protection locked="0"/>
    </xf>
    <xf numFmtId="0" fontId="12" fillId="0" borderId="2" xfId="0" applyNumberFormat="1" applyFont="1" applyBorder="1" applyAlignment="1">
      <alignment vertical="center" wrapText="1"/>
    </xf>
    <xf numFmtId="0" fontId="0" fillId="0" borderId="2" xfId="0" applyBorder="1"/>
    <xf numFmtId="0" fontId="12" fillId="0" borderId="2" xfId="0" applyFont="1" applyBorder="1" applyAlignment="1">
      <alignment vertical="center" wrapText="1"/>
    </xf>
    <xf numFmtId="0" fontId="4" fillId="0" borderId="22" xfId="0" applyFont="1" applyBorder="1" applyAlignment="1" applyProtection="1">
      <alignment vertical="top" wrapText="1"/>
      <protection locked="0"/>
    </xf>
    <xf numFmtId="2" fontId="3" fillId="4" borderId="8" xfId="0" applyNumberFormat="1" applyFont="1" applyFill="1" applyBorder="1" applyAlignment="1">
      <alignment horizontal="center" vertical="top"/>
    </xf>
    <xf numFmtId="2" fontId="3" fillId="4" borderId="9" xfId="0" applyNumberFormat="1" applyFont="1" applyFill="1" applyBorder="1" applyAlignment="1">
      <alignment horizontal="center" vertical="top"/>
    </xf>
    <xf numFmtId="2" fontId="3" fillId="4" borderId="32" xfId="0" applyNumberFormat="1" applyFont="1" applyFill="1" applyBorder="1" applyAlignment="1">
      <alignment horizontal="center" vertical="top"/>
    </xf>
    <xf numFmtId="0" fontId="9" fillId="0" borderId="0" xfId="0" applyFont="1" applyAlignment="1">
      <alignment vertical="top"/>
    </xf>
  </cellXfs>
  <cellStyles count="6">
    <cellStyle name="Comma 2" xfId="1" xr:uid="{00000000-0005-0000-0000-000000000000}"/>
    <cellStyle name="Comma 3" xfId="2" xr:uid="{00000000-0005-0000-0000-000001000000}"/>
    <cellStyle name="Komma 3" xfId="3" xr:uid="{00000000-0005-0000-0000-000002000000}"/>
    <cellStyle name="Komma 3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"/>
  <dimension ref="A1:F11"/>
  <sheetViews>
    <sheetView workbookViewId="0">
      <selection activeCell="C8" sqref="C8"/>
    </sheetView>
  </sheetViews>
  <sheetFormatPr defaultColWidth="15.33203125" defaultRowHeight="13.2" x14ac:dyDescent="0.25"/>
  <cols>
    <col min="1" max="1" width="12" style="27" customWidth="1"/>
    <col min="2" max="2" width="30.88671875" style="23" customWidth="1"/>
    <col min="3" max="3" width="22.6640625" style="23" customWidth="1"/>
    <col min="4" max="4" width="30.5546875" style="23" customWidth="1"/>
    <col min="5" max="5" width="30" style="23" customWidth="1"/>
    <col min="6" max="6" width="25.5546875" style="23" customWidth="1"/>
    <col min="7" max="16384" width="15.33203125" style="23"/>
  </cols>
  <sheetData>
    <row r="1" spans="1:6" s="24" customFormat="1" ht="17.399999999999999" x14ac:dyDescent="0.25">
      <c r="A1" s="33" t="str">
        <f>specificatie!A1</f>
        <v>Specificatie behorende bij de Eigendommenverzekering Overheden van de gemeente West Betuwe</v>
      </c>
      <c r="B1" s="34"/>
      <c r="C1" s="34"/>
    </row>
    <row r="2" spans="1:6" s="24" customFormat="1" ht="17.399999999999999" x14ac:dyDescent="0.25">
      <c r="A2" s="33" t="str">
        <f>specificatie!A2</f>
        <v>Polisnummer : B0100117921</v>
      </c>
      <c r="B2" s="34"/>
      <c r="C2" s="34"/>
    </row>
    <row r="3" spans="1:6" s="24" customFormat="1" ht="15.6" hidden="1" x14ac:dyDescent="0.25">
      <c r="A3" s="35" t="e">
        <f>specificatie!#REF!</f>
        <v>#REF!</v>
      </c>
      <c r="B3" s="34"/>
      <c r="C3" s="34"/>
    </row>
    <row r="4" spans="1:6" s="25" customFormat="1" x14ac:dyDescent="0.25"/>
    <row r="5" spans="1:6" s="25" customFormat="1" x14ac:dyDescent="0.25"/>
    <row r="6" spans="1:6" s="22" customFormat="1" x14ac:dyDescent="0.25">
      <c r="A6" s="26" t="s">
        <v>0</v>
      </c>
      <c r="B6" s="22" t="s">
        <v>1</v>
      </c>
      <c r="C6" s="26" t="s">
        <v>124</v>
      </c>
      <c r="D6" s="26" t="s">
        <v>125</v>
      </c>
      <c r="E6" s="26" t="s">
        <v>126</v>
      </c>
      <c r="F6" s="26" t="s">
        <v>17</v>
      </c>
    </row>
    <row r="7" spans="1:6" s="22" customFormat="1" x14ac:dyDescent="0.25">
      <c r="A7" s="26"/>
      <c r="C7" s="26"/>
      <c r="D7" s="26"/>
      <c r="E7" s="26"/>
    </row>
    <row r="8" spans="1:6" x14ac:dyDescent="0.25">
      <c r="A8" s="27">
        <v>1</v>
      </c>
      <c r="B8" s="23" t="s">
        <v>5</v>
      </c>
      <c r="C8" s="28">
        <f>specificatie!H74</f>
        <v>69436000</v>
      </c>
      <c r="D8" s="28">
        <f>specificatie!H150</f>
        <v>20041000</v>
      </c>
      <c r="E8" s="28">
        <f>specificatie!H212</f>
        <v>33903000</v>
      </c>
      <c r="F8" s="21">
        <f>SUM(C8:E8)</f>
        <v>123380000</v>
      </c>
    </row>
    <row r="9" spans="1:6" x14ac:dyDescent="0.25">
      <c r="A9" s="27">
        <v>2</v>
      </c>
      <c r="B9" s="23" t="s">
        <v>9</v>
      </c>
      <c r="C9" s="28">
        <f>specificatie!H113</f>
        <v>92090000</v>
      </c>
      <c r="D9" s="28">
        <f>specificatie!H169</f>
        <v>30471000</v>
      </c>
      <c r="E9" s="28">
        <f>specificatie!K231</f>
        <v>16114000</v>
      </c>
      <c r="F9" s="21">
        <f>SUM(C9:E9)</f>
        <v>138675000</v>
      </c>
    </row>
    <row r="10" spans="1:6" ht="13.8" thickBot="1" x14ac:dyDescent="0.3">
      <c r="B10" s="23" t="s">
        <v>10</v>
      </c>
      <c r="C10" s="29">
        <f>SUM(C8:C9)</f>
        <v>161526000</v>
      </c>
      <c r="D10" s="29">
        <f>SUM(D8:D9)</f>
        <v>50512000</v>
      </c>
      <c r="E10" s="29">
        <f>SUM(E8:E9)</f>
        <v>50017000</v>
      </c>
      <c r="F10" s="29">
        <f>SUM(F8:F9)</f>
        <v>262055000</v>
      </c>
    </row>
    <row r="11" spans="1:6" ht="13.8" thickTop="1" x14ac:dyDescent="0.25"/>
  </sheetData>
  <phoneticPr fontId="0" type="noConversion"/>
  <printOptions gridLines="1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/>
  <dimension ref="A1:IJ237"/>
  <sheetViews>
    <sheetView tabSelected="1" workbookViewId="0">
      <pane ySplit="4" topLeftCell="A221" activePane="bottomLeft" state="frozen"/>
      <selection pane="bottomLeft" activeCell="F241" sqref="F241"/>
    </sheetView>
  </sheetViews>
  <sheetFormatPr defaultColWidth="15.33203125" defaultRowHeight="11.4" x14ac:dyDescent="0.25"/>
  <cols>
    <col min="1" max="1" width="5.6640625" style="19" customWidth="1"/>
    <col min="2" max="2" width="33.77734375" style="20" bestFit="1" customWidth="1"/>
    <col min="3" max="3" width="18.6640625" style="20" bestFit="1" customWidth="1"/>
    <col min="4" max="5" width="14.88671875" style="20" bestFit="1" customWidth="1"/>
    <col min="6" max="6" width="14" style="20" customWidth="1"/>
    <col min="7" max="7" width="20.44140625" style="21" customWidth="1"/>
    <col min="8" max="8" width="18.5546875" style="21" customWidth="1"/>
    <col min="9" max="10" width="15.33203125" style="21" customWidth="1"/>
    <col min="11" max="11" width="16.109375" style="21" customWidth="1"/>
    <col min="12" max="12" width="19.44140625" style="12" hidden="1" customWidth="1"/>
    <col min="13" max="13" width="20.33203125" style="12" hidden="1" customWidth="1"/>
    <col min="14" max="14" width="19.109375" style="12" hidden="1" customWidth="1"/>
    <col min="15" max="16384" width="15.33203125" style="12"/>
  </cols>
  <sheetData>
    <row r="1" spans="1:244" s="1" customFormat="1" ht="18" thickTop="1" x14ac:dyDescent="0.25">
      <c r="A1" s="36" t="s">
        <v>127</v>
      </c>
      <c r="B1" s="36"/>
      <c r="C1" s="36"/>
      <c r="D1" s="36"/>
      <c r="E1" s="37"/>
      <c r="F1" s="37"/>
      <c r="G1" s="38"/>
      <c r="H1" s="38"/>
      <c r="I1" s="41"/>
      <c r="J1" s="41"/>
      <c r="K1" s="41"/>
      <c r="L1" s="107"/>
      <c r="M1" s="107"/>
      <c r="N1" s="107"/>
    </row>
    <row r="2" spans="1:244" s="1" customFormat="1" ht="17.399999999999999" x14ac:dyDescent="0.25">
      <c r="A2" s="36" t="s">
        <v>128</v>
      </c>
      <c r="B2" s="36"/>
      <c r="C2" s="36"/>
      <c r="D2" s="36"/>
      <c r="E2" s="37"/>
      <c r="F2" s="37"/>
      <c r="G2" s="38"/>
      <c r="H2" s="38"/>
      <c r="I2" s="42"/>
      <c r="J2" s="42"/>
      <c r="K2" s="42"/>
      <c r="L2" s="107"/>
      <c r="M2" s="107"/>
      <c r="N2" s="107"/>
    </row>
    <row r="3" spans="1:244" s="2" customFormat="1" x14ac:dyDescent="0.25">
      <c r="A3" s="39"/>
      <c r="B3" s="40"/>
      <c r="C3" s="40"/>
      <c r="D3" s="40"/>
      <c r="E3" s="40"/>
      <c r="F3" s="40"/>
      <c r="G3" s="138" t="s">
        <v>134</v>
      </c>
      <c r="H3" s="139"/>
      <c r="I3" s="139"/>
      <c r="J3" s="139"/>
      <c r="K3" s="139"/>
      <c r="L3" s="138" t="s">
        <v>131</v>
      </c>
      <c r="M3" s="139"/>
      <c r="N3" s="140"/>
    </row>
    <row r="4" spans="1:244" s="3" customFormat="1" ht="45.6" x14ac:dyDescent="0.25">
      <c r="A4" s="30" t="s">
        <v>0</v>
      </c>
      <c r="B4" s="43" t="s">
        <v>1</v>
      </c>
      <c r="C4" s="43" t="s">
        <v>132</v>
      </c>
      <c r="D4" s="32" t="s">
        <v>2</v>
      </c>
      <c r="E4" s="32" t="s">
        <v>2</v>
      </c>
      <c r="F4" s="31" t="s">
        <v>3</v>
      </c>
      <c r="G4" s="31" t="s">
        <v>3</v>
      </c>
      <c r="H4" s="31" t="s">
        <v>4</v>
      </c>
      <c r="I4" s="32" t="s">
        <v>2</v>
      </c>
      <c r="J4" s="31" t="s">
        <v>3</v>
      </c>
      <c r="K4" s="85" t="s">
        <v>4</v>
      </c>
    </row>
    <row r="5" spans="1:244" s="3" customFormat="1" x14ac:dyDescent="0.25">
      <c r="A5" s="48"/>
      <c r="B5" s="50"/>
      <c r="C5" s="122"/>
      <c r="D5" s="110"/>
      <c r="E5" s="110"/>
      <c r="F5" s="49"/>
      <c r="G5" s="50"/>
      <c r="H5" s="122"/>
      <c r="I5" s="120"/>
      <c r="J5" s="91"/>
      <c r="K5" s="86"/>
    </row>
    <row r="6" spans="1:244" s="3" customFormat="1" ht="13.8" x14ac:dyDescent="0.25">
      <c r="A6" s="51" t="s">
        <v>11</v>
      </c>
      <c r="B6" s="53"/>
      <c r="C6" s="52"/>
      <c r="D6" s="51"/>
      <c r="E6" s="51"/>
      <c r="F6" s="52"/>
      <c r="G6" s="53"/>
      <c r="H6" s="52"/>
      <c r="I6" s="54"/>
      <c r="J6" s="52"/>
      <c r="K6" s="87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4"/>
      <c r="HF6" s="54"/>
      <c r="HG6" s="54"/>
      <c r="HH6" s="54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54"/>
      <c r="IG6" s="54"/>
      <c r="IH6" s="54"/>
      <c r="II6" s="54"/>
      <c r="IJ6" s="54"/>
    </row>
    <row r="7" spans="1:244" s="3" customFormat="1" ht="13.8" x14ac:dyDescent="0.25">
      <c r="A7" s="51"/>
      <c r="B7" s="53"/>
      <c r="C7" s="52"/>
      <c r="D7" s="51"/>
      <c r="E7" s="51"/>
      <c r="F7" s="52"/>
      <c r="G7" s="53"/>
      <c r="H7" s="52"/>
      <c r="I7" s="54"/>
      <c r="J7" s="52"/>
      <c r="K7" s="87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</row>
    <row r="8" spans="1:244" s="2" customFormat="1" x14ac:dyDescent="0.25">
      <c r="A8" s="4" t="s">
        <v>5</v>
      </c>
      <c r="B8" s="44"/>
      <c r="C8" s="5"/>
      <c r="D8" s="111"/>
      <c r="E8" s="111"/>
      <c r="F8" s="5"/>
      <c r="G8" s="44"/>
      <c r="H8" s="5"/>
      <c r="I8" s="121"/>
      <c r="J8" s="92"/>
      <c r="K8" s="88"/>
    </row>
    <row r="9" spans="1:244" s="2" customFormat="1" ht="22.95" customHeight="1" x14ac:dyDescent="0.25">
      <c r="A9" s="4"/>
      <c r="B9" s="73" t="s">
        <v>23</v>
      </c>
      <c r="C9" s="134" t="s">
        <v>133</v>
      </c>
      <c r="D9">
        <v>0</v>
      </c>
      <c r="E9" s="112">
        <f>ROUNDUP(D9*108/105,-3)</f>
        <v>0</v>
      </c>
      <c r="F9" s="117">
        <v>2525000</v>
      </c>
      <c r="G9" s="67">
        <f>ROUNDUP(F9*103.5/101.6,-3)</f>
        <v>2573000</v>
      </c>
      <c r="H9" s="123">
        <f>SUM(E9+G9)</f>
        <v>2573000</v>
      </c>
      <c r="I9" s="112">
        <v>9790789</v>
      </c>
      <c r="J9" s="9">
        <v>1552906</v>
      </c>
      <c r="K9" s="90">
        <f t="shared" ref="K9:K72" si="0">SUM(I9:J9)</f>
        <v>11343695</v>
      </c>
    </row>
    <row r="10" spans="1:244" s="2" customFormat="1" ht="13.2" x14ac:dyDescent="0.25">
      <c r="A10" s="4"/>
      <c r="B10" s="73" t="s">
        <v>24</v>
      </c>
      <c r="C10" s="135"/>
      <c r="D10" s="112">
        <v>49000</v>
      </c>
      <c r="E10" s="112">
        <f t="shared" ref="E10:E73" si="1">ROUNDUP(D10*108/105,-3)</f>
        <v>51000</v>
      </c>
      <c r="F10" s="117"/>
      <c r="G10" s="67">
        <f t="shared" ref="G10:G73" si="2">ROUNDUP(F10*103.5/101.6,-3)</f>
        <v>0</v>
      </c>
      <c r="H10" s="123">
        <f t="shared" ref="H10:H73" si="3">SUM(E10+G10)</f>
        <v>51000</v>
      </c>
      <c r="I10" s="112">
        <v>3575145</v>
      </c>
      <c r="J10" s="9">
        <v>370688</v>
      </c>
      <c r="K10" s="90">
        <f t="shared" si="0"/>
        <v>3945833</v>
      </c>
    </row>
    <row r="11" spans="1:244" s="2" customFormat="1" x14ac:dyDescent="0.25">
      <c r="A11" s="4"/>
      <c r="B11" s="73"/>
      <c r="C11" s="5"/>
      <c r="D11" s="112">
        <v>0</v>
      </c>
      <c r="E11" s="112">
        <f t="shared" si="1"/>
        <v>0</v>
      </c>
      <c r="F11" s="9">
        <v>0</v>
      </c>
      <c r="G11" s="67">
        <f t="shared" si="2"/>
        <v>0</v>
      </c>
      <c r="H11" s="123">
        <f t="shared" si="3"/>
        <v>0</v>
      </c>
      <c r="I11" s="112"/>
      <c r="J11" s="9"/>
      <c r="K11" s="90">
        <f t="shared" si="0"/>
        <v>0</v>
      </c>
    </row>
    <row r="12" spans="1:244" s="2" customFormat="1" ht="27.6" customHeight="1" x14ac:dyDescent="0.25">
      <c r="A12" s="4"/>
      <c r="B12" s="73" t="s">
        <v>25</v>
      </c>
      <c r="C12" s="136" t="s">
        <v>133</v>
      </c>
      <c r="D12">
        <v>0</v>
      </c>
      <c r="E12" s="112">
        <f t="shared" si="1"/>
        <v>0</v>
      </c>
      <c r="F12" s="9">
        <v>1080000</v>
      </c>
      <c r="G12" s="67">
        <f t="shared" si="2"/>
        <v>1101000</v>
      </c>
      <c r="H12" s="123">
        <f t="shared" si="3"/>
        <v>1101000</v>
      </c>
      <c r="I12" s="112">
        <v>822283</v>
      </c>
      <c r="J12" s="9">
        <v>304117</v>
      </c>
      <c r="K12" s="90">
        <f t="shared" si="0"/>
        <v>1126400</v>
      </c>
    </row>
    <row r="13" spans="1:244" s="2" customFormat="1" ht="13.2" x14ac:dyDescent="0.25">
      <c r="A13" s="4"/>
      <c r="B13" s="73" t="s">
        <v>26</v>
      </c>
      <c r="C13" s="135"/>
      <c r="D13" s="112">
        <v>49000</v>
      </c>
      <c r="E13" s="112">
        <f t="shared" si="1"/>
        <v>51000</v>
      </c>
      <c r="F13" s="9">
        <v>0</v>
      </c>
      <c r="G13" s="67">
        <f t="shared" si="2"/>
        <v>0</v>
      </c>
      <c r="H13" s="123">
        <f t="shared" si="3"/>
        <v>51000</v>
      </c>
      <c r="I13" s="112">
        <v>76610</v>
      </c>
      <c r="J13" s="9"/>
      <c r="K13" s="90">
        <f t="shared" si="0"/>
        <v>76610</v>
      </c>
    </row>
    <row r="14" spans="1:244" s="2" customFormat="1" ht="12" x14ac:dyDescent="0.25">
      <c r="A14" s="74" t="s">
        <v>18</v>
      </c>
      <c r="B14" s="73"/>
      <c r="C14" s="5"/>
      <c r="D14" s="112">
        <v>0</v>
      </c>
      <c r="E14" s="112">
        <f t="shared" si="1"/>
        <v>0</v>
      </c>
      <c r="F14" s="9">
        <v>0</v>
      </c>
      <c r="G14" s="67">
        <f t="shared" si="2"/>
        <v>0</v>
      </c>
      <c r="H14" s="123">
        <f t="shared" si="3"/>
        <v>0</v>
      </c>
      <c r="I14" s="112"/>
      <c r="J14" s="9"/>
      <c r="K14" s="90">
        <f t="shared" si="0"/>
        <v>0</v>
      </c>
    </row>
    <row r="15" spans="1:244" s="2" customFormat="1" x14ac:dyDescent="0.25">
      <c r="A15" s="4"/>
      <c r="B15" s="73"/>
      <c r="C15" s="5"/>
      <c r="D15" s="112">
        <v>1105000</v>
      </c>
      <c r="E15" s="112">
        <f t="shared" si="1"/>
        <v>1137000</v>
      </c>
      <c r="F15" s="9">
        <v>0</v>
      </c>
      <c r="G15" s="67">
        <f t="shared" si="2"/>
        <v>0</v>
      </c>
      <c r="H15" s="123">
        <f t="shared" si="3"/>
        <v>1137000</v>
      </c>
      <c r="I15" s="112">
        <v>934645</v>
      </c>
      <c r="J15" s="9"/>
      <c r="K15" s="90">
        <f t="shared" si="0"/>
        <v>934645</v>
      </c>
    </row>
    <row r="16" spans="1:244" s="2" customFormat="1" x14ac:dyDescent="0.25">
      <c r="A16" s="4"/>
      <c r="B16" s="73"/>
      <c r="C16" s="5"/>
      <c r="D16" s="112">
        <v>375000</v>
      </c>
      <c r="E16" s="112">
        <f t="shared" si="1"/>
        <v>386000</v>
      </c>
      <c r="F16" s="9">
        <v>0</v>
      </c>
      <c r="G16" s="67">
        <f t="shared" si="2"/>
        <v>0</v>
      </c>
      <c r="H16" s="123">
        <f t="shared" si="3"/>
        <v>386000</v>
      </c>
      <c r="I16" s="112">
        <v>316656</v>
      </c>
      <c r="J16" s="9"/>
      <c r="K16" s="90">
        <f t="shared" si="0"/>
        <v>316656</v>
      </c>
    </row>
    <row r="17" spans="1:11" s="2" customFormat="1" x14ac:dyDescent="0.25">
      <c r="A17" s="4"/>
      <c r="B17" s="73"/>
      <c r="C17" s="5"/>
      <c r="D17" s="112">
        <v>0</v>
      </c>
      <c r="E17" s="112">
        <f t="shared" si="1"/>
        <v>0</v>
      </c>
      <c r="F17" s="9">
        <v>0</v>
      </c>
      <c r="G17" s="67">
        <f t="shared" si="2"/>
        <v>0</v>
      </c>
      <c r="H17" s="123">
        <f t="shared" si="3"/>
        <v>0</v>
      </c>
      <c r="I17" s="112"/>
      <c r="J17" s="9"/>
      <c r="K17" s="90">
        <f t="shared" si="0"/>
        <v>0</v>
      </c>
    </row>
    <row r="18" spans="1:11" s="2" customFormat="1" x14ac:dyDescent="0.25">
      <c r="A18" s="4" t="s">
        <v>19</v>
      </c>
      <c r="B18" s="73"/>
      <c r="C18" s="5"/>
      <c r="D18" s="112">
        <v>0</v>
      </c>
      <c r="E18" s="112">
        <f t="shared" si="1"/>
        <v>0</v>
      </c>
      <c r="F18" s="9">
        <v>0</v>
      </c>
      <c r="G18" s="67">
        <f t="shared" si="2"/>
        <v>0</v>
      </c>
      <c r="H18" s="123">
        <f t="shared" si="3"/>
        <v>0</v>
      </c>
      <c r="I18" s="112"/>
      <c r="J18" s="9"/>
      <c r="K18" s="90">
        <f t="shared" si="0"/>
        <v>0</v>
      </c>
    </row>
    <row r="19" spans="1:11" s="2" customFormat="1" x14ac:dyDescent="0.25">
      <c r="A19" s="4"/>
      <c r="B19" s="73" t="s">
        <v>27</v>
      </c>
      <c r="C19" s="5"/>
      <c r="D19" s="112">
        <v>1750000</v>
      </c>
      <c r="E19" s="112">
        <f t="shared" si="1"/>
        <v>1800000</v>
      </c>
      <c r="F19" s="9">
        <v>0</v>
      </c>
      <c r="G19" s="67">
        <f t="shared" si="2"/>
        <v>0</v>
      </c>
      <c r="H19" s="123">
        <f t="shared" si="3"/>
        <v>1800000</v>
      </c>
      <c r="I19" s="112">
        <v>1481131</v>
      </c>
      <c r="J19" s="9"/>
      <c r="K19" s="90">
        <f t="shared" si="0"/>
        <v>1481131</v>
      </c>
    </row>
    <row r="20" spans="1:11" s="2" customFormat="1" x14ac:dyDescent="0.25">
      <c r="A20" s="4"/>
      <c r="B20" s="73" t="s">
        <v>27</v>
      </c>
      <c r="C20" s="5"/>
      <c r="D20" s="112">
        <v>1201000</v>
      </c>
      <c r="E20" s="112">
        <f t="shared" si="1"/>
        <v>1236000</v>
      </c>
      <c r="F20" s="9">
        <v>0</v>
      </c>
      <c r="G20" s="67">
        <f t="shared" si="2"/>
        <v>0</v>
      </c>
      <c r="H20" s="123">
        <f t="shared" si="3"/>
        <v>1236000</v>
      </c>
      <c r="I20" s="112">
        <v>1016363</v>
      </c>
      <c r="J20" s="9"/>
      <c r="K20" s="90">
        <f t="shared" si="0"/>
        <v>1016363</v>
      </c>
    </row>
    <row r="21" spans="1:11" s="2" customFormat="1" x14ac:dyDescent="0.25">
      <c r="A21" s="4"/>
      <c r="B21" s="73" t="s">
        <v>27</v>
      </c>
      <c r="C21" s="5"/>
      <c r="D21" s="112">
        <v>3289000</v>
      </c>
      <c r="E21" s="112">
        <f t="shared" si="1"/>
        <v>3383000</v>
      </c>
      <c r="F21" s="9">
        <v>0</v>
      </c>
      <c r="G21" s="67">
        <f t="shared" si="2"/>
        <v>0</v>
      </c>
      <c r="H21" s="123">
        <f t="shared" si="3"/>
        <v>3383000</v>
      </c>
      <c r="I21" s="112">
        <v>2783505</v>
      </c>
      <c r="J21" s="9"/>
      <c r="K21" s="90">
        <f t="shared" si="0"/>
        <v>2783505</v>
      </c>
    </row>
    <row r="22" spans="1:11" s="2" customFormat="1" x14ac:dyDescent="0.25">
      <c r="A22" s="4"/>
      <c r="B22" s="73" t="s">
        <v>27</v>
      </c>
      <c r="C22" s="5"/>
      <c r="D22" s="112">
        <v>2535000</v>
      </c>
      <c r="E22" s="112">
        <f t="shared" si="1"/>
        <v>2608000</v>
      </c>
      <c r="F22" s="9">
        <v>0</v>
      </c>
      <c r="G22" s="67">
        <f t="shared" si="2"/>
        <v>0</v>
      </c>
      <c r="H22" s="123">
        <f t="shared" si="3"/>
        <v>2608000</v>
      </c>
      <c r="I22" s="112">
        <v>2145087</v>
      </c>
      <c r="J22" s="9"/>
      <c r="K22" s="90">
        <f t="shared" si="0"/>
        <v>2145087</v>
      </c>
    </row>
    <row r="23" spans="1:11" s="2" customFormat="1" x14ac:dyDescent="0.25">
      <c r="A23" s="4"/>
      <c r="B23" s="73" t="s">
        <v>27</v>
      </c>
      <c r="C23" s="5"/>
      <c r="D23" s="112">
        <v>7059000</v>
      </c>
      <c r="E23" s="112">
        <f t="shared" si="1"/>
        <v>7261000</v>
      </c>
      <c r="F23" s="9">
        <v>0</v>
      </c>
      <c r="G23" s="67">
        <f t="shared" si="2"/>
        <v>0</v>
      </c>
      <c r="H23" s="123">
        <f t="shared" si="3"/>
        <v>7261000</v>
      </c>
      <c r="I23" s="112">
        <v>5975599</v>
      </c>
      <c r="J23" s="9"/>
      <c r="K23" s="90">
        <f t="shared" si="0"/>
        <v>5975599</v>
      </c>
    </row>
    <row r="24" spans="1:11" s="2" customFormat="1" x14ac:dyDescent="0.25">
      <c r="A24" s="4"/>
      <c r="B24" s="73" t="s">
        <v>27</v>
      </c>
      <c r="C24" s="5"/>
      <c r="D24" s="112">
        <v>2776000</v>
      </c>
      <c r="E24" s="112">
        <f t="shared" si="1"/>
        <v>2856000</v>
      </c>
      <c r="F24" s="9">
        <v>0</v>
      </c>
      <c r="G24" s="67">
        <f t="shared" si="2"/>
        <v>0</v>
      </c>
      <c r="H24" s="123">
        <f t="shared" si="3"/>
        <v>2856000</v>
      </c>
      <c r="I24" s="112">
        <v>2349381</v>
      </c>
      <c r="J24" s="9"/>
      <c r="K24" s="90">
        <f t="shared" si="0"/>
        <v>2349381</v>
      </c>
    </row>
    <row r="25" spans="1:11" s="2" customFormat="1" x14ac:dyDescent="0.25">
      <c r="A25" s="4"/>
      <c r="B25" s="73" t="s">
        <v>27</v>
      </c>
      <c r="C25" s="5"/>
      <c r="D25" s="112">
        <v>1570000</v>
      </c>
      <c r="E25" s="112">
        <f t="shared" si="1"/>
        <v>1615000</v>
      </c>
      <c r="F25" s="9">
        <v>0</v>
      </c>
      <c r="G25" s="67">
        <f t="shared" si="2"/>
        <v>0</v>
      </c>
      <c r="H25" s="123">
        <f t="shared" si="3"/>
        <v>1615000</v>
      </c>
      <c r="I25" s="112">
        <v>1327911</v>
      </c>
      <c r="J25" s="9"/>
      <c r="K25" s="90">
        <f t="shared" si="0"/>
        <v>1327911</v>
      </c>
    </row>
    <row r="26" spans="1:11" s="2" customFormat="1" x14ac:dyDescent="0.25">
      <c r="A26" s="4"/>
      <c r="B26" s="73" t="s">
        <v>27</v>
      </c>
      <c r="C26" s="5"/>
      <c r="D26" s="112">
        <v>2341000</v>
      </c>
      <c r="E26" s="112">
        <f t="shared" si="1"/>
        <v>2408000</v>
      </c>
      <c r="F26" s="9">
        <v>0</v>
      </c>
      <c r="G26" s="67">
        <f t="shared" si="2"/>
        <v>0</v>
      </c>
      <c r="H26" s="123">
        <f t="shared" si="3"/>
        <v>2408000</v>
      </c>
      <c r="I26" s="112">
        <v>1981652</v>
      </c>
      <c r="J26" s="9"/>
      <c r="K26" s="90">
        <f t="shared" si="0"/>
        <v>1981652</v>
      </c>
    </row>
    <row r="27" spans="1:11" s="2" customFormat="1" x14ac:dyDescent="0.25">
      <c r="A27" s="4"/>
      <c r="B27" s="73" t="s">
        <v>27</v>
      </c>
      <c r="C27" s="5"/>
      <c r="D27" s="112">
        <v>1630000</v>
      </c>
      <c r="E27" s="112">
        <f t="shared" si="1"/>
        <v>1677000</v>
      </c>
      <c r="F27" s="9">
        <v>0</v>
      </c>
      <c r="G27" s="67">
        <f t="shared" si="2"/>
        <v>0</v>
      </c>
      <c r="H27" s="123">
        <f t="shared" si="3"/>
        <v>1677000</v>
      </c>
      <c r="I27" s="112">
        <v>1378984</v>
      </c>
      <c r="J27" s="9"/>
      <c r="K27" s="90">
        <f t="shared" si="0"/>
        <v>1378984</v>
      </c>
    </row>
    <row r="28" spans="1:11" s="2" customFormat="1" x14ac:dyDescent="0.25">
      <c r="A28" s="4"/>
      <c r="B28" s="73" t="s">
        <v>27</v>
      </c>
      <c r="C28" s="5"/>
      <c r="D28" s="112">
        <v>1329000</v>
      </c>
      <c r="E28" s="112">
        <f t="shared" si="1"/>
        <v>1367000</v>
      </c>
      <c r="F28" s="9">
        <v>0</v>
      </c>
      <c r="G28" s="67">
        <f t="shared" si="2"/>
        <v>0</v>
      </c>
      <c r="H28" s="123">
        <f t="shared" si="3"/>
        <v>1367000</v>
      </c>
      <c r="I28" s="112">
        <v>1123617</v>
      </c>
      <c r="J28" s="9"/>
      <c r="K28" s="90">
        <f t="shared" si="0"/>
        <v>1123617</v>
      </c>
    </row>
    <row r="29" spans="1:11" s="2" customFormat="1" x14ac:dyDescent="0.25">
      <c r="A29" s="4"/>
      <c r="B29" s="73" t="s">
        <v>27</v>
      </c>
      <c r="C29" s="5"/>
      <c r="D29" s="112">
        <v>2221000</v>
      </c>
      <c r="E29" s="112">
        <f t="shared" si="1"/>
        <v>2285000</v>
      </c>
      <c r="F29" s="9">
        <v>0</v>
      </c>
      <c r="G29" s="67">
        <f t="shared" si="2"/>
        <v>0</v>
      </c>
      <c r="H29" s="123">
        <f t="shared" si="3"/>
        <v>2285000</v>
      </c>
      <c r="I29" s="112">
        <v>1879505</v>
      </c>
      <c r="J29" s="9"/>
      <c r="K29" s="90">
        <f t="shared" si="0"/>
        <v>1879505</v>
      </c>
    </row>
    <row r="30" spans="1:11" s="2" customFormat="1" x14ac:dyDescent="0.25">
      <c r="A30" s="4"/>
      <c r="B30" s="73" t="s">
        <v>27</v>
      </c>
      <c r="C30" s="5"/>
      <c r="D30" s="112">
        <v>2716000</v>
      </c>
      <c r="E30" s="112">
        <f t="shared" si="1"/>
        <v>2794000</v>
      </c>
      <c r="F30" s="9">
        <v>0</v>
      </c>
      <c r="G30" s="67">
        <f t="shared" si="2"/>
        <v>0</v>
      </c>
      <c r="H30" s="123">
        <f t="shared" si="3"/>
        <v>2794000</v>
      </c>
      <c r="I30" s="112">
        <v>2298307</v>
      </c>
      <c r="J30" s="9"/>
      <c r="K30" s="90">
        <f t="shared" si="0"/>
        <v>2298307</v>
      </c>
    </row>
    <row r="31" spans="1:11" s="2" customFormat="1" x14ac:dyDescent="0.25">
      <c r="A31" s="4"/>
      <c r="B31" s="73" t="s">
        <v>28</v>
      </c>
      <c r="C31" s="5"/>
      <c r="D31" s="112">
        <v>25000</v>
      </c>
      <c r="E31" s="112">
        <f t="shared" si="1"/>
        <v>26000</v>
      </c>
      <c r="F31" s="9">
        <v>0</v>
      </c>
      <c r="G31" s="67">
        <f t="shared" si="2"/>
        <v>0</v>
      </c>
      <c r="H31" s="123">
        <f t="shared" si="3"/>
        <v>26000</v>
      </c>
      <c r="I31" s="112">
        <v>20429</v>
      </c>
      <c r="J31" s="9"/>
      <c r="K31" s="90">
        <f t="shared" si="0"/>
        <v>20429</v>
      </c>
    </row>
    <row r="32" spans="1:11" s="2" customFormat="1" x14ac:dyDescent="0.25">
      <c r="A32" s="4"/>
      <c r="B32" s="73" t="s">
        <v>29</v>
      </c>
      <c r="C32" s="5"/>
      <c r="D32" s="112">
        <v>0</v>
      </c>
      <c r="E32" s="112">
        <f t="shared" si="1"/>
        <v>0</v>
      </c>
      <c r="F32" s="9">
        <v>0</v>
      </c>
      <c r="G32" s="67">
        <f t="shared" si="2"/>
        <v>0</v>
      </c>
      <c r="H32" s="123">
        <f t="shared" si="3"/>
        <v>0</v>
      </c>
      <c r="I32" s="112"/>
      <c r="J32" s="9"/>
      <c r="K32" s="90">
        <f t="shared" si="0"/>
        <v>0</v>
      </c>
    </row>
    <row r="33" spans="1:11" s="2" customFormat="1" x14ac:dyDescent="0.25">
      <c r="A33" s="4"/>
      <c r="B33" s="73"/>
      <c r="C33" s="5"/>
      <c r="D33" s="112">
        <v>0</v>
      </c>
      <c r="E33" s="112">
        <f t="shared" si="1"/>
        <v>0</v>
      </c>
      <c r="F33" s="9">
        <v>0</v>
      </c>
      <c r="G33" s="67">
        <f t="shared" si="2"/>
        <v>0</v>
      </c>
      <c r="H33" s="123">
        <f t="shared" si="3"/>
        <v>0</v>
      </c>
      <c r="I33" s="112"/>
      <c r="J33" s="9"/>
      <c r="K33" s="90">
        <f t="shared" si="0"/>
        <v>0</v>
      </c>
    </row>
    <row r="34" spans="1:11" s="2" customFormat="1" ht="12" x14ac:dyDescent="0.25">
      <c r="A34" s="74" t="s">
        <v>20</v>
      </c>
      <c r="B34" s="73" t="s">
        <v>30</v>
      </c>
      <c r="C34" s="5"/>
      <c r="D34" s="112">
        <v>1087000</v>
      </c>
      <c r="E34" s="112">
        <f t="shared" si="1"/>
        <v>1119000</v>
      </c>
      <c r="F34" s="9">
        <v>0</v>
      </c>
      <c r="G34" s="67">
        <f t="shared" si="2"/>
        <v>0</v>
      </c>
      <c r="H34" s="123">
        <f t="shared" si="3"/>
        <v>1119000</v>
      </c>
      <c r="I34" s="112">
        <v>919323</v>
      </c>
      <c r="J34" s="9"/>
      <c r="K34" s="90">
        <f t="shared" si="0"/>
        <v>919323</v>
      </c>
    </row>
    <row r="35" spans="1:11" s="2" customFormat="1" x14ac:dyDescent="0.25">
      <c r="A35" s="4"/>
      <c r="B35" s="73" t="s">
        <v>31</v>
      </c>
      <c r="C35" s="5"/>
      <c r="D35" s="112">
        <v>19000</v>
      </c>
      <c r="E35" s="112">
        <f t="shared" si="1"/>
        <v>20000</v>
      </c>
      <c r="F35" s="9">
        <v>0</v>
      </c>
      <c r="G35" s="67">
        <f t="shared" si="2"/>
        <v>0</v>
      </c>
      <c r="H35" s="123">
        <f t="shared" si="3"/>
        <v>20000</v>
      </c>
      <c r="I35" s="112">
        <v>15322</v>
      </c>
      <c r="J35" s="9"/>
      <c r="K35" s="90">
        <f t="shared" si="0"/>
        <v>15322</v>
      </c>
    </row>
    <row r="36" spans="1:11" s="2" customFormat="1" x14ac:dyDescent="0.25">
      <c r="A36" s="4"/>
      <c r="B36" s="73" t="s">
        <v>31</v>
      </c>
      <c r="C36" s="5"/>
      <c r="D36" s="112">
        <v>19000</v>
      </c>
      <c r="E36" s="112">
        <f t="shared" si="1"/>
        <v>20000</v>
      </c>
      <c r="F36" s="9">
        <v>0</v>
      </c>
      <c r="G36" s="67">
        <f t="shared" si="2"/>
        <v>0</v>
      </c>
      <c r="H36" s="123">
        <f t="shared" si="3"/>
        <v>20000</v>
      </c>
      <c r="I36" s="112">
        <v>15322</v>
      </c>
      <c r="J36" s="9"/>
      <c r="K36" s="90">
        <f t="shared" si="0"/>
        <v>15322</v>
      </c>
    </row>
    <row r="37" spans="1:11" s="2" customFormat="1" x14ac:dyDescent="0.25">
      <c r="A37" s="4"/>
      <c r="B37" s="73" t="s">
        <v>31</v>
      </c>
      <c r="C37" s="5"/>
      <c r="D37" s="112">
        <v>13000</v>
      </c>
      <c r="E37" s="112">
        <f t="shared" si="1"/>
        <v>14000</v>
      </c>
      <c r="F37" s="9">
        <v>0</v>
      </c>
      <c r="G37" s="67">
        <f t="shared" si="2"/>
        <v>0</v>
      </c>
      <c r="H37" s="123">
        <f t="shared" si="3"/>
        <v>14000</v>
      </c>
      <c r="I37" s="112">
        <v>10215</v>
      </c>
      <c r="J37" s="9"/>
      <c r="K37" s="90">
        <f t="shared" si="0"/>
        <v>10215</v>
      </c>
    </row>
    <row r="38" spans="1:11" s="2" customFormat="1" x14ac:dyDescent="0.25">
      <c r="A38" s="4"/>
      <c r="B38" s="73"/>
      <c r="C38" s="5"/>
      <c r="D38" s="112">
        <v>0</v>
      </c>
      <c r="E38" s="112">
        <f t="shared" si="1"/>
        <v>0</v>
      </c>
      <c r="F38" s="9">
        <v>0</v>
      </c>
      <c r="G38" s="67">
        <f t="shared" si="2"/>
        <v>0</v>
      </c>
      <c r="H38" s="123">
        <f t="shared" si="3"/>
        <v>0</v>
      </c>
      <c r="I38" s="112"/>
      <c r="J38" s="9"/>
      <c r="K38" s="90">
        <f t="shared" si="0"/>
        <v>0</v>
      </c>
    </row>
    <row r="39" spans="1:11" s="2" customFormat="1" ht="12" x14ac:dyDescent="0.25">
      <c r="A39" s="74" t="s">
        <v>21</v>
      </c>
      <c r="B39" s="73"/>
      <c r="C39" s="5"/>
      <c r="D39" s="112">
        <v>0</v>
      </c>
      <c r="E39" s="112">
        <f t="shared" si="1"/>
        <v>0</v>
      </c>
      <c r="F39" s="9">
        <v>0</v>
      </c>
      <c r="G39" s="67">
        <f t="shared" si="2"/>
        <v>0</v>
      </c>
      <c r="H39" s="123">
        <f t="shared" si="3"/>
        <v>0</v>
      </c>
      <c r="I39" s="112"/>
      <c r="J39" s="9"/>
      <c r="K39" s="90">
        <f t="shared" si="0"/>
        <v>0</v>
      </c>
    </row>
    <row r="40" spans="1:11" s="2" customFormat="1" x14ac:dyDescent="0.25">
      <c r="A40" s="4"/>
      <c r="B40" s="73" t="s">
        <v>32</v>
      </c>
      <c r="C40" s="5"/>
      <c r="D40" s="112">
        <v>574000</v>
      </c>
      <c r="E40" s="112">
        <f t="shared" si="1"/>
        <v>591000</v>
      </c>
      <c r="F40" s="9">
        <v>0</v>
      </c>
      <c r="G40" s="67">
        <f t="shared" si="2"/>
        <v>0</v>
      </c>
      <c r="H40" s="123">
        <f t="shared" si="3"/>
        <v>591000</v>
      </c>
      <c r="I40" s="112">
        <v>485198</v>
      </c>
      <c r="J40" s="9"/>
      <c r="K40" s="90">
        <f t="shared" si="0"/>
        <v>485198</v>
      </c>
    </row>
    <row r="41" spans="1:11" s="2" customFormat="1" x14ac:dyDescent="0.25">
      <c r="A41" s="4"/>
      <c r="B41" s="73" t="s">
        <v>33</v>
      </c>
      <c r="C41" s="5"/>
      <c r="D41" s="112">
        <v>103000</v>
      </c>
      <c r="E41" s="112">
        <f t="shared" si="1"/>
        <v>106000</v>
      </c>
      <c r="F41" s="9">
        <v>9000</v>
      </c>
      <c r="G41" s="67">
        <f t="shared" si="2"/>
        <v>10000</v>
      </c>
      <c r="H41" s="123">
        <f t="shared" si="3"/>
        <v>116000</v>
      </c>
      <c r="I41" s="112">
        <v>86825</v>
      </c>
      <c r="J41" s="9">
        <v>7148</v>
      </c>
      <c r="K41" s="90">
        <f t="shared" si="0"/>
        <v>93973</v>
      </c>
    </row>
    <row r="42" spans="1:11" s="2" customFormat="1" x14ac:dyDescent="0.25">
      <c r="A42" s="4"/>
      <c r="B42" s="73" t="s">
        <v>34</v>
      </c>
      <c r="C42" s="5"/>
      <c r="D42" s="112">
        <v>34000</v>
      </c>
      <c r="E42" s="112">
        <f t="shared" si="1"/>
        <v>35000</v>
      </c>
      <c r="F42" s="9">
        <v>0</v>
      </c>
      <c r="G42" s="67">
        <f t="shared" si="2"/>
        <v>0</v>
      </c>
      <c r="H42" s="123">
        <f t="shared" si="3"/>
        <v>35000</v>
      </c>
      <c r="I42" s="112">
        <v>27580</v>
      </c>
      <c r="J42" s="9"/>
      <c r="K42" s="90">
        <f t="shared" si="0"/>
        <v>27580</v>
      </c>
    </row>
    <row r="43" spans="1:11" s="2" customFormat="1" x14ac:dyDescent="0.25">
      <c r="A43" s="4"/>
      <c r="B43" s="73" t="s">
        <v>34</v>
      </c>
      <c r="C43" s="5"/>
      <c r="D43" s="112">
        <v>19000</v>
      </c>
      <c r="E43" s="112">
        <f t="shared" si="1"/>
        <v>20000</v>
      </c>
      <c r="F43" s="9">
        <v>0</v>
      </c>
      <c r="G43" s="67">
        <f t="shared" si="2"/>
        <v>0</v>
      </c>
      <c r="H43" s="123">
        <f t="shared" si="3"/>
        <v>20000</v>
      </c>
      <c r="I43" s="112">
        <v>15322</v>
      </c>
      <c r="J43" s="9"/>
      <c r="K43" s="90">
        <f t="shared" si="0"/>
        <v>15322</v>
      </c>
    </row>
    <row r="44" spans="1:11" s="2" customFormat="1" x14ac:dyDescent="0.25">
      <c r="A44" s="4"/>
      <c r="B44" s="73" t="s">
        <v>34</v>
      </c>
      <c r="C44" s="5"/>
      <c r="D44" s="112">
        <v>79000</v>
      </c>
      <c r="E44" s="112">
        <f t="shared" si="1"/>
        <v>82000</v>
      </c>
      <c r="F44" s="9">
        <v>0</v>
      </c>
      <c r="G44" s="67">
        <f t="shared" si="2"/>
        <v>0</v>
      </c>
      <c r="H44" s="123">
        <f t="shared" si="3"/>
        <v>82000</v>
      </c>
      <c r="I44" s="112">
        <v>66396</v>
      </c>
      <c r="J44" s="9"/>
      <c r="K44" s="90">
        <f t="shared" si="0"/>
        <v>66396</v>
      </c>
    </row>
    <row r="45" spans="1:11" s="2" customFormat="1" x14ac:dyDescent="0.25">
      <c r="A45" s="4"/>
      <c r="B45" s="73" t="s">
        <v>34</v>
      </c>
      <c r="C45" s="5"/>
      <c r="D45" s="112">
        <v>31000</v>
      </c>
      <c r="E45" s="112">
        <f t="shared" si="1"/>
        <v>32000</v>
      </c>
      <c r="F45" s="9">
        <v>0</v>
      </c>
      <c r="G45" s="67">
        <f t="shared" si="2"/>
        <v>0</v>
      </c>
      <c r="H45" s="123">
        <f t="shared" si="3"/>
        <v>32000</v>
      </c>
      <c r="I45" s="112">
        <v>25537</v>
      </c>
      <c r="J45" s="9"/>
      <c r="K45" s="90">
        <f t="shared" si="0"/>
        <v>25537</v>
      </c>
    </row>
    <row r="46" spans="1:11" s="2" customFormat="1" x14ac:dyDescent="0.25">
      <c r="A46" s="4"/>
      <c r="B46" s="73" t="s">
        <v>34</v>
      </c>
      <c r="C46" s="5"/>
      <c r="D46" s="112">
        <v>86000</v>
      </c>
      <c r="E46" s="112">
        <f t="shared" si="1"/>
        <v>89000</v>
      </c>
      <c r="F46" s="9">
        <v>0</v>
      </c>
      <c r="G46" s="67">
        <f t="shared" si="2"/>
        <v>0</v>
      </c>
      <c r="H46" s="123">
        <f t="shared" si="3"/>
        <v>89000</v>
      </c>
      <c r="I46" s="112">
        <v>71503</v>
      </c>
      <c r="J46" s="9"/>
      <c r="K46" s="90">
        <f t="shared" si="0"/>
        <v>71503</v>
      </c>
    </row>
    <row r="47" spans="1:11" s="2" customFormat="1" x14ac:dyDescent="0.25">
      <c r="A47" s="4"/>
      <c r="B47" s="73" t="s">
        <v>34</v>
      </c>
      <c r="C47" s="5"/>
      <c r="D47" s="112">
        <v>61000</v>
      </c>
      <c r="E47" s="112">
        <f t="shared" si="1"/>
        <v>63000</v>
      </c>
      <c r="F47" s="9">
        <v>0</v>
      </c>
      <c r="G47" s="67">
        <f t="shared" si="2"/>
        <v>0</v>
      </c>
      <c r="H47" s="123">
        <f t="shared" si="3"/>
        <v>63000</v>
      </c>
      <c r="I47" s="112">
        <v>51073</v>
      </c>
      <c r="J47" s="9"/>
      <c r="K47" s="90">
        <f t="shared" si="0"/>
        <v>51073</v>
      </c>
    </row>
    <row r="48" spans="1:11" s="2" customFormat="1" x14ac:dyDescent="0.25">
      <c r="A48" s="4"/>
      <c r="B48" s="73" t="s">
        <v>34</v>
      </c>
      <c r="C48" s="5"/>
      <c r="D48" s="112">
        <v>25000</v>
      </c>
      <c r="E48" s="112">
        <f t="shared" si="1"/>
        <v>26000</v>
      </c>
      <c r="F48" s="9">
        <v>0</v>
      </c>
      <c r="G48" s="67">
        <f t="shared" si="2"/>
        <v>0</v>
      </c>
      <c r="H48" s="123">
        <f t="shared" si="3"/>
        <v>26000</v>
      </c>
      <c r="I48" s="112">
        <v>20429</v>
      </c>
      <c r="J48" s="9"/>
      <c r="K48" s="90">
        <f t="shared" si="0"/>
        <v>20429</v>
      </c>
    </row>
    <row r="49" spans="1:11" s="2" customFormat="1" ht="12" x14ac:dyDescent="0.25">
      <c r="A49" s="74" t="s">
        <v>22</v>
      </c>
      <c r="B49" s="73"/>
      <c r="C49" s="5"/>
      <c r="D49" s="112">
        <v>0</v>
      </c>
      <c r="E49" s="112">
        <f t="shared" si="1"/>
        <v>0</v>
      </c>
      <c r="F49" s="9">
        <v>0</v>
      </c>
      <c r="G49" s="67">
        <f t="shared" si="2"/>
        <v>0</v>
      </c>
      <c r="H49" s="123">
        <f t="shared" si="3"/>
        <v>0</v>
      </c>
      <c r="I49" s="112"/>
      <c r="J49" s="9"/>
      <c r="K49" s="90">
        <f t="shared" si="0"/>
        <v>0</v>
      </c>
    </row>
    <row r="50" spans="1:11" x14ac:dyDescent="0.25">
      <c r="A50" s="6"/>
      <c r="B50" s="45" t="s">
        <v>35</v>
      </c>
      <c r="C50" s="7"/>
      <c r="D50" s="112">
        <v>465000</v>
      </c>
      <c r="E50" s="112">
        <f t="shared" si="1"/>
        <v>479000</v>
      </c>
      <c r="F50" s="9">
        <v>0</v>
      </c>
      <c r="G50" s="67">
        <f t="shared" si="2"/>
        <v>0</v>
      </c>
      <c r="H50" s="123">
        <f t="shared" si="3"/>
        <v>479000</v>
      </c>
      <c r="I50" s="112">
        <v>393266</v>
      </c>
      <c r="J50" s="9"/>
      <c r="K50" s="90">
        <f t="shared" si="0"/>
        <v>393266</v>
      </c>
    </row>
    <row r="51" spans="1:11" x14ac:dyDescent="0.25">
      <c r="A51" s="6"/>
      <c r="B51" s="45"/>
      <c r="C51" s="7"/>
      <c r="D51" s="112">
        <v>1075000</v>
      </c>
      <c r="E51" s="112">
        <f t="shared" si="1"/>
        <v>1106000</v>
      </c>
      <c r="F51" s="9">
        <v>0</v>
      </c>
      <c r="G51" s="67">
        <f t="shared" si="2"/>
        <v>0</v>
      </c>
      <c r="H51" s="123">
        <f t="shared" si="3"/>
        <v>1106000</v>
      </c>
      <c r="I51" s="112">
        <v>909108</v>
      </c>
      <c r="J51" s="9"/>
      <c r="K51" s="90">
        <f t="shared" si="0"/>
        <v>909108</v>
      </c>
    </row>
    <row r="52" spans="1:11" x14ac:dyDescent="0.25">
      <c r="A52" s="6"/>
      <c r="B52" s="45" t="s">
        <v>36</v>
      </c>
      <c r="C52" s="7"/>
      <c r="D52" s="112">
        <v>331000</v>
      </c>
      <c r="E52" s="112">
        <f t="shared" si="1"/>
        <v>341000</v>
      </c>
      <c r="F52" s="9">
        <v>0</v>
      </c>
      <c r="G52" s="67">
        <f t="shared" si="2"/>
        <v>0</v>
      </c>
      <c r="H52" s="123">
        <f t="shared" si="3"/>
        <v>341000</v>
      </c>
      <c r="I52" s="112">
        <v>280136</v>
      </c>
      <c r="J52" s="9"/>
      <c r="K52" s="90">
        <f t="shared" si="0"/>
        <v>280136</v>
      </c>
    </row>
    <row r="53" spans="1:11" x14ac:dyDescent="0.25">
      <c r="A53" s="6"/>
      <c r="B53" s="45" t="s">
        <v>37</v>
      </c>
      <c r="C53" s="7"/>
      <c r="D53" s="112">
        <v>906000</v>
      </c>
      <c r="E53" s="112">
        <f t="shared" si="1"/>
        <v>932000</v>
      </c>
      <c r="F53" s="9">
        <v>0</v>
      </c>
      <c r="G53" s="67">
        <f t="shared" si="2"/>
        <v>0</v>
      </c>
      <c r="H53" s="123">
        <f t="shared" si="3"/>
        <v>932000</v>
      </c>
      <c r="I53" s="112">
        <v>766102</v>
      </c>
      <c r="J53" s="9"/>
      <c r="K53" s="90">
        <f t="shared" si="0"/>
        <v>766102</v>
      </c>
    </row>
    <row r="54" spans="1:11" x14ac:dyDescent="0.25">
      <c r="A54" s="6"/>
      <c r="B54" s="45"/>
      <c r="C54" s="7"/>
      <c r="D54" s="112">
        <v>0</v>
      </c>
      <c r="E54" s="112">
        <f t="shared" si="1"/>
        <v>0</v>
      </c>
      <c r="F54" s="9">
        <v>0</v>
      </c>
      <c r="G54" s="67">
        <f t="shared" si="2"/>
        <v>0</v>
      </c>
      <c r="H54" s="123">
        <f t="shared" si="3"/>
        <v>0</v>
      </c>
      <c r="I54" s="112"/>
      <c r="J54" s="9"/>
      <c r="K54" s="90">
        <f t="shared" si="0"/>
        <v>0</v>
      </c>
    </row>
    <row r="55" spans="1:11" x14ac:dyDescent="0.25">
      <c r="A55" s="6"/>
      <c r="B55" s="45" t="s">
        <v>38</v>
      </c>
      <c r="C55" s="7"/>
      <c r="D55" s="112">
        <v>61000</v>
      </c>
      <c r="E55" s="112">
        <f t="shared" si="1"/>
        <v>63000</v>
      </c>
      <c r="F55" s="9">
        <v>0</v>
      </c>
      <c r="G55" s="67">
        <f t="shared" si="2"/>
        <v>0</v>
      </c>
      <c r="H55" s="123">
        <f t="shared" si="3"/>
        <v>63000</v>
      </c>
      <c r="I55" s="112">
        <v>51073</v>
      </c>
      <c r="J55" s="9"/>
      <c r="K55" s="90">
        <f t="shared" si="0"/>
        <v>51073</v>
      </c>
    </row>
    <row r="56" spans="1:11" x14ac:dyDescent="0.25">
      <c r="A56" s="6"/>
      <c r="B56" s="45" t="s">
        <v>39</v>
      </c>
      <c r="C56" s="7"/>
      <c r="D56" s="112">
        <v>1262000</v>
      </c>
      <c r="E56" s="112">
        <f t="shared" si="1"/>
        <v>1299000</v>
      </c>
      <c r="F56" s="9">
        <v>0</v>
      </c>
      <c r="G56" s="67">
        <f t="shared" si="2"/>
        <v>0</v>
      </c>
      <c r="H56" s="123">
        <f t="shared" si="3"/>
        <v>1299000</v>
      </c>
      <c r="I56" s="112">
        <v>1067436</v>
      </c>
      <c r="J56" s="9"/>
      <c r="K56" s="90">
        <f t="shared" si="0"/>
        <v>1067436</v>
      </c>
    </row>
    <row r="57" spans="1:11" x14ac:dyDescent="0.25">
      <c r="A57" s="6"/>
      <c r="B57" s="45" t="s">
        <v>40</v>
      </c>
      <c r="C57" s="7"/>
      <c r="D57" s="112">
        <v>303000</v>
      </c>
      <c r="E57" s="112">
        <f t="shared" si="1"/>
        <v>312000</v>
      </c>
      <c r="F57" s="9">
        <v>0</v>
      </c>
      <c r="G57" s="67">
        <f t="shared" si="2"/>
        <v>0</v>
      </c>
      <c r="H57" s="123">
        <f t="shared" si="3"/>
        <v>312000</v>
      </c>
      <c r="I57" s="112">
        <v>255367</v>
      </c>
      <c r="J57" s="9"/>
      <c r="K57" s="90">
        <f t="shared" si="0"/>
        <v>255367</v>
      </c>
    </row>
    <row r="58" spans="1:11" x14ac:dyDescent="0.25">
      <c r="A58" s="6"/>
      <c r="B58" s="45" t="s">
        <v>41</v>
      </c>
      <c r="C58" s="7"/>
      <c r="D58" s="112">
        <v>357000</v>
      </c>
      <c r="E58" s="112">
        <f t="shared" si="1"/>
        <v>368000</v>
      </c>
      <c r="F58" s="9">
        <v>0</v>
      </c>
      <c r="G58" s="67">
        <f t="shared" si="2"/>
        <v>0</v>
      </c>
      <c r="H58" s="123">
        <f t="shared" si="3"/>
        <v>368000</v>
      </c>
      <c r="I58" s="112">
        <v>301334</v>
      </c>
      <c r="J58" s="9"/>
      <c r="K58" s="90">
        <f t="shared" si="0"/>
        <v>301334</v>
      </c>
    </row>
    <row r="59" spans="1:11" x14ac:dyDescent="0.25">
      <c r="A59" s="6"/>
      <c r="B59" s="45" t="s">
        <v>42</v>
      </c>
      <c r="C59" s="7"/>
      <c r="D59" s="112">
        <v>381000</v>
      </c>
      <c r="E59" s="112">
        <f t="shared" si="1"/>
        <v>392000</v>
      </c>
      <c r="F59" s="9">
        <v>0</v>
      </c>
      <c r="G59" s="67">
        <f t="shared" si="2"/>
        <v>0</v>
      </c>
      <c r="H59" s="123">
        <f t="shared" si="3"/>
        <v>392000</v>
      </c>
      <c r="I59" s="112">
        <v>321763</v>
      </c>
      <c r="J59" s="9"/>
      <c r="K59" s="90">
        <f t="shared" si="0"/>
        <v>321763</v>
      </c>
    </row>
    <row r="60" spans="1:11" x14ac:dyDescent="0.25">
      <c r="A60" s="6"/>
      <c r="B60" s="45" t="s">
        <v>43</v>
      </c>
      <c r="C60" s="7"/>
      <c r="D60" s="112">
        <v>2161000</v>
      </c>
      <c r="E60" s="112">
        <f t="shared" si="1"/>
        <v>2223000</v>
      </c>
      <c r="F60" s="9">
        <v>0</v>
      </c>
      <c r="G60" s="67">
        <f t="shared" si="2"/>
        <v>0</v>
      </c>
      <c r="H60" s="123">
        <f t="shared" si="3"/>
        <v>2223000</v>
      </c>
      <c r="I60" s="112">
        <v>1828431</v>
      </c>
      <c r="J60" s="9"/>
      <c r="K60" s="90">
        <f t="shared" si="0"/>
        <v>1828431</v>
      </c>
    </row>
    <row r="61" spans="1:11" x14ac:dyDescent="0.25">
      <c r="A61" s="6"/>
      <c r="B61" s="45" t="s">
        <v>44</v>
      </c>
      <c r="C61" s="7"/>
      <c r="D61" s="112">
        <v>670000</v>
      </c>
      <c r="E61" s="112">
        <f t="shared" si="1"/>
        <v>690000</v>
      </c>
      <c r="F61" s="9">
        <v>0</v>
      </c>
      <c r="G61" s="67">
        <f t="shared" si="2"/>
        <v>0</v>
      </c>
      <c r="H61" s="123">
        <f t="shared" si="3"/>
        <v>690000</v>
      </c>
      <c r="I61" s="112">
        <v>566916</v>
      </c>
      <c r="J61" s="9"/>
      <c r="K61" s="90">
        <f t="shared" si="0"/>
        <v>566916</v>
      </c>
    </row>
    <row r="62" spans="1:11" x14ac:dyDescent="0.25">
      <c r="A62" s="6"/>
      <c r="B62" s="45" t="s">
        <v>45</v>
      </c>
      <c r="C62" s="7"/>
      <c r="D62" s="112">
        <v>53000</v>
      </c>
      <c r="E62" s="112">
        <f t="shared" si="1"/>
        <v>55000</v>
      </c>
      <c r="F62" s="9">
        <v>0</v>
      </c>
      <c r="G62" s="67">
        <f t="shared" si="2"/>
        <v>0</v>
      </c>
      <c r="H62" s="123">
        <f t="shared" si="3"/>
        <v>55000</v>
      </c>
      <c r="I62" s="112">
        <v>43911</v>
      </c>
      <c r="J62" s="9"/>
      <c r="K62" s="90">
        <f t="shared" si="0"/>
        <v>43911</v>
      </c>
    </row>
    <row r="63" spans="1:11" x14ac:dyDescent="0.25">
      <c r="A63" s="6"/>
      <c r="B63" s="45" t="s">
        <v>46</v>
      </c>
      <c r="C63" s="7"/>
      <c r="D63" s="112">
        <v>91000</v>
      </c>
      <c r="E63" s="112">
        <f t="shared" si="1"/>
        <v>94000</v>
      </c>
      <c r="F63" s="9">
        <v>0</v>
      </c>
      <c r="G63" s="67">
        <f t="shared" si="2"/>
        <v>0</v>
      </c>
      <c r="H63" s="123">
        <f t="shared" si="3"/>
        <v>94000</v>
      </c>
      <c r="I63" s="112">
        <v>76610</v>
      </c>
      <c r="J63" s="9"/>
      <c r="K63" s="90">
        <f t="shared" si="0"/>
        <v>76610</v>
      </c>
    </row>
    <row r="64" spans="1:11" x14ac:dyDescent="0.25">
      <c r="A64" s="6"/>
      <c r="B64" s="45" t="s">
        <v>47</v>
      </c>
      <c r="C64" s="7"/>
      <c r="D64" s="112">
        <v>19000</v>
      </c>
      <c r="E64" s="112">
        <f t="shared" si="1"/>
        <v>20000</v>
      </c>
      <c r="F64" s="9">
        <v>0</v>
      </c>
      <c r="G64" s="67">
        <f t="shared" si="2"/>
        <v>0</v>
      </c>
      <c r="H64" s="123">
        <f t="shared" si="3"/>
        <v>20000</v>
      </c>
      <c r="I64" s="112">
        <v>15322</v>
      </c>
      <c r="J64" s="9"/>
      <c r="K64" s="90">
        <f t="shared" si="0"/>
        <v>15322</v>
      </c>
    </row>
    <row r="65" spans="1:11" x14ac:dyDescent="0.25">
      <c r="A65" s="6"/>
      <c r="B65" s="45" t="s">
        <v>48</v>
      </c>
      <c r="C65" s="7"/>
      <c r="D65" s="112">
        <v>5629000</v>
      </c>
      <c r="E65" s="112">
        <f t="shared" si="1"/>
        <v>5790000</v>
      </c>
      <c r="F65" s="9">
        <v>254000</v>
      </c>
      <c r="G65" s="67">
        <f t="shared" si="2"/>
        <v>259000</v>
      </c>
      <c r="H65" s="123">
        <f t="shared" si="3"/>
        <v>6049000</v>
      </c>
      <c r="I65" s="112">
        <v>4765157</v>
      </c>
      <c r="J65" s="9">
        <v>237935</v>
      </c>
      <c r="K65" s="90">
        <f t="shared" si="0"/>
        <v>5003092</v>
      </c>
    </row>
    <row r="66" spans="1:11" x14ac:dyDescent="0.25">
      <c r="A66" s="6"/>
      <c r="B66" s="45" t="s">
        <v>49</v>
      </c>
      <c r="C66" s="7"/>
      <c r="D66" s="112">
        <v>12988000</v>
      </c>
      <c r="E66" s="112">
        <f t="shared" si="1"/>
        <v>13360000</v>
      </c>
      <c r="F66" s="9">
        <v>199000</v>
      </c>
      <c r="G66" s="67">
        <f t="shared" si="2"/>
        <v>203000</v>
      </c>
      <c r="H66" s="123">
        <f t="shared" si="3"/>
        <v>13563000</v>
      </c>
      <c r="I66" s="112">
        <v>10996123</v>
      </c>
      <c r="J66" s="9">
        <v>185740</v>
      </c>
      <c r="K66" s="90">
        <f t="shared" si="0"/>
        <v>11181863</v>
      </c>
    </row>
    <row r="67" spans="1:11" x14ac:dyDescent="0.25">
      <c r="A67" s="6"/>
      <c r="B67" s="45" t="s">
        <v>50</v>
      </c>
      <c r="C67" s="7"/>
      <c r="D67" s="112">
        <v>846000</v>
      </c>
      <c r="E67" s="112">
        <f t="shared" si="1"/>
        <v>871000</v>
      </c>
      <c r="F67" s="9">
        <v>0</v>
      </c>
      <c r="G67" s="67">
        <f t="shared" si="2"/>
        <v>0</v>
      </c>
      <c r="H67" s="123">
        <f t="shared" si="3"/>
        <v>871000</v>
      </c>
      <c r="I67" s="112">
        <v>715029</v>
      </c>
      <c r="J67" s="9"/>
      <c r="K67" s="90">
        <f t="shared" si="0"/>
        <v>715029</v>
      </c>
    </row>
    <row r="68" spans="1:11" x14ac:dyDescent="0.25">
      <c r="A68" s="6"/>
      <c r="B68" s="45" t="s">
        <v>51</v>
      </c>
      <c r="C68" s="7"/>
      <c r="D68" s="112">
        <v>1021000</v>
      </c>
      <c r="E68" s="112">
        <f t="shared" si="1"/>
        <v>1051000</v>
      </c>
      <c r="F68" s="9">
        <v>0</v>
      </c>
      <c r="G68" s="67">
        <f t="shared" si="2"/>
        <v>0</v>
      </c>
      <c r="H68" s="123">
        <f t="shared" si="3"/>
        <v>1051000</v>
      </c>
      <c r="I68" s="112">
        <v>863142</v>
      </c>
      <c r="J68" s="9"/>
      <c r="K68" s="90">
        <f t="shared" si="0"/>
        <v>863142</v>
      </c>
    </row>
    <row r="69" spans="1:11" x14ac:dyDescent="0.25">
      <c r="A69" s="6"/>
      <c r="B69" s="45" t="s">
        <v>52</v>
      </c>
      <c r="C69" s="7"/>
      <c r="D69" s="112">
        <v>61000</v>
      </c>
      <c r="E69" s="112">
        <f t="shared" si="1"/>
        <v>63000</v>
      </c>
      <c r="F69" s="9">
        <v>0</v>
      </c>
      <c r="G69" s="67">
        <f t="shared" si="2"/>
        <v>0</v>
      </c>
      <c r="H69" s="123">
        <f t="shared" si="3"/>
        <v>63000</v>
      </c>
      <c r="I69" s="112">
        <v>51073</v>
      </c>
      <c r="J69" s="9"/>
      <c r="K69" s="90">
        <f t="shared" si="0"/>
        <v>51073</v>
      </c>
    </row>
    <row r="70" spans="1:11" x14ac:dyDescent="0.25">
      <c r="A70" s="6"/>
      <c r="B70" s="45" t="s">
        <v>80</v>
      </c>
      <c r="C70" s="7"/>
      <c r="D70" s="112">
        <v>19000</v>
      </c>
      <c r="E70" s="112">
        <f t="shared" si="1"/>
        <v>20000</v>
      </c>
      <c r="F70" s="9">
        <v>0</v>
      </c>
      <c r="G70" s="67">
        <f t="shared" si="2"/>
        <v>0</v>
      </c>
      <c r="H70" s="123">
        <f t="shared" si="3"/>
        <v>20000</v>
      </c>
      <c r="I70" s="112">
        <v>15322</v>
      </c>
      <c r="J70" s="9"/>
      <c r="K70" s="90">
        <f t="shared" si="0"/>
        <v>15322</v>
      </c>
    </row>
    <row r="71" spans="1:11" x14ac:dyDescent="0.25">
      <c r="A71" s="6"/>
      <c r="B71" s="45" t="s">
        <v>53</v>
      </c>
      <c r="C71" s="7"/>
      <c r="D71" s="112">
        <v>186000</v>
      </c>
      <c r="E71" s="112">
        <f t="shared" si="1"/>
        <v>192000</v>
      </c>
      <c r="F71" s="9">
        <v>0</v>
      </c>
      <c r="G71" s="67">
        <f t="shared" si="2"/>
        <v>0</v>
      </c>
      <c r="H71" s="123">
        <f t="shared" si="3"/>
        <v>192000</v>
      </c>
      <c r="I71" s="112">
        <v>157124</v>
      </c>
      <c r="J71" s="9"/>
      <c r="K71" s="90">
        <f t="shared" si="0"/>
        <v>157124</v>
      </c>
    </row>
    <row r="72" spans="1:11" x14ac:dyDescent="0.25">
      <c r="A72" s="6"/>
      <c r="B72" s="45" t="s">
        <v>53</v>
      </c>
      <c r="C72" s="7"/>
      <c r="D72" s="112">
        <v>22000</v>
      </c>
      <c r="E72" s="112">
        <f t="shared" si="1"/>
        <v>23000</v>
      </c>
      <c r="F72" s="9">
        <v>0</v>
      </c>
      <c r="G72" s="67">
        <f t="shared" si="2"/>
        <v>0</v>
      </c>
      <c r="H72" s="123">
        <f t="shared" si="3"/>
        <v>23000</v>
      </c>
      <c r="I72" s="112">
        <v>17573</v>
      </c>
      <c r="J72" s="9"/>
      <c r="K72" s="90">
        <f t="shared" si="0"/>
        <v>17573</v>
      </c>
    </row>
    <row r="73" spans="1:11" x14ac:dyDescent="0.25">
      <c r="A73" s="6"/>
      <c r="B73" s="45" t="s">
        <v>54</v>
      </c>
      <c r="C73" s="7"/>
      <c r="D73" s="112">
        <v>377000</v>
      </c>
      <c r="E73" s="112">
        <f t="shared" si="1"/>
        <v>388000</v>
      </c>
      <c r="F73" s="83">
        <v>0</v>
      </c>
      <c r="G73" s="67">
        <f t="shared" si="2"/>
        <v>0</v>
      </c>
      <c r="H73" s="124">
        <f t="shared" si="3"/>
        <v>388000</v>
      </c>
      <c r="I73" s="112">
        <v>318384</v>
      </c>
      <c r="J73" s="83"/>
      <c r="K73" s="90">
        <f>SUM(I73:J73)</f>
        <v>318384</v>
      </c>
    </row>
    <row r="74" spans="1:11" ht="12" thickBot="1" x14ac:dyDescent="0.3">
      <c r="A74" s="13" t="s">
        <v>6</v>
      </c>
      <c r="B74" s="46"/>
      <c r="C74" s="14"/>
      <c r="D74" s="99">
        <f t="shared" ref="D74:K74" si="4">SUM(D9:D73)</f>
        <v>63454000</v>
      </c>
      <c r="E74" s="15">
        <f t="shared" si="4"/>
        <v>65290000</v>
      </c>
      <c r="F74" s="16">
        <f t="shared" si="4"/>
        <v>4067000</v>
      </c>
      <c r="G74" s="16">
        <f t="shared" si="4"/>
        <v>4146000</v>
      </c>
      <c r="H74" s="118">
        <f t="shared" si="4"/>
        <v>69436000</v>
      </c>
      <c r="I74" s="15">
        <f t="shared" si="4"/>
        <v>67863346</v>
      </c>
      <c r="J74" s="16">
        <f t="shared" si="4"/>
        <v>2658534</v>
      </c>
      <c r="K74" s="89">
        <f t="shared" si="4"/>
        <v>70521880</v>
      </c>
    </row>
    <row r="75" spans="1:11" ht="12" thickTop="1" x14ac:dyDescent="0.25">
      <c r="A75" s="17"/>
      <c r="B75" s="47"/>
      <c r="C75" s="18"/>
      <c r="D75" s="28"/>
      <c r="E75" s="28"/>
      <c r="F75" s="84"/>
      <c r="G75" s="115"/>
      <c r="H75" s="119"/>
      <c r="I75" s="12"/>
      <c r="J75" s="93"/>
      <c r="K75" s="94"/>
    </row>
    <row r="76" spans="1:11" s="2" customFormat="1" x14ac:dyDescent="0.25">
      <c r="A76" s="4" t="s">
        <v>7</v>
      </c>
      <c r="B76" s="44"/>
      <c r="C76" s="5"/>
      <c r="D76" s="113"/>
      <c r="E76" s="113"/>
      <c r="F76" s="9"/>
      <c r="G76" s="67"/>
      <c r="H76" s="5"/>
      <c r="J76" s="92"/>
      <c r="K76" s="88"/>
    </row>
    <row r="77" spans="1:11" s="2" customFormat="1" x14ac:dyDescent="0.25">
      <c r="A77" s="4"/>
      <c r="B77" s="73" t="s">
        <v>59</v>
      </c>
      <c r="C77" s="5"/>
      <c r="D77" s="112">
        <v>357000</v>
      </c>
      <c r="E77" s="112">
        <f>ROUNDUP(D77*108/105,-3)</f>
        <v>368000</v>
      </c>
      <c r="F77" s="9">
        <v>0</v>
      </c>
      <c r="G77" s="67">
        <f>ROUNDUP(F77*103.5/101.6,-3)</f>
        <v>0</v>
      </c>
      <c r="H77" s="9">
        <f>SUM(E77+G77)</f>
        <v>368000</v>
      </c>
      <c r="I77" s="112">
        <v>301470</v>
      </c>
      <c r="J77" s="9"/>
      <c r="K77" s="79">
        <f t="shared" ref="K77:K111" si="5">SUM(I77:J77)</f>
        <v>301470</v>
      </c>
    </row>
    <row r="78" spans="1:11" s="2" customFormat="1" x14ac:dyDescent="0.25">
      <c r="A78" s="4"/>
      <c r="B78" s="73" t="s">
        <v>60</v>
      </c>
      <c r="C78" s="5"/>
      <c r="D78" s="112">
        <v>351000</v>
      </c>
      <c r="E78" s="112">
        <f t="shared" ref="E78:E112" si="6">ROUNDUP(D78*108/105,-3)</f>
        <v>362000</v>
      </c>
      <c r="F78" s="9">
        <v>0</v>
      </c>
      <c r="G78" s="67">
        <f t="shared" ref="G78:G112" si="7">ROUNDUP(F78*103.5/101.6,-3)</f>
        <v>0</v>
      </c>
      <c r="H78" s="9">
        <f t="shared" ref="H78:H112" si="8">SUM(E78+G78)</f>
        <v>362000</v>
      </c>
      <c r="I78" s="112">
        <v>296361</v>
      </c>
      <c r="J78" s="9"/>
      <c r="K78" s="79">
        <f t="shared" si="5"/>
        <v>296361</v>
      </c>
    </row>
    <row r="79" spans="1:11" s="2" customFormat="1" x14ac:dyDescent="0.25">
      <c r="A79" s="4"/>
      <c r="B79" s="73" t="s">
        <v>61</v>
      </c>
      <c r="C79" s="5"/>
      <c r="D79" s="112">
        <v>357000</v>
      </c>
      <c r="E79" s="112">
        <f t="shared" si="6"/>
        <v>368000</v>
      </c>
      <c r="F79" s="9">
        <v>0</v>
      </c>
      <c r="G79" s="67">
        <f t="shared" si="7"/>
        <v>0</v>
      </c>
      <c r="H79" s="9">
        <f t="shared" si="8"/>
        <v>368000</v>
      </c>
      <c r="I79" s="112">
        <v>301470</v>
      </c>
      <c r="J79" s="9"/>
      <c r="K79" s="79">
        <f t="shared" si="5"/>
        <v>301470</v>
      </c>
    </row>
    <row r="80" spans="1:11" s="2" customFormat="1" x14ac:dyDescent="0.25">
      <c r="A80" s="4"/>
      <c r="B80" s="73"/>
      <c r="C80" s="5"/>
      <c r="D80" s="112">
        <v>0</v>
      </c>
      <c r="E80" s="112">
        <f t="shared" si="6"/>
        <v>0</v>
      </c>
      <c r="F80" s="9">
        <v>0</v>
      </c>
      <c r="G80" s="67">
        <f t="shared" si="7"/>
        <v>0</v>
      </c>
      <c r="H80" s="9">
        <f t="shared" si="8"/>
        <v>0</v>
      </c>
      <c r="I80" s="112"/>
      <c r="J80" s="9"/>
      <c r="K80" s="79">
        <f t="shared" si="5"/>
        <v>0</v>
      </c>
    </row>
    <row r="81" spans="1:11" s="2" customFormat="1" ht="12" x14ac:dyDescent="0.25">
      <c r="A81" s="74" t="s">
        <v>55</v>
      </c>
      <c r="B81" s="73"/>
      <c r="C81" s="5"/>
      <c r="D81" s="112">
        <v>0</v>
      </c>
      <c r="E81" s="112">
        <f t="shared" si="6"/>
        <v>0</v>
      </c>
      <c r="F81" s="9">
        <v>0</v>
      </c>
      <c r="G81" s="67">
        <f t="shared" si="7"/>
        <v>0</v>
      </c>
      <c r="H81" s="9">
        <f t="shared" si="8"/>
        <v>0</v>
      </c>
      <c r="I81" s="112"/>
      <c r="J81" s="9"/>
      <c r="K81" s="79">
        <f t="shared" si="5"/>
        <v>0</v>
      </c>
    </row>
    <row r="82" spans="1:11" s="2" customFormat="1" x14ac:dyDescent="0.25">
      <c r="A82" s="4"/>
      <c r="B82" s="73" t="s">
        <v>62</v>
      </c>
      <c r="C82" s="5"/>
      <c r="D82" s="112">
        <v>3253000</v>
      </c>
      <c r="E82" s="112">
        <f t="shared" si="6"/>
        <v>3346000</v>
      </c>
      <c r="F82" s="9">
        <v>392000</v>
      </c>
      <c r="G82" s="67">
        <f t="shared" si="7"/>
        <v>400000</v>
      </c>
      <c r="H82" s="9">
        <f t="shared" si="8"/>
        <v>3746000</v>
      </c>
      <c r="I82" s="112">
        <v>2754110</v>
      </c>
      <c r="J82" s="9">
        <v>367099</v>
      </c>
      <c r="K82" s="79">
        <f t="shared" si="5"/>
        <v>3121209</v>
      </c>
    </row>
    <row r="83" spans="1:11" s="2" customFormat="1" x14ac:dyDescent="0.25">
      <c r="A83" s="4"/>
      <c r="B83" s="73" t="s">
        <v>63</v>
      </c>
      <c r="C83" s="5"/>
      <c r="D83" s="112">
        <v>3344000</v>
      </c>
      <c r="E83" s="112">
        <f t="shared" si="6"/>
        <v>3440000</v>
      </c>
      <c r="F83" s="9">
        <v>527000</v>
      </c>
      <c r="G83" s="67">
        <f t="shared" si="7"/>
        <v>537000</v>
      </c>
      <c r="H83" s="9">
        <f t="shared" si="8"/>
        <v>3977000</v>
      </c>
      <c r="I83" s="112">
        <v>2830755</v>
      </c>
      <c r="J83" s="9">
        <v>494919</v>
      </c>
      <c r="K83" s="79">
        <f t="shared" si="5"/>
        <v>3325674</v>
      </c>
    </row>
    <row r="84" spans="1:11" s="2" customFormat="1" x14ac:dyDescent="0.25">
      <c r="A84" s="4"/>
      <c r="B84" s="73" t="s">
        <v>64</v>
      </c>
      <c r="C84" s="5"/>
      <c r="D84" s="112">
        <v>3447000</v>
      </c>
      <c r="E84" s="112">
        <f t="shared" si="6"/>
        <v>3546000</v>
      </c>
      <c r="F84" s="9">
        <v>415000</v>
      </c>
      <c r="G84" s="67">
        <f t="shared" si="7"/>
        <v>423000</v>
      </c>
      <c r="H84" s="9">
        <f t="shared" si="8"/>
        <v>3969000</v>
      </c>
      <c r="I84" s="112">
        <v>2917620</v>
      </c>
      <c r="J84" s="9">
        <v>389595</v>
      </c>
      <c r="K84" s="79">
        <f t="shared" si="5"/>
        <v>3307215</v>
      </c>
    </row>
    <row r="85" spans="1:11" s="2" customFormat="1" x14ac:dyDescent="0.25">
      <c r="A85" s="4"/>
      <c r="B85" s="73" t="s">
        <v>65</v>
      </c>
      <c r="C85" s="5"/>
      <c r="D85" s="112">
        <v>3079000</v>
      </c>
      <c r="E85" s="112">
        <f t="shared" si="6"/>
        <v>3167000</v>
      </c>
      <c r="F85" s="9">
        <v>451000</v>
      </c>
      <c r="G85" s="67">
        <f t="shared" si="7"/>
        <v>460000</v>
      </c>
      <c r="H85" s="9">
        <f t="shared" si="8"/>
        <v>3627000</v>
      </c>
      <c r="I85" s="112">
        <v>2605930</v>
      </c>
      <c r="J85" s="9">
        <v>423340</v>
      </c>
      <c r="K85" s="79">
        <f t="shared" si="5"/>
        <v>3029270</v>
      </c>
    </row>
    <row r="86" spans="1:11" s="2" customFormat="1" x14ac:dyDescent="0.25">
      <c r="A86" s="4"/>
      <c r="B86" s="72" t="s">
        <v>66</v>
      </c>
      <c r="C86" s="5"/>
      <c r="D86" s="112">
        <v>1564000</v>
      </c>
      <c r="E86" s="112">
        <f t="shared" si="6"/>
        <v>1609000</v>
      </c>
      <c r="F86" s="9">
        <v>277000</v>
      </c>
      <c r="G86" s="67">
        <f t="shared" si="7"/>
        <v>283000</v>
      </c>
      <c r="H86" s="9">
        <f t="shared" si="8"/>
        <v>1892000</v>
      </c>
      <c r="I86" s="112">
        <v>1323404</v>
      </c>
      <c r="J86" s="9">
        <v>259730</v>
      </c>
      <c r="K86" s="79">
        <f t="shared" si="5"/>
        <v>1583134</v>
      </c>
    </row>
    <row r="87" spans="1:11" x14ac:dyDescent="0.25">
      <c r="A87" s="6"/>
      <c r="B87" s="45" t="s">
        <v>67</v>
      </c>
      <c r="C87" s="7"/>
      <c r="D87" s="112">
        <v>2771000</v>
      </c>
      <c r="E87" s="112">
        <f t="shared" si="6"/>
        <v>2851000</v>
      </c>
      <c r="F87" s="9">
        <v>352000</v>
      </c>
      <c r="G87" s="67">
        <f t="shared" si="7"/>
        <v>359000</v>
      </c>
      <c r="H87" s="9">
        <f t="shared" si="8"/>
        <v>3210000</v>
      </c>
      <c r="I87" s="112">
        <v>2345337</v>
      </c>
      <c r="J87" s="9">
        <v>330287</v>
      </c>
      <c r="K87" s="79">
        <f t="shared" si="5"/>
        <v>2675624</v>
      </c>
    </row>
    <row r="88" spans="1:11" x14ac:dyDescent="0.25">
      <c r="A88" s="6"/>
      <c r="B88" s="45" t="s">
        <v>68</v>
      </c>
      <c r="C88" s="7"/>
      <c r="D88" s="112">
        <v>3514000</v>
      </c>
      <c r="E88" s="112">
        <f t="shared" si="6"/>
        <v>3615000</v>
      </c>
      <c r="F88" s="9">
        <v>372000</v>
      </c>
      <c r="G88" s="67">
        <f t="shared" si="7"/>
        <v>379000</v>
      </c>
      <c r="H88" s="9">
        <f t="shared" si="8"/>
        <v>3994000</v>
      </c>
      <c r="I88" s="112">
        <v>2973826</v>
      </c>
      <c r="J88" s="9">
        <v>348693</v>
      </c>
      <c r="K88" s="79">
        <f t="shared" si="5"/>
        <v>3322519</v>
      </c>
    </row>
    <row r="89" spans="1:11" x14ac:dyDescent="0.25">
      <c r="A89" s="6"/>
      <c r="B89" s="45" t="s">
        <v>69</v>
      </c>
      <c r="C89" s="7"/>
      <c r="D89" s="112">
        <v>2874000</v>
      </c>
      <c r="E89" s="112">
        <f t="shared" si="6"/>
        <v>2957000</v>
      </c>
      <c r="F89" s="9">
        <v>366000</v>
      </c>
      <c r="G89" s="67">
        <f t="shared" si="7"/>
        <v>373000</v>
      </c>
      <c r="H89" s="9">
        <f t="shared" si="8"/>
        <v>3330000</v>
      </c>
      <c r="I89" s="112">
        <v>2432201</v>
      </c>
      <c r="J89" s="9">
        <v>342558</v>
      </c>
      <c r="K89" s="79">
        <f t="shared" si="5"/>
        <v>2774759</v>
      </c>
    </row>
    <row r="90" spans="1:11" x14ac:dyDescent="0.25">
      <c r="A90" s="6"/>
      <c r="B90" s="45"/>
      <c r="C90" s="7"/>
      <c r="D90" s="112">
        <v>0</v>
      </c>
      <c r="E90" s="112">
        <f t="shared" si="6"/>
        <v>0</v>
      </c>
      <c r="F90" s="9">
        <v>0</v>
      </c>
      <c r="G90" s="67">
        <f t="shared" si="7"/>
        <v>0</v>
      </c>
      <c r="H90" s="9">
        <f t="shared" si="8"/>
        <v>0</v>
      </c>
      <c r="I90" s="112"/>
      <c r="J90" s="9"/>
      <c r="K90" s="79">
        <f t="shared" si="5"/>
        <v>0</v>
      </c>
    </row>
    <row r="91" spans="1:11" x14ac:dyDescent="0.25">
      <c r="A91" s="6"/>
      <c r="B91" s="45"/>
      <c r="C91" s="7"/>
      <c r="D91" s="112">
        <v>0</v>
      </c>
      <c r="E91" s="112">
        <f t="shared" si="6"/>
        <v>0</v>
      </c>
      <c r="F91" s="9">
        <v>0</v>
      </c>
      <c r="G91" s="67">
        <f t="shared" si="7"/>
        <v>0</v>
      </c>
      <c r="H91" s="9">
        <f t="shared" si="8"/>
        <v>0</v>
      </c>
      <c r="I91" s="112"/>
      <c r="J91" s="9"/>
      <c r="K91" s="79">
        <f t="shared" si="5"/>
        <v>0</v>
      </c>
    </row>
    <row r="92" spans="1:11" ht="18" customHeight="1" x14ac:dyDescent="0.25">
      <c r="A92" s="4" t="s">
        <v>56</v>
      </c>
      <c r="B92" s="45"/>
      <c r="C92" s="7"/>
      <c r="D92" s="112">
        <v>0</v>
      </c>
      <c r="E92" s="112">
        <f t="shared" si="6"/>
        <v>0</v>
      </c>
      <c r="F92" s="9">
        <v>0</v>
      </c>
      <c r="G92" s="67">
        <f t="shared" si="7"/>
        <v>0</v>
      </c>
      <c r="H92" s="9">
        <f t="shared" si="8"/>
        <v>0</v>
      </c>
      <c r="I92" s="112"/>
      <c r="J92" s="9"/>
      <c r="K92" s="79">
        <f t="shared" si="5"/>
        <v>0</v>
      </c>
    </row>
    <row r="93" spans="1:11" x14ac:dyDescent="0.25">
      <c r="A93" s="6"/>
      <c r="B93" s="45" t="s">
        <v>70</v>
      </c>
      <c r="C93" s="7"/>
      <c r="D93" s="112">
        <v>4491000</v>
      </c>
      <c r="E93" s="112">
        <f t="shared" si="6"/>
        <v>4620000</v>
      </c>
      <c r="F93" s="9">
        <v>458000</v>
      </c>
      <c r="G93" s="67">
        <f t="shared" si="7"/>
        <v>467000</v>
      </c>
      <c r="H93" s="9">
        <f t="shared" si="8"/>
        <v>5087000</v>
      </c>
      <c r="I93" s="112">
        <v>3801592</v>
      </c>
      <c r="J93" s="9">
        <v>430498</v>
      </c>
      <c r="K93" s="79">
        <f t="shared" si="5"/>
        <v>4232090</v>
      </c>
    </row>
    <row r="94" spans="1:11" ht="22.8" x14ac:dyDescent="0.25">
      <c r="A94" s="6"/>
      <c r="B94" s="45" t="s">
        <v>71</v>
      </c>
      <c r="C94" s="7"/>
      <c r="D94" s="112">
        <v>3061000</v>
      </c>
      <c r="E94" s="112">
        <f t="shared" si="6"/>
        <v>3149000</v>
      </c>
      <c r="F94" s="9">
        <v>445000</v>
      </c>
      <c r="G94" s="67">
        <f t="shared" si="7"/>
        <v>454000</v>
      </c>
      <c r="H94" s="9">
        <f t="shared" si="8"/>
        <v>3603000</v>
      </c>
      <c r="I94" s="112">
        <v>2590601</v>
      </c>
      <c r="J94" s="9">
        <v>417205</v>
      </c>
      <c r="K94" s="79">
        <f t="shared" si="5"/>
        <v>3007806</v>
      </c>
    </row>
    <row r="95" spans="1:11" x14ac:dyDescent="0.25">
      <c r="A95" s="6"/>
      <c r="B95" s="45" t="s">
        <v>72</v>
      </c>
      <c r="C95" s="7"/>
      <c r="D95" s="112">
        <v>1395000</v>
      </c>
      <c r="E95" s="112">
        <f t="shared" si="6"/>
        <v>1435000</v>
      </c>
      <c r="F95" s="9">
        <v>247000</v>
      </c>
      <c r="G95" s="67">
        <f t="shared" si="7"/>
        <v>252000</v>
      </c>
      <c r="H95" s="9">
        <f t="shared" si="8"/>
        <v>1687000</v>
      </c>
      <c r="I95" s="112">
        <v>1180333</v>
      </c>
      <c r="J95" s="9">
        <v>231099</v>
      </c>
      <c r="K95" s="79">
        <f t="shared" si="5"/>
        <v>1411432</v>
      </c>
    </row>
    <row r="96" spans="1:11" x14ac:dyDescent="0.25">
      <c r="A96" s="6"/>
      <c r="B96" s="45" t="s">
        <v>73</v>
      </c>
      <c r="C96" s="7"/>
      <c r="D96" s="112">
        <v>2536000</v>
      </c>
      <c r="E96" s="112">
        <f t="shared" si="6"/>
        <v>2609000</v>
      </c>
      <c r="F96" s="9">
        <v>274000</v>
      </c>
      <c r="G96" s="67">
        <f t="shared" si="7"/>
        <v>280000</v>
      </c>
      <c r="H96" s="9">
        <f t="shared" si="8"/>
        <v>2889000</v>
      </c>
      <c r="I96" s="112">
        <v>2146060</v>
      </c>
      <c r="J96" s="9">
        <v>256663</v>
      </c>
      <c r="K96" s="79">
        <f t="shared" si="5"/>
        <v>2402723</v>
      </c>
    </row>
    <row r="97" spans="1:11" x14ac:dyDescent="0.25">
      <c r="A97" s="6"/>
      <c r="B97" s="45" t="s">
        <v>74</v>
      </c>
      <c r="C97" s="7"/>
      <c r="D97" s="112">
        <v>4400000</v>
      </c>
      <c r="E97" s="112">
        <f t="shared" si="6"/>
        <v>4526000</v>
      </c>
      <c r="F97" s="9">
        <v>643000</v>
      </c>
      <c r="G97" s="67">
        <f t="shared" si="7"/>
        <v>656000</v>
      </c>
      <c r="H97" s="9">
        <f t="shared" si="8"/>
        <v>5182000</v>
      </c>
      <c r="I97" s="112">
        <v>3724947</v>
      </c>
      <c r="J97" s="9">
        <v>604333</v>
      </c>
      <c r="K97" s="79">
        <f t="shared" si="5"/>
        <v>4329280</v>
      </c>
    </row>
    <row r="98" spans="1:11" x14ac:dyDescent="0.25">
      <c r="A98" s="6"/>
      <c r="B98" s="45" t="s">
        <v>75</v>
      </c>
      <c r="C98" s="7"/>
      <c r="D98" s="112">
        <v>2416000</v>
      </c>
      <c r="E98" s="112">
        <f t="shared" si="6"/>
        <v>2486000</v>
      </c>
      <c r="F98" s="9">
        <v>351000</v>
      </c>
      <c r="G98" s="67">
        <f t="shared" si="7"/>
        <v>358000</v>
      </c>
      <c r="H98" s="9">
        <f t="shared" si="8"/>
        <v>2844000</v>
      </c>
      <c r="I98" s="112">
        <v>2043867</v>
      </c>
      <c r="J98" s="9">
        <v>329264</v>
      </c>
      <c r="K98" s="79">
        <f t="shared" si="5"/>
        <v>2373131</v>
      </c>
    </row>
    <row r="99" spans="1:11" x14ac:dyDescent="0.25">
      <c r="A99" s="6"/>
      <c r="B99" s="45" t="s">
        <v>76</v>
      </c>
      <c r="C99" s="7"/>
      <c r="D99" s="112">
        <v>1890000</v>
      </c>
      <c r="E99" s="112">
        <f t="shared" si="6"/>
        <v>1944000</v>
      </c>
      <c r="F99" s="9">
        <v>238000</v>
      </c>
      <c r="G99" s="67">
        <f t="shared" si="7"/>
        <v>243000</v>
      </c>
      <c r="H99" s="9">
        <f t="shared" si="8"/>
        <v>2187000</v>
      </c>
      <c r="I99" s="112">
        <v>1599326</v>
      </c>
      <c r="J99" s="9">
        <v>222918</v>
      </c>
      <c r="K99" s="79">
        <f t="shared" si="5"/>
        <v>1822244</v>
      </c>
    </row>
    <row r="100" spans="1:11" x14ac:dyDescent="0.25">
      <c r="A100" s="6"/>
      <c r="B100" s="45" t="s">
        <v>77</v>
      </c>
      <c r="C100" s="7"/>
      <c r="D100" s="112">
        <v>5925000</v>
      </c>
      <c r="E100" s="112">
        <f>ROUNDUP(D100*108/105,-3)</f>
        <v>6095000</v>
      </c>
      <c r="F100" s="9">
        <v>320650</v>
      </c>
      <c r="G100" s="67">
        <f t="shared" si="7"/>
        <v>327000</v>
      </c>
      <c r="H100" s="9">
        <f t="shared" si="8"/>
        <v>6422000</v>
      </c>
      <c r="I100" s="112">
        <v>143071</v>
      </c>
      <c r="J100" s="9">
        <v>10137</v>
      </c>
      <c r="K100" s="79">
        <f t="shared" si="5"/>
        <v>153208</v>
      </c>
    </row>
    <row r="101" spans="1:11" x14ac:dyDescent="0.25">
      <c r="A101" s="6"/>
      <c r="C101" s="18"/>
      <c r="D101" s="112">
        <v>0</v>
      </c>
      <c r="E101" s="112">
        <f t="shared" si="6"/>
        <v>0</v>
      </c>
      <c r="F101" s="9">
        <v>0</v>
      </c>
      <c r="G101" s="67">
        <f t="shared" si="7"/>
        <v>0</v>
      </c>
      <c r="H101" s="9">
        <f t="shared" si="8"/>
        <v>0</v>
      </c>
      <c r="I101" s="112"/>
      <c r="J101" s="9"/>
      <c r="K101" s="79">
        <f t="shared" si="5"/>
        <v>0</v>
      </c>
    </row>
    <row r="102" spans="1:11" x14ac:dyDescent="0.25">
      <c r="A102" s="6"/>
      <c r="B102" s="45"/>
      <c r="C102" s="7"/>
      <c r="D102" s="112">
        <v>0</v>
      </c>
      <c r="E102" s="112">
        <f t="shared" si="6"/>
        <v>0</v>
      </c>
      <c r="F102" s="9">
        <v>0</v>
      </c>
      <c r="G102" s="67">
        <f t="shared" si="7"/>
        <v>0</v>
      </c>
      <c r="H102" s="9">
        <f t="shared" si="8"/>
        <v>0</v>
      </c>
      <c r="I102" s="112"/>
      <c r="J102" s="9"/>
      <c r="K102" s="79">
        <f t="shared" si="5"/>
        <v>0</v>
      </c>
    </row>
    <row r="103" spans="1:11" x14ac:dyDescent="0.25">
      <c r="A103" s="4" t="s">
        <v>57</v>
      </c>
      <c r="B103" s="45"/>
      <c r="C103" s="7"/>
      <c r="D103" s="112">
        <v>0</v>
      </c>
      <c r="E103" s="112">
        <f t="shared" si="6"/>
        <v>0</v>
      </c>
      <c r="F103" s="9">
        <v>0</v>
      </c>
      <c r="G103" s="67">
        <f t="shared" si="7"/>
        <v>0</v>
      </c>
      <c r="H103" s="9">
        <f t="shared" si="8"/>
        <v>0</v>
      </c>
      <c r="I103" s="112"/>
      <c r="J103" s="9"/>
      <c r="K103" s="79">
        <f t="shared" si="5"/>
        <v>0</v>
      </c>
    </row>
    <row r="104" spans="1:11" x14ac:dyDescent="0.25">
      <c r="A104" s="6"/>
      <c r="B104" s="45" t="s">
        <v>78</v>
      </c>
      <c r="C104" s="7"/>
      <c r="D104" s="112">
        <v>1039000</v>
      </c>
      <c r="E104" s="112">
        <f t="shared" si="6"/>
        <v>1069000</v>
      </c>
      <c r="F104" s="9">
        <v>76000</v>
      </c>
      <c r="G104" s="67">
        <f t="shared" si="7"/>
        <v>78000</v>
      </c>
      <c r="H104" s="9">
        <f t="shared" si="8"/>
        <v>1147000</v>
      </c>
      <c r="I104" s="112">
        <v>878863</v>
      </c>
      <c r="J104" s="9">
        <v>70557</v>
      </c>
      <c r="K104" s="79">
        <f t="shared" si="5"/>
        <v>949420</v>
      </c>
    </row>
    <row r="105" spans="1:11" x14ac:dyDescent="0.25">
      <c r="A105" s="6"/>
      <c r="B105" s="45" t="s">
        <v>78</v>
      </c>
      <c r="C105" s="7"/>
      <c r="D105" s="112">
        <v>1039000</v>
      </c>
      <c r="E105" s="112">
        <f t="shared" si="6"/>
        <v>1069000</v>
      </c>
      <c r="F105" s="9">
        <v>76000</v>
      </c>
      <c r="G105" s="67">
        <f t="shared" si="7"/>
        <v>78000</v>
      </c>
      <c r="H105" s="9">
        <f t="shared" si="8"/>
        <v>1147000</v>
      </c>
      <c r="I105" s="112">
        <v>878863</v>
      </c>
      <c r="J105" s="9">
        <v>70557</v>
      </c>
      <c r="K105" s="79">
        <f t="shared" si="5"/>
        <v>949420</v>
      </c>
    </row>
    <row r="106" spans="1:11" x14ac:dyDescent="0.25">
      <c r="A106" s="6"/>
      <c r="B106" s="45" t="s">
        <v>78</v>
      </c>
      <c r="C106" s="7"/>
      <c r="D106" s="112">
        <v>887000</v>
      </c>
      <c r="E106" s="112">
        <f t="shared" si="6"/>
        <v>913000</v>
      </c>
      <c r="F106" s="9">
        <v>57000</v>
      </c>
      <c r="G106" s="67">
        <f t="shared" si="7"/>
        <v>59000</v>
      </c>
      <c r="H106" s="9">
        <f t="shared" si="8"/>
        <v>972000</v>
      </c>
      <c r="I106" s="112">
        <v>750000</v>
      </c>
      <c r="J106" s="9">
        <v>52151</v>
      </c>
      <c r="K106" s="79">
        <f t="shared" si="5"/>
        <v>802151</v>
      </c>
    </row>
    <row r="107" spans="1:11" x14ac:dyDescent="0.25">
      <c r="A107" s="6"/>
      <c r="B107" s="45"/>
      <c r="C107" s="7"/>
      <c r="D107" s="112">
        <v>0</v>
      </c>
      <c r="E107" s="112">
        <f t="shared" si="6"/>
        <v>0</v>
      </c>
      <c r="F107" s="9">
        <v>0</v>
      </c>
      <c r="G107" s="67">
        <f t="shared" si="7"/>
        <v>0</v>
      </c>
      <c r="H107" s="9">
        <f t="shared" si="8"/>
        <v>0</v>
      </c>
      <c r="I107" s="112"/>
      <c r="J107" s="9"/>
      <c r="K107" s="79">
        <f t="shared" si="5"/>
        <v>0</v>
      </c>
    </row>
    <row r="108" spans="1:11" x14ac:dyDescent="0.25">
      <c r="A108" s="6"/>
      <c r="B108" s="45"/>
      <c r="C108" s="7"/>
      <c r="D108" s="112">
        <v>0</v>
      </c>
      <c r="E108" s="112">
        <f t="shared" si="6"/>
        <v>0</v>
      </c>
      <c r="F108" s="9">
        <v>0</v>
      </c>
      <c r="G108" s="67">
        <f t="shared" si="7"/>
        <v>0</v>
      </c>
      <c r="H108" s="9">
        <f t="shared" si="8"/>
        <v>0</v>
      </c>
      <c r="I108" s="112"/>
      <c r="J108" s="9"/>
      <c r="K108" s="79">
        <f t="shared" si="5"/>
        <v>0</v>
      </c>
    </row>
    <row r="109" spans="1:11" x14ac:dyDescent="0.25">
      <c r="A109" s="4" t="s">
        <v>58</v>
      </c>
      <c r="B109" s="45"/>
      <c r="C109" s="7"/>
      <c r="D109" s="112">
        <v>0</v>
      </c>
      <c r="E109" s="112">
        <f t="shared" si="6"/>
        <v>0</v>
      </c>
      <c r="F109" s="9">
        <v>0</v>
      </c>
      <c r="G109" s="67">
        <f t="shared" si="7"/>
        <v>0</v>
      </c>
      <c r="H109" s="9">
        <f t="shared" si="8"/>
        <v>0</v>
      </c>
      <c r="I109" s="112"/>
      <c r="J109" s="9"/>
      <c r="K109" s="79">
        <f t="shared" si="5"/>
        <v>0</v>
      </c>
    </row>
    <row r="110" spans="1:11" x14ac:dyDescent="0.25">
      <c r="A110" s="6"/>
      <c r="B110" s="45" t="s">
        <v>79</v>
      </c>
      <c r="C110" s="7"/>
      <c r="D110" s="112">
        <v>25933000</v>
      </c>
      <c r="E110" s="112">
        <f t="shared" si="6"/>
        <v>26674000</v>
      </c>
      <c r="F110" s="9">
        <v>3343000</v>
      </c>
      <c r="G110" s="67">
        <f t="shared" si="7"/>
        <v>3406000</v>
      </c>
      <c r="H110" s="9">
        <f t="shared" si="8"/>
        <v>30080000</v>
      </c>
      <c r="I110" s="112">
        <v>21956239</v>
      </c>
      <c r="J110" s="9">
        <v>3144566</v>
      </c>
      <c r="K110" s="79">
        <f t="shared" si="5"/>
        <v>25100805</v>
      </c>
    </row>
    <row r="111" spans="1:11" x14ac:dyDescent="0.25">
      <c r="A111" s="6"/>
      <c r="B111" s="45"/>
      <c r="C111" s="7"/>
      <c r="D111" s="112">
        <v>0</v>
      </c>
      <c r="E111" s="112">
        <f t="shared" si="6"/>
        <v>0</v>
      </c>
      <c r="F111" s="9">
        <v>0</v>
      </c>
      <c r="G111" s="67">
        <f t="shared" si="7"/>
        <v>0</v>
      </c>
      <c r="H111" s="9">
        <f t="shared" si="8"/>
        <v>0</v>
      </c>
      <c r="I111" s="112"/>
      <c r="J111" s="9"/>
      <c r="K111" s="79">
        <f t="shared" si="5"/>
        <v>0</v>
      </c>
    </row>
    <row r="112" spans="1:11" x14ac:dyDescent="0.25">
      <c r="A112" s="6"/>
      <c r="B112" s="45"/>
      <c r="C112" s="137"/>
      <c r="D112" s="112">
        <v>0</v>
      </c>
      <c r="E112" s="112">
        <f t="shared" si="6"/>
        <v>0</v>
      </c>
      <c r="F112" s="83">
        <v>0</v>
      </c>
      <c r="G112" s="67">
        <f t="shared" si="7"/>
        <v>0</v>
      </c>
      <c r="H112" s="83">
        <f t="shared" si="8"/>
        <v>0</v>
      </c>
      <c r="I112" s="12"/>
      <c r="J112" s="66"/>
      <c r="K112" s="95"/>
    </row>
    <row r="113" spans="1:244" ht="12" thickBot="1" x14ac:dyDescent="0.3">
      <c r="A113" s="13" t="s">
        <v>8</v>
      </c>
      <c r="B113" s="46"/>
      <c r="C113" s="46"/>
      <c r="D113" s="15">
        <f t="shared" ref="D113:K113" si="9">SUM(D77:D112)</f>
        <v>79923000</v>
      </c>
      <c r="E113" s="15">
        <f t="shared" si="9"/>
        <v>82218000</v>
      </c>
      <c r="F113" s="16">
        <f t="shared" si="9"/>
        <v>9680650</v>
      </c>
      <c r="G113" s="16">
        <f t="shared" si="9"/>
        <v>9872000</v>
      </c>
      <c r="H113" s="89">
        <f t="shared" si="9"/>
        <v>92090000</v>
      </c>
      <c r="I113" s="29">
        <f t="shared" si="9"/>
        <v>62776246</v>
      </c>
      <c r="J113" s="16">
        <f t="shared" si="9"/>
        <v>8796169</v>
      </c>
      <c r="K113" s="97">
        <f t="shared" si="9"/>
        <v>71572415</v>
      </c>
    </row>
    <row r="114" spans="1:244" ht="12" thickTop="1" x14ac:dyDescent="0.25">
      <c r="A114" s="17"/>
      <c r="B114" s="47"/>
      <c r="C114" s="47"/>
      <c r="D114" s="11"/>
      <c r="E114" s="100"/>
      <c r="F114" s="10"/>
      <c r="G114" s="60"/>
      <c r="H114" s="102"/>
      <c r="I114" s="12"/>
      <c r="J114" s="98"/>
      <c r="K114" s="95"/>
    </row>
    <row r="115" spans="1:244" ht="12" thickBot="1" x14ac:dyDescent="0.3">
      <c r="A115" s="13" t="s">
        <v>12</v>
      </c>
      <c r="B115" s="46"/>
      <c r="C115" s="46"/>
      <c r="D115" s="15">
        <f t="shared" ref="D115:K115" si="10">D74+D113</f>
        <v>143377000</v>
      </c>
      <c r="E115" s="15">
        <f t="shared" si="10"/>
        <v>147508000</v>
      </c>
      <c r="F115" s="15">
        <f t="shared" si="10"/>
        <v>13747650</v>
      </c>
      <c r="G115" s="15">
        <f t="shared" si="10"/>
        <v>14018000</v>
      </c>
      <c r="H115" s="15">
        <f t="shared" si="10"/>
        <v>161526000</v>
      </c>
      <c r="I115" s="99">
        <f t="shared" si="10"/>
        <v>130639592</v>
      </c>
      <c r="J115" s="15">
        <f t="shared" si="10"/>
        <v>11454703</v>
      </c>
      <c r="K115" s="96">
        <f t="shared" si="10"/>
        <v>142094295</v>
      </c>
    </row>
    <row r="116" spans="1:244" ht="12" thickTop="1" x14ac:dyDescent="0.25">
      <c r="A116" s="6"/>
      <c r="B116" s="45"/>
      <c r="C116" s="45"/>
      <c r="D116" s="8"/>
      <c r="E116" s="106"/>
      <c r="F116" s="9"/>
      <c r="G116" s="67"/>
      <c r="H116" s="79">
        <f>SUM(D116:F116)</f>
        <v>0</v>
      </c>
      <c r="I116" s="12"/>
      <c r="J116" s="12"/>
      <c r="K116" s="94"/>
    </row>
    <row r="117" spans="1:244" s="3" customFormat="1" ht="13.8" x14ac:dyDescent="0.25">
      <c r="A117" s="51" t="s">
        <v>13</v>
      </c>
      <c r="B117" s="53"/>
      <c r="C117" s="53"/>
      <c r="D117" s="70"/>
      <c r="E117" s="51"/>
      <c r="F117" s="52"/>
      <c r="G117" s="53"/>
      <c r="H117" s="81"/>
      <c r="I117" s="54"/>
      <c r="J117" s="54"/>
      <c r="K117" s="87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  <c r="EQ117" s="54"/>
      <c r="ER117" s="54"/>
      <c r="ES117" s="54"/>
      <c r="ET117" s="54"/>
      <c r="EU117" s="54"/>
      <c r="EV117" s="54"/>
      <c r="EW117" s="54"/>
      <c r="EX117" s="54"/>
      <c r="EY117" s="54"/>
      <c r="EZ117" s="54"/>
      <c r="FA117" s="54"/>
      <c r="FB117" s="54"/>
      <c r="FC117" s="54"/>
      <c r="FD117" s="54"/>
      <c r="FE117" s="54"/>
      <c r="FF117" s="54"/>
      <c r="FG117" s="54"/>
      <c r="FH117" s="54"/>
      <c r="FI117" s="54"/>
      <c r="FJ117" s="54"/>
      <c r="FK117" s="54"/>
      <c r="FL117" s="54"/>
      <c r="FM117" s="54"/>
      <c r="FN117" s="54"/>
      <c r="FO117" s="54"/>
      <c r="FP117" s="54"/>
      <c r="FQ117" s="54"/>
      <c r="FR117" s="54"/>
      <c r="FS117" s="54"/>
      <c r="FT117" s="54"/>
      <c r="FU117" s="54"/>
      <c r="FV117" s="54"/>
      <c r="FW117" s="54"/>
      <c r="FX117" s="54"/>
      <c r="FY117" s="54"/>
      <c r="FZ117" s="54"/>
      <c r="GA117" s="54"/>
      <c r="GB117" s="54"/>
      <c r="GC117" s="54"/>
      <c r="GD117" s="54"/>
      <c r="GE117" s="54"/>
      <c r="GF117" s="54"/>
      <c r="GG117" s="54"/>
      <c r="GH117" s="54"/>
      <c r="GI117" s="54"/>
      <c r="GJ117" s="54"/>
      <c r="GK117" s="54"/>
      <c r="GL117" s="54"/>
      <c r="GM117" s="54"/>
      <c r="GN117" s="54"/>
      <c r="GO117" s="54"/>
      <c r="GP117" s="54"/>
      <c r="GQ117" s="54"/>
      <c r="GR117" s="54"/>
      <c r="GS117" s="54"/>
      <c r="GT117" s="54"/>
      <c r="GU117" s="54"/>
      <c r="GV117" s="54"/>
      <c r="GW117" s="54"/>
      <c r="GX117" s="54"/>
      <c r="GY117" s="54"/>
      <c r="GZ117" s="54"/>
      <c r="HA117" s="54"/>
      <c r="HB117" s="54"/>
      <c r="HC117" s="54"/>
      <c r="HD117" s="54"/>
      <c r="HE117" s="54"/>
      <c r="HF117" s="54"/>
      <c r="HG117" s="54"/>
      <c r="HH117" s="54"/>
      <c r="HI117" s="54"/>
      <c r="HJ117" s="54"/>
      <c r="HK117" s="54"/>
      <c r="HL117" s="54"/>
      <c r="HM117" s="54"/>
      <c r="HN117" s="54"/>
      <c r="HO117" s="54"/>
      <c r="HP117" s="54"/>
      <c r="HQ117" s="54"/>
      <c r="HR117" s="54"/>
      <c r="HS117" s="54"/>
      <c r="HT117" s="54"/>
      <c r="HU117" s="54"/>
      <c r="HV117" s="54"/>
      <c r="HW117" s="54"/>
      <c r="HX117" s="54"/>
      <c r="HY117" s="54"/>
      <c r="HZ117" s="54"/>
      <c r="IA117" s="54"/>
      <c r="IB117" s="54"/>
      <c r="IC117" s="54"/>
      <c r="ID117" s="54"/>
      <c r="IE117" s="54"/>
      <c r="IF117" s="54"/>
      <c r="IG117" s="54"/>
      <c r="IH117" s="54"/>
      <c r="II117" s="54"/>
      <c r="IJ117" s="54"/>
    </row>
    <row r="118" spans="1:244" s="3" customFormat="1" ht="13.8" x14ac:dyDescent="0.25">
      <c r="A118" s="51"/>
      <c r="B118" s="53"/>
      <c r="C118" s="53"/>
      <c r="D118" s="70"/>
      <c r="E118" s="51"/>
      <c r="F118" s="52"/>
      <c r="G118" s="53"/>
      <c r="H118" s="81"/>
      <c r="I118" s="54"/>
      <c r="J118" s="54"/>
      <c r="K118" s="87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  <c r="EQ118" s="54"/>
      <c r="ER118" s="54"/>
      <c r="ES118" s="54"/>
      <c r="ET118" s="54"/>
      <c r="EU118" s="54"/>
      <c r="EV118" s="54"/>
      <c r="EW118" s="54"/>
      <c r="EX118" s="54"/>
      <c r="EY118" s="54"/>
      <c r="EZ118" s="54"/>
      <c r="FA118" s="54"/>
      <c r="FB118" s="54"/>
      <c r="FC118" s="54"/>
      <c r="FD118" s="54"/>
      <c r="FE118" s="54"/>
      <c r="FF118" s="54"/>
      <c r="FG118" s="54"/>
      <c r="FH118" s="54"/>
      <c r="FI118" s="54"/>
      <c r="FJ118" s="54"/>
      <c r="FK118" s="54"/>
      <c r="FL118" s="54"/>
      <c r="FM118" s="54"/>
      <c r="FN118" s="54"/>
      <c r="FO118" s="54"/>
      <c r="FP118" s="54"/>
      <c r="FQ118" s="54"/>
      <c r="FR118" s="54"/>
      <c r="FS118" s="54"/>
      <c r="FT118" s="54"/>
      <c r="FU118" s="54"/>
      <c r="FV118" s="54"/>
      <c r="FW118" s="54"/>
      <c r="FX118" s="54"/>
      <c r="FY118" s="54"/>
      <c r="FZ118" s="54"/>
      <c r="GA118" s="54"/>
      <c r="GB118" s="54"/>
      <c r="GC118" s="54"/>
      <c r="GD118" s="54"/>
      <c r="GE118" s="54"/>
      <c r="GF118" s="54"/>
      <c r="GG118" s="54"/>
      <c r="GH118" s="54"/>
      <c r="GI118" s="54"/>
      <c r="GJ118" s="54"/>
      <c r="GK118" s="54"/>
      <c r="GL118" s="54"/>
      <c r="GM118" s="54"/>
      <c r="GN118" s="54"/>
      <c r="GO118" s="54"/>
      <c r="GP118" s="54"/>
      <c r="GQ118" s="54"/>
      <c r="GR118" s="54"/>
      <c r="GS118" s="54"/>
      <c r="GT118" s="54"/>
      <c r="GU118" s="54"/>
      <c r="GV118" s="54"/>
      <c r="GW118" s="54"/>
      <c r="GX118" s="54"/>
      <c r="GY118" s="54"/>
      <c r="GZ118" s="54"/>
      <c r="HA118" s="54"/>
      <c r="HB118" s="54"/>
      <c r="HC118" s="54"/>
      <c r="HD118" s="54"/>
      <c r="HE118" s="54"/>
      <c r="HF118" s="54"/>
      <c r="HG118" s="54"/>
      <c r="HH118" s="54"/>
      <c r="HI118" s="54"/>
      <c r="HJ118" s="54"/>
      <c r="HK118" s="54"/>
      <c r="HL118" s="54"/>
      <c r="HM118" s="54"/>
      <c r="HN118" s="54"/>
      <c r="HO118" s="54"/>
      <c r="HP118" s="54"/>
      <c r="HQ118" s="54"/>
      <c r="HR118" s="54"/>
      <c r="HS118" s="54"/>
      <c r="HT118" s="54"/>
      <c r="HU118" s="54"/>
      <c r="HV118" s="54"/>
      <c r="HW118" s="54"/>
      <c r="HX118" s="54"/>
      <c r="HY118" s="54"/>
      <c r="HZ118" s="54"/>
      <c r="IA118" s="54"/>
      <c r="IB118" s="54"/>
      <c r="IC118" s="54"/>
      <c r="ID118" s="54"/>
      <c r="IE118" s="54"/>
      <c r="IF118" s="54"/>
      <c r="IG118" s="54"/>
      <c r="IH118" s="54"/>
      <c r="II118" s="54"/>
      <c r="IJ118" s="54"/>
    </row>
    <row r="119" spans="1:244" s="2" customFormat="1" x14ac:dyDescent="0.25">
      <c r="A119" s="4" t="s">
        <v>5</v>
      </c>
      <c r="B119" s="44"/>
      <c r="C119" s="44"/>
      <c r="D119" s="4"/>
      <c r="E119" s="111"/>
      <c r="F119" s="5"/>
      <c r="G119" s="44"/>
      <c r="H119" s="82"/>
      <c r="K119" s="88"/>
    </row>
    <row r="120" spans="1:244" x14ac:dyDescent="0.25">
      <c r="A120" s="6"/>
      <c r="B120" s="7"/>
      <c r="C120" s="7"/>
      <c r="D120" s="8"/>
      <c r="E120" s="106"/>
      <c r="F120" s="9"/>
      <c r="G120" s="67"/>
      <c r="H120" s="79"/>
      <c r="I120" s="12"/>
      <c r="J120" s="12"/>
      <c r="K120" s="95"/>
    </row>
    <row r="121" spans="1:244" x14ac:dyDescent="0.2">
      <c r="A121" s="6"/>
      <c r="B121" s="63" t="s">
        <v>34</v>
      </c>
      <c r="C121" s="63"/>
      <c r="D121" s="8">
        <v>41000</v>
      </c>
      <c r="E121" s="106">
        <f>ROUNDUP(D121*108/105,-3)</f>
        <v>43000</v>
      </c>
      <c r="F121" s="9">
        <v>0</v>
      </c>
      <c r="G121" s="67">
        <f>ROUNDUP(F121*103.5/101.6,-3)</f>
        <v>0</v>
      </c>
      <c r="H121" s="79">
        <f t="shared" ref="H121:H149" si="11">SUM(E121+G121)</f>
        <v>43000</v>
      </c>
      <c r="I121" s="106">
        <v>34207.186096465528</v>
      </c>
      <c r="J121" s="9"/>
      <c r="K121" s="79">
        <f t="shared" ref="K121:K149" si="12">SUM(I121:J121)</f>
        <v>34207.186096465528</v>
      </c>
    </row>
    <row r="122" spans="1:244" x14ac:dyDescent="0.2">
      <c r="A122" s="6"/>
      <c r="B122" s="64" t="s">
        <v>81</v>
      </c>
      <c r="C122" s="64"/>
      <c r="D122" s="8">
        <v>1042000</v>
      </c>
      <c r="E122" s="106">
        <f t="shared" ref="E122:E149" si="13">ROUNDUP(D122*108/105,-3)</f>
        <v>1072000</v>
      </c>
      <c r="F122" s="9">
        <v>0</v>
      </c>
      <c r="G122" s="67">
        <f t="shared" ref="G122:G149" si="14">ROUNDUP(F122*103.5/101.6,-3)</f>
        <v>0</v>
      </c>
      <c r="H122" s="79">
        <f t="shared" si="11"/>
        <v>1072000</v>
      </c>
      <c r="I122" s="8">
        <v>881492.87248584279</v>
      </c>
      <c r="J122" s="9"/>
      <c r="K122" s="79">
        <f t="shared" si="12"/>
        <v>881492.87248584279</v>
      </c>
    </row>
    <row r="123" spans="1:244" x14ac:dyDescent="0.2">
      <c r="A123" s="6"/>
      <c r="B123" s="64" t="s">
        <v>82</v>
      </c>
      <c r="C123" s="64"/>
      <c r="D123" s="8">
        <v>6000</v>
      </c>
      <c r="E123" s="106">
        <f t="shared" si="13"/>
        <v>7000</v>
      </c>
      <c r="F123" s="9">
        <v>0</v>
      </c>
      <c r="G123" s="67">
        <f t="shared" si="14"/>
        <v>0</v>
      </c>
      <c r="H123" s="79">
        <f t="shared" si="11"/>
        <v>7000</v>
      </c>
      <c r="I123" s="8">
        <v>4210.1152118726814</v>
      </c>
      <c r="J123" s="9"/>
      <c r="K123" s="79">
        <f t="shared" si="12"/>
        <v>4210.1152118726814</v>
      </c>
    </row>
    <row r="124" spans="1:244" x14ac:dyDescent="0.2">
      <c r="A124" s="6"/>
      <c r="B124" s="64" t="s">
        <v>83</v>
      </c>
      <c r="C124" s="64"/>
      <c r="D124" s="8">
        <v>54000</v>
      </c>
      <c r="E124" s="106">
        <f t="shared" si="13"/>
        <v>56000</v>
      </c>
      <c r="F124" s="9">
        <v>0</v>
      </c>
      <c r="G124" s="67">
        <f t="shared" si="14"/>
        <v>0</v>
      </c>
      <c r="H124" s="79">
        <f t="shared" si="11"/>
        <v>56000</v>
      </c>
      <c r="I124" s="8">
        <v>44627.221245850429</v>
      </c>
      <c r="J124" s="9"/>
      <c r="K124" s="79">
        <f t="shared" si="12"/>
        <v>44627.221245850429</v>
      </c>
    </row>
    <row r="125" spans="1:244" x14ac:dyDescent="0.2">
      <c r="A125" s="6"/>
      <c r="B125" s="64" t="s">
        <v>34</v>
      </c>
      <c r="C125" s="64"/>
      <c r="D125" s="8">
        <v>181000</v>
      </c>
      <c r="E125" s="106">
        <f t="shared" si="13"/>
        <v>187000</v>
      </c>
      <c r="F125" s="9">
        <v>0</v>
      </c>
      <c r="G125" s="67">
        <f t="shared" si="14"/>
        <v>0</v>
      </c>
      <c r="H125" s="79">
        <f t="shared" si="11"/>
        <v>187000</v>
      </c>
      <c r="I125" s="8">
        <v>152606.15114235503</v>
      </c>
      <c r="J125" s="9"/>
      <c r="K125" s="79">
        <f t="shared" si="12"/>
        <v>152606.15114235503</v>
      </c>
    </row>
    <row r="126" spans="1:244" x14ac:dyDescent="0.2">
      <c r="A126" s="6"/>
      <c r="B126" s="64" t="s">
        <v>34</v>
      </c>
      <c r="C126" s="64"/>
      <c r="D126" s="8">
        <v>58000</v>
      </c>
      <c r="E126" s="106">
        <f t="shared" si="13"/>
        <v>60000</v>
      </c>
      <c r="F126" s="9">
        <v>0</v>
      </c>
      <c r="G126" s="67">
        <f t="shared" si="14"/>
        <v>0</v>
      </c>
      <c r="H126" s="79">
        <f t="shared" si="11"/>
        <v>60000</v>
      </c>
      <c r="I126" s="8">
        <v>47890.060535051751</v>
      </c>
      <c r="J126" s="9"/>
      <c r="K126" s="79">
        <f t="shared" si="12"/>
        <v>47890.060535051751</v>
      </c>
    </row>
    <row r="127" spans="1:244" x14ac:dyDescent="0.2">
      <c r="A127" s="6"/>
      <c r="B127" s="64" t="s">
        <v>84</v>
      </c>
      <c r="C127" s="64"/>
      <c r="D127" s="8">
        <v>17000</v>
      </c>
      <c r="E127" s="106">
        <f t="shared" si="13"/>
        <v>18000</v>
      </c>
      <c r="F127" s="9">
        <v>0</v>
      </c>
      <c r="G127" s="67">
        <f t="shared" si="14"/>
        <v>0</v>
      </c>
      <c r="H127" s="79">
        <f t="shared" si="11"/>
        <v>18000</v>
      </c>
      <c r="I127" s="8">
        <v>13682.874438586214</v>
      </c>
      <c r="J127" s="9"/>
      <c r="K127" s="79">
        <f t="shared" si="12"/>
        <v>13682.874438586214</v>
      </c>
    </row>
    <row r="128" spans="1:244" x14ac:dyDescent="0.2">
      <c r="A128" s="6"/>
      <c r="B128" s="64" t="s">
        <v>85</v>
      </c>
      <c r="C128" s="64"/>
      <c r="D128" s="8">
        <v>1300000</v>
      </c>
      <c r="E128" s="106">
        <f t="shared" si="13"/>
        <v>1338000</v>
      </c>
      <c r="F128" s="9">
        <v>0</v>
      </c>
      <c r="G128" s="67">
        <f t="shared" si="14"/>
        <v>0</v>
      </c>
      <c r="H128" s="79">
        <f t="shared" si="11"/>
        <v>1338000</v>
      </c>
      <c r="I128" s="8">
        <v>1100000</v>
      </c>
      <c r="J128" s="9"/>
      <c r="K128" s="79">
        <f t="shared" si="12"/>
        <v>1100000</v>
      </c>
    </row>
    <row r="129" spans="1:11" x14ac:dyDescent="0.2">
      <c r="A129" s="6"/>
      <c r="B129" s="64" t="s">
        <v>86</v>
      </c>
      <c r="C129" s="64"/>
      <c r="D129" s="8">
        <v>93000</v>
      </c>
      <c r="E129" s="106">
        <f t="shared" si="13"/>
        <v>96000</v>
      </c>
      <c r="F129" s="9">
        <v>0</v>
      </c>
      <c r="G129" s="67">
        <f t="shared" si="14"/>
        <v>0</v>
      </c>
      <c r="H129" s="79">
        <f t="shared" si="11"/>
        <v>96000</v>
      </c>
      <c r="I129" s="8">
        <v>78150.263620386642</v>
      </c>
      <c r="J129" s="9"/>
      <c r="K129" s="79">
        <f t="shared" si="12"/>
        <v>78150.263620386642</v>
      </c>
    </row>
    <row r="130" spans="1:11" x14ac:dyDescent="0.2">
      <c r="A130" s="6"/>
      <c r="B130" s="64" t="s">
        <v>34</v>
      </c>
      <c r="C130" s="64"/>
      <c r="D130" s="8">
        <v>41000</v>
      </c>
      <c r="E130" s="106">
        <f t="shared" si="13"/>
        <v>43000</v>
      </c>
      <c r="F130" s="9">
        <v>0</v>
      </c>
      <c r="G130" s="67">
        <f t="shared" si="14"/>
        <v>0</v>
      </c>
      <c r="H130" s="79">
        <f t="shared" si="11"/>
        <v>43000</v>
      </c>
      <c r="I130" s="8">
        <v>34207.186096465528</v>
      </c>
      <c r="J130" s="9"/>
      <c r="K130" s="79">
        <f t="shared" si="12"/>
        <v>34207.186096465528</v>
      </c>
    </row>
    <row r="131" spans="1:11" x14ac:dyDescent="0.2">
      <c r="A131" s="6"/>
      <c r="B131" s="64" t="s">
        <v>87</v>
      </c>
      <c r="C131" s="64"/>
      <c r="D131" s="8">
        <v>0</v>
      </c>
      <c r="E131" s="106">
        <f t="shared" si="13"/>
        <v>0</v>
      </c>
      <c r="F131" s="9">
        <v>786000</v>
      </c>
      <c r="G131" s="67">
        <f t="shared" si="14"/>
        <v>801000</v>
      </c>
      <c r="H131" s="79">
        <f t="shared" si="11"/>
        <v>801000</v>
      </c>
      <c r="I131" s="8">
        <v>0</v>
      </c>
      <c r="J131" s="9">
        <v>738331.90816639538</v>
      </c>
      <c r="K131" s="79">
        <f t="shared" si="12"/>
        <v>738331.90816639538</v>
      </c>
    </row>
    <row r="132" spans="1:11" x14ac:dyDescent="0.2">
      <c r="A132" s="6"/>
      <c r="B132" s="64" t="s">
        <v>34</v>
      </c>
      <c r="C132" s="64"/>
      <c r="D132" s="8">
        <v>43000</v>
      </c>
      <c r="E132" s="106">
        <f t="shared" si="13"/>
        <v>45000</v>
      </c>
      <c r="F132" s="9">
        <v>0</v>
      </c>
      <c r="G132" s="67">
        <f t="shared" si="14"/>
        <v>0</v>
      </c>
      <c r="H132" s="79">
        <f t="shared" si="11"/>
        <v>45000</v>
      </c>
      <c r="I132" s="8">
        <v>35522.847100175757</v>
      </c>
      <c r="J132" s="9"/>
      <c r="K132" s="79">
        <f t="shared" si="12"/>
        <v>35522.847100175757</v>
      </c>
    </row>
    <row r="133" spans="1:11" x14ac:dyDescent="0.2">
      <c r="A133" s="6"/>
      <c r="B133" s="64" t="s">
        <v>88</v>
      </c>
      <c r="C133" s="64"/>
      <c r="D133" s="8">
        <v>4138000</v>
      </c>
      <c r="E133" s="106">
        <f t="shared" si="13"/>
        <v>4257000</v>
      </c>
      <c r="F133" s="9">
        <v>0</v>
      </c>
      <c r="G133" s="67">
        <f t="shared" si="14"/>
        <v>0</v>
      </c>
      <c r="H133" s="79">
        <f t="shared" si="11"/>
        <v>4257000</v>
      </c>
      <c r="I133" s="8">
        <v>3502815.8562780707</v>
      </c>
      <c r="J133" s="9"/>
      <c r="K133" s="79">
        <f t="shared" si="12"/>
        <v>3502815.8562780707</v>
      </c>
    </row>
    <row r="134" spans="1:11" x14ac:dyDescent="0.2">
      <c r="A134" s="6"/>
      <c r="B134" s="64" t="s">
        <v>89</v>
      </c>
      <c r="C134" s="64"/>
      <c r="D134" s="8">
        <v>57000</v>
      </c>
      <c r="E134" s="106">
        <f t="shared" si="13"/>
        <v>59000</v>
      </c>
      <c r="F134" s="9">
        <v>0</v>
      </c>
      <c r="G134" s="67">
        <f t="shared" si="14"/>
        <v>0</v>
      </c>
      <c r="H134" s="79">
        <f t="shared" si="11"/>
        <v>59000</v>
      </c>
      <c r="I134" s="8">
        <v>47363.796133567674</v>
      </c>
      <c r="J134" s="9"/>
      <c r="K134" s="79">
        <f t="shared" si="12"/>
        <v>47363.796133567674</v>
      </c>
    </row>
    <row r="135" spans="1:11" x14ac:dyDescent="0.2">
      <c r="A135" s="6"/>
      <c r="B135" s="63" t="s">
        <v>34</v>
      </c>
      <c r="C135" s="63"/>
      <c r="D135" s="8">
        <v>231000</v>
      </c>
      <c r="E135" s="106">
        <f t="shared" si="13"/>
        <v>238000</v>
      </c>
      <c r="F135" s="9">
        <v>0</v>
      </c>
      <c r="G135" s="67">
        <f t="shared" si="14"/>
        <v>0</v>
      </c>
      <c r="H135" s="79">
        <f t="shared" si="11"/>
        <v>238000</v>
      </c>
      <c r="I135" s="8">
        <v>194244.19058777584</v>
      </c>
      <c r="J135" s="9"/>
      <c r="K135" s="79">
        <f t="shared" si="12"/>
        <v>194244.19058777584</v>
      </c>
    </row>
    <row r="136" spans="1:11" ht="12" x14ac:dyDescent="0.25">
      <c r="A136" s="6"/>
      <c r="B136" s="65" t="s">
        <v>34</v>
      </c>
      <c r="C136" s="65"/>
      <c r="D136" s="8">
        <v>27000</v>
      </c>
      <c r="E136" s="106">
        <f t="shared" si="13"/>
        <v>28000</v>
      </c>
      <c r="F136" s="9">
        <v>0</v>
      </c>
      <c r="G136" s="67">
        <f t="shared" si="14"/>
        <v>0</v>
      </c>
      <c r="H136" s="79">
        <f t="shared" si="11"/>
        <v>28000</v>
      </c>
      <c r="I136" s="8">
        <v>21629.466900995903</v>
      </c>
      <c r="J136" s="9"/>
      <c r="K136" s="79">
        <f t="shared" si="12"/>
        <v>21629.466900995903</v>
      </c>
    </row>
    <row r="137" spans="1:11" ht="12" x14ac:dyDescent="0.25">
      <c r="A137" s="6"/>
      <c r="B137" s="65" t="s">
        <v>90</v>
      </c>
      <c r="C137" s="65"/>
      <c r="D137" s="8">
        <v>84000</v>
      </c>
      <c r="E137" s="106">
        <f t="shared" si="13"/>
        <v>87000</v>
      </c>
      <c r="F137" s="9">
        <v>0</v>
      </c>
      <c r="G137" s="67">
        <f t="shared" si="14"/>
        <v>0</v>
      </c>
      <c r="H137" s="79">
        <f t="shared" si="11"/>
        <v>87000</v>
      </c>
      <c r="I137" s="8">
        <v>70000</v>
      </c>
      <c r="J137" s="9"/>
      <c r="K137" s="79">
        <f t="shared" si="12"/>
        <v>70000</v>
      </c>
    </row>
    <row r="138" spans="1:11" ht="12" x14ac:dyDescent="0.25">
      <c r="A138" s="6"/>
      <c r="B138" s="65" t="s">
        <v>34</v>
      </c>
      <c r="C138" s="65"/>
      <c r="D138" s="8">
        <v>40000</v>
      </c>
      <c r="E138" s="106">
        <f t="shared" si="13"/>
        <v>42000</v>
      </c>
      <c r="F138" s="9">
        <v>0</v>
      </c>
      <c r="G138" s="67">
        <f t="shared" si="14"/>
        <v>0</v>
      </c>
      <c r="H138" s="79">
        <f t="shared" si="11"/>
        <v>42000</v>
      </c>
      <c r="I138" s="8">
        <v>33154.657293497366</v>
      </c>
      <c r="J138" s="9"/>
      <c r="K138" s="79">
        <f t="shared" si="12"/>
        <v>33154.657293497366</v>
      </c>
    </row>
    <row r="139" spans="1:11" ht="12" x14ac:dyDescent="0.25">
      <c r="A139" s="6"/>
      <c r="B139" s="65" t="s">
        <v>88</v>
      </c>
      <c r="C139" s="65"/>
      <c r="D139" s="8">
        <v>827000</v>
      </c>
      <c r="E139" s="106">
        <f t="shared" si="13"/>
        <v>851000</v>
      </c>
      <c r="F139" s="9">
        <v>0</v>
      </c>
      <c r="G139" s="67">
        <f t="shared" si="14"/>
        <v>0</v>
      </c>
      <c r="H139" s="79">
        <f t="shared" si="11"/>
        <v>851000</v>
      </c>
      <c r="I139" s="8">
        <v>699931.65397383319</v>
      </c>
      <c r="J139" s="9"/>
      <c r="K139" s="79">
        <f t="shared" si="12"/>
        <v>699931.65397383319</v>
      </c>
    </row>
    <row r="140" spans="1:11" x14ac:dyDescent="0.2">
      <c r="A140" s="6"/>
      <c r="B140" s="63" t="s">
        <v>91</v>
      </c>
      <c r="C140" s="63"/>
      <c r="D140" s="8">
        <v>10000</v>
      </c>
      <c r="E140" s="106">
        <f t="shared" si="13"/>
        <v>11000</v>
      </c>
      <c r="F140" s="9">
        <v>0</v>
      </c>
      <c r="G140" s="67">
        <f t="shared" si="14"/>
        <v>0</v>
      </c>
      <c r="H140" s="79">
        <f t="shared" si="11"/>
        <v>11000</v>
      </c>
      <c r="I140" s="8">
        <v>7893.9660222612783</v>
      </c>
      <c r="J140" s="9"/>
      <c r="K140" s="79">
        <f t="shared" si="12"/>
        <v>7893.9660222612783</v>
      </c>
    </row>
    <row r="141" spans="1:11" x14ac:dyDescent="0.2">
      <c r="A141" s="6"/>
      <c r="B141" s="63" t="s">
        <v>34</v>
      </c>
      <c r="C141" s="63"/>
      <c r="D141" s="8">
        <v>41000</v>
      </c>
      <c r="E141" s="106">
        <f t="shared" si="13"/>
        <v>43000</v>
      </c>
      <c r="F141" s="9">
        <v>0</v>
      </c>
      <c r="G141" s="67">
        <f t="shared" si="14"/>
        <v>0</v>
      </c>
      <c r="H141" s="79">
        <f t="shared" si="11"/>
        <v>43000</v>
      </c>
      <c r="I141" s="8">
        <v>34207.186096465528</v>
      </c>
      <c r="J141" s="9"/>
      <c r="K141" s="79">
        <f t="shared" si="12"/>
        <v>34207.186096465528</v>
      </c>
    </row>
    <row r="142" spans="1:11" x14ac:dyDescent="0.2">
      <c r="A142" s="6"/>
      <c r="B142" s="63" t="s">
        <v>92</v>
      </c>
      <c r="C142" s="63"/>
      <c r="D142" s="8">
        <v>4103000</v>
      </c>
      <c r="E142" s="106">
        <f t="shared" si="13"/>
        <v>4221000</v>
      </c>
      <c r="F142" s="9">
        <v>0</v>
      </c>
      <c r="G142" s="67">
        <f t="shared" si="14"/>
        <v>0</v>
      </c>
      <c r="H142" s="79">
        <f t="shared" si="11"/>
        <v>4221000</v>
      </c>
      <c r="I142" s="8">
        <v>3473345.0497949617</v>
      </c>
      <c r="J142" s="9"/>
      <c r="K142" s="79">
        <f t="shared" si="12"/>
        <v>3473345.0497949617</v>
      </c>
    </row>
    <row r="143" spans="1:11" x14ac:dyDescent="0.2">
      <c r="A143" s="6"/>
      <c r="B143" s="63" t="s">
        <v>91</v>
      </c>
      <c r="C143" s="63"/>
      <c r="D143" s="8">
        <v>10000</v>
      </c>
      <c r="E143" s="106">
        <f t="shared" si="13"/>
        <v>11000</v>
      </c>
      <c r="F143" s="9">
        <v>0</v>
      </c>
      <c r="G143" s="67">
        <f t="shared" si="14"/>
        <v>0</v>
      </c>
      <c r="H143" s="79">
        <f t="shared" si="11"/>
        <v>11000</v>
      </c>
      <c r="I143" s="8">
        <v>7893.9660222612783</v>
      </c>
      <c r="J143" s="9"/>
      <c r="K143" s="79">
        <f t="shared" si="12"/>
        <v>7893.9660222612783</v>
      </c>
    </row>
    <row r="144" spans="1:11" x14ac:dyDescent="0.25">
      <c r="A144" s="6"/>
      <c r="B144" s="66" t="s">
        <v>93</v>
      </c>
      <c r="C144" s="66"/>
      <c r="D144" s="8">
        <v>44000</v>
      </c>
      <c r="E144" s="106">
        <f t="shared" si="13"/>
        <v>46000</v>
      </c>
      <c r="F144" s="9">
        <v>0</v>
      </c>
      <c r="G144" s="67">
        <f t="shared" si="14"/>
        <v>0</v>
      </c>
      <c r="H144" s="79">
        <f t="shared" si="11"/>
        <v>46000</v>
      </c>
      <c r="I144" s="8">
        <v>35891.232181214604</v>
      </c>
      <c r="J144" s="9"/>
      <c r="K144" s="79">
        <f t="shared" si="12"/>
        <v>35891.232181214604</v>
      </c>
    </row>
    <row r="145" spans="1:11" x14ac:dyDescent="0.25">
      <c r="A145" s="6"/>
      <c r="B145" s="7" t="s">
        <v>94</v>
      </c>
      <c r="C145" s="7"/>
      <c r="D145" s="8">
        <v>17000</v>
      </c>
      <c r="E145" s="106">
        <f t="shared" si="13"/>
        <v>18000</v>
      </c>
      <c r="F145" s="9">
        <v>0</v>
      </c>
      <c r="G145" s="67">
        <f t="shared" si="14"/>
        <v>0</v>
      </c>
      <c r="H145" s="79">
        <f t="shared" si="11"/>
        <v>18000</v>
      </c>
      <c r="I145" s="8">
        <v>13682.874438586214</v>
      </c>
      <c r="J145" s="9"/>
      <c r="K145" s="79">
        <f t="shared" si="12"/>
        <v>13682.874438586214</v>
      </c>
    </row>
    <row r="146" spans="1:11" x14ac:dyDescent="0.2">
      <c r="A146" s="77"/>
      <c r="B146" s="63" t="s">
        <v>95</v>
      </c>
      <c r="C146" s="77"/>
      <c r="D146" s="78">
        <v>1834000</v>
      </c>
      <c r="E146" s="106">
        <f t="shared" si="13"/>
        <v>1887000</v>
      </c>
      <c r="F146" s="9">
        <v>716000</v>
      </c>
      <c r="G146" s="67">
        <f t="shared" si="14"/>
        <v>730000</v>
      </c>
      <c r="H146" s="79">
        <f t="shared" si="11"/>
        <v>2617000</v>
      </c>
      <c r="I146" s="8">
        <v>1552479.9843780512</v>
      </c>
      <c r="J146" s="9">
        <v>672287.28161204304</v>
      </c>
      <c r="K146" s="79">
        <f t="shared" si="12"/>
        <v>2224767.2659900943</v>
      </c>
    </row>
    <row r="147" spans="1:11" x14ac:dyDescent="0.25">
      <c r="A147" s="75"/>
      <c r="B147" s="18" t="s">
        <v>96</v>
      </c>
      <c r="C147" s="47"/>
      <c r="D147" s="62">
        <v>918000</v>
      </c>
      <c r="E147" s="106">
        <f t="shared" si="13"/>
        <v>945000</v>
      </c>
      <c r="F147" s="76">
        <v>0</v>
      </c>
      <c r="G147" s="67">
        <f t="shared" si="14"/>
        <v>0</v>
      </c>
      <c r="H147" s="79">
        <f t="shared" si="11"/>
        <v>945000</v>
      </c>
      <c r="I147" s="8">
        <v>776862.15753424657</v>
      </c>
      <c r="J147" s="9"/>
      <c r="K147" s="79">
        <f t="shared" si="12"/>
        <v>776862.15753424657</v>
      </c>
    </row>
    <row r="148" spans="1:11" x14ac:dyDescent="0.25">
      <c r="B148" s="18" t="s">
        <v>97</v>
      </c>
      <c r="C148" s="47"/>
      <c r="D148" s="62">
        <v>95000</v>
      </c>
      <c r="E148" s="106">
        <f t="shared" si="13"/>
        <v>98000</v>
      </c>
      <c r="F148" s="10">
        <v>0</v>
      </c>
      <c r="G148" s="67">
        <f t="shared" si="14"/>
        <v>0</v>
      </c>
      <c r="H148" s="79">
        <f t="shared" si="11"/>
        <v>98000</v>
      </c>
      <c r="I148" s="8">
        <v>78939.660222612772</v>
      </c>
      <c r="J148" s="9"/>
      <c r="K148" s="79">
        <f t="shared" si="12"/>
        <v>78939.660222612772</v>
      </c>
    </row>
    <row r="149" spans="1:11" x14ac:dyDescent="0.25">
      <c r="A149" s="59"/>
      <c r="B149" s="18" t="s">
        <v>98</v>
      </c>
      <c r="C149" s="47"/>
      <c r="D149" s="62">
        <v>1245000</v>
      </c>
      <c r="E149" s="106">
        <f t="shared" si="13"/>
        <v>1281000</v>
      </c>
      <c r="F149" s="10">
        <v>1395000</v>
      </c>
      <c r="G149" s="67">
        <f t="shared" si="14"/>
        <v>1422000</v>
      </c>
      <c r="H149" s="79">
        <f t="shared" si="11"/>
        <v>2703000</v>
      </c>
      <c r="I149" s="8">
        <v>1052528.8029681703</v>
      </c>
      <c r="J149" s="9">
        <v>1311576.0270876097</v>
      </c>
      <c r="K149" s="79">
        <f t="shared" si="12"/>
        <v>2364104.8300557798</v>
      </c>
    </row>
    <row r="150" spans="1:11" ht="12" thickBot="1" x14ac:dyDescent="0.3">
      <c r="A150" s="13" t="s">
        <v>6</v>
      </c>
      <c r="B150" s="46"/>
      <c r="C150" s="46"/>
      <c r="D150" s="15">
        <f t="shared" ref="D150:K150" si="15">SUM(D121:D149)</f>
        <v>16597000</v>
      </c>
      <c r="E150" s="15">
        <f t="shared" si="15"/>
        <v>17088000</v>
      </c>
      <c r="F150" s="15">
        <f t="shared" si="15"/>
        <v>2897000</v>
      </c>
      <c r="G150" s="15">
        <f t="shared" si="15"/>
        <v>2953000</v>
      </c>
      <c r="H150" s="68">
        <f t="shared" si="15"/>
        <v>20041000</v>
      </c>
      <c r="I150" s="15">
        <f t="shared" si="15"/>
        <v>14029461.278799623</v>
      </c>
      <c r="J150" s="15">
        <f t="shared" si="15"/>
        <v>2722195.2168660481</v>
      </c>
      <c r="K150" s="96">
        <f t="shared" si="15"/>
        <v>16751656.495665669</v>
      </c>
    </row>
    <row r="151" spans="1:11" ht="12" thickTop="1" x14ac:dyDescent="0.25">
      <c r="A151" s="59"/>
      <c r="B151" s="18"/>
      <c r="C151" s="47"/>
      <c r="D151" s="62"/>
      <c r="E151" s="100"/>
      <c r="F151" s="10"/>
      <c r="G151" s="60"/>
      <c r="H151" s="105">
        <f t="shared" ref="H151:H153" si="16">SUM(D151:F151)</f>
        <v>0</v>
      </c>
      <c r="I151" s="12"/>
      <c r="J151" s="12"/>
      <c r="K151" s="94"/>
    </row>
    <row r="152" spans="1:11" x14ac:dyDescent="0.25">
      <c r="A152" s="58" t="s">
        <v>7</v>
      </c>
      <c r="B152" s="18"/>
      <c r="C152" s="47"/>
      <c r="D152" s="62"/>
      <c r="E152" s="100"/>
      <c r="F152" s="10"/>
      <c r="G152" s="60"/>
      <c r="H152" s="79">
        <f t="shared" si="16"/>
        <v>0</v>
      </c>
      <c r="I152" s="12"/>
      <c r="J152" s="12"/>
      <c r="K152" s="95"/>
    </row>
    <row r="153" spans="1:11" x14ac:dyDescent="0.25">
      <c r="A153" s="59"/>
      <c r="B153" s="18"/>
      <c r="C153" s="47"/>
      <c r="D153" s="62"/>
      <c r="E153" s="100"/>
      <c r="F153" s="10"/>
      <c r="G153" s="60"/>
      <c r="H153" s="79">
        <f t="shared" si="16"/>
        <v>0</v>
      </c>
      <c r="I153" s="12"/>
      <c r="J153" s="12"/>
      <c r="K153" s="95"/>
    </row>
    <row r="154" spans="1:11" x14ac:dyDescent="0.25">
      <c r="A154" s="59"/>
      <c r="B154" s="18" t="s">
        <v>99</v>
      </c>
      <c r="C154" s="47"/>
      <c r="D154" s="62">
        <v>949000</v>
      </c>
      <c r="E154" s="100">
        <f>ROUNDUP(D154*108/105,-3)</f>
        <v>977000</v>
      </c>
      <c r="F154" s="10">
        <v>239000</v>
      </c>
      <c r="G154" s="60">
        <f>ROUNDUP(F154*103.5/101.6,-3)</f>
        <v>244000</v>
      </c>
      <c r="H154" s="79">
        <f t="shared" ref="H154:H168" si="17">SUM(E154+G154)</f>
        <v>1221000</v>
      </c>
      <c r="I154" s="100">
        <v>802337.53013147425</v>
      </c>
      <c r="J154" s="10">
        <v>224730.16221891882</v>
      </c>
      <c r="K154" s="79">
        <f t="shared" ref="K154:K166" si="18">SUM(I154:J154)</f>
        <v>1027067.692350393</v>
      </c>
    </row>
    <row r="155" spans="1:11" x14ac:dyDescent="0.25">
      <c r="A155" s="59"/>
      <c r="B155" s="18" t="s">
        <v>100</v>
      </c>
      <c r="C155" s="47"/>
      <c r="D155" s="62">
        <v>6065000</v>
      </c>
      <c r="E155" s="100">
        <f t="shared" ref="E155:E168" si="19">ROUNDUP(D155*108/105,-3)</f>
        <v>6239000</v>
      </c>
      <c r="F155" s="10">
        <v>722000</v>
      </c>
      <c r="G155" s="60">
        <f t="shared" ref="G155:G168" si="20">ROUNDUP(F155*103.5/101.6,-3)</f>
        <v>736000</v>
      </c>
      <c r="H155" s="79">
        <f t="shared" si="17"/>
        <v>6975000</v>
      </c>
      <c r="I155" s="100">
        <v>5133735.9792924933</v>
      </c>
      <c r="J155" s="10">
        <v>678864.65972959588</v>
      </c>
      <c r="K155" s="79">
        <f t="shared" si="18"/>
        <v>5812600.6390220895</v>
      </c>
    </row>
    <row r="156" spans="1:11" x14ac:dyDescent="0.25">
      <c r="A156" s="59"/>
      <c r="B156" s="18" t="s">
        <v>101</v>
      </c>
      <c r="C156" s="47"/>
      <c r="D156" s="62">
        <v>1639000</v>
      </c>
      <c r="E156" s="100">
        <f t="shared" si="19"/>
        <v>1686000</v>
      </c>
      <c r="F156" s="10">
        <v>298000</v>
      </c>
      <c r="G156" s="60">
        <f t="shared" si="20"/>
        <v>304000</v>
      </c>
      <c r="H156" s="79">
        <f t="shared" si="17"/>
        <v>1990000</v>
      </c>
      <c r="I156" s="100">
        <v>1386601.4450302676</v>
      </c>
      <c r="J156" s="10">
        <v>278797.31259290723</v>
      </c>
      <c r="K156" s="79">
        <f t="shared" si="18"/>
        <v>1665398.7576231747</v>
      </c>
    </row>
    <row r="157" spans="1:11" x14ac:dyDescent="0.25">
      <c r="A157" s="59"/>
      <c r="B157" s="18" t="s">
        <v>102</v>
      </c>
      <c r="C157" s="47"/>
      <c r="D157" s="62">
        <v>1826000</v>
      </c>
      <c r="E157" s="100">
        <f t="shared" si="19"/>
        <v>1879000</v>
      </c>
      <c r="F157" s="10">
        <v>309000</v>
      </c>
      <c r="G157" s="60">
        <f t="shared" si="20"/>
        <v>315000</v>
      </c>
      <c r="H157" s="79">
        <f t="shared" si="17"/>
        <v>2194000</v>
      </c>
      <c r="I157" s="100">
        <v>1544660.2130091141</v>
      </c>
      <c r="J157" s="10">
        <v>290494.63202850334</v>
      </c>
      <c r="K157" s="79">
        <f t="shared" si="18"/>
        <v>1835154.8450376175</v>
      </c>
    </row>
    <row r="158" spans="1:11" x14ac:dyDescent="0.25">
      <c r="A158" s="59"/>
      <c r="B158" s="18" t="s">
        <v>103</v>
      </c>
      <c r="C158" s="47"/>
      <c r="D158" s="62">
        <v>3602000</v>
      </c>
      <c r="E158" s="100">
        <f t="shared" si="19"/>
        <v>3705000</v>
      </c>
      <c r="F158" s="10">
        <v>357000</v>
      </c>
      <c r="G158" s="60">
        <f t="shared" si="20"/>
        <v>364000</v>
      </c>
      <c r="H158" s="79">
        <f t="shared" si="17"/>
        <v>4069000</v>
      </c>
      <c r="I158" s="100">
        <v>3048882.6144996015</v>
      </c>
      <c r="J158" s="10">
        <v>335392.07640216139</v>
      </c>
      <c r="K158" s="79">
        <f t="shared" si="18"/>
        <v>3384274.6909017628</v>
      </c>
    </row>
    <row r="159" spans="1:11" x14ac:dyDescent="0.25">
      <c r="A159" s="59"/>
      <c r="B159" s="18" t="s">
        <v>104</v>
      </c>
      <c r="C159" s="47"/>
      <c r="D159" s="62">
        <v>1437000</v>
      </c>
      <c r="E159" s="100">
        <f t="shared" si="19"/>
        <v>1479000</v>
      </c>
      <c r="F159" s="10">
        <v>85000</v>
      </c>
      <c r="G159" s="60">
        <f t="shared" si="20"/>
        <v>87000</v>
      </c>
      <c r="H159" s="79">
        <f t="shared" si="17"/>
        <v>1566000</v>
      </c>
      <c r="I159" s="100">
        <v>1216197.0318297208</v>
      </c>
      <c r="J159" s="10">
        <v>78567.94318208631</v>
      </c>
      <c r="K159" s="79">
        <f t="shared" si="18"/>
        <v>1294764.9750118072</v>
      </c>
    </row>
    <row r="160" spans="1:11" x14ac:dyDescent="0.25">
      <c r="A160" s="59"/>
      <c r="B160" s="18" t="s">
        <v>105</v>
      </c>
      <c r="C160" s="47"/>
      <c r="D160" s="62">
        <v>1359000</v>
      </c>
      <c r="E160" s="100">
        <f t="shared" si="19"/>
        <v>1398000</v>
      </c>
      <c r="F160" s="10">
        <v>260000</v>
      </c>
      <c r="G160" s="60">
        <f t="shared" si="20"/>
        <v>265000</v>
      </c>
      <c r="H160" s="79">
        <f t="shared" si="17"/>
        <v>1663000</v>
      </c>
      <c r="I160" s="100">
        <v>1149777.4950461134</v>
      </c>
      <c r="J160" s="10">
        <v>244206.74181826759</v>
      </c>
      <c r="K160" s="79">
        <f t="shared" si="18"/>
        <v>1393984.236864381</v>
      </c>
    </row>
    <row r="161" spans="1:244" x14ac:dyDescent="0.25">
      <c r="A161" s="59"/>
      <c r="B161" s="18" t="s">
        <v>106</v>
      </c>
      <c r="C161" s="47"/>
      <c r="D161" s="62">
        <v>391000</v>
      </c>
      <c r="E161" s="100">
        <f t="shared" si="19"/>
        <v>403000</v>
      </c>
      <c r="F161" s="10">
        <v>0</v>
      </c>
      <c r="G161" s="60">
        <f t="shared" si="20"/>
        <v>0</v>
      </c>
      <c r="H161" s="79">
        <f t="shared" si="17"/>
        <v>403000</v>
      </c>
      <c r="I161" s="100">
        <v>330102.73972602742</v>
      </c>
      <c r="J161" s="10"/>
      <c r="K161" s="79">
        <f t="shared" si="18"/>
        <v>330102.73972602742</v>
      </c>
    </row>
    <row r="162" spans="1:244" x14ac:dyDescent="0.25">
      <c r="A162" s="59"/>
      <c r="B162" s="18" t="s">
        <v>107</v>
      </c>
      <c r="C162" s="47"/>
      <c r="D162" s="62">
        <v>1903000</v>
      </c>
      <c r="E162" s="100">
        <f t="shared" si="19"/>
        <v>1958000</v>
      </c>
      <c r="F162" s="10">
        <v>202000</v>
      </c>
      <c r="G162" s="60">
        <f t="shared" si="20"/>
        <v>206000</v>
      </c>
      <c r="H162" s="79">
        <f t="shared" si="17"/>
        <v>2164000</v>
      </c>
      <c r="I162" s="100">
        <v>1610829.10321489</v>
      </c>
      <c r="J162" s="10">
        <v>188950.73440928714</v>
      </c>
      <c r="K162" s="79">
        <f t="shared" si="18"/>
        <v>1799779.8376241771</v>
      </c>
    </row>
    <row r="163" spans="1:244" x14ac:dyDescent="0.25">
      <c r="A163" s="59"/>
      <c r="B163" s="18" t="s">
        <v>108</v>
      </c>
      <c r="C163" s="47"/>
      <c r="D163" s="62">
        <v>1934000</v>
      </c>
      <c r="E163" s="100">
        <f t="shared" si="19"/>
        <v>1990000</v>
      </c>
      <c r="F163" s="10">
        <v>317000</v>
      </c>
      <c r="G163" s="60">
        <f t="shared" si="20"/>
        <v>323000</v>
      </c>
      <c r="H163" s="79">
        <f t="shared" si="17"/>
        <v>2313000</v>
      </c>
      <c r="I163" s="100">
        <v>1636832.7484706175</v>
      </c>
      <c r="J163" s="10">
        <v>296790.40537033108</v>
      </c>
      <c r="K163" s="79">
        <f t="shared" si="18"/>
        <v>1933623.1538409486</v>
      </c>
    </row>
    <row r="164" spans="1:244" x14ac:dyDescent="0.25">
      <c r="A164" s="59"/>
      <c r="B164" s="18" t="s">
        <v>109</v>
      </c>
      <c r="C164" s="47"/>
      <c r="D164" s="62">
        <v>3015000</v>
      </c>
      <c r="E164" s="100">
        <f t="shared" si="19"/>
        <v>3102000</v>
      </c>
      <c r="F164" s="10">
        <v>366000</v>
      </c>
      <c r="G164" s="60">
        <f t="shared" si="20"/>
        <v>373000</v>
      </c>
      <c r="H164" s="79">
        <f t="shared" si="17"/>
        <v>3475000</v>
      </c>
      <c r="I164" s="100">
        <v>2552353.3595193042</v>
      </c>
      <c r="J164" s="10">
        <v>343180.64066444867</v>
      </c>
      <c r="K164" s="79">
        <f t="shared" si="18"/>
        <v>2895534.0001837527</v>
      </c>
    </row>
    <row r="165" spans="1:244" x14ac:dyDescent="0.25">
      <c r="A165" s="59"/>
      <c r="B165" s="18" t="s">
        <v>110</v>
      </c>
      <c r="C165" s="47"/>
      <c r="D165" s="62">
        <v>896000</v>
      </c>
      <c r="E165" s="100">
        <f t="shared" si="19"/>
        <v>922000</v>
      </c>
      <c r="F165" s="10">
        <v>80000</v>
      </c>
      <c r="G165" s="60">
        <f t="shared" si="20"/>
        <v>82000</v>
      </c>
      <c r="H165" s="79">
        <f t="shared" si="17"/>
        <v>1004000</v>
      </c>
      <c r="I165" s="100">
        <v>757820.73813708278</v>
      </c>
      <c r="J165" s="10">
        <v>74432.788277765998</v>
      </c>
      <c r="K165" s="79">
        <f t="shared" si="18"/>
        <v>832253.52641484875</v>
      </c>
    </row>
    <row r="166" spans="1:244" x14ac:dyDescent="0.25">
      <c r="A166" s="59"/>
      <c r="B166" s="18" t="s">
        <v>111</v>
      </c>
      <c r="C166" s="47"/>
      <c r="D166" s="62">
        <v>1154000</v>
      </c>
      <c r="E166" s="100">
        <f t="shared" si="19"/>
        <v>1187000</v>
      </c>
      <c r="F166" s="10">
        <v>242000</v>
      </c>
      <c r="G166" s="60">
        <f t="shared" si="20"/>
        <v>247000</v>
      </c>
      <c r="H166" s="79">
        <f t="shared" si="17"/>
        <v>1434000</v>
      </c>
      <c r="I166" s="100">
        <v>976177.32832662668</v>
      </c>
      <c r="J166" s="10">
        <v>226716.07036171865</v>
      </c>
      <c r="K166" s="79">
        <f t="shared" si="18"/>
        <v>1202893.3986883452</v>
      </c>
    </row>
    <row r="167" spans="1:244" x14ac:dyDescent="0.25">
      <c r="A167" s="59"/>
      <c r="B167" s="18"/>
      <c r="C167" s="47"/>
      <c r="D167" s="62">
        <v>0</v>
      </c>
      <c r="E167" s="100">
        <f t="shared" si="19"/>
        <v>0</v>
      </c>
      <c r="F167" s="10">
        <v>0</v>
      </c>
      <c r="G167" s="60">
        <f t="shared" si="20"/>
        <v>0</v>
      </c>
      <c r="H167" s="79">
        <f t="shared" si="17"/>
        <v>0</v>
      </c>
      <c r="I167" s="12"/>
      <c r="J167" s="12"/>
      <c r="K167" s="95"/>
    </row>
    <row r="168" spans="1:244" x14ac:dyDescent="0.25">
      <c r="A168" s="59"/>
      <c r="B168" s="18"/>
      <c r="C168" s="47"/>
      <c r="D168" s="62">
        <v>0</v>
      </c>
      <c r="E168" s="100">
        <f t="shared" si="19"/>
        <v>0</v>
      </c>
      <c r="F168" s="10">
        <v>0</v>
      </c>
      <c r="G168" s="60">
        <f t="shared" si="20"/>
        <v>0</v>
      </c>
      <c r="H168" s="79">
        <f t="shared" si="17"/>
        <v>0</v>
      </c>
      <c r="I168" s="12"/>
      <c r="J168" s="12"/>
      <c r="K168" s="95"/>
    </row>
    <row r="169" spans="1:244" ht="12" thickBot="1" x14ac:dyDescent="0.3">
      <c r="A169" s="13" t="s">
        <v>8</v>
      </c>
      <c r="B169" s="46"/>
      <c r="C169" s="46"/>
      <c r="D169" s="15">
        <f t="shared" ref="D169:K169" si="21">SUM(D154:D168)</f>
        <v>26170000</v>
      </c>
      <c r="E169" s="15">
        <f t="shared" si="21"/>
        <v>26925000</v>
      </c>
      <c r="F169" s="15">
        <f t="shared" si="21"/>
        <v>3477000</v>
      </c>
      <c r="G169" s="15">
        <f t="shared" si="21"/>
        <v>3546000</v>
      </c>
      <c r="H169" s="96">
        <f t="shared" si="21"/>
        <v>30471000</v>
      </c>
      <c r="I169" s="99">
        <f t="shared" si="21"/>
        <v>22146308.326233327</v>
      </c>
      <c r="J169" s="15">
        <f t="shared" si="21"/>
        <v>3261124.1670559919</v>
      </c>
      <c r="K169" s="96">
        <f t="shared" si="21"/>
        <v>25407432.493289325</v>
      </c>
    </row>
    <row r="170" spans="1:244" ht="12" thickTop="1" x14ac:dyDescent="0.25">
      <c r="D170" s="21"/>
      <c r="E170" s="21"/>
      <c r="F170" s="21"/>
      <c r="H170" s="104"/>
      <c r="I170" s="12"/>
      <c r="J170" s="12"/>
      <c r="K170" s="95"/>
    </row>
    <row r="171" spans="1:244" ht="12" thickBot="1" x14ac:dyDescent="0.3">
      <c r="A171" s="13" t="s">
        <v>14</v>
      </c>
      <c r="B171" s="126"/>
      <c r="C171" s="126"/>
      <c r="D171" s="127">
        <f t="shared" ref="D171:K171" si="22">SUM(D150+D169)</f>
        <v>42767000</v>
      </c>
      <c r="E171" s="127">
        <f t="shared" si="22"/>
        <v>44013000</v>
      </c>
      <c r="F171" s="127">
        <f t="shared" si="22"/>
        <v>6374000</v>
      </c>
      <c r="G171" s="127">
        <f t="shared" si="22"/>
        <v>6499000</v>
      </c>
      <c r="H171" s="128">
        <f t="shared" si="22"/>
        <v>50512000</v>
      </c>
      <c r="I171" s="99">
        <f t="shared" si="22"/>
        <v>36175769.605032951</v>
      </c>
      <c r="J171" s="15">
        <f t="shared" si="22"/>
        <v>5983319.3839220405</v>
      </c>
      <c r="K171" s="96">
        <f t="shared" si="22"/>
        <v>42159088.988954991</v>
      </c>
    </row>
    <row r="172" spans="1:244" ht="12" thickTop="1" x14ac:dyDescent="0.25">
      <c r="B172" s="126"/>
      <c r="C172" s="129"/>
      <c r="D172" s="130"/>
      <c r="E172" s="130"/>
      <c r="F172" s="130"/>
      <c r="G172" s="130"/>
      <c r="H172" s="131"/>
      <c r="I172" s="12"/>
      <c r="J172" s="12"/>
      <c r="K172" s="95"/>
    </row>
    <row r="173" spans="1:244" s="3" customFormat="1" ht="13.8" x14ac:dyDescent="0.25">
      <c r="A173" s="51" t="s">
        <v>15</v>
      </c>
      <c r="B173" s="53"/>
      <c r="C173" s="53"/>
      <c r="D173" s="51"/>
      <c r="E173" s="51"/>
      <c r="F173" s="52"/>
      <c r="G173" s="53"/>
      <c r="H173" s="125"/>
      <c r="I173" s="54"/>
      <c r="J173" s="54"/>
      <c r="K173" s="87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4"/>
      <c r="AL173" s="54"/>
      <c r="AM173" s="54"/>
      <c r="AN173" s="54"/>
      <c r="AO173" s="54"/>
      <c r="AP173" s="54"/>
      <c r="AQ173" s="54"/>
      <c r="AR173" s="54"/>
      <c r="AS173" s="54"/>
      <c r="AT173" s="54"/>
      <c r="AU173" s="54"/>
      <c r="AV173" s="54"/>
      <c r="AW173" s="54"/>
      <c r="AX173" s="54"/>
      <c r="AY173" s="54"/>
      <c r="AZ173" s="54"/>
      <c r="BA173" s="54"/>
      <c r="BB173" s="54"/>
      <c r="BC173" s="54"/>
      <c r="BD173" s="54"/>
      <c r="BE173" s="54"/>
      <c r="BF173" s="54"/>
      <c r="BG173" s="54"/>
      <c r="BH173" s="54"/>
      <c r="BI173" s="54"/>
      <c r="BJ173" s="54"/>
      <c r="BK173" s="54"/>
      <c r="BL173" s="54"/>
      <c r="BM173" s="54"/>
      <c r="BN173" s="54"/>
      <c r="BO173" s="54"/>
      <c r="BP173" s="54"/>
      <c r="BQ173" s="54"/>
      <c r="BR173" s="54"/>
      <c r="BS173" s="54"/>
      <c r="BT173" s="54"/>
      <c r="BU173" s="54"/>
      <c r="BV173" s="54"/>
      <c r="BW173" s="54"/>
      <c r="BX173" s="54"/>
      <c r="BY173" s="54"/>
      <c r="BZ173" s="54"/>
      <c r="CA173" s="54"/>
      <c r="CB173" s="54"/>
      <c r="CC173" s="54"/>
      <c r="CD173" s="54"/>
      <c r="CE173" s="54"/>
      <c r="CF173" s="54"/>
      <c r="CG173" s="54"/>
      <c r="CH173" s="54"/>
      <c r="CI173" s="54"/>
      <c r="CJ173" s="54"/>
      <c r="CK173" s="54"/>
      <c r="CL173" s="54"/>
      <c r="CM173" s="54"/>
      <c r="CN173" s="54"/>
      <c r="CO173" s="54"/>
      <c r="CP173" s="54"/>
      <c r="CQ173" s="54"/>
      <c r="CR173" s="54"/>
      <c r="CS173" s="54"/>
      <c r="CT173" s="54"/>
      <c r="CU173" s="54"/>
      <c r="CV173" s="54"/>
      <c r="CW173" s="54"/>
      <c r="CX173" s="54"/>
      <c r="CY173" s="54"/>
      <c r="CZ173" s="54"/>
      <c r="DA173" s="54"/>
      <c r="DB173" s="54"/>
      <c r="DC173" s="54"/>
      <c r="DD173" s="54"/>
      <c r="DE173" s="54"/>
      <c r="DF173" s="54"/>
      <c r="DG173" s="54"/>
      <c r="DH173" s="54"/>
      <c r="DI173" s="54"/>
      <c r="DJ173" s="54"/>
      <c r="DK173" s="54"/>
      <c r="DL173" s="54"/>
      <c r="DM173" s="54"/>
      <c r="DN173" s="54"/>
      <c r="DO173" s="54"/>
      <c r="DP173" s="54"/>
      <c r="DQ173" s="54"/>
      <c r="DR173" s="54"/>
      <c r="DS173" s="54"/>
      <c r="DT173" s="54"/>
      <c r="DU173" s="54"/>
      <c r="DV173" s="54"/>
      <c r="DW173" s="54"/>
      <c r="DX173" s="54"/>
      <c r="DY173" s="54"/>
      <c r="DZ173" s="54"/>
      <c r="EA173" s="54"/>
      <c r="EB173" s="54"/>
      <c r="EC173" s="54"/>
      <c r="ED173" s="54"/>
      <c r="EE173" s="54"/>
      <c r="EF173" s="54"/>
      <c r="EG173" s="54"/>
      <c r="EH173" s="54"/>
      <c r="EI173" s="54"/>
      <c r="EJ173" s="54"/>
      <c r="EK173" s="54"/>
      <c r="EL173" s="54"/>
      <c r="EM173" s="54"/>
      <c r="EN173" s="54"/>
      <c r="EO173" s="54"/>
      <c r="EP173" s="54"/>
      <c r="EQ173" s="54"/>
      <c r="ER173" s="54"/>
      <c r="ES173" s="54"/>
      <c r="ET173" s="54"/>
      <c r="EU173" s="54"/>
      <c r="EV173" s="54"/>
      <c r="EW173" s="54"/>
      <c r="EX173" s="54"/>
      <c r="EY173" s="54"/>
      <c r="EZ173" s="54"/>
      <c r="FA173" s="54"/>
      <c r="FB173" s="54"/>
      <c r="FC173" s="54"/>
      <c r="FD173" s="54"/>
      <c r="FE173" s="54"/>
      <c r="FF173" s="54"/>
      <c r="FG173" s="54"/>
      <c r="FH173" s="54"/>
      <c r="FI173" s="54"/>
      <c r="FJ173" s="54"/>
      <c r="FK173" s="54"/>
      <c r="FL173" s="54"/>
      <c r="FM173" s="54"/>
      <c r="FN173" s="54"/>
      <c r="FO173" s="54"/>
      <c r="FP173" s="54"/>
      <c r="FQ173" s="54"/>
      <c r="FR173" s="54"/>
      <c r="FS173" s="54"/>
      <c r="FT173" s="54"/>
      <c r="FU173" s="54"/>
      <c r="FV173" s="54"/>
      <c r="FW173" s="54"/>
      <c r="FX173" s="54"/>
      <c r="FY173" s="54"/>
      <c r="FZ173" s="54"/>
      <c r="GA173" s="54"/>
      <c r="GB173" s="54"/>
      <c r="GC173" s="54"/>
      <c r="GD173" s="54"/>
      <c r="GE173" s="54"/>
      <c r="GF173" s="54"/>
      <c r="GG173" s="54"/>
      <c r="GH173" s="54"/>
      <c r="GI173" s="54"/>
      <c r="GJ173" s="54"/>
      <c r="GK173" s="54"/>
      <c r="GL173" s="54"/>
      <c r="GM173" s="54"/>
      <c r="GN173" s="54"/>
      <c r="GO173" s="54"/>
      <c r="GP173" s="54"/>
      <c r="GQ173" s="54"/>
      <c r="GR173" s="54"/>
      <c r="GS173" s="54"/>
      <c r="GT173" s="54"/>
      <c r="GU173" s="54"/>
      <c r="GV173" s="54"/>
      <c r="GW173" s="54"/>
      <c r="GX173" s="54"/>
      <c r="GY173" s="54"/>
      <c r="GZ173" s="54"/>
      <c r="HA173" s="54"/>
      <c r="HB173" s="54"/>
      <c r="HC173" s="54"/>
      <c r="HD173" s="54"/>
      <c r="HE173" s="54"/>
      <c r="HF173" s="54"/>
      <c r="HG173" s="54"/>
      <c r="HH173" s="54"/>
      <c r="HI173" s="54"/>
      <c r="HJ173" s="54"/>
      <c r="HK173" s="54"/>
      <c r="HL173" s="54"/>
      <c r="HM173" s="54"/>
      <c r="HN173" s="54"/>
      <c r="HO173" s="54"/>
      <c r="HP173" s="54"/>
      <c r="HQ173" s="54"/>
      <c r="HR173" s="54"/>
      <c r="HS173" s="54"/>
      <c r="HT173" s="54"/>
      <c r="HU173" s="54"/>
      <c r="HV173" s="54"/>
      <c r="HW173" s="54"/>
      <c r="HX173" s="54"/>
      <c r="HY173" s="54"/>
      <c r="HZ173" s="54"/>
      <c r="IA173" s="54"/>
      <c r="IB173" s="54"/>
      <c r="IC173" s="54"/>
      <c r="ID173" s="54"/>
      <c r="IE173" s="54"/>
      <c r="IF173" s="54"/>
      <c r="IG173" s="54"/>
      <c r="IH173" s="54"/>
      <c r="II173" s="54"/>
      <c r="IJ173" s="54"/>
    </row>
    <row r="174" spans="1:244" s="3" customFormat="1" ht="13.8" x14ac:dyDescent="0.25">
      <c r="A174" s="51"/>
      <c r="B174" s="53"/>
      <c r="C174" s="53"/>
      <c r="D174" s="51"/>
      <c r="E174" s="51"/>
      <c r="F174" s="52"/>
      <c r="G174" s="53"/>
      <c r="H174" s="52"/>
      <c r="I174" s="54"/>
      <c r="J174" s="54"/>
      <c r="K174" s="87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4"/>
      <c r="AL174" s="54"/>
      <c r="AM174" s="54"/>
      <c r="AN174" s="54"/>
      <c r="AO174" s="54"/>
      <c r="AP174" s="54"/>
      <c r="AQ174" s="54"/>
      <c r="AR174" s="54"/>
      <c r="AS174" s="54"/>
      <c r="AT174" s="54"/>
      <c r="AU174" s="54"/>
      <c r="AV174" s="54"/>
      <c r="AW174" s="54"/>
      <c r="AX174" s="54"/>
      <c r="AY174" s="54"/>
      <c r="AZ174" s="54"/>
      <c r="BA174" s="54"/>
      <c r="BB174" s="54"/>
      <c r="BC174" s="54"/>
      <c r="BD174" s="54"/>
      <c r="BE174" s="54"/>
      <c r="BF174" s="54"/>
      <c r="BG174" s="54"/>
      <c r="BH174" s="54"/>
      <c r="BI174" s="54"/>
      <c r="BJ174" s="54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54"/>
      <c r="BX174" s="54"/>
      <c r="BY174" s="54"/>
      <c r="BZ174" s="54"/>
      <c r="CA174" s="54"/>
      <c r="CB174" s="54"/>
      <c r="CC174" s="54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  <c r="CQ174" s="54"/>
      <c r="CR174" s="54"/>
      <c r="CS174" s="54"/>
      <c r="CT174" s="54"/>
      <c r="CU174" s="54"/>
      <c r="CV174" s="54"/>
      <c r="CW174" s="54"/>
      <c r="CX174" s="54"/>
      <c r="CY174" s="54"/>
      <c r="CZ174" s="54"/>
      <c r="DA174" s="54"/>
      <c r="DB174" s="54"/>
      <c r="DC174" s="54"/>
      <c r="DD174" s="54"/>
      <c r="DE174" s="54"/>
      <c r="DF174" s="54"/>
      <c r="DG174" s="54"/>
      <c r="DH174" s="54"/>
      <c r="DI174" s="54"/>
      <c r="DJ174" s="54"/>
      <c r="DK174" s="54"/>
      <c r="DL174" s="54"/>
      <c r="DM174" s="54"/>
      <c r="DN174" s="54"/>
      <c r="DO174" s="54"/>
      <c r="DP174" s="54"/>
      <c r="DQ174" s="54"/>
      <c r="DR174" s="54"/>
      <c r="DS174" s="54"/>
      <c r="DT174" s="54"/>
      <c r="DU174" s="54"/>
      <c r="DV174" s="54"/>
      <c r="DW174" s="54"/>
      <c r="DX174" s="54"/>
      <c r="DY174" s="54"/>
      <c r="DZ174" s="54"/>
      <c r="EA174" s="54"/>
      <c r="EB174" s="54"/>
      <c r="EC174" s="54"/>
      <c r="ED174" s="54"/>
      <c r="EE174" s="54"/>
      <c r="EF174" s="54"/>
      <c r="EG174" s="54"/>
      <c r="EH174" s="54"/>
      <c r="EI174" s="54"/>
      <c r="EJ174" s="54"/>
      <c r="EK174" s="54"/>
      <c r="EL174" s="54"/>
      <c r="EM174" s="54"/>
      <c r="EN174" s="54"/>
      <c r="EO174" s="54"/>
      <c r="EP174" s="54"/>
      <c r="EQ174" s="54"/>
      <c r="ER174" s="54"/>
      <c r="ES174" s="54"/>
      <c r="ET174" s="54"/>
      <c r="EU174" s="54"/>
      <c r="EV174" s="54"/>
      <c r="EW174" s="54"/>
      <c r="EX174" s="54"/>
      <c r="EY174" s="54"/>
      <c r="EZ174" s="54"/>
      <c r="FA174" s="54"/>
      <c r="FB174" s="54"/>
      <c r="FC174" s="54"/>
      <c r="FD174" s="54"/>
      <c r="FE174" s="54"/>
      <c r="FF174" s="54"/>
      <c r="FG174" s="54"/>
      <c r="FH174" s="54"/>
      <c r="FI174" s="54"/>
      <c r="FJ174" s="54"/>
      <c r="FK174" s="54"/>
      <c r="FL174" s="54"/>
      <c r="FM174" s="54"/>
      <c r="FN174" s="54"/>
      <c r="FO174" s="54"/>
      <c r="FP174" s="54"/>
      <c r="FQ174" s="54"/>
      <c r="FR174" s="54"/>
      <c r="FS174" s="54"/>
      <c r="FT174" s="54"/>
      <c r="FU174" s="54"/>
      <c r="FV174" s="54"/>
      <c r="FW174" s="54"/>
      <c r="FX174" s="54"/>
      <c r="FY174" s="54"/>
      <c r="FZ174" s="54"/>
      <c r="GA174" s="54"/>
      <c r="GB174" s="54"/>
      <c r="GC174" s="54"/>
      <c r="GD174" s="54"/>
      <c r="GE174" s="54"/>
      <c r="GF174" s="54"/>
      <c r="GG174" s="54"/>
      <c r="GH174" s="54"/>
      <c r="GI174" s="54"/>
      <c r="GJ174" s="54"/>
      <c r="GK174" s="54"/>
      <c r="GL174" s="54"/>
      <c r="GM174" s="54"/>
      <c r="GN174" s="54"/>
      <c r="GO174" s="54"/>
      <c r="GP174" s="54"/>
      <c r="GQ174" s="54"/>
      <c r="GR174" s="54"/>
      <c r="GS174" s="54"/>
      <c r="GT174" s="54"/>
      <c r="GU174" s="54"/>
      <c r="GV174" s="54"/>
      <c r="GW174" s="54"/>
      <c r="GX174" s="54"/>
      <c r="GY174" s="54"/>
      <c r="GZ174" s="54"/>
      <c r="HA174" s="54"/>
      <c r="HB174" s="54"/>
      <c r="HC174" s="54"/>
      <c r="HD174" s="54"/>
      <c r="HE174" s="54"/>
      <c r="HF174" s="54"/>
      <c r="HG174" s="54"/>
      <c r="HH174" s="54"/>
      <c r="HI174" s="54"/>
      <c r="HJ174" s="54"/>
      <c r="HK174" s="54"/>
      <c r="HL174" s="54"/>
      <c r="HM174" s="54"/>
      <c r="HN174" s="54"/>
      <c r="HO174" s="54"/>
      <c r="HP174" s="54"/>
      <c r="HQ174" s="54"/>
      <c r="HR174" s="54"/>
      <c r="HS174" s="54"/>
      <c r="HT174" s="54"/>
      <c r="HU174" s="54"/>
      <c r="HV174" s="54"/>
      <c r="HW174" s="54"/>
      <c r="HX174" s="54"/>
      <c r="HY174" s="54"/>
      <c r="HZ174" s="54"/>
      <c r="IA174" s="54"/>
      <c r="IB174" s="54"/>
      <c r="IC174" s="54"/>
      <c r="ID174" s="54"/>
      <c r="IE174" s="54"/>
      <c r="IF174" s="54"/>
      <c r="IG174" s="54"/>
      <c r="IH174" s="54"/>
      <c r="II174" s="54"/>
      <c r="IJ174" s="54"/>
    </row>
    <row r="175" spans="1:244" s="2" customFormat="1" x14ac:dyDescent="0.25">
      <c r="A175" s="4" t="s">
        <v>5</v>
      </c>
      <c r="B175" s="44"/>
      <c r="C175" s="44"/>
      <c r="D175" s="4"/>
      <c r="E175" s="111"/>
      <c r="F175" s="5"/>
      <c r="G175" s="44"/>
      <c r="H175" s="5"/>
      <c r="K175" s="88"/>
    </row>
    <row r="176" spans="1:244" x14ac:dyDescent="0.25">
      <c r="A176" s="6"/>
      <c r="B176" s="7"/>
      <c r="C176" s="7"/>
      <c r="D176" s="8"/>
      <c r="E176" s="106"/>
      <c r="F176" s="9"/>
      <c r="G176" s="67"/>
      <c r="H176" s="9"/>
      <c r="I176" s="12"/>
      <c r="J176" s="12"/>
      <c r="K176" s="95"/>
    </row>
    <row r="177" spans="1:11" x14ac:dyDescent="0.25">
      <c r="A177" s="6"/>
      <c r="B177" s="7" t="s">
        <v>113</v>
      </c>
      <c r="C177" s="7"/>
      <c r="D177" s="8">
        <v>91000</v>
      </c>
      <c r="E177" s="106">
        <f>ROUNDUP(D177*108/105,-3)</f>
        <v>94000</v>
      </c>
      <c r="F177" s="9">
        <v>0</v>
      </c>
      <c r="G177" s="67">
        <f>ROUNDUP(F177*103.5/101.6,-3)</f>
        <v>0</v>
      </c>
      <c r="H177" s="9">
        <f>SUM(E177+G177)</f>
        <v>94000</v>
      </c>
      <c r="I177" s="106">
        <v>76469</v>
      </c>
      <c r="J177" s="9"/>
      <c r="K177" s="79">
        <f t="shared" ref="K177:K209" si="23">SUM(I177:J177)</f>
        <v>76469</v>
      </c>
    </row>
    <row r="178" spans="1:11" x14ac:dyDescent="0.25">
      <c r="A178" s="6"/>
      <c r="B178" s="7" t="s">
        <v>114</v>
      </c>
      <c r="C178" s="7"/>
      <c r="D178" s="8">
        <v>123000</v>
      </c>
      <c r="E178" s="106">
        <f t="shared" ref="E178:E211" si="24">ROUNDUP(D178*108/105,-3)</f>
        <v>127000</v>
      </c>
      <c r="F178" s="9">
        <v>0</v>
      </c>
      <c r="G178" s="67">
        <f t="shared" ref="G178:G211" si="25">ROUNDUP(F178*103.5/101.6,-3)</f>
        <v>0</v>
      </c>
      <c r="H178" s="9">
        <f t="shared" ref="H178:H211" si="26">SUM(E178+G178)</f>
        <v>127000</v>
      </c>
      <c r="I178" s="106">
        <v>103533</v>
      </c>
      <c r="J178" s="9"/>
      <c r="K178" s="79">
        <f t="shared" si="23"/>
        <v>103533</v>
      </c>
    </row>
    <row r="179" spans="1:11" x14ac:dyDescent="0.25">
      <c r="A179" s="6"/>
      <c r="B179" s="7" t="s">
        <v>115</v>
      </c>
      <c r="C179" s="7"/>
      <c r="D179" s="8">
        <v>377000</v>
      </c>
      <c r="E179" s="106">
        <f t="shared" si="24"/>
        <v>388000</v>
      </c>
      <c r="F179" s="9">
        <v>169000</v>
      </c>
      <c r="G179" s="67">
        <f t="shared" si="25"/>
        <v>173000</v>
      </c>
      <c r="H179" s="9">
        <f t="shared" si="26"/>
        <v>561000</v>
      </c>
      <c r="I179" s="106">
        <v>318564</v>
      </c>
      <c r="J179" s="9">
        <v>158823</v>
      </c>
      <c r="K179" s="79">
        <f t="shared" si="23"/>
        <v>477387</v>
      </c>
    </row>
    <row r="180" spans="1:11" x14ac:dyDescent="0.25">
      <c r="A180" s="6"/>
      <c r="B180" s="7" t="s">
        <v>116</v>
      </c>
      <c r="C180" s="7"/>
      <c r="D180" s="8">
        <v>576000</v>
      </c>
      <c r="E180" s="106">
        <f t="shared" si="24"/>
        <v>593000</v>
      </c>
      <c r="F180" s="9">
        <v>0</v>
      </c>
      <c r="G180" s="67">
        <f t="shared" si="25"/>
        <v>0</v>
      </c>
      <c r="H180" s="9">
        <f t="shared" si="26"/>
        <v>593000</v>
      </c>
      <c r="I180" s="106">
        <v>486488</v>
      </c>
      <c r="J180" s="9"/>
      <c r="K180" s="79">
        <f t="shared" si="23"/>
        <v>486488</v>
      </c>
    </row>
    <row r="181" spans="1:11" x14ac:dyDescent="0.25">
      <c r="A181" s="6"/>
      <c r="B181" s="7" t="s">
        <v>117</v>
      </c>
      <c r="C181" s="7"/>
      <c r="D181" s="8">
        <v>237000</v>
      </c>
      <c r="E181" s="106">
        <f t="shared" si="24"/>
        <v>244000</v>
      </c>
      <c r="F181" s="9">
        <v>0</v>
      </c>
      <c r="G181" s="67">
        <f t="shared" si="25"/>
        <v>0</v>
      </c>
      <c r="H181" s="9">
        <f t="shared" si="26"/>
        <v>244000</v>
      </c>
      <c r="I181" s="106">
        <v>200000</v>
      </c>
      <c r="J181" s="9"/>
      <c r="K181" s="79">
        <f t="shared" si="23"/>
        <v>200000</v>
      </c>
    </row>
    <row r="182" spans="1:11" x14ac:dyDescent="0.25">
      <c r="A182" s="6"/>
      <c r="B182" s="7" t="s">
        <v>117</v>
      </c>
      <c r="C182" s="7"/>
      <c r="D182" s="8">
        <v>163000</v>
      </c>
      <c r="E182" s="106">
        <f t="shared" si="24"/>
        <v>168000</v>
      </c>
      <c r="F182" s="9">
        <v>0</v>
      </c>
      <c r="G182" s="67">
        <f t="shared" si="25"/>
        <v>0</v>
      </c>
      <c r="H182" s="9">
        <f t="shared" si="26"/>
        <v>168000</v>
      </c>
      <c r="I182" s="106">
        <v>137601</v>
      </c>
      <c r="J182" s="9"/>
      <c r="K182" s="79">
        <f t="shared" si="23"/>
        <v>137601</v>
      </c>
    </row>
    <row r="183" spans="1:11" x14ac:dyDescent="0.25">
      <c r="A183" s="6"/>
      <c r="B183" s="7" t="s">
        <v>118</v>
      </c>
      <c r="C183" s="7"/>
      <c r="D183" s="8">
        <v>57000</v>
      </c>
      <c r="E183" s="106">
        <f t="shared" si="24"/>
        <v>59000</v>
      </c>
      <c r="F183" s="9">
        <v>0</v>
      </c>
      <c r="G183" s="67">
        <f t="shared" si="25"/>
        <v>0</v>
      </c>
      <c r="H183" s="9">
        <f t="shared" si="26"/>
        <v>59000</v>
      </c>
      <c r="I183" s="106">
        <v>47785</v>
      </c>
      <c r="J183" s="9"/>
      <c r="K183" s="79">
        <f t="shared" si="23"/>
        <v>47785</v>
      </c>
    </row>
    <row r="184" spans="1:11" x14ac:dyDescent="0.25">
      <c r="A184" s="6"/>
      <c r="B184" s="7" t="s">
        <v>118</v>
      </c>
      <c r="C184" s="7"/>
      <c r="D184" s="8">
        <v>123000</v>
      </c>
      <c r="E184" s="106">
        <f t="shared" si="24"/>
        <v>127000</v>
      </c>
      <c r="F184" s="9">
        <v>0</v>
      </c>
      <c r="G184" s="67">
        <f t="shared" si="25"/>
        <v>0</v>
      </c>
      <c r="H184" s="9">
        <f t="shared" si="26"/>
        <v>127000</v>
      </c>
      <c r="I184" s="106">
        <v>103533</v>
      </c>
      <c r="J184" s="9"/>
      <c r="K184" s="79">
        <f t="shared" si="23"/>
        <v>103533</v>
      </c>
    </row>
    <row r="185" spans="1:11" x14ac:dyDescent="0.25">
      <c r="A185" s="6"/>
      <c r="B185" s="7" t="s">
        <v>117</v>
      </c>
      <c r="C185" s="7"/>
      <c r="D185" s="8">
        <v>237000</v>
      </c>
      <c r="E185" s="106">
        <f t="shared" si="24"/>
        <v>244000</v>
      </c>
      <c r="F185" s="9">
        <v>0</v>
      </c>
      <c r="G185" s="67">
        <f t="shared" si="25"/>
        <v>0</v>
      </c>
      <c r="H185" s="9">
        <f t="shared" si="26"/>
        <v>244000</v>
      </c>
      <c r="I185" s="106">
        <v>200000</v>
      </c>
      <c r="J185" s="9"/>
      <c r="K185" s="79">
        <f t="shared" si="23"/>
        <v>200000</v>
      </c>
    </row>
    <row r="186" spans="1:11" x14ac:dyDescent="0.25">
      <c r="A186" s="6"/>
      <c r="B186" s="7" t="s">
        <v>114</v>
      </c>
      <c r="C186" s="7"/>
      <c r="D186" s="8">
        <v>95000</v>
      </c>
      <c r="E186" s="106">
        <f t="shared" si="24"/>
        <v>98000</v>
      </c>
      <c r="F186" s="9">
        <v>0</v>
      </c>
      <c r="G186" s="67">
        <f t="shared" si="25"/>
        <v>0</v>
      </c>
      <c r="H186" s="9">
        <f t="shared" si="26"/>
        <v>98000</v>
      </c>
      <c r="I186" s="106">
        <v>79641</v>
      </c>
      <c r="J186" s="9"/>
      <c r="K186" s="79">
        <f t="shared" si="23"/>
        <v>79641</v>
      </c>
    </row>
    <row r="187" spans="1:11" x14ac:dyDescent="0.25">
      <c r="A187" s="6"/>
      <c r="B187" s="7" t="s">
        <v>118</v>
      </c>
      <c r="C187" s="7"/>
      <c r="D187" s="8">
        <v>105000</v>
      </c>
      <c r="E187" s="106">
        <f t="shared" si="24"/>
        <v>108000</v>
      </c>
      <c r="F187" s="9">
        <v>0</v>
      </c>
      <c r="G187" s="67">
        <f t="shared" si="25"/>
        <v>0</v>
      </c>
      <c r="H187" s="9">
        <f t="shared" si="26"/>
        <v>108000</v>
      </c>
      <c r="I187" s="106">
        <v>87605</v>
      </c>
      <c r="J187" s="9"/>
      <c r="K187" s="79">
        <f t="shared" si="23"/>
        <v>87605</v>
      </c>
    </row>
    <row r="188" spans="1:11" x14ac:dyDescent="0.25">
      <c r="A188" s="6"/>
      <c r="B188" s="7" t="s">
        <v>114</v>
      </c>
      <c r="C188" s="7"/>
      <c r="D188" s="8">
        <v>91000</v>
      </c>
      <c r="E188" s="106">
        <f t="shared" si="24"/>
        <v>94000</v>
      </c>
      <c r="F188" s="9">
        <v>0</v>
      </c>
      <c r="G188" s="67">
        <f t="shared" si="25"/>
        <v>0</v>
      </c>
      <c r="H188" s="9">
        <f t="shared" si="26"/>
        <v>94000</v>
      </c>
      <c r="I188" s="106">
        <v>76455</v>
      </c>
      <c r="J188" s="9"/>
      <c r="K188" s="79">
        <f t="shared" si="23"/>
        <v>76455</v>
      </c>
    </row>
    <row r="189" spans="1:11" x14ac:dyDescent="0.25">
      <c r="A189" s="6"/>
      <c r="B189" s="7" t="s">
        <v>117</v>
      </c>
      <c r="C189" s="7"/>
      <c r="D189" s="8">
        <v>121000</v>
      </c>
      <c r="E189" s="106">
        <f t="shared" si="24"/>
        <v>125000</v>
      </c>
      <c r="F189" s="9">
        <v>0</v>
      </c>
      <c r="G189" s="67">
        <f t="shared" si="25"/>
        <v>0</v>
      </c>
      <c r="H189" s="9">
        <f t="shared" si="26"/>
        <v>125000</v>
      </c>
      <c r="I189" s="106">
        <v>102101</v>
      </c>
      <c r="J189" s="9"/>
      <c r="K189" s="79">
        <f t="shared" si="23"/>
        <v>102101</v>
      </c>
    </row>
    <row r="190" spans="1:11" x14ac:dyDescent="0.25">
      <c r="A190" s="6"/>
      <c r="B190" s="7" t="s">
        <v>119</v>
      </c>
      <c r="C190" s="7"/>
      <c r="D190" s="8">
        <v>1004000</v>
      </c>
      <c r="E190" s="106">
        <f t="shared" si="24"/>
        <v>1033000</v>
      </c>
      <c r="F190" s="9">
        <v>50000</v>
      </c>
      <c r="G190" s="67">
        <f t="shared" si="25"/>
        <v>51000</v>
      </c>
      <c r="H190" s="9">
        <f t="shared" si="26"/>
        <v>1084000</v>
      </c>
      <c r="I190" s="106">
        <v>849769</v>
      </c>
      <c r="J190" s="9">
        <v>45378</v>
      </c>
      <c r="K190" s="79">
        <f t="shared" si="23"/>
        <v>895147</v>
      </c>
    </row>
    <row r="191" spans="1:11" x14ac:dyDescent="0.25">
      <c r="A191" s="6"/>
      <c r="B191" s="7" t="s">
        <v>117</v>
      </c>
      <c r="C191" s="7"/>
      <c r="D191" s="8">
        <v>92000</v>
      </c>
      <c r="E191" s="106">
        <f t="shared" si="24"/>
        <v>95000</v>
      </c>
      <c r="F191" s="9">
        <v>0</v>
      </c>
      <c r="G191" s="67">
        <f t="shared" si="25"/>
        <v>0</v>
      </c>
      <c r="H191" s="9">
        <f t="shared" si="26"/>
        <v>95000</v>
      </c>
      <c r="I191" s="106">
        <v>77143</v>
      </c>
      <c r="J191" s="9"/>
      <c r="K191" s="79">
        <f t="shared" si="23"/>
        <v>77143</v>
      </c>
    </row>
    <row r="192" spans="1:11" x14ac:dyDescent="0.25">
      <c r="A192" s="6"/>
      <c r="B192" s="7" t="s">
        <v>120</v>
      </c>
      <c r="C192" s="7">
        <v>2014</v>
      </c>
      <c r="D192" s="8">
        <v>2530000</v>
      </c>
      <c r="E192" s="106">
        <f t="shared" si="24"/>
        <v>2603000</v>
      </c>
      <c r="F192" s="9">
        <v>568000</v>
      </c>
      <c r="G192" s="67">
        <f t="shared" si="25"/>
        <v>579000</v>
      </c>
      <c r="H192" s="9">
        <f t="shared" si="26"/>
        <v>3182000</v>
      </c>
      <c r="I192" s="106">
        <v>2141123</v>
      </c>
      <c r="J192" s="9">
        <v>533507</v>
      </c>
      <c r="K192" s="79">
        <f t="shared" si="23"/>
        <v>2674630</v>
      </c>
    </row>
    <row r="193" spans="1:11" x14ac:dyDescent="0.25">
      <c r="A193" s="6"/>
      <c r="B193" s="7" t="s">
        <v>119</v>
      </c>
      <c r="C193" s="7"/>
      <c r="D193" s="8">
        <v>844000</v>
      </c>
      <c r="E193" s="106">
        <f t="shared" si="24"/>
        <v>869000</v>
      </c>
      <c r="F193" s="9">
        <v>0</v>
      </c>
      <c r="G193" s="67">
        <f t="shared" si="25"/>
        <v>0</v>
      </c>
      <c r="H193" s="9">
        <f t="shared" si="26"/>
        <v>869000</v>
      </c>
      <c r="I193" s="106">
        <v>713795</v>
      </c>
      <c r="J193" s="9"/>
      <c r="K193" s="79">
        <f t="shared" si="23"/>
        <v>713795</v>
      </c>
    </row>
    <row r="194" spans="1:11" x14ac:dyDescent="0.2">
      <c r="A194" s="6"/>
      <c r="B194" s="64" t="s">
        <v>114</v>
      </c>
      <c r="C194" s="64"/>
      <c r="D194" s="8">
        <v>91000</v>
      </c>
      <c r="E194" s="106">
        <f t="shared" si="24"/>
        <v>94000</v>
      </c>
      <c r="F194" s="9">
        <v>0</v>
      </c>
      <c r="G194" s="67">
        <f t="shared" si="25"/>
        <v>0</v>
      </c>
      <c r="H194" s="9">
        <f t="shared" si="26"/>
        <v>94000</v>
      </c>
      <c r="I194" s="106">
        <v>76455</v>
      </c>
      <c r="J194" s="9"/>
      <c r="K194" s="79">
        <f t="shared" si="23"/>
        <v>76455</v>
      </c>
    </row>
    <row r="195" spans="1:11" x14ac:dyDescent="0.2">
      <c r="A195" s="6"/>
      <c r="B195" s="64" t="s">
        <v>117</v>
      </c>
      <c r="C195" s="64"/>
      <c r="D195" s="8">
        <v>96000</v>
      </c>
      <c r="E195" s="106">
        <f t="shared" si="24"/>
        <v>99000</v>
      </c>
      <c r="F195" s="9">
        <v>0</v>
      </c>
      <c r="G195" s="67">
        <f t="shared" si="25"/>
        <v>0</v>
      </c>
      <c r="H195" s="9">
        <f t="shared" si="26"/>
        <v>99000</v>
      </c>
      <c r="I195" s="106">
        <v>80000</v>
      </c>
      <c r="J195" s="9"/>
      <c r="K195" s="79">
        <f t="shared" si="23"/>
        <v>80000</v>
      </c>
    </row>
    <row r="196" spans="1:11" x14ac:dyDescent="0.2">
      <c r="A196" s="6"/>
      <c r="B196" s="64" t="s">
        <v>117</v>
      </c>
      <c r="C196" s="64">
        <v>2016</v>
      </c>
      <c r="D196" s="8">
        <v>1795000</v>
      </c>
      <c r="E196" s="106">
        <f t="shared" si="24"/>
        <v>1847000</v>
      </c>
      <c r="F196" s="9">
        <v>261000</v>
      </c>
      <c r="G196" s="67">
        <f t="shared" si="25"/>
        <v>266000</v>
      </c>
      <c r="H196" s="9">
        <f t="shared" si="26"/>
        <v>2113000</v>
      </c>
      <c r="I196" s="106">
        <v>0</v>
      </c>
      <c r="J196" s="9">
        <v>0</v>
      </c>
      <c r="K196" s="79">
        <v>0</v>
      </c>
    </row>
    <row r="197" spans="1:11" x14ac:dyDescent="0.2">
      <c r="A197" s="6"/>
      <c r="B197" s="64" t="s">
        <v>121</v>
      </c>
      <c r="C197" s="64">
        <v>2014</v>
      </c>
      <c r="D197" s="8">
        <v>6875000</v>
      </c>
      <c r="E197" s="106">
        <f t="shared" si="24"/>
        <v>7072000</v>
      </c>
      <c r="F197" s="9">
        <v>639000</v>
      </c>
      <c r="G197" s="67">
        <f t="shared" si="25"/>
        <v>651000</v>
      </c>
      <c r="H197" s="9">
        <f t="shared" si="26"/>
        <v>7723000</v>
      </c>
      <c r="I197" s="106">
        <v>5819861</v>
      </c>
      <c r="J197" s="9">
        <v>600000</v>
      </c>
      <c r="K197" s="79">
        <f t="shared" si="23"/>
        <v>6419861</v>
      </c>
    </row>
    <row r="198" spans="1:11" x14ac:dyDescent="0.2">
      <c r="A198" s="6"/>
      <c r="B198" s="64" t="s">
        <v>117</v>
      </c>
      <c r="C198" s="64"/>
      <c r="D198" s="8">
        <v>30000</v>
      </c>
      <c r="E198" s="106">
        <f t="shared" si="24"/>
        <v>31000</v>
      </c>
      <c r="F198" s="9">
        <v>0</v>
      </c>
      <c r="G198" s="67">
        <f t="shared" si="25"/>
        <v>0</v>
      </c>
      <c r="H198" s="9">
        <f t="shared" si="26"/>
        <v>31000</v>
      </c>
      <c r="I198" s="106">
        <v>25000</v>
      </c>
      <c r="J198" s="9"/>
      <c r="K198" s="79">
        <f t="shared" si="23"/>
        <v>25000</v>
      </c>
    </row>
    <row r="199" spans="1:11" x14ac:dyDescent="0.2">
      <c r="A199" s="6"/>
      <c r="B199" s="64" t="s">
        <v>129</v>
      </c>
      <c r="C199" s="108">
        <v>43766</v>
      </c>
      <c r="D199" s="8">
        <v>0</v>
      </c>
      <c r="E199" s="106">
        <f t="shared" si="24"/>
        <v>0</v>
      </c>
      <c r="F199" s="9">
        <v>204000</v>
      </c>
      <c r="G199" s="67">
        <f t="shared" si="25"/>
        <v>208000</v>
      </c>
      <c r="H199" s="9">
        <f t="shared" si="26"/>
        <v>208000</v>
      </c>
      <c r="I199" s="106"/>
      <c r="J199" s="9"/>
      <c r="K199" s="79">
        <f>SUM(I199:J199)</f>
        <v>0</v>
      </c>
    </row>
    <row r="200" spans="1:11" x14ac:dyDescent="0.2">
      <c r="A200" s="6"/>
      <c r="B200" s="64" t="s">
        <v>120</v>
      </c>
      <c r="C200" s="64"/>
      <c r="D200" s="8">
        <v>2007000</v>
      </c>
      <c r="E200" s="106">
        <f t="shared" si="24"/>
        <v>2065000</v>
      </c>
      <c r="F200" s="9">
        <v>152000</v>
      </c>
      <c r="G200" s="67">
        <f t="shared" si="25"/>
        <v>155000</v>
      </c>
      <c r="H200" s="9">
        <f t="shared" si="26"/>
        <v>2220000</v>
      </c>
      <c r="I200" s="106">
        <v>1698087</v>
      </c>
      <c r="J200" s="9">
        <v>141700</v>
      </c>
      <c r="K200" s="79">
        <f t="shared" si="23"/>
        <v>1839787</v>
      </c>
    </row>
    <row r="201" spans="1:11" x14ac:dyDescent="0.2">
      <c r="A201" s="6"/>
      <c r="B201" s="64" t="s">
        <v>114</v>
      </c>
      <c r="C201" s="64"/>
      <c r="D201" s="8">
        <v>72000</v>
      </c>
      <c r="E201" s="106">
        <f t="shared" si="24"/>
        <v>75000</v>
      </c>
      <c r="F201" s="9">
        <v>0</v>
      </c>
      <c r="G201" s="67">
        <f t="shared" si="25"/>
        <v>0</v>
      </c>
      <c r="H201" s="9">
        <f t="shared" si="26"/>
        <v>75000</v>
      </c>
      <c r="I201" s="106">
        <v>60320</v>
      </c>
      <c r="J201" s="9"/>
      <c r="K201" s="79">
        <f t="shared" si="23"/>
        <v>60320</v>
      </c>
    </row>
    <row r="202" spans="1:11" x14ac:dyDescent="0.2">
      <c r="A202" s="6"/>
      <c r="B202" s="64" t="s">
        <v>122</v>
      </c>
      <c r="C202" s="64"/>
      <c r="D202" s="8">
        <v>4812000</v>
      </c>
      <c r="E202" s="106">
        <f t="shared" si="24"/>
        <v>4950000</v>
      </c>
      <c r="F202" s="9">
        <v>0</v>
      </c>
      <c r="G202" s="67">
        <f t="shared" si="25"/>
        <v>0</v>
      </c>
      <c r="H202" s="9">
        <f t="shared" si="26"/>
        <v>4950000</v>
      </c>
      <c r="I202" s="106">
        <v>4073231</v>
      </c>
      <c r="J202" s="9"/>
      <c r="K202" s="79">
        <f t="shared" si="23"/>
        <v>4073231</v>
      </c>
    </row>
    <row r="203" spans="1:11" x14ac:dyDescent="0.2">
      <c r="A203" s="6"/>
      <c r="B203" s="64" t="s">
        <v>117</v>
      </c>
      <c r="C203" s="64"/>
      <c r="D203" s="8">
        <v>160000</v>
      </c>
      <c r="E203" s="106">
        <f t="shared" si="24"/>
        <v>165000</v>
      </c>
      <c r="F203" s="9">
        <v>0</v>
      </c>
      <c r="G203" s="67">
        <f t="shared" si="25"/>
        <v>0</v>
      </c>
      <c r="H203" s="9">
        <f t="shared" si="26"/>
        <v>165000</v>
      </c>
      <c r="I203" s="106">
        <v>134850</v>
      </c>
      <c r="J203" s="9"/>
      <c r="K203" s="79">
        <f t="shared" si="23"/>
        <v>134850</v>
      </c>
    </row>
    <row r="204" spans="1:11" x14ac:dyDescent="0.2">
      <c r="A204" s="6"/>
      <c r="B204" s="64" t="s">
        <v>114</v>
      </c>
      <c r="C204" s="64"/>
      <c r="D204" s="8">
        <v>48000</v>
      </c>
      <c r="E204" s="106">
        <f t="shared" si="24"/>
        <v>50000</v>
      </c>
      <c r="F204" s="9">
        <v>0</v>
      </c>
      <c r="G204" s="67">
        <f t="shared" si="25"/>
        <v>0</v>
      </c>
      <c r="H204" s="9">
        <f t="shared" si="26"/>
        <v>50000</v>
      </c>
      <c r="I204" s="106">
        <v>39820</v>
      </c>
      <c r="J204" s="9"/>
      <c r="K204" s="79">
        <f t="shared" si="23"/>
        <v>39820</v>
      </c>
    </row>
    <row r="205" spans="1:11" x14ac:dyDescent="0.2">
      <c r="A205" s="6"/>
      <c r="B205" s="64" t="s">
        <v>122</v>
      </c>
      <c r="C205" s="64">
        <v>2014</v>
      </c>
      <c r="D205" s="8">
        <v>1488000</v>
      </c>
      <c r="E205" s="106">
        <f t="shared" si="24"/>
        <v>1531000</v>
      </c>
      <c r="F205" s="9">
        <v>0</v>
      </c>
      <c r="G205" s="67">
        <f t="shared" si="25"/>
        <v>0</v>
      </c>
      <c r="H205" s="9">
        <f t="shared" si="26"/>
        <v>1531000</v>
      </c>
      <c r="I205" s="106">
        <v>1259184</v>
      </c>
      <c r="J205" s="9"/>
      <c r="K205" s="79">
        <f t="shared" si="23"/>
        <v>1259184</v>
      </c>
    </row>
    <row r="206" spans="1:11" x14ac:dyDescent="0.2">
      <c r="A206" s="6"/>
      <c r="B206" s="64" t="s">
        <v>117</v>
      </c>
      <c r="C206" s="64"/>
      <c r="D206" s="8">
        <v>92000</v>
      </c>
      <c r="E206" s="106">
        <f t="shared" si="24"/>
        <v>95000</v>
      </c>
      <c r="F206" s="9">
        <v>0</v>
      </c>
      <c r="G206" s="67">
        <f t="shared" si="25"/>
        <v>0</v>
      </c>
      <c r="H206" s="9">
        <f t="shared" si="26"/>
        <v>95000</v>
      </c>
      <c r="I206" s="106">
        <v>77143</v>
      </c>
      <c r="J206" s="9"/>
      <c r="K206" s="79">
        <f t="shared" si="23"/>
        <v>77143</v>
      </c>
    </row>
    <row r="207" spans="1:11" ht="12" x14ac:dyDescent="0.25">
      <c r="A207" s="6"/>
      <c r="B207" s="65" t="s">
        <v>119</v>
      </c>
      <c r="C207" s="65"/>
      <c r="D207" s="8">
        <v>1036000</v>
      </c>
      <c r="E207" s="106">
        <f t="shared" si="24"/>
        <v>1066000</v>
      </c>
      <c r="F207" s="9">
        <v>37000</v>
      </c>
      <c r="G207" s="67">
        <f t="shared" si="25"/>
        <v>38000</v>
      </c>
      <c r="H207" s="9">
        <f t="shared" si="26"/>
        <v>1104000</v>
      </c>
      <c r="I207" s="106">
        <v>876560</v>
      </c>
      <c r="J207" s="9">
        <v>34034</v>
      </c>
      <c r="K207" s="79">
        <f t="shared" si="23"/>
        <v>910594</v>
      </c>
    </row>
    <row r="208" spans="1:11" ht="12" x14ac:dyDescent="0.25">
      <c r="A208" s="6"/>
      <c r="B208" s="65" t="s">
        <v>120</v>
      </c>
      <c r="C208" s="65">
        <v>2014</v>
      </c>
      <c r="D208" s="8">
        <v>1711000</v>
      </c>
      <c r="E208" s="106">
        <f t="shared" si="24"/>
        <v>1760000</v>
      </c>
      <c r="F208" s="9">
        <v>81000</v>
      </c>
      <c r="G208" s="67">
        <f t="shared" si="25"/>
        <v>83000</v>
      </c>
      <c r="H208" s="9">
        <f t="shared" si="26"/>
        <v>1843000</v>
      </c>
      <c r="I208" s="106">
        <v>1447415</v>
      </c>
      <c r="J208" s="9">
        <v>75000</v>
      </c>
      <c r="K208" s="79">
        <f t="shared" si="23"/>
        <v>1522415</v>
      </c>
    </row>
    <row r="209" spans="1:11" ht="12" x14ac:dyDescent="0.25">
      <c r="A209" s="6"/>
      <c r="B209" s="65" t="s">
        <v>123</v>
      </c>
      <c r="C209" s="65"/>
      <c r="D209" s="8">
        <v>68000</v>
      </c>
      <c r="E209" s="106">
        <f t="shared" si="24"/>
        <v>70000</v>
      </c>
      <c r="F209" s="9">
        <v>0</v>
      </c>
      <c r="G209" s="67">
        <f t="shared" si="25"/>
        <v>0</v>
      </c>
      <c r="H209" s="9">
        <f t="shared" si="26"/>
        <v>70000</v>
      </c>
      <c r="I209" s="106">
        <v>57039</v>
      </c>
      <c r="J209" s="9"/>
      <c r="K209" s="79">
        <f t="shared" si="23"/>
        <v>57039</v>
      </c>
    </row>
    <row r="210" spans="1:11" ht="12" x14ac:dyDescent="0.25">
      <c r="A210" s="6"/>
      <c r="B210" s="65" t="s">
        <v>130</v>
      </c>
      <c r="C210" s="109">
        <v>42956</v>
      </c>
      <c r="D210" s="8">
        <v>3448000</v>
      </c>
      <c r="E210" s="106">
        <f t="shared" si="24"/>
        <v>3547000</v>
      </c>
      <c r="F210" s="9">
        <v>110000</v>
      </c>
      <c r="G210" s="67">
        <f t="shared" si="25"/>
        <v>113000</v>
      </c>
      <c r="H210" s="9">
        <f t="shared" si="26"/>
        <v>3660000</v>
      </c>
      <c r="I210" s="106"/>
      <c r="J210" s="9"/>
      <c r="K210" s="79">
        <f>SUM(I210:J210)</f>
        <v>0</v>
      </c>
    </row>
    <row r="211" spans="1:11" ht="12" x14ac:dyDescent="0.25">
      <c r="A211" s="6"/>
      <c r="B211" s="132"/>
      <c r="C211" s="132"/>
      <c r="D211" s="133">
        <v>0</v>
      </c>
      <c r="E211" s="106">
        <f t="shared" si="24"/>
        <v>0</v>
      </c>
      <c r="F211" s="83">
        <v>0</v>
      </c>
      <c r="G211" s="67">
        <f t="shared" si="25"/>
        <v>0</v>
      </c>
      <c r="H211" s="83">
        <f t="shared" si="26"/>
        <v>0</v>
      </c>
      <c r="I211" s="12"/>
      <c r="J211" s="12"/>
      <c r="K211" s="95"/>
    </row>
    <row r="212" spans="1:11" ht="12" thickBot="1" x14ac:dyDescent="0.3">
      <c r="A212" s="13" t="s">
        <v>6</v>
      </c>
      <c r="B212" s="46"/>
      <c r="C212" s="46"/>
      <c r="D212" s="15">
        <f t="shared" ref="D212:J212" si="27">SUM(D177:D211)</f>
        <v>30695000</v>
      </c>
      <c r="E212" s="15">
        <f t="shared" si="27"/>
        <v>31586000</v>
      </c>
      <c r="F212" s="15">
        <f t="shared" si="27"/>
        <v>2271000</v>
      </c>
      <c r="G212" s="15">
        <f t="shared" si="27"/>
        <v>2317000</v>
      </c>
      <c r="H212" s="96">
        <f t="shared" si="27"/>
        <v>33903000</v>
      </c>
      <c r="I212" s="99">
        <f t="shared" si="27"/>
        <v>21526570</v>
      </c>
      <c r="J212" s="15">
        <f t="shared" si="27"/>
        <v>1588442</v>
      </c>
      <c r="K212" s="96">
        <f>SUM(I212:J212)</f>
        <v>23115012</v>
      </c>
    </row>
    <row r="213" spans="1:11" ht="12" thickTop="1" x14ac:dyDescent="0.25">
      <c r="A213" s="55"/>
      <c r="B213" s="56"/>
      <c r="C213" s="69"/>
      <c r="D213" s="61"/>
      <c r="E213" s="114"/>
      <c r="F213" s="57"/>
      <c r="G213" s="116"/>
      <c r="H213" s="101"/>
      <c r="I213" s="12"/>
      <c r="J213" s="12"/>
      <c r="K213" s="12"/>
    </row>
    <row r="214" spans="1:11" x14ac:dyDescent="0.25">
      <c r="A214" s="58" t="s">
        <v>7</v>
      </c>
      <c r="B214" s="18"/>
      <c r="C214" s="47"/>
      <c r="D214" s="62"/>
      <c r="E214" s="100"/>
      <c r="F214" s="10"/>
      <c r="G214" s="60"/>
      <c r="H214" s="102"/>
      <c r="I214" s="12"/>
      <c r="J214" s="12"/>
      <c r="K214" s="12"/>
    </row>
    <row r="215" spans="1:11" x14ac:dyDescent="0.25">
      <c r="A215" s="59"/>
      <c r="B215" s="18"/>
      <c r="C215" s="47"/>
      <c r="D215" s="62"/>
      <c r="E215" s="100"/>
      <c r="F215" s="10"/>
      <c r="G215" s="60"/>
      <c r="H215" s="102"/>
      <c r="I215" s="12"/>
      <c r="J215" s="12"/>
      <c r="K215" s="12"/>
    </row>
    <row r="216" spans="1:11" ht="22.8" x14ac:dyDescent="0.25">
      <c r="A216" s="59"/>
      <c r="B216" s="18" t="s">
        <v>112</v>
      </c>
      <c r="C216" s="47">
        <v>2014</v>
      </c>
      <c r="D216" s="62">
        <v>4608000</v>
      </c>
      <c r="E216" s="100">
        <f>ROUNDUP(D216*108/105,-3)</f>
        <v>4740000</v>
      </c>
      <c r="F216" s="10">
        <f t="shared" ref="F216:F228" si="28">ROUNDUP(J216*118.5/116.3,-3)</f>
        <v>0</v>
      </c>
      <c r="G216" s="60">
        <f t="shared" ref="G216:G228" si="29">ROUNDUP(F216*123.6/118.5,-3)</f>
        <v>0</v>
      </c>
      <c r="H216" s="103">
        <f t="shared" ref="H216:H230" si="30">SUM(E216+G216)</f>
        <v>4740000</v>
      </c>
      <c r="I216" s="100">
        <v>3901000</v>
      </c>
      <c r="J216" s="12"/>
      <c r="K216" s="80">
        <f t="shared" ref="K216:K227" si="31">SUM(I216:J216)</f>
        <v>3901000</v>
      </c>
    </row>
    <row r="217" spans="1:11" ht="22.8" x14ac:dyDescent="0.25">
      <c r="A217" s="59"/>
      <c r="B217" s="18" t="s">
        <v>112</v>
      </c>
      <c r="C217" s="47">
        <v>2014</v>
      </c>
      <c r="D217" s="62">
        <v>1927000</v>
      </c>
      <c r="E217" s="100">
        <f t="shared" ref="E217:E230" si="32">ROUNDUP(D217*108/105,-3)</f>
        <v>1983000</v>
      </c>
      <c r="F217" s="10">
        <f t="shared" si="28"/>
        <v>0</v>
      </c>
      <c r="G217" s="60">
        <f t="shared" si="29"/>
        <v>0</v>
      </c>
      <c r="H217" s="103">
        <f t="shared" si="30"/>
        <v>1983000</v>
      </c>
      <c r="I217" s="100">
        <v>1631332</v>
      </c>
      <c r="J217" s="12"/>
      <c r="K217" s="80">
        <f t="shared" si="31"/>
        <v>1631332</v>
      </c>
    </row>
    <row r="218" spans="1:11" ht="22.8" x14ac:dyDescent="0.25">
      <c r="A218" s="59"/>
      <c r="B218" s="18" t="s">
        <v>112</v>
      </c>
      <c r="C218" s="47"/>
      <c r="D218" s="62">
        <v>2275000</v>
      </c>
      <c r="E218" s="100">
        <f t="shared" si="32"/>
        <v>2340000</v>
      </c>
      <c r="F218" s="10">
        <f t="shared" si="28"/>
        <v>0</v>
      </c>
      <c r="G218" s="60">
        <f t="shared" si="29"/>
        <v>0</v>
      </c>
      <c r="H218" s="103">
        <f t="shared" si="30"/>
        <v>2340000</v>
      </c>
      <c r="I218" s="100">
        <v>1925000</v>
      </c>
      <c r="J218" s="12"/>
      <c r="K218" s="80">
        <f t="shared" si="31"/>
        <v>1925000</v>
      </c>
    </row>
    <row r="219" spans="1:11" ht="22.8" x14ac:dyDescent="0.25">
      <c r="A219" s="59"/>
      <c r="B219" s="18" t="s">
        <v>112</v>
      </c>
      <c r="C219" s="47">
        <v>2014</v>
      </c>
      <c r="D219" s="62">
        <v>2590000</v>
      </c>
      <c r="E219" s="100">
        <f t="shared" si="32"/>
        <v>2664000</v>
      </c>
      <c r="F219" s="10">
        <f t="shared" si="28"/>
        <v>0</v>
      </c>
      <c r="G219" s="60">
        <f t="shared" si="29"/>
        <v>0</v>
      </c>
      <c r="H219" s="103">
        <f t="shared" si="30"/>
        <v>2664000</v>
      </c>
      <c r="I219" s="100">
        <v>2192102</v>
      </c>
      <c r="J219" s="12"/>
      <c r="K219" s="80">
        <f t="shared" si="31"/>
        <v>2192102</v>
      </c>
    </row>
    <row r="220" spans="1:11" ht="22.8" x14ac:dyDescent="0.25">
      <c r="A220" s="59"/>
      <c r="B220" s="18" t="s">
        <v>112</v>
      </c>
      <c r="C220" s="47">
        <v>2014</v>
      </c>
      <c r="D220" s="62">
        <v>965000</v>
      </c>
      <c r="E220" s="100">
        <f t="shared" si="32"/>
        <v>993000</v>
      </c>
      <c r="F220" s="10">
        <f t="shared" si="28"/>
        <v>0</v>
      </c>
      <c r="G220" s="60">
        <f t="shared" si="29"/>
        <v>0</v>
      </c>
      <c r="H220" s="103">
        <f t="shared" si="30"/>
        <v>993000</v>
      </c>
      <c r="I220" s="100">
        <v>815666</v>
      </c>
      <c r="J220" s="12"/>
      <c r="K220" s="80">
        <f t="shared" si="31"/>
        <v>815666</v>
      </c>
    </row>
    <row r="221" spans="1:11" ht="22.8" x14ac:dyDescent="0.25">
      <c r="A221" s="59"/>
      <c r="B221" s="18" t="s">
        <v>112</v>
      </c>
      <c r="C221" s="47"/>
      <c r="D221" s="62">
        <v>165000</v>
      </c>
      <c r="E221" s="100">
        <f t="shared" si="32"/>
        <v>170000</v>
      </c>
      <c r="F221" s="10">
        <f t="shared" si="28"/>
        <v>0</v>
      </c>
      <c r="G221" s="60">
        <f t="shared" si="29"/>
        <v>0</v>
      </c>
      <c r="H221" s="103">
        <f t="shared" si="30"/>
        <v>170000</v>
      </c>
      <c r="I221" s="100">
        <v>139027</v>
      </c>
      <c r="J221" s="12"/>
      <c r="K221" s="80">
        <f t="shared" si="31"/>
        <v>139027</v>
      </c>
    </row>
    <row r="222" spans="1:11" ht="22.8" x14ac:dyDescent="0.25">
      <c r="A222" s="59"/>
      <c r="B222" s="18" t="s">
        <v>112</v>
      </c>
      <c r="C222" s="47">
        <v>2014</v>
      </c>
      <c r="D222" s="62">
        <v>2097000</v>
      </c>
      <c r="E222" s="100">
        <f t="shared" si="32"/>
        <v>2157000</v>
      </c>
      <c r="F222" s="10">
        <f t="shared" si="28"/>
        <v>0</v>
      </c>
      <c r="G222" s="60">
        <f t="shared" si="29"/>
        <v>0</v>
      </c>
      <c r="H222" s="103">
        <f t="shared" si="30"/>
        <v>2157000</v>
      </c>
      <c r="I222" s="100">
        <v>1774073</v>
      </c>
      <c r="J222" s="12"/>
      <c r="K222" s="80">
        <f t="shared" si="31"/>
        <v>1774073</v>
      </c>
    </row>
    <row r="223" spans="1:11" ht="22.8" x14ac:dyDescent="0.25">
      <c r="A223" s="59"/>
      <c r="B223" s="18" t="s">
        <v>112</v>
      </c>
      <c r="C223" s="47"/>
      <c r="D223" s="62">
        <v>847000</v>
      </c>
      <c r="E223" s="100">
        <f t="shared" si="32"/>
        <v>872000</v>
      </c>
      <c r="F223" s="10">
        <f t="shared" si="28"/>
        <v>0</v>
      </c>
      <c r="G223" s="60">
        <f t="shared" si="29"/>
        <v>0</v>
      </c>
      <c r="H223" s="103">
        <f t="shared" si="30"/>
        <v>872000</v>
      </c>
      <c r="I223" s="100">
        <v>716808</v>
      </c>
      <c r="J223" s="12"/>
      <c r="K223" s="80">
        <f t="shared" si="31"/>
        <v>716808</v>
      </c>
    </row>
    <row r="224" spans="1:11" ht="22.8" x14ac:dyDescent="0.25">
      <c r="A224" s="59"/>
      <c r="B224" s="18" t="s">
        <v>112</v>
      </c>
      <c r="C224" s="47"/>
      <c r="D224" s="62">
        <v>189000</v>
      </c>
      <c r="E224" s="100">
        <f t="shared" si="32"/>
        <v>195000</v>
      </c>
      <c r="F224" s="10">
        <f t="shared" si="28"/>
        <v>0</v>
      </c>
      <c r="G224" s="60">
        <f t="shared" si="29"/>
        <v>0</v>
      </c>
      <c r="H224" s="103">
        <f t="shared" si="30"/>
        <v>195000</v>
      </c>
      <c r="I224" s="100">
        <v>158486</v>
      </c>
      <c r="J224" s="12"/>
      <c r="K224" s="80">
        <f t="shared" si="31"/>
        <v>158486</v>
      </c>
    </row>
    <row r="225" spans="1:14" x14ac:dyDescent="0.25">
      <c r="A225" s="59"/>
      <c r="B225" s="18"/>
      <c r="C225" s="47"/>
      <c r="D225" s="62">
        <v>0</v>
      </c>
      <c r="E225" s="100">
        <f t="shared" si="32"/>
        <v>0</v>
      </c>
      <c r="F225" s="10">
        <f t="shared" si="28"/>
        <v>0</v>
      </c>
      <c r="G225" s="60">
        <f t="shared" si="29"/>
        <v>0</v>
      </c>
      <c r="H225" s="103">
        <f t="shared" si="30"/>
        <v>0</v>
      </c>
      <c r="I225" s="100"/>
      <c r="J225" s="12"/>
      <c r="K225" s="80">
        <f t="shared" si="31"/>
        <v>0</v>
      </c>
    </row>
    <row r="226" spans="1:14" x14ac:dyDescent="0.25">
      <c r="A226" s="59"/>
      <c r="B226" s="18"/>
      <c r="C226" s="47"/>
      <c r="D226" s="62">
        <v>0</v>
      </c>
      <c r="E226" s="100">
        <f t="shared" si="32"/>
        <v>0</v>
      </c>
      <c r="F226" s="10">
        <f t="shared" si="28"/>
        <v>0</v>
      </c>
      <c r="G226" s="60">
        <f t="shared" si="29"/>
        <v>0</v>
      </c>
      <c r="H226" s="103">
        <f t="shared" si="30"/>
        <v>0</v>
      </c>
      <c r="I226" s="100"/>
      <c r="J226" s="12"/>
      <c r="K226" s="80">
        <f t="shared" si="31"/>
        <v>0</v>
      </c>
    </row>
    <row r="227" spans="1:14" x14ac:dyDescent="0.25">
      <c r="A227" s="59"/>
      <c r="B227" s="18"/>
      <c r="C227" s="47"/>
      <c r="D227" s="62">
        <v>0</v>
      </c>
      <c r="E227" s="100">
        <f t="shared" si="32"/>
        <v>0</v>
      </c>
      <c r="F227" s="10">
        <f t="shared" si="28"/>
        <v>0</v>
      </c>
      <c r="G227" s="60">
        <f t="shared" si="29"/>
        <v>0</v>
      </c>
      <c r="H227" s="103">
        <f t="shared" si="30"/>
        <v>0</v>
      </c>
      <c r="I227" s="100"/>
      <c r="J227" s="12"/>
      <c r="K227" s="80">
        <f t="shared" si="31"/>
        <v>0</v>
      </c>
    </row>
    <row r="228" spans="1:14" x14ac:dyDescent="0.2">
      <c r="A228" s="71"/>
      <c r="B228" s="63"/>
      <c r="C228" s="63"/>
      <c r="D228" s="8">
        <v>0</v>
      </c>
      <c r="E228" s="100">
        <f t="shared" si="32"/>
        <v>0</v>
      </c>
      <c r="F228" s="9">
        <f t="shared" si="28"/>
        <v>0</v>
      </c>
      <c r="G228" s="60">
        <f t="shared" si="29"/>
        <v>0</v>
      </c>
      <c r="H228" s="103">
        <f t="shared" si="30"/>
        <v>0</v>
      </c>
      <c r="I228" s="100"/>
      <c r="J228" s="12"/>
      <c r="K228" s="12"/>
    </row>
    <row r="229" spans="1:14" x14ac:dyDescent="0.25">
      <c r="A229" s="59"/>
      <c r="B229" s="18"/>
      <c r="C229" s="47"/>
      <c r="D229" s="62"/>
      <c r="E229" s="100">
        <f t="shared" si="32"/>
        <v>0</v>
      </c>
      <c r="F229" s="10"/>
      <c r="G229" s="60"/>
      <c r="H229" s="103">
        <f t="shared" si="30"/>
        <v>0</v>
      </c>
      <c r="I229" s="12"/>
      <c r="J229" s="12"/>
      <c r="K229" s="12"/>
    </row>
    <row r="230" spans="1:14" x14ac:dyDescent="0.25">
      <c r="A230" s="59"/>
      <c r="B230" s="18"/>
      <c r="C230" s="47"/>
      <c r="D230" s="62"/>
      <c r="E230" s="100">
        <f t="shared" si="32"/>
        <v>0</v>
      </c>
      <c r="F230" s="10"/>
      <c r="G230" s="60"/>
      <c r="H230" s="103">
        <f t="shared" si="30"/>
        <v>0</v>
      </c>
      <c r="I230" s="12"/>
      <c r="J230" s="12"/>
      <c r="K230" s="12"/>
    </row>
    <row r="231" spans="1:14" ht="12" thickBot="1" x14ac:dyDescent="0.3">
      <c r="A231" s="13" t="s">
        <v>8</v>
      </c>
      <c r="B231" s="14"/>
      <c r="C231" s="46"/>
      <c r="D231" s="46"/>
      <c r="E231" s="46"/>
      <c r="F231" s="46"/>
      <c r="G231" s="15">
        <f t="shared" ref="G231:N231" si="33">SUM(D216:D230)</f>
        <v>15663000</v>
      </c>
      <c r="H231" s="15">
        <f t="shared" si="33"/>
        <v>16114000</v>
      </c>
      <c r="I231" s="15">
        <f t="shared" si="33"/>
        <v>0</v>
      </c>
      <c r="J231" s="15">
        <f t="shared" si="33"/>
        <v>0</v>
      </c>
      <c r="K231" s="96">
        <f t="shared" si="33"/>
        <v>16114000</v>
      </c>
      <c r="L231" s="99">
        <f t="shared" si="33"/>
        <v>13253494</v>
      </c>
      <c r="M231" s="15">
        <f t="shared" si="33"/>
        <v>0</v>
      </c>
      <c r="N231" s="68">
        <f t="shared" si="33"/>
        <v>13253494</v>
      </c>
    </row>
    <row r="232" spans="1:14" ht="12" thickTop="1" x14ac:dyDescent="0.25">
      <c r="K232" s="104"/>
    </row>
    <row r="233" spans="1:14" ht="12" thickBot="1" x14ac:dyDescent="0.3">
      <c r="A233" s="13" t="s">
        <v>16</v>
      </c>
      <c r="B233" s="14"/>
      <c r="C233" s="46"/>
      <c r="D233" s="46"/>
      <c r="E233" s="46"/>
      <c r="F233" s="46"/>
      <c r="G233" s="15">
        <f t="shared" ref="G233:N233" si="34">SUM(D212+G231)</f>
        <v>46358000</v>
      </c>
      <c r="H233" s="15">
        <f t="shared" si="34"/>
        <v>47700000</v>
      </c>
      <c r="I233" s="15">
        <f t="shared" si="34"/>
        <v>2271000</v>
      </c>
      <c r="J233" s="15">
        <f t="shared" si="34"/>
        <v>2317000</v>
      </c>
      <c r="K233" s="96">
        <f t="shared" si="34"/>
        <v>50017000</v>
      </c>
      <c r="L233" s="99">
        <f t="shared" si="34"/>
        <v>34780064</v>
      </c>
      <c r="M233" s="15">
        <f t="shared" si="34"/>
        <v>1588442</v>
      </c>
      <c r="N233" s="68">
        <f t="shared" si="34"/>
        <v>36368506</v>
      </c>
    </row>
    <row r="234" spans="1:14" ht="12" thickTop="1" x14ac:dyDescent="0.25">
      <c r="K234" s="104"/>
    </row>
    <row r="235" spans="1:14" ht="12" thickBot="1" x14ac:dyDescent="0.3">
      <c r="A235" s="13" t="s">
        <v>17</v>
      </c>
      <c r="B235" s="14"/>
      <c r="C235" s="46"/>
      <c r="D235" s="46"/>
      <c r="E235" s="46"/>
      <c r="F235" s="46"/>
      <c r="G235" s="15">
        <f t="shared" ref="G235:N235" si="35">SUM(D115+D171+G233)</f>
        <v>232502000</v>
      </c>
      <c r="H235" s="15">
        <f t="shared" si="35"/>
        <v>239221000</v>
      </c>
      <c r="I235" s="15">
        <f t="shared" si="35"/>
        <v>22392650</v>
      </c>
      <c r="J235" s="15">
        <f t="shared" si="35"/>
        <v>22834000</v>
      </c>
      <c r="K235" s="96">
        <f t="shared" si="35"/>
        <v>262055000</v>
      </c>
      <c r="L235" s="99">
        <f t="shared" si="35"/>
        <v>201595425.60503295</v>
      </c>
      <c r="M235" s="15">
        <f t="shared" si="35"/>
        <v>19026464.38392204</v>
      </c>
      <c r="N235" s="68">
        <f t="shared" si="35"/>
        <v>220621889.98895499</v>
      </c>
    </row>
    <row r="236" spans="1:14" ht="12" thickTop="1" x14ac:dyDescent="0.25"/>
    <row r="237" spans="1:14" ht="12" x14ac:dyDescent="0.25">
      <c r="B237" s="141" t="s">
        <v>135</v>
      </c>
    </row>
  </sheetData>
  <mergeCells count="2">
    <mergeCell ref="G3:K3"/>
    <mergeCell ref="L3:N3"/>
  </mergeCells>
  <phoneticPr fontId="0" type="noConversion"/>
  <printOptions gridLines="1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>
    <oddFooter xml:space="preserve">&amp;L&amp;F&amp;C&amp;D &amp;T&amp;RPage &amp;P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1259D24A43C4DA565A7E02685981D" ma:contentTypeVersion="6" ma:contentTypeDescription="Create a new document." ma:contentTypeScope="" ma:versionID="d242922045f040f76d1af60476499c00">
  <xsd:schema xmlns:xsd="http://www.w3.org/2001/XMLSchema" xmlns:xs="http://www.w3.org/2001/XMLSchema" xmlns:p="http://schemas.microsoft.com/office/2006/metadata/properties" xmlns:ns3="fa53cab7-bd3d-4ff0-abca-bdc5743d97e2" targetNamespace="http://schemas.microsoft.com/office/2006/metadata/properties" ma:root="true" ma:fieldsID="c3a0722d2c20559de1545957792064c6" ns3:_="">
    <xsd:import namespace="fa53cab7-bd3d-4ff0-abca-bdc5743d9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3cab7-bd3d-4ff0-abca-bdc5743d9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FDBCF-1C21-4BF3-977C-CCC79097ED52}">
  <ds:schemaRefs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fa53cab7-bd3d-4ff0-abca-bdc5743d97e2"/>
  </ds:schemaRefs>
</ds:datastoreItem>
</file>

<file path=customXml/itemProps2.xml><?xml version="1.0" encoding="utf-8"?>
<ds:datastoreItem xmlns:ds="http://schemas.openxmlformats.org/officeDocument/2006/customXml" ds:itemID="{BE6681C8-AB93-42B4-A13C-9079FA795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3cab7-bd3d-4ff0-abca-bdc5743d9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B95DCD-80AA-4351-B47A-CA70E2C675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Polisblad</vt:lpstr>
      <vt:lpstr>specificatie</vt:lpstr>
      <vt:lpstr>Polisblad!Print_Area</vt:lpstr>
      <vt:lpstr>specificatie!Print_Area</vt:lpstr>
      <vt:lpstr>specificatie!Print_Titles</vt:lpstr>
    </vt:vector>
  </TitlesOfParts>
  <Company>Gemeente Werkendam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Werkendam</dc:creator>
  <cp:lastModifiedBy>Enrico Elderhorst</cp:lastModifiedBy>
  <cp:lastPrinted>2019-03-14T15:07:14Z</cp:lastPrinted>
  <dcterms:created xsi:type="dcterms:W3CDTF">2010-02-05T08:34:00Z</dcterms:created>
  <dcterms:modified xsi:type="dcterms:W3CDTF">2021-10-12T13:49:09Z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0x0101007571259D24A43C4DA565A7E02685981D</vt:lpwstr>
  </property>
</Properties>
</file>