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https://sgoon-my.sharepoint.com/personal/akkermans_zone_college/Documents/verzekering/Europees aanbesteding/"/>
    </mc:Choice>
  </mc:AlternateContent>
  <xr:revisionPtr revIDLastSave="4" documentId="8_{040C17DF-0D79-40AC-8473-4C387BB5DA80}" xr6:coauthVersionLast="36" xr6:coauthVersionMax="36" xr10:uidLastSave="{BE8DDF8F-D3C4-4DAE-B521-735ABC3A5965}"/>
  <bookViews>
    <workbookView xWindow="0" yWindow="0" windowWidth="23040" windowHeight="9075" xr2:uid="{00000000-000D-0000-FFFF-FFFF00000000}"/>
  </bookViews>
  <sheets>
    <sheet name="specificatie verzekerde locatie" sheetId="4" r:id="rId1"/>
    <sheet name="Stand 01-01 en taxaties" sheetId="6" state="hidden" r:id="rId2"/>
    <sheet name="indexcijfers" sheetId="5" r:id="rId3"/>
  </sheets>
  <definedNames>
    <definedName name="_xlnm.Print_Area" localSheetId="0">'specificatie verzekerde locatie'!$A$1:$Q$41</definedName>
    <definedName name="_xlnm.Print_Titles" localSheetId="0">'specificatie verzekerde locatie'!$1:$19</definedName>
    <definedName name="renewaldate" localSheetId="0">'specificatie verzekerde locatie'!#REF!</definedName>
    <definedName name="renewaldate">#REF!</definedName>
  </definedNames>
  <calcPr calcId="191029"/>
</workbook>
</file>

<file path=xl/calcChain.xml><?xml version="1.0" encoding="utf-8"?>
<calcChain xmlns="http://schemas.openxmlformats.org/spreadsheetml/2006/main">
  <c r="M34" i="4" l="1"/>
  <c r="M33" i="4"/>
  <c r="M32" i="4"/>
  <c r="M30" i="4"/>
  <c r="M29" i="4"/>
  <c r="M28" i="4"/>
  <c r="M27" i="4"/>
  <c r="M26" i="4"/>
  <c r="M25" i="4"/>
  <c r="M24" i="4"/>
  <c r="L61" i="4"/>
  <c r="I57" i="6"/>
  <c r="O39" i="4"/>
  <c r="O34" i="4"/>
  <c r="O32" i="4"/>
  <c r="O30" i="4"/>
  <c r="O29" i="4"/>
  <c r="O28" i="4"/>
  <c r="O27" i="4"/>
  <c r="O26" i="4"/>
  <c r="O25" i="4"/>
  <c r="O24" i="4"/>
  <c r="M39" i="4" l="1"/>
  <c r="E54" i="6"/>
  <c r="I54" i="6"/>
  <c r="Q35" i="4" l="1"/>
  <c r="Q34" i="4"/>
  <c r="Q33" i="4"/>
  <c r="Q32" i="4"/>
  <c r="Q31" i="4"/>
  <c r="P30" i="4"/>
  <c r="Q30" i="4" s="1"/>
  <c r="P29" i="4"/>
  <c r="Q29" i="4" s="1"/>
  <c r="P28" i="4"/>
  <c r="Q28" i="4" s="1"/>
  <c r="P27" i="4"/>
  <c r="Q27" i="4" s="1"/>
  <c r="P26" i="4"/>
  <c r="Q26" i="4" s="1"/>
  <c r="P25" i="4"/>
  <c r="Q25" i="4" s="1"/>
  <c r="P24" i="4"/>
  <c r="Q24" i="4" s="1"/>
  <c r="P23" i="4"/>
  <c r="Q23" i="4" s="1"/>
  <c r="N22" i="4"/>
  <c r="Q22" i="4" l="1"/>
  <c r="N39" i="4"/>
  <c r="B12" i="4" s="1"/>
  <c r="P39" i="4" l="1"/>
  <c r="B13" i="4" s="1"/>
  <c r="B15" i="4" l="1"/>
  <c r="Q3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René Vijn</author>
  </authors>
  <commentList>
    <comment ref="B23" authorId="0" shapeId="0" xr:uid="{D5E5E489-A4E5-4EFC-94BF-A53098D555F5}">
      <text>
        <r>
          <rPr>
            <b/>
            <sz val="9"/>
            <color indexed="81"/>
            <rFont val="Tahoma"/>
            <family val="2"/>
          </rPr>
          <t>René Vijn:</t>
        </r>
        <r>
          <rPr>
            <sz val="9"/>
            <color indexed="81"/>
            <rFont val="Tahoma"/>
            <family val="2"/>
          </rPr>
          <t xml:space="preserve">
bestaat niet meer&gt; één gebouw één nummer&gt; 14
</t>
        </r>
      </text>
    </comment>
    <comment ref="B33" authorId="0" shapeId="0" xr:uid="{C8FB081B-CEE4-42D9-8266-A07F00068CF3}">
      <text>
        <r>
          <rPr>
            <b/>
            <sz val="9"/>
            <color indexed="81"/>
            <rFont val="Tahoma"/>
            <family val="2"/>
          </rPr>
          <t>René Vijn:</t>
        </r>
        <r>
          <rPr>
            <sz val="9"/>
            <color indexed="81"/>
            <rFont val="Tahoma"/>
            <family val="2"/>
          </rPr>
          <t xml:space="preserve">
smederij is niet meer ons eigendom; wordt nog notarieel vastgelegd. Eigendom&gt; 2 oude lesunits.
</t>
        </r>
      </text>
    </comment>
    <comment ref="N33" authorId="0" shapeId="0" xr:uid="{07E71E84-D428-4E2B-ABD1-CD14CF87A01C}">
      <text>
        <r>
          <rPr>
            <b/>
            <sz val="9"/>
            <color indexed="81"/>
            <rFont val="Tahoma"/>
            <family val="2"/>
          </rPr>
          <t>René Vijn:</t>
        </r>
        <r>
          <rPr>
            <sz val="9"/>
            <color indexed="81"/>
            <rFont val="Tahoma"/>
            <family val="2"/>
          </rPr>
          <t xml:space="preserve">
alleen 2 oude leslokalem; oude units.
Smederij is niet meer ons eigendom!
</t>
        </r>
      </text>
    </comment>
    <comment ref="N34" authorId="0" shapeId="0" xr:uid="{5B18F374-861A-4DFA-A30E-6EE1E4BE1B55}">
      <text>
        <r>
          <rPr>
            <b/>
            <sz val="9"/>
            <color indexed="81"/>
            <rFont val="Tahoma"/>
            <family val="2"/>
          </rPr>
          <t>René Vijn:</t>
        </r>
        <r>
          <rPr>
            <sz val="9"/>
            <color indexed="81"/>
            <rFont val="Tahoma"/>
            <family val="2"/>
          </rPr>
          <t xml:space="preserve">
dit is een kas; deze bouw je niet voor dit bedrag….</t>
        </r>
      </text>
    </comment>
  </commentList>
</comments>
</file>

<file path=xl/sharedStrings.xml><?xml version="1.0" encoding="utf-8"?>
<sst xmlns="http://schemas.openxmlformats.org/spreadsheetml/2006/main" count="351" uniqueCount="181">
  <si>
    <t>Netherlands</t>
  </si>
  <si>
    <t>EUR</t>
  </si>
  <si>
    <t>Verzekeringnemer</t>
  </si>
  <si>
    <t>Valuta</t>
  </si>
  <si>
    <t>Land</t>
  </si>
  <si>
    <t>Adres</t>
  </si>
  <si>
    <t>Verzekerde bedragen:</t>
  </si>
  <si>
    <t>- gebouwen</t>
  </si>
  <si>
    <t>- inventaris</t>
  </si>
  <si>
    <t>totaal verzekerd bedrag</t>
  </si>
  <si>
    <t>taxatie</t>
  </si>
  <si>
    <t>gebouwen</t>
  </si>
  <si>
    <t>inventaris</t>
  </si>
  <si>
    <t xml:space="preserve">Totaal </t>
  </si>
  <si>
    <t>Plaats</t>
  </si>
  <si>
    <t>Postcode</t>
  </si>
  <si>
    <t>Algemene Gegevens</t>
  </si>
  <si>
    <t>Verzekerde bedragen</t>
  </si>
  <si>
    <t>school</t>
  </si>
  <si>
    <t>Specificatie t.b.v. Stichting Groen Onderwijs Oost Nederland</t>
  </si>
  <si>
    <t>Polisnummer: B0100130000</t>
  </si>
  <si>
    <t>Vnabnummer: 638.492.907</t>
  </si>
  <si>
    <t>Stichting Groen Onderwijs Oost Nederland</t>
  </si>
  <si>
    <t>Doetinchem</t>
  </si>
  <si>
    <t>Almelo</t>
  </si>
  <si>
    <t>Borculo</t>
  </si>
  <si>
    <t>Enschede</t>
  </si>
  <si>
    <t>Lochem</t>
  </si>
  <si>
    <t>Twello</t>
  </si>
  <si>
    <t>Zwolle</t>
  </si>
  <si>
    <t>Loozen</t>
  </si>
  <si>
    <t>alle loctaties</t>
  </si>
  <si>
    <t>Bornerbroeksestraat 348</t>
  </si>
  <si>
    <t>Ruurloseweg 35</t>
  </si>
  <si>
    <t>Hengelosestraat 481</t>
  </si>
  <si>
    <t>Hoeflingweg 9</t>
  </si>
  <si>
    <t>Meester Zwiersweg 4</t>
  </si>
  <si>
    <t>Gildenbroederslaan 3</t>
  </si>
  <si>
    <t>Nye Allee 7</t>
  </si>
  <si>
    <t>Vermeersweg 61</t>
  </si>
  <si>
    <t>Koggelaan 7</t>
  </si>
  <si>
    <t>Hollewandseweg 15-C</t>
  </si>
  <si>
    <t>Brasweg 1</t>
  </si>
  <si>
    <t>diverse adressen</t>
  </si>
  <si>
    <t>7005 AZ</t>
  </si>
  <si>
    <t>7006 AZ</t>
  </si>
  <si>
    <t>7609 PH</t>
  </si>
  <si>
    <t>7271 RS</t>
  </si>
  <si>
    <t>7521 AG</t>
  </si>
  <si>
    <t xml:space="preserve">7241 CJ </t>
  </si>
  <si>
    <t>7391 HD</t>
  </si>
  <si>
    <t>7005 BM</t>
  </si>
  <si>
    <t xml:space="preserve">7609 ZG </t>
  </si>
  <si>
    <t>7391 JM</t>
  </si>
  <si>
    <t>Gebouwen/</t>
  </si>
  <si>
    <t>Huurdersbelang</t>
  </si>
  <si>
    <t>Inventaris/</t>
  </si>
  <si>
    <t>goederen</t>
  </si>
  <si>
    <t>niet zelfrijdend werkmaterieel</t>
  </si>
  <si>
    <t>Omschrijving</t>
  </si>
  <si>
    <t>school, inclusief funderingen</t>
  </si>
  <si>
    <t>getaxeerde waarde</t>
  </si>
  <si>
    <t>administratieve indexering/aanvulling op</t>
  </si>
  <si>
    <t>Gezellenlaan 14</t>
  </si>
  <si>
    <t>Gezellenlaan 16</t>
  </si>
  <si>
    <t>getaxeerde waarde/</t>
  </si>
  <si>
    <t>Taxatiewaarde</t>
  </si>
  <si>
    <t>per 1-1-2021 incl. index</t>
  </si>
  <si>
    <t>Indecijfers BTW</t>
  </si>
  <si>
    <t>Gebouwen</t>
  </si>
  <si>
    <t>Inventaris</t>
  </si>
  <si>
    <t>Jaar</t>
  </si>
  <si>
    <t>indexcijfer</t>
  </si>
  <si>
    <t>Stand: 1-1-2021</t>
  </si>
  <si>
    <t>Akkoord Fac.</t>
  </si>
  <si>
    <t>Akkoord ICT</t>
  </si>
  <si>
    <t>Check MVA FZ</t>
  </si>
  <si>
    <t>Huur locaties &gt; 1 jaar</t>
  </si>
  <si>
    <t>Deventer&gt; SVB</t>
  </si>
  <si>
    <t>Doetinchem&gt; Havenstraat</t>
  </si>
  <si>
    <t>maar ook meerdere kleinere locatie mbo&gt; bijv. GD Deventer</t>
  </si>
  <si>
    <t>Overige</t>
  </si>
  <si>
    <t>extra opruimingskosten</t>
  </si>
  <si>
    <t>Noodhuisvesting Doetinchem (brand)</t>
  </si>
  <si>
    <t>Bijzonderheden:</t>
  </si>
  <si>
    <t>* Huurlocatie Hardenberg is via LOC+ verzekerd (opstal en inboedel)</t>
  </si>
  <si>
    <t>* Huurlocaties &lt;1 jaar zijn automatisch verzekerd tot een bedrag van 5 mio?</t>
  </si>
  <si>
    <t>* Binnen 3 maanden na afloop dient een overzicht van alle locties aangeleverd te worden (dan blijf je hiervoor verzekerd)</t>
  </si>
  <si>
    <t>Waarde ingeven ICT component</t>
  </si>
  <si>
    <t>Doetinchem = Zwolle: @ Edwin graag aanpassen</t>
  </si>
  <si>
    <t>Waarde ingeven Facilitair component incl. huurdersbelang etc.</t>
  </si>
  <si>
    <t>Hoeflingweg 7</t>
  </si>
  <si>
    <t>Snipperlingsdijk 2</t>
  </si>
  <si>
    <t>7417 BJ</t>
  </si>
  <si>
    <t>huur gestopt per 1 april 2021</t>
  </si>
  <si>
    <t>geen eigen inventaris, wel lesmateriaal</t>
  </si>
  <si>
    <t>Havenstraat</t>
  </si>
  <si>
    <t>---</t>
  </si>
  <si>
    <t>Zwolle Langhenkel</t>
  </si>
  <si>
    <t>Zwolle Groei.zone</t>
  </si>
  <si>
    <t xml:space="preserve">Noordzeelaan 6/8 </t>
  </si>
  <si>
    <t>Noordzeelaan 62</t>
  </si>
  <si>
    <t>kantoor</t>
  </si>
  <si>
    <t>8017JW</t>
  </si>
  <si>
    <t>7005AG</t>
  </si>
  <si>
    <t>school/praktijkruimte</t>
  </si>
  <si>
    <t>8014BE</t>
  </si>
  <si>
    <t>??</t>
  </si>
  <si>
    <t>Index 2020</t>
  </si>
  <si>
    <t>Index 2021</t>
  </si>
  <si>
    <t>(zie kolom M)</t>
  </si>
  <si>
    <t>(Zie kolom N)</t>
  </si>
  <si>
    <t>- bijzondere kosten</t>
  </si>
  <si>
    <t>(Zie kolom O)</t>
  </si>
  <si>
    <t>(Zie kolom P)</t>
  </si>
  <si>
    <t>Rapport</t>
  </si>
  <si>
    <t>taxatierapport</t>
  </si>
  <si>
    <t>opmerkingen</t>
  </si>
  <si>
    <t>Bijzondere kosten</t>
  </si>
  <si>
    <t>datum</t>
  </si>
  <si>
    <t>nummer</t>
  </si>
  <si>
    <t>taxatierapporten</t>
  </si>
  <si>
    <t>Gezellenlaan 14-16</t>
  </si>
  <si>
    <t>20.369812.4</t>
  </si>
  <si>
    <t>20.369246.4</t>
  </si>
  <si>
    <t>7007 AZ</t>
  </si>
  <si>
    <t>21.385703.4</t>
  </si>
  <si>
    <t>Gee wijzigingen bekend dit bedrag is definitef</t>
  </si>
  <si>
    <t>20.380846.4</t>
  </si>
  <si>
    <t>Geen wijzigingen bekend dit bedrag is definitef</t>
  </si>
  <si>
    <t>7610 PH</t>
  </si>
  <si>
    <t>21385704.4</t>
  </si>
  <si>
    <t>20.380845.4</t>
  </si>
  <si>
    <t>8-6-2021:Dit bedrag 2140000 is fout. wijzigingen zijn niet toegepast! is herzien</t>
  </si>
  <si>
    <t>7272 RS</t>
  </si>
  <si>
    <t>21.385705.4</t>
  </si>
  <si>
    <t>Geen wijzigingen bekend dit bedrag is definitef. akkoord bevonden door rene (14/6)</t>
  </si>
  <si>
    <t>20.38084.4</t>
  </si>
  <si>
    <t>rapport van 01-06-2021 had waarde: 4020000 is herzien.</t>
  </si>
  <si>
    <t>7522 AG</t>
  </si>
  <si>
    <t>21.385706.4</t>
  </si>
  <si>
    <t>20.376031.4</t>
  </si>
  <si>
    <t>rapport van 01-06-2021 had waarde: 1365000, is herzien.</t>
  </si>
  <si>
    <t>21.385707.4</t>
  </si>
  <si>
    <t>20.380848.4</t>
  </si>
  <si>
    <t>7006 BM</t>
  </si>
  <si>
    <t>21.385708.4</t>
  </si>
  <si>
    <t>20.380849.4</t>
  </si>
  <si>
    <t>zie Bornerbroeksestraat 348</t>
  </si>
  <si>
    <t>20.380847.4</t>
  </si>
  <si>
    <t>rapport van 01-06-2021 had waarde: 190.000 is herzien.</t>
  </si>
  <si>
    <t xml:space="preserve">7610 ZG </t>
  </si>
  <si>
    <t>21.385710.4</t>
  </si>
  <si>
    <t>21.385672.4</t>
  </si>
  <si>
    <t>rapport van 01-06-2021 had waarde: 6480000, is herzien.</t>
  </si>
  <si>
    <t>21.385674.4</t>
  </si>
  <si>
    <t>Meester Brasweg 1</t>
  </si>
  <si>
    <t>Tuinderskas</t>
  </si>
  <si>
    <t>21.385060.4</t>
  </si>
  <si>
    <t xml:space="preserve"> Rene geeft 14/6 aan bedrag te laag te vinden.16/6 heeft Willem mail naar CED gestuurd bedrag aan te passen naar € 200.000.--</t>
  </si>
  <si>
    <t>21.385673.4</t>
  </si>
  <si>
    <t>Hardenberg</t>
  </si>
  <si>
    <t>Parkweg 1A2</t>
  </si>
  <si>
    <t>21.385671.4</t>
  </si>
  <si>
    <t>15/6 heeft WIllem mail gestuurd  naar CED aangezien de wijzigingen na concept niet zijn  verwerkt in def. rapport was 1130000, is herzien.</t>
  </si>
  <si>
    <t>GGI werkplaatslokaal</t>
  </si>
  <si>
    <t>Is niet getaxeerd totaal bedrag is gebaseerd op zie excell bestanden gereedschappen en lesmodellen</t>
  </si>
  <si>
    <t>Deventer</t>
  </si>
  <si>
    <t>SVB bank</t>
  </si>
  <si>
    <t>is niet getaxeerd totaal bedrag is gebaseerd zie excell bestand loc. Deventer huisinventarislijst.</t>
  </si>
  <si>
    <t>Lubeckplein 62</t>
  </si>
  <si>
    <t>8017 JS</t>
  </si>
  <si>
    <t>Groene werkplaats green design</t>
  </si>
  <si>
    <t>Edwin Schuit mail 3/9: Ik ga dit nieuwe adres onder de polis aanmelden voor de aanwezige inventaris. Op dit moment ga ik er vanuit dat er geen huurdersbelang verzekerd moet worden. </t>
  </si>
  <si>
    <t xml:space="preserve">Is niet getaxeerd.Wordt gehuurd van 01-12-2021 tot 30-11-2028 inventaris bedrag € 55000,-- zie mail 24/08/21 Bert Muskee. </t>
  </si>
  <si>
    <t>Uitgevoerde taxatie in 2021 door CED iom Willem Snijder</t>
  </si>
  <si>
    <t>nvt is huurlocatie</t>
  </si>
  <si>
    <t>Boerderij Doetinchem</t>
  </si>
  <si>
    <t>Terborgseweg 108 Doeitnchem</t>
  </si>
  <si>
    <t>Green Design Zwolle</t>
  </si>
  <si>
    <t>Lübeckplein 62 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</si>
</sst>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EUR&quot;\ * #,##0.00_-;_-&quot;EUR&quot;\ * #,##0.00\-;_-&quot;EUR&quot;\ * &quot;-&quot;??_-;_-@_-"/>
    <numFmt numFmtId="165" formatCode="_(* #,##0.00_);_(* \(#,##0.00\);_(* &quot;-&quot;??_);_(@_)"/>
    <numFmt numFmtId="166" formatCode="#,##0.00_-"/>
    <numFmt numFmtId="167" formatCode="#,##0.0000_-"/>
    <numFmt numFmtId="168" formatCode="#,##0.00_ ;\-#,##0.00\ "/>
    <numFmt numFmtId="169" formatCode="_ [$EUR]\ * #,##0.00_ ;_ [$EUR]\ * \-#,##0.00_ ;_ [$EUR]\ * &quot;-&quot;??_ ;_ @_ "/>
    <numFmt numFmtId="170" formatCode="0.0"/>
    <numFmt numFmtId="171" formatCode="&quot;€&quot;\ #,##0.00"/>
  </numFmts>
  <fonts count="25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Verdana"/>
      <family val="2"/>
    </font>
    <font>
      <sz val="10"/>
      <name val="Verdana"/>
      <family val="2"/>
    </font>
    <font>
      <b/>
      <i/>
      <sz val="10"/>
      <color indexed="8"/>
      <name val="Verdana"/>
      <family val="2"/>
    </font>
    <font>
      <b/>
      <sz val="10"/>
      <name val="Verdana"/>
      <family val="2"/>
    </font>
    <font>
      <b/>
      <sz val="10"/>
      <color indexed="8"/>
      <name val="Verdana"/>
      <family val="2"/>
    </font>
    <font>
      <b/>
      <sz val="10"/>
      <color indexed="58"/>
      <name val="Verdana"/>
      <family val="2"/>
    </font>
    <font>
      <b/>
      <u/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3300"/>
      <name val="Arial"/>
      <family val="2"/>
    </font>
    <font>
      <sz val="11"/>
      <color rgb="FF201F1E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6">
    <xf numFmtId="0" fontId="0" fillId="0" borderId="0" xfId="0"/>
    <xf numFmtId="0" fontId="3" fillId="5" borderId="10" xfId="0" applyFont="1" applyFill="1" applyBorder="1" applyAlignment="1">
      <alignment vertical="top"/>
    </xf>
    <xf numFmtId="0" fontId="0" fillId="0" borderId="9" xfId="0" applyFill="1" applyBorder="1" applyAlignment="1">
      <alignment vertical="top"/>
    </xf>
    <xf numFmtId="0" fontId="0" fillId="0" borderId="11" xfId="0" applyFill="1" applyBorder="1" applyAlignment="1">
      <alignment vertical="top"/>
    </xf>
    <xf numFmtId="14" fontId="0" fillId="0" borderId="11" xfId="0" applyNumberFormat="1" applyBorder="1" applyAlignment="1">
      <alignment horizontal="center"/>
    </xf>
    <xf numFmtId="0" fontId="0" fillId="0" borderId="11" xfId="0" applyBorder="1"/>
    <xf numFmtId="170" fontId="0" fillId="0" borderId="11" xfId="0" applyNumberFormat="1" applyBorder="1"/>
    <xf numFmtId="0" fontId="0" fillId="0" borderId="12" xfId="0" applyBorder="1"/>
    <xf numFmtId="0" fontId="3" fillId="5" borderId="4" xfId="0" applyFont="1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6" xfId="0" applyFill="1" applyBorder="1" applyAlignment="1">
      <alignment vertical="top"/>
    </xf>
    <xf numFmtId="0" fontId="0" fillId="0" borderId="6" xfId="0" applyBorder="1"/>
    <xf numFmtId="170" fontId="0" fillId="0" borderId="6" xfId="0" applyNumberFormat="1" applyBorder="1"/>
    <xf numFmtId="0" fontId="0" fillId="0" borderId="7" xfId="0" applyBorder="1"/>
    <xf numFmtId="0" fontId="4" fillId="4" borderId="0" xfId="0" applyFont="1" applyFill="1" applyBorder="1" applyAlignment="1" applyProtection="1">
      <alignment horizontal="left" vertical="top"/>
      <protection locked="0"/>
    </xf>
    <xf numFmtId="0" fontId="4" fillId="4" borderId="0" xfId="0" applyFont="1" applyFill="1" applyBorder="1" applyAlignment="1" applyProtection="1">
      <alignment horizontal="center" vertical="top"/>
      <protection locked="0"/>
    </xf>
    <xf numFmtId="164" fontId="5" fillId="4" borderId="0" xfId="0" applyNumberFormat="1" applyFont="1" applyFill="1" applyBorder="1" applyAlignment="1">
      <alignment horizontal="right"/>
    </xf>
    <xf numFmtId="0" fontId="5" fillId="0" borderId="0" xfId="0" applyFont="1"/>
    <xf numFmtId="0" fontId="4" fillId="4" borderId="8" xfId="0" applyFont="1" applyFill="1" applyBorder="1" applyAlignment="1" applyProtection="1">
      <alignment horizontal="left" vertical="top"/>
      <protection locked="0"/>
    </xf>
    <xf numFmtId="0" fontId="4" fillId="4" borderId="8" xfId="0" applyFont="1" applyFill="1" applyBorder="1" applyAlignment="1" applyProtection="1">
      <alignment horizontal="center" vertical="top"/>
      <protection locked="0"/>
    </xf>
    <xf numFmtId="165" fontId="6" fillId="4" borderId="8" xfId="1" quotePrefix="1" applyFont="1" applyFill="1" applyBorder="1" applyAlignment="1" applyProtection="1">
      <alignment horizontal="left" vertical="top"/>
      <protection locked="0"/>
    </xf>
    <xf numFmtId="164" fontId="5" fillId="4" borderId="8" xfId="0" applyNumberFormat="1" applyFont="1" applyFill="1" applyBorder="1" applyAlignment="1">
      <alignment horizontal="right"/>
    </xf>
    <xf numFmtId="0" fontId="5" fillId="0" borderId="0" xfId="0" applyFont="1" applyBorder="1"/>
    <xf numFmtId="166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6" fontId="5" fillId="0" borderId="0" xfId="0" applyNumberFormat="1" applyFont="1"/>
    <xf numFmtId="164" fontId="5" fillId="0" borderId="0" xfId="0" applyNumberFormat="1" applyFont="1" applyFill="1" applyAlignment="1"/>
    <xf numFmtId="0" fontId="7" fillId="0" borderId="0" xfId="0" applyFont="1" applyBorder="1"/>
    <xf numFmtId="166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" fontId="8" fillId="4" borderId="0" xfId="1" applyNumberFormat="1" applyFont="1" applyFill="1" applyBorder="1" applyAlignment="1" applyProtection="1">
      <alignment horizontal="left" vertical="top"/>
      <protection locked="0"/>
    </xf>
    <xf numFmtId="1" fontId="6" fillId="4" borderId="0" xfId="1" applyNumberFormat="1" applyFont="1" applyFill="1" applyBorder="1" applyAlignment="1" applyProtection="1">
      <alignment horizontal="left" vertical="top"/>
      <protection locked="0"/>
    </xf>
    <xf numFmtId="165" fontId="6" fillId="4" borderId="0" xfId="1" quotePrefix="1" applyFont="1" applyFill="1" applyBorder="1" applyAlignment="1" applyProtection="1">
      <alignment horizontal="left" vertical="top"/>
      <protection locked="0"/>
    </xf>
    <xf numFmtId="165" fontId="6" fillId="4" borderId="0" xfId="1" applyFont="1" applyFill="1" applyBorder="1" applyAlignment="1" applyProtection="1">
      <alignment horizontal="left" vertical="top" wrapText="1"/>
      <protection locked="0"/>
    </xf>
    <xf numFmtId="1" fontId="8" fillId="4" borderId="8" xfId="1" quotePrefix="1" applyNumberFormat="1" applyFont="1" applyFill="1" applyBorder="1" applyAlignment="1" applyProtection="1">
      <alignment horizontal="left" vertical="top"/>
      <protection locked="0"/>
    </xf>
    <xf numFmtId="1" fontId="6" fillId="4" borderId="8" xfId="1" quotePrefix="1" applyNumberFormat="1" applyFont="1" applyFill="1" applyBorder="1" applyAlignment="1" applyProtection="1">
      <alignment horizontal="left" vertical="top"/>
      <protection locked="0"/>
    </xf>
    <xf numFmtId="1" fontId="4" fillId="4" borderId="8" xfId="1" quotePrefix="1" applyNumberFormat="1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/>
    </xf>
    <xf numFmtId="0" fontId="7" fillId="0" borderId="0" xfId="0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49" fontId="7" fillId="0" borderId="0" xfId="0" applyNumberFormat="1" applyFont="1" applyBorder="1"/>
    <xf numFmtId="164" fontId="5" fillId="0" borderId="0" xfId="0" applyNumberFormat="1" applyFont="1"/>
    <xf numFmtId="168" fontId="5" fillId="0" borderId="0" xfId="0" applyNumberFormat="1" applyFont="1"/>
    <xf numFmtId="164" fontId="5" fillId="0" borderId="0" xfId="0" applyNumberFormat="1" applyFont="1" applyAlignment="1">
      <alignment horizontal="left"/>
    </xf>
    <xf numFmtId="0" fontId="5" fillId="0" borderId="2" xfId="0" applyFont="1" applyBorder="1"/>
    <xf numFmtId="166" fontId="5" fillId="0" borderId="2" xfId="0" applyNumberFormat="1" applyFont="1" applyBorder="1"/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right"/>
    </xf>
    <xf numFmtId="0" fontId="7" fillId="5" borderId="0" xfId="0" applyFont="1" applyFill="1"/>
    <xf numFmtId="49" fontId="7" fillId="5" borderId="0" xfId="0" applyNumberFormat="1" applyFont="1" applyFill="1" applyAlignment="1">
      <alignment horizontal="center"/>
    </xf>
    <xf numFmtId="0" fontId="7" fillId="5" borderId="0" xfId="0" applyFont="1" applyFill="1" applyAlignment="1">
      <alignment horizontal="center"/>
    </xf>
    <xf numFmtId="164" fontId="7" fillId="5" borderId="9" xfId="0" applyNumberFormat="1" applyFont="1" applyFill="1" applyBorder="1" applyAlignment="1">
      <alignment horizontal="left"/>
    </xf>
    <xf numFmtId="164" fontId="7" fillId="5" borderId="0" xfId="0" applyNumberFormat="1" applyFont="1" applyFill="1" applyBorder="1" applyAlignment="1">
      <alignment horizontal="left"/>
    </xf>
    <xf numFmtId="164" fontId="7" fillId="5" borderId="0" xfId="0" applyNumberFormat="1" applyFont="1" applyFill="1" applyBorder="1" applyAlignment="1">
      <alignment horizontal="right"/>
    </xf>
    <xf numFmtId="164" fontId="7" fillId="5" borderId="9" xfId="0" applyNumberFormat="1" applyFont="1" applyFill="1" applyBorder="1" applyAlignment="1">
      <alignment horizontal="right"/>
    </xf>
    <xf numFmtId="164" fontId="7" fillId="5" borderId="0" xfId="0" applyNumberFormat="1" applyFont="1" applyFill="1" applyAlignment="1">
      <alignment horizontal="right"/>
    </xf>
    <xf numFmtId="0" fontId="9" fillId="3" borderId="4" xfId="0" applyFont="1" applyFill="1" applyBorder="1"/>
    <xf numFmtId="0" fontId="9" fillId="3" borderId="4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wrapText="1"/>
    </xf>
    <xf numFmtId="164" fontId="9" fillId="3" borderId="4" xfId="0" applyNumberFormat="1" applyFont="1" applyFill="1" applyBorder="1" applyAlignment="1">
      <alignment horizontal="center"/>
    </xf>
    <xf numFmtId="0" fontId="9" fillId="3" borderId="6" xfId="0" applyFont="1" applyFill="1" applyBorder="1"/>
    <xf numFmtId="0" fontId="9" fillId="3" borderId="6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 wrapText="1"/>
    </xf>
    <xf numFmtId="164" fontId="9" fillId="3" borderId="6" xfId="0" applyNumberFormat="1" applyFont="1" applyFill="1" applyBorder="1" applyAlignment="1">
      <alignment horizontal="center"/>
    </xf>
    <xf numFmtId="0" fontId="9" fillId="3" borderId="7" xfId="0" applyFont="1" applyFill="1" applyBorder="1"/>
    <xf numFmtId="0" fontId="9" fillId="3" borderId="7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 vertical="top" wrapText="1"/>
    </xf>
    <xf numFmtId="14" fontId="9" fillId="3" borderId="7" xfId="0" applyNumberFormat="1" applyFont="1" applyFill="1" applyBorder="1" applyAlignment="1">
      <alignment horizontal="center" vertical="top"/>
    </xf>
    <xf numFmtId="14" fontId="9" fillId="3" borderId="7" xfId="0" applyNumberFormat="1" applyFont="1" applyFill="1" applyBorder="1" applyAlignment="1">
      <alignment horizontal="center" vertical="top" wrapText="1"/>
    </xf>
    <xf numFmtId="49" fontId="9" fillId="3" borderId="7" xfId="0" applyNumberFormat="1" applyFont="1" applyFill="1" applyBorder="1" applyAlignment="1">
      <alignment horizontal="center" vertical="top" wrapText="1"/>
    </xf>
    <xf numFmtId="0" fontId="5" fillId="0" borderId="5" xfId="0" applyFont="1" applyBorder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164" fontId="7" fillId="0" borderId="14" xfId="0" applyNumberFormat="1" applyFont="1" applyBorder="1" applyAlignment="1">
      <alignment horizontal="right"/>
    </xf>
    <xf numFmtId="164" fontId="7" fillId="0" borderId="16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5" fillId="0" borderId="3" xfId="0" applyFont="1" applyFill="1" applyBorder="1" applyAlignment="1">
      <alignment horizontal="left"/>
    </xf>
    <xf numFmtId="0" fontId="5" fillId="0" borderId="3" xfId="0" applyFont="1" applyBorder="1"/>
    <xf numFmtId="14" fontId="5" fillId="0" borderId="3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169" fontId="5" fillId="0" borderId="14" xfId="0" applyNumberFormat="1" applyFont="1" applyBorder="1"/>
    <xf numFmtId="169" fontId="5" fillId="0" borderId="16" xfId="0" applyNumberFormat="1" applyFont="1" applyBorder="1"/>
    <xf numFmtId="164" fontId="5" fillId="0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vertical="top"/>
    </xf>
    <xf numFmtId="14" fontId="5" fillId="0" borderId="3" xfId="0" applyNumberFormat="1" applyFont="1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center" vertical="top"/>
    </xf>
    <xf numFmtId="169" fontId="5" fillId="0" borderId="14" xfId="0" applyNumberFormat="1" applyFont="1" applyBorder="1" applyAlignment="1">
      <alignment vertical="top"/>
    </xf>
    <xf numFmtId="169" fontId="5" fillId="0" borderId="16" xfId="0" applyNumberFormat="1" applyFont="1" applyBorder="1" applyAlignment="1">
      <alignment vertical="top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/>
    </xf>
    <xf numFmtId="164" fontId="5" fillId="0" borderId="15" xfId="0" applyNumberFormat="1" applyFont="1" applyFill="1" applyBorder="1" applyAlignment="1">
      <alignment horizontal="right"/>
    </xf>
    <xf numFmtId="164" fontId="5" fillId="0" borderId="17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64" fontId="7" fillId="2" borderId="15" xfId="0" applyNumberFormat="1" applyFont="1" applyFill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0" fontId="10" fillId="6" borderId="3" xfId="2" applyFont="1" applyFill="1" applyBorder="1" applyAlignment="1">
      <alignment horizontal="left"/>
    </xf>
    <xf numFmtId="0" fontId="5" fillId="0" borderId="3" xfId="2" applyFont="1" applyFill="1" applyBorder="1" applyAlignment="1">
      <alignment horizontal="left"/>
    </xf>
    <xf numFmtId="0" fontId="5" fillId="0" borderId="3" xfId="2" applyFont="1" applyBorder="1"/>
    <xf numFmtId="0" fontId="11" fillId="0" borderId="3" xfId="2" applyFont="1" applyBorder="1"/>
    <xf numFmtId="0" fontId="11" fillId="4" borderId="3" xfId="2" applyFont="1" applyFill="1" applyBorder="1"/>
    <xf numFmtId="44" fontId="11" fillId="0" borderId="3" xfId="2" applyNumberFormat="1" applyFont="1" applyBorder="1"/>
    <xf numFmtId="44" fontId="12" fillId="0" borderId="3" xfId="3" applyNumberFormat="1" applyFont="1" applyFill="1" applyBorder="1" applyAlignment="1">
      <alignment horizontal="left"/>
    </xf>
    <xf numFmtId="0" fontId="5" fillId="0" borderId="3" xfId="2" applyFont="1" applyFill="1" applyBorder="1" applyAlignment="1">
      <alignment horizontal="left" vertical="top" wrapText="1"/>
    </xf>
    <xf numFmtId="0" fontId="7" fillId="6" borderId="3" xfId="2" applyFont="1" applyFill="1" applyBorder="1" applyAlignment="1">
      <alignment horizontal="left" vertical="top" wrapText="1"/>
    </xf>
    <xf numFmtId="0" fontId="5" fillId="0" borderId="3" xfId="2" applyFont="1" applyBorder="1" applyAlignment="1">
      <alignment vertical="top" wrapText="1"/>
    </xf>
    <xf numFmtId="44" fontId="11" fillId="0" borderId="3" xfId="3" applyFont="1" applyBorder="1"/>
    <xf numFmtId="0" fontId="11" fillId="0" borderId="3" xfId="2" applyFont="1" applyBorder="1" applyAlignment="1">
      <alignment horizontal="right"/>
    </xf>
    <xf numFmtId="0" fontId="7" fillId="7" borderId="3" xfId="2" applyFont="1" applyFill="1" applyBorder="1" applyAlignment="1">
      <alignment horizontal="left"/>
    </xf>
    <xf numFmtId="0" fontId="11" fillId="7" borderId="3" xfId="2" applyFont="1" applyFill="1" applyBorder="1"/>
    <xf numFmtId="44" fontId="11" fillId="7" borderId="3" xfId="2" applyNumberFormat="1" applyFont="1" applyFill="1" applyBorder="1"/>
    <xf numFmtId="0" fontId="13" fillId="4" borderId="0" xfId="2" applyFont="1" applyFill="1"/>
    <xf numFmtId="0" fontId="11" fillId="0" borderId="0" xfId="2" applyFont="1"/>
    <xf numFmtId="0" fontId="14" fillId="0" borderId="0" xfId="2" applyFont="1"/>
    <xf numFmtId="44" fontId="12" fillId="4" borderId="3" xfId="3" applyFont="1" applyFill="1" applyBorder="1" applyAlignment="1">
      <alignment horizontal="left"/>
    </xf>
    <xf numFmtId="0" fontId="11" fillId="0" borderId="3" xfId="2" applyFont="1" applyFill="1" applyBorder="1"/>
    <xf numFmtId="44" fontId="11" fillId="0" borderId="3" xfId="2" applyNumberFormat="1" applyFont="1" applyFill="1" applyBorder="1"/>
    <xf numFmtId="44" fontId="11" fillId="0" borderId="3" xfId="3" applyNumberFormat="1" applyFont="1" applyFill="1" applyBorder="1"/>
    <xf numFmtId="0" fontId="15" fillId="0" borderId="3" xfId="0" applyFont="1" applyFill="1" applyBorder="1" applyAlignment="1">
      <alignment horizontal="left"/>
    </xf>
    <xf numFmtId="0" fontId="13" fillId="8" borderId="3" xfId="2" applyFont="1" applyFill="1" applyBorder="1" applyAlignment="1">
      <alignment wrapText="1"/>
    </xf>
    <xf numFmtId="0" fontId="5" fillId="4" borderId="3" xfId="0" applyFont="1" applyFill="1" applyBorder="1" applyAlignment="1">
      <alignment horizontal="left" vertical="top" wrapText="1"/>
    </xf>
    <xf numFmtId="17" fontId="11" fillId="4" borderId="3" xfId="2" applyNumberFormat="1" applyFont="1" applyFill="1" applyBorder="1"/>
    <xf numFmtId="17" fontId="5" fillId="4" borderId="3" xfId="2" applyNumberFormat="1" applyFont="1" applyFill="1" applyBorder="1" applyAlignment="1">
      <alignment horizontal="left"/>
    </xf>
    <xf numFmtId="164" fontId="5" fillId="0" borderId="0" xfId="0" quotePrefix="1" applyNumberFormat="1" applyFont="1" applyAlignment="1">
      <alignment horizontal="right"/>
    </xf>
    <xf numFmtId="0" fontId="5" fillId="4" borderId="3" xfId="0" applyFont="1" applyFill="1" applyBorder="1" applyAlignment="1">
      <alignment horizontal="left"/>
    </xf>
    <xf numFmtId="171" fontId="11" fillId="0" borderId="3" xfId="2" applyNumberFormat="1" applyFont="1" applyBorder="1"/>
    <xf numFmtId="171" fontId="5" fillId="4" borderId="3" xfId="3" applyNumberFormat="1" applyFont="1" applyFill="1" applyBorder="1" applyAlignment="1">
      <alignment horizontal="right"/>
    </xf>
    <xf numFmtId="171" fontId="11" fillId="4" borderId="3" xfId="2" applyNumberFormat="1" applyFont="1" applyFill="1" applyBorder="1" applyAlignment="1">
      <alignment horizontal="right"/>
    </xf>
    <xf numFmtId="171" fontId="11" fillId="0" borderId="3" xfId="2" applyNumberFormat="1" applyFont="1" applyBorder="1" applyAlignment="1">
      <alignment horizontal="right"/>
    </xf>
    <xf numFmtId="0" fontId="19" fillId="9" borderId="0" xfId="0" applyFont="1" applyFill="1" applyAlignment="1">
      <alignment horizontal="left" vertical="top"/>
    </xf>
    <xf numFmtId="0" fontId="20" fillId="9" borderId="0" xfId="0" applyFont="1" applyFill="1" applyAlignment="1">
      <alignment horizontal="left" vertical="top"/>
    </xf>
    <xf numFmtId="0" fontId="21" fillId="9" borderId="0" xfId="0" applyFont="1" applyFill="1" applyAlignment="1">
      <alignment horizontal="left" vertical="top"/>
    </xf>
    <xf numFmtId="0" fontId="21" fillId="9" borderId="0" xfId="0" applyFont="1" applyFill="1" applyAlignment="1">
      <alignment horizontal="center" vertical="top"/>
    </xf>
    <xf numFmtId="0" fontId="20" fillId="9" borderId="0" xfId="0" applyFont="1" applyFill="1" applyAlignment="1">
      <alignment horizontal="left" vertical="top" wrapText="1"/>
    </xf>
    <xf numFmtId="0" fontId="21" fillId="9" borderId="0" xfId="0" applyFont="1" applyFill="1" applyAlignment="1">
      <alignment horizontal="right"/>
    </xf>
    <xf numFmtId="0" fontId="19" fillId="9" borderId="8" xfId="0" applyFont="1" applyFill="1" applyBorder="1" applyAlignment="1">
      <alignment horizontal="left" vertical="top"/>
    </xf>
    <xf numFmtId="0" fontId="20" fillId="9" borderId="8" xfId="0" applyFont="1" applyFill="1" applyBorder="1" applyAlignment="1">
      <alignment horizontal="left" vertical="top"/>
    </xf>
    <xf numFmtId="0" fontId="21" fillId="9" borderId="8" xfId="0" applyFont="1" applyFill="1" applyBorder="1" applyAlignment="1">
      <alignment horizontal="left" vertical="top"/>
    </xf>
    <xf numFmtId="0" fontId="21" fillId="9" borderId="8" xfId="0" applyFont="1" applyFill="1" applyBorder="1" applyAlignment="1">
      <alignment horizontal="center" vertical="top"/>
    </xf>
    <xf numFmtId="0" fontId="21" fillId="9" borderId="8" xfId="0" applyFont="1" applyFill="1" applyBorder="1" applyAlignment="1">
      <alignment horizontal="left" vertical="top" wrapText="1"/>
    </xf>
    <xf numFmtId="0" fontId="21" fillId="9" borderId="8" xfId="0" applyFont="1" applyFill="1" applyBorder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/>
    <xf numFmtId="0" fontId="22" fillId="0" borderId="0" xfId="0" applyFont="1" applyAlignment="1">
      <alignment horizontal="center"/>
    </xf>
    <xf numFmtId="8" fontId="18" fillId="0" borderId="0" xfId="0" applyNumberFormat="1" applyFont="1" applyAlignment="1">
      <alignment horizontal="center"/>
    </xf>
    <xf numFmtId="8" fontId="18" fillId="0" borderId="0" xfId="0" applyNumberFormat="1" applyFont="1"/>
    <xf numFmtId="0" fontId="21" fillId="0" borderId="0" xfId="0" applyFont="1" applyAlignment="1">
      <alignment horizontal="left"/>
    </xf>
    <xf numFmtId="8" fontId="18" fillId="0" borderId="0" xfId="0" applyNumberFormat="1" applyFont="1" applyAlignment="1">
      <alignment horizontal="left"/>
    </xf>
    <xf numFmtId="0" fontId="18" fillId="0" borderId="2" xfId="0" applyFont="1" applyBorder="1"/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right"/>
    </xf>
    <xf numFmtId="0" fontId="22" fillId="10" borderId="0" xfId="0" applyFont="1" applyFill="1"/>
    <xf numFmtId="0" fontId="22" fillId="10" borderId="0" xfId="0" applyFont="1" applyFill="1" applyAlignment="1">
      <alignment horizontal="center"/>
    </xf>
    <xf numFmtId="0" fontId="22" fillId="10" borderId="9" xfId="0" applyFont="1" applyFill="1" applyBorder="1" applyAlignment="1">
      <alignment horizontal="right"/>
    </xf>
    <xf numFmtId="0" fontId="22" fillId="10" borderId="0" xfId="0" applyFont="1" applyFill="1" applyAlignment="1">
      <alignment horizontal="right"/>
    </xf>
    <xf numFmtId="0" fontId="23" fillId="11" borderId="4" xfId="0" applyFont="1" applyFill="1" applyBorder="1"/>
    <xf numFmtId="0" fontId="23" fillId="11" borderId="4" xfId="0" applyFont="1" applyFill="1" applyBorder="1" applyAlignment="1">
      <alignment horizontal="center"/>
    </xf>
    <xf numFmtId="0" fontId="23" fillId="11" borderId="10" xfId="0" applyFont="1" applyFill="1" applyBorder="1" applyAlignment="1">
      <alignment horizontal="center"/>
    </xf>
    <xf numFmtId="0" fontId="23" fillId="11" borderId="6" xfId="0" applyFont="1" applyFill="1" applyBorder="1"/>
    <xf numFmtId="0" fontId="23" fillId="11" borderId="6" xfId="0" applyFont="1" applyFill="1" applyBorder="1" applyAlignment="1">
      <alignment horizontal="center"/>
    </xf>
    <xf numFmtId="0" fontId="23" fillId="11" borderId="11" xfId="0" applyFont="1" applyFill="1" applyBorder="1" applyAlignment="1">
      <alignment horizontal="center"/>
    </xf>
    <xf numFmtId="0" fontId="23" fillId="11" borderId="7" xfId="0" applyFont="1" applyFill="1" applyBorder="1"/>
    <xf numFmtId="0" fontId="23" fillId="11" borderId="7" xfId="0" applyFont="1" applyFill="1" applyBorder="1" applyAlignment="1">
      <alignment horizontal="center"/>
    </xf>
    <xf numFmtId="0" fontId="23" fillId="11" borderId="12" xfId="0" applyFont="1" applyFill="1" applyBorder="1" applyAlignment="1">
      <alignment horizontal="center"/>
    </xf>
    <xf numFmtId="14" fontId="23" fillId="11" borderId="7" xfId="0" applyNumberFormat="1" applyFont="1" applyFill="1" applyBorder="1" applyAlignment="1">
      <alignment horizontal="center"/>
    </xf>
    <xf numFmtId="0" fontId="18" fillId="0" borderId="5" xfId="0" applyFont="1" applyBorder="1"/>
    <xf numFmtId="0" fontId="22" fillId="0" borderId="5" xfId="0" applyFont="1" applyBorder="1"/>
    <xf numFmtId="0" fontId="22" fillId="0" borderId="5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5" xfId="0" applyFont="1" applyBorder="1" applyAlignment="1">
      <alignment horizontal="right"/>
    </xf>
    <xf numFmtId="0" fontId="18" fillId="0" borderId="3" xfId="0" applyFont="1" applyBorder="1" applyAlignment="1">
      <alignment horizontal="left"/>
    </xf>
    <xf numFmtId="0" fontId="18" fillId="0" borderId="3" xfId="0" applyFont="1" applyBorder="1"/>
    <xf numFmtId="8" fontId="18" fillId="0" borderId="3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8" fontId="18" fillId="0" borderId="1" xfId="0" applyNumberFormat="1" applyFont="1" applyBorder="1" applyAlignment="1">
      <alignment horizontal="center"/>
    </xf>
    <xf numFmtId="14" fontId="18" fillId="0" borderId="19" xfId="0" applyNumberFormat="1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8" fontId="18" fillId="0" borderId="3" xfId="0" applyNumberFormat="1" applyFont="1" applyBorder="1" applyAlignment="1">
      <alignment horizontal="right"/>
    </xf>
    <xf numFmtId="0" fontId="18" fillId="0" borderId="3" xfId="0" applyFont="1" applyBorder="1" applyAlignment="1">
      <alignment horizontal="right"/>
    </xf>
    <xf numFmtId="0" fontId="18" fillId="0" borderId="3" xfId="0" applyFont="1" applyBorder="1" applyAlignment="1">
      <alignment horizontal="center"/>
    </xf>
    <xf numFmtId="0" fontId="18" fillId="9" borderId="3" xfId="0" applyFont="1" applyFill="1" applyBorder="1" applyAlignment="1">
      <alignment horizontal="left" vertical="top"/>
    </xf>
    <xf numFmtId="0" fontId="18" fillId="9" borderId="3" xfId="0" applyFont="1" applyFill="1" applyBorder="1" applyAlignment="1">
      <alignment horizontal="left" vertical="top" wrapText="1"/>
    </xf>
    <xf numFmtId="0" fontId="18" fillId="9" borderId="3" xfId="0" applyFont="1" applyFill="1" applyBorder="1" applyAlignment="1">
      <alignment vertical="top"/>
    </xf>
    <xf numFmtId="0" fontId="18" fillId="9" borderId="3" xfId="0" applyFont="1" applyFill="1" applyBorder="1" applyAlignment="1">
      <alignment horizontal="center" vertical="top"/>
    </xf>
    <xf numFmtId="0" fontId="18" fillId="9" borderId="1" xfId="0" applyFont="1" applyFill="1" applyBorder="1" applyAlignment="1">
      <alignment horizontal="center" vertical="top"/>
    </xf>
    <xf numFmtId="0" fontId="18" fillId="9" borderId="19" xfId="0" applyFont="1" applyFill="1" applyBorder="1" applyAlignment="1">
      <alignment horizontal="center" vertical="top"/>
    </xf>
    <xf numFmtId="0" fontId="18" fillId="9" borderId="3" xfId="0" applyFont="1" applyFill="1" applyBorder="1" applyAlignment="1">
      <alignment horizontal="right"/>
    </xf>
    <xf numFmtId="8" fontId="18" fillId="9" borderId="3" xfId="0" applyNumberFormat="1" applyFont="1" applyFill="1" applyBorder="1" applyAlignment="1">
      <alignment horizontal="right"/>
    </xf>
    <xf numFmtId="0" fontId="18" fillId="9" borderId="3" xfId="0" applyFont="1" applyFill="1" applyBorder="1" applyAlignment="1">
      <alignment horizontal="right" vertical="top"/>
    </xf>
    <xf numFmtId="0" fontId="18" fillId="9" borderId="3" xfId="0" applyFont="1" applyFill="1" applyBorder="1" applyAlignment="1">
      <alignment horizontal="left"/>
    </xf>
    <xf numFmtId="0" fontId="18" fillId="9" borderId="3" xfId="0" applyFont="1" applyFill="1" applyBorder="1" applyAlignment="1">
      <alignment horizontal="left" wrapText="1"/>
    </xf>
    <xf numFmtId="0" fontId="18" fillId="9" borderId="3" xfId="0" applyFont="1" applyFill="1" applyBorder="1"/>
    <xf numFmtId="0" fontId="18" fillId="9" borderId="3" xfId="0" applyFont="1" applyFill="1" applyBorder="1" applyAlignment="1">
      <alignment horizontal="center"/>
    </xf>
    <xf numFmtId="0" fontId="18" fillId="9" borderId="1" xfId="0" applyFont="1" applyFill="1" applyBorder="1" applyAlignment="1">
      <alignment horizontal="center"/>
    </xf>
    <xf numFmtId="0" fontId="18" fillId="9" borderId="19" xfId="0" applyFont="1" applyFill="1" applyBorder="1" applyAlignment="1">
      <alignment horizontal="center"/>
    </xf>
    <xf numFmtId="14" fontId="18" fillId="0" borderId="5" xfId="0" applyNumberFormat="1" applyFont="1" applyBorder="1" applyAlignment="1">
      <alignment horizontal="center"/>
    </xf>
    <xf numFmtId="0" fontId="18" fillId="0" borderId="3" xfId="0" applyFont="1" applyBorder="1" applyAlignment="1">
      <alignment horizontal="left" vertical="top"/>
    </xf>
    <xf numFmtId="0" fontId="18" fillId="0" borderId="3" xfId="0" applyFont="1" applyBorder="1" applyAlignment="1">
      <alignment vertical="top" wrapText="1"/>
    </xf>
    <xf numFmtId="0" fontId="18" fillId="0" borderId="3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top"/>
    </xf>
    <xf numFmtId="0" fontId="18" fillId="0" borderId="19" xfId="0" applyFont="1" applyBorder="1" applyAlignment="1">
      <alignment horizontal="center" vertical="top"/>
    </xf>
    <xf numFmtId="0" fontId="18" fillId="0" borderId="3" xfId="0" applyFont="1" applyBorder="1" applyAlignment="1">
      <alignment horizontal="right" vertical="top"/>
    </xf>
    <xf numFmtId="0" fontId="18" fillId="0" borderId="3" xfId="0" applyFont="1" applyBorder="1" applyAlignment="1">
      <alignment wrapText="1"/>
    </xf>
    <xf numFmtId="0" fontId="18" fillId="0" borderId="3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/>
    </xf>
    <xf numFmtId="0" fontId="24" fillId="0" borderId="0" xfId="0" applyFont="1"/>
    <xf numFmtId="0" fontId="18" fillId="0" borderId="20" xfId="0" applyFont="1" applyBorder="1" applyAlignment="1">
      <alignment horizontal="left"/>
    </xf>
    <xf numFmtId="0" fontId="22" fillId="12" borderId="3" xfId="0" applyFont="1" applyFill="1" applyBorder="1" applyAlignment="1">
      <alignment horizontal="left"/>
    </xf>
    <xf numFmtId="8" fontId="22" fillId="12" borderId="3" xfId="0" applyNumberFormat="1" applyFont="1" applyFill="1" applyBorder="1" applyAlignment="1">
      <alignment horizontal="left"/>
    </xf>
    <xf numFmtId="0" fontId="22" fillId="12" borderId="1" xfId="0" applyFont="1" applyFill="1" applyBorder="1" applyAlignment="1">
      <alignment horizontal="left"/>
    </xf>
    <xf numFmtId="8" fontId="22" fillId="12" borderId="1" xfId="0" applyNumberFormat="1" applyFont="1" applyFill="1" applyBorder="1" applyAlignment="1">
      <alignment horizontal="left"/>
    </xf>
    <xf numFmtId="0" fontId="22" fillId="12" borderId="20" xfId="0" applyFont="1" applyFill="1" applyBorder="1" applyAlignment="1">
      <alignment horizontal="left"/>
    </xf>
    <xf numFmtId="8" fontId="22" fillId="12" borderId="15" xfId="0" applyNumberFormat="1" applyFont="1" applyFill="1" applyBorder="1" applyAlignment="1">
      <alignment horizontal="right"/>
    </xf>
    <xf numFmtId="8" fontId="22" fillId="12" borderId="3" xfId="0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8" fontId="21" fillId="0" borderId="0" xfId="0" applyNumberFormat="1" applyFont="1" applyAlignment="1">
      <alignment horizontal="right"/>
    </xf>
    <xf numFmtId="169" fontId="5" fillId="0" borderId="14" xfId="0" applyNumberFormat="1" applyFont="1" applyFill="1" applyBorder="1"/>
    <xf numFmtId="164" fontId="5" fillId="4" borderId="0" xfId="0" applyNumberFormat="1" applyFont="1" applyFill="1" applyAlignment="1">
      <alignment horizontal="left"/>
    </xf>
    <xf numFmtId="8" fontId="21" fillId="0" borderId="0" xfId="0" applyNumberFormat="1" applyFont="1" applyAlignment="1">
      <alignment horizontal="center"/>
    </xf>
    <xf numFmtId="164" fontId="9" fillId="4" borderId="6" xfId="0" applyNumberFormat="1" applyFont="1" applyFill="1" applyBorder="1" applyAlignment="1">
      <alignment horizontal="center"/>
    </xf>
    <xf numFmtId="14" fontId="9" fillId="4" borderId="7" xfId="0" applyNumberFormat="1" applyFont="1" applyFill="1" applyBorder="1" applyAlignment="1">
      <alignment horizontal="center" vertical="top" wrapText="1"/>
    </xf>
    <xf numFmtId="169" fontId="5" fillId="4" borderId="14" xfId="0" applyNumberFormat="1" applyFont="1" applyFill="1" applyBorder="1"/>
    <xf numFmtId="171" fontId="11" fillId="4" borderId="3" xfId="2" applyNumberFormat="1" applyFont="1" applyFill="1" applyBorder="1"/>
    <xf numFmtId="14" fontId="9" fillId="4" borderId="4" xfId="0" applyNumberFormat="1" applyFont="1" applyFill="1" applyBorder="1" applyAlignment="1">
      <alignment horizontal="center" textRotation="90" wrapText="1"/>
    </xf>
    <xf numFmtId="14" fontId="9" fillId="4" borderId="6" xfId="0" applyNumberFormat="1" applyFont="1" applyFill="1" applyBorder="1" applyAlignment="1">
      <alignment horizontal="center" textRotation="90" wrapText="1"/>
    </xf>
    <xf numFmtId="14" fontId="9" fillId="4" borderId="7" xfId="0" applyNumberFormat="1" applyFont="1" applyFill="1" applyBorder="1" applyAlignment="1">
      <alignment horizontal="center" textRotation="90" wrapText="1"/>
    </xf>
    <xf numFmtId="169" fontId="11" fillId="13" borderId="16" xfId="0" applyNumberFormat="1" applyFont="1" applyFill="1" applyBorder="1"/>
    <xf numFmtId="169" fontId="11" fillId="13" borderId="14" xfId="0" applyNumberFormat="1" applyFont="1" applyFill="1" applyBorder="1"/>
  </cellXfs>
  <cellStyles count="5">
    <cellStyle name="Komma" xfId="1" builtinId="3"/>
    <cellStyle name="Komma 2" xfId="4" xr:uid="{00000000-0005-0000-0000-00002F000000}"/>
    <cellStyle name="Standaard" xfId="0" builtinId="0"/>
    <cellStyle name="Standaard 2" xfId="2" xr:uid="{00000000-0005-0000-0000-000030000000}"/>
    <cellStyle name="Valuta 2" xfId="3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4"/>
  <sheetViews>
    <sheetView tabSelected="1" topLeftCell="A4" zoomScale="75" zoomScaleNormal="75" workbookViewId="0">
      <pane xSplit="2" ySplit="17" topLeftCell="E21" activePane="bottomRight" state="frozen"/>
      <selection activeCell="A4" sqref="A4"/>
      <selection pane="topRight" activeCell="C4" sqref="C4"/>
      <selection pane="bottomLeft" activeCell="A21" sqref="A21"/>
      <selection pane="bottomRight" activeCell="L39" sqref="L39"/>
    </sheetView>
  </sheetViews>
  <sheetFormatPr defaultColWidth="8.85546875" defaultRowHeight="12.75" x14ac:dyDescent="0.2"/>
  <cols>
    <col min="1" max="1" width="24.28515625" style="17" customWidth="1"/>
    <col min="2" max="2" width="28.5703125" style="17" customWidth="1"/>
    <col min="3" max="3" width="12.5703125" style="17" customWidth="1"/>
    <col min="4" max="4" width="22.28515625" style="17" customWidth="1"/>
    <col min="5" max="5" width="15.5703125" style="26" customWidth="1"/>
    <col min="6" max="6" width="14.42578125" style="26" customWidth="1"/>
    <col min="7" max="7" width="18.5703125" style="26" customWidth="1"/>
    <col min="8" max="8" width="22.28515625" style="27" customWidth="1"/>
    <col min="9" max="10" width="10.5703125" style="27" hidden="1" customWidth="1"/>
    <col min="11" max="11" width="12.42578125" style="27" hidden="1" customWidth="1"/>
    <col min="12" max="12" width="26.5703125" style="27" customWidth="1"/>
    <col min="13" max="13" width="27.85546875" style="27" bestFit="1" customWidth="1"/>
    <col min="14" max="15" width="26.42578125" style="27" customWidth="1"/>
    <col min="16" max="16" width="24.42578125" style="27" customWidth="1"/>
    <col min="17" max="17" width="29.85546875" style="27" bestFit="1" customWidth="1"/>
    <col min="18" max="16384" width="8.85546875" style="17"/>
  </cols>
  <sheetData>
    <row r="1" spans="1:17" x14ac:dyDescent="0.2">
      <c r="A1" s="34" t="s">
        <v>19</v>
      </c>
      <c r="B1" s="35"/>
      <c r="C1" s="14"/>
      <c r="D1" s="15"/>
      <c r="E1" s="36"/>
      <c r="F1" s="37"/>
      <c r="G1" s="37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2">
      <c r="A2" s="34" t="s">
        <v>20</v>
      </c>
      <c r="B2" s="35"/>
      <c r="C2" s="14"/>
      <c r="D2" s="15"/>
      <c r="E2" s="36"/>
      <c r="F2" s="37"/>
      <c r="G2" s="37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x14ac:dyDescent="0.2">
      <c r="A3" s="34" t="s">
        <v>21</v>
      </c>
      <c r="B3" s="35"/>
      <c r="C3" s="14"/>
      <c r="D3" s="15"/>
      <c r="E3" s="36"/>
      <c r="F3" s="37"/>
      <c r="G3" s="37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13.5" thickBot="1" x14ac:dyDescent="0.25">
      <c r="A4" s="38" t="s">
        <v>73</v>
      </c>
      <c r="B4" s="39"/>
      <c r="C4" s="18"/>
      <c r="D4" s="19"/>
      <c r="E4" s="20"/>
      <c r="F4" s="40"/>
      <c r="G4" s="40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s="22" customFormat="1" ht="13.5" thickTop="1" x14ac:dyDescent="0.2">
      <c r="B5" s="23"/>
      <c r="C5" s="23"/>
      <c r="D5" s="23"/>
      <c r="E5" s="24"/>
      <c r="F5" s="24"/>
      <c r="G5" s="24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x14ac:dyDescent="0.2">
      <c r="A6" s="30" t="s">
        <v>2</v>
      </c>
      <c r="B6" s="41" t="s">
        <v>22</v>
      </c>
      <c r="C6" s="41"/>
      <c r="D6" s="26"/>
    </row>
    <row r="7" spans="1:17" x14ac:dyDescent="0.2">
      <c r="A7" s="30"/>
      <c r="B7" s="28"/>
      <c r="C7" s="28"/>
      <c r="D7" s="28"/>
      <c r="E7" s="42"/>
      <c r="F7" s="42"/>
      <c r="G7" s="42"/>
      <c r="H7" s="29"/>
      <c r="I7" s="29"/>
      <c r="J7" s="29"/>
      <c r="K7" s="29"/>
      <c r="L7" s="29"/>
      <c r="M7" s="29"/>
      <c r="N7" s="29"/>
      <c r="O7" s="29"/>
    </row>
    <row r="8" spans="1:17" x14ac:dyDescent="0.2">
      <c r="A8" s="30" t="s">
        <v>4</v>
      </c>
      <c r="B8" s="17" t="s">
        <v>0</v>
      </c>
    </row>
    <row r="9" spans="1:17" x14ac:dyDescent="0.2">
      <c r="A9" s="30" t="s">
        <v>3</v>
      </c>
      <c r="B9" s="28" t="s">
        <v>1</v>
      </c>
      <c r="C9" s="28"/>
      <c r="D9" s="28"/>
    </row>
    <row r="10" spans="1:17" x14ac:dyDescent="0.2">
      <c r="B10" s="30"/>
      <c r="C10" s="30"/>
      <c r="D10" s="30"/>
    </row>
    <row r="11" spans="1:17" x14ac:dyDescent="0.2">
      <c r="A11" s="30" t="s">
        <v>6</v>
      </c>
      <c r="B11" s="43"/>
      <c r="C11" s="43"/>
      <c r="D11" s="31"/>
    </row>
    <row r="12" spans="1:17" x14ac:dyDescent="0.2">
      <c r="A12" s="44" t="s">
        <v>7</v>
      </c>
      <c r="B12" s="43">
        <f>N39</f>
        <v>117899000</v>
      </c>
      <c r="C12" s="43"/>
      <c r="D12" s="32"/>
    </row>
    <row r="13" spans="1:17" x14ac:dyDescent="0.2">
      <c r="A13" s="44" t="s">
        <v>8</v>
      </c>
      <c r="B13" s="45">
        <f>P39</f>
        <v>29196000</v>
      </c>
      <c r="C13" s="45"/>
      <c r="D13" s="33"/>
    </row>
    <row r="14" spans="1:17" x14ac:dyDescent="0.2">
      <c r="A14" s="44"/>
      <c r="B14" s="46"/>
      <c r="C14" s="46"/>
      <c r="D14" s="33"/>
    </row>
    <row r="15" spans="1:17" x14ac:dyDescent="0.2">
      <c r="A15" s="44" t="s">
        <v>9</v>
      </c>
      <c r="B15" s="47">
        <f>SUM(B12:B13)</f>
        <v>147095000</v>
      </c>
      <c r="C15" s="47"/>
      <c r="D15" s="33"/>
    </row>
    <row r="16" spans="1:17" ht="13.5" customHeight="1" thickBot="1" x14ac:dyDescent="0.25">
      <c r="A16" s="48"/>
      <c r="B16" s="49"/>
      <c r="C16" s="49"/>
      <c r="D16" s="49"/>
      <c r="E16" s="50"/>
      <c r="F16" s="50"/>
      <c r="G16" s="50"/>
      <c r="H16" s="51"/>
      <c r="I16" s="51"/>
      <c r="J16" s="51"/>
      <c r="K16" s="51"/>
      <c r="L16" s="51"/>
      <c r="M16" s="51"/>
      <c r="N16" s="51"/>
      <c r="O16" s="51"/>
      <c r="P16" s="51"/>
      <c r="Q16" s="51"/>
    </row>
    <row r="17" spans="1:17" ht="13.5" thickBot="1" x14ac:dyDescent="0.25">
      <c r="A17" s="52" t="s">
        <v>16</v>
      </c>
      <c r="B17" s="53"/>
      <c r="C17" s="53"/>
      <c r="D17" s="53"/>
      <c r="E17" s="54"/>
      <c r="F17" s="54"/>
      <c r="G17" s="54"/>
      <c r="H17" s="55" t="s">
        <v>66</v>
      </c>
      <c r="I17" s="56"/>
      <c r="J17" s="56"/>
      <c r="K17" s="56"/>
      <c r="L17" s="57"/>
      <c r="M17" s="57"/>
      <c r="N17" s="58" t="s">
        <v>17</v>
      </c>
      <c r="O17" s="57"/>
      <c r="P17" s="59"/>
      <c r="Q17" s="59"/>
    </row>
    <row r="18" spans="1:17" ht="12.75" customHeight="1" x14ac:dyDescent="0.2">
      <c r="A18" s="60" t="s">
        <v>14</v>
      </c>
      <c r="B18" s="60" t="s">
        <v>5</v>
      </c>
      <c r="C18" s="60" t="s">
        <v>15</v>
      </c>
      <c r="D18" s="60" t="s">
        <v>59</v>
      </c>
      <c r="E18" s="61" t="s">
        <v>10</v>
      </c>
      <c r="F18" s="62" t="s">
        <v>10</v>
      </c>
      <c r="G18" s="63" t="s">
        <v>10</v>
      </c>
      <c r="H18" s="64" t="s">
        <v>54</v>
      </c>
      <c r="I18" s="241" t="s">
        <v>74</v>
      </c>
      <c r="J18" s="241" t="s">
        <v>75</v>
      </c>
      <c r="K18" s="241" t="s">
        <v>76</v>
      </c>
      <c r="L18" s="64" t="s">
        <v>12</v>
      </c>
      <c r="M18" s="64"/>
      <c r="N18" s="64" t="s">
        <v>54</v>
      </c>
      <c r="O18" s="64"/>
      <c r="P18" s="64" t="s">
        <v>56</v>
      </c>
      <c r="Q18" s="64" t="s">
        <v>13</v>
      </c>
    </row>
    <row r="19" spans="1:17" x14ac:dyDescent="0.2">
      <c r="A19" s="65"/>
      <c r="B19" s="65"/>
      <c r="C19" s="65"/>
      <c r="D19" s="65"/>
      <c r="E19" s="66" t="s">
        <v>11</v>
      </c>
      <c r="F19" s="67" t="s">
        <v>12</v>
      </c>
      <c r="G19" s="68" t="s">
        <v>12</v>
      </c>
      <c r="H19" s="69" t="s">
        <v>55</v>
      </c>
      <c r="I19" s="242"/>
      <c r="J19" s="242"/>
      <c r="K19" s="242"/>
      <c r="L19" s="69" t="s">
        <v>65</v>
      </c>
      <c r="M19" s="237"/>
      <c r="N19" s="69" t="s">
        <v>55</v>
      </c>
      <c r="O19" s="237"/>
      <c r="P19" s="69" t="s">
        <v>57</v>
      </c>
      <c r="Q19" s="69"/>
    </row>
    <row r="20" spans="1:17" ht="39" thickBot="1" x14ac:dyDescent="0.25">
      <c r="A20" s="70"/>
      <c r="B20" s="70"/>
      <c r="C20" s="70"/>
      <c r="D20" s="70"/>
      <c r="E20" s="71"/>
      <c r="F20" s="72"/>
      <c r="G20" s="73" t="s">
        <v>62</v>
      </c>
      <c r="H20" s="74" t="s">
        <v>61</v>
      </c>
      <c r="I20" s="243"/>
      <c r="J20" s="243"/>
      <c r="K20" s="243"/>
      <c r="L20" s="75" t="s">
        <v>62</v>
      </c>
      <c r="M20" s="238" t="s">
        <v>175</v>
      </c>
      <c r="N20" s="75" t="s">
        <v>67</v>
      </c>
      <c r="O20" s="238" t="s">
        <v>175</v>
      </c>
      <c r="P20" s="76" t="s">
        <v>67</v>
      </c>
      <c r="Q20" s="76" t="s">
        <v>67</v>
      </c>
    </row>
    <row r="21" spans="1:17" x14ac:dyDescent="0.2">
      <c r="A21" s="77"/>
      <c r="B21" s="78"/>
      <c r="C21" s="78"/>
      <c r="D21" s="78"/>
      <c r="E21" s="79"/>
      <c r="F21" s="80"/>
      <c r="G21" s="80"/>
      <c r="H21" s="81"/>
      <c r="I21" s="82"/>
      <c r="J21" s="82"/>
      <c r="K21" s="82"/>
      <c r="L21" s="82"/>
      <c r="M21" s="82"/>
      <c r="N21" s="81"/>
      <c r="O21" s="82"/>
      <c r="P21" s="83"/>
      <c r="Q21" s="83"/>
    </row>
    <row r="22" spans="1:17" x14ac:dyDescent="0.2">
      <c r="A22" s="84" t="s">
        <v>23</v>
      </c>
      <c r="B22" s="84" t="s">
        <v>63</v>
      </c>
      <c r="C22" s="84" t="s">
        <v>44</v>
      </c>
      <c r="D22" s="85" t="s">
        <v>60</v>
      </c>
      <c r="E22" s="86">
        <v>43895</v>
      </c>
      <c r="F22" s="87">
        <v>43971</v>
      </c>
      <c r="G22" s="87"/>
      <c r="H22" s="88">
        <v>18500000</v>
      </c>
      <c r="I22" s="89"/>
      <c r="J22" s="89"/>
      <c r="K22" s="89"/>
      <c r="L22" s="89">
        <v>2710000</v>
      </c>
      <c r="M22" s="244">
        <v>3000000</v>
      </c>
      <c r="N22" s="88">
        <f>ROUNDUP(H22*indexcijfers!$C$10/indexcijfers!$C$9,-3)</f>
        <v>19029000</v>
      </c>
      <c r="O22" s="245">
        <v>17500000</v>
      </c>
      <c r="P22" s="239">
        <v>3000000</v>
      </c>
      <c r="Q22" s="90">
        <f>SUM(N22+P22)</f>
        <v>22029000</v>
      </c>
    </row>
    <row r="23" spans="1:17" x14ac:dyDescent="0.2">
      <c r="A23" s="91" t="s">
        <v>23</v>
      </c>
      <c r="B23" s="131" t="s">
        <v>64</v>
      </c>
      <c r="C23" s="91" t="s">
        <v>45</v>
      </c>
      <c r="D23" s="93" t="s">
        <v>18</v>
      </c>
      <c r="E23" s="94"/>
      <c r="F23" s="95">
        <v>42971</v>
      </c>
      <c r="G23" s="95">
        <v>43465</v>
      </c>
      <c r="H23" s="96"/>
      <c r="I23" s="97"/>
      <c r="J23" s="97"/>
      <c r="K23" s="97"/>
      <c r="L23" s="97">
        <v>1625991</v>
      </c>
      <c r="M23" s="97"/>
      <c r="N23" s="96"/>
      <c r="O23" s="96"/>
      <c r="P23" s="88">
        <f>ROUNDUP(L23*indexcijfers!$D$10/indexcijfers!$D$9,-3)</f>
        <v>1657000</v>
      </c>
      <c r="Q23" s="90">
        <f t="shared" ref="Q23:Q35" si="0">SUM(N23+P23)</f>
        <v>1657000</v>
      </c>
    </row>
    <row r="24" spans="1:17" x14ac:dyDescent="0.2">
      <c r="A24" s="84" t="s">
        <v>24</v>
      </c>
      <c r="B24" s="84" t="s">
        <v>32</v>
      </c>
      <c r="C24" s="84" t="s">
        <v>46</v>
      </c>
      <c r="D24" s="85" t="s">
        <v>18</v>
      </c>
      <c r="E24" s="86"/>
      <c r="F24" s="87">
        <v>42971</v>
      </c>
      <c r="G24" s="87">
        <v>43465</v>
      </c>
      <c r="H24" s="88"/>
      <c r="I24" s="89"/>
      <c r="J24" s="89"/>
      <c r="K24" s="89"/>
      <c r="L24" s="89">
        <v>5437069</v>
      </c>
      <c r="M24" s="89">
        <f>+'Stand 01-01 en taxaties'!I30</f>
        <v>6070000</v>
      </c>
      <c r="N24" s="88">
        <v>21098000</v>
      </c>
      <c r="O24" s="88">
        <f>+'Stand 01-01 en taxaties'!E30</f>
        <v>24500000</v>
      </c>
      <c r="P24" s="88">
        <f>ROUNDUP(L24*indexcijfers!$D$10/indexcijfers!$D$9,-3)</f>
        <v>5539000</v>
      </c>
      <c r="Q24" s="90">
        <f t="shared" si="0"/>
        <v>26637000</v>
      </c>
    </row>
    <row r="25" spans="1:17" x14ac:dyDescent="0.2">
      <c r="A25" s="84" t="s">
        <v>25</v>
      </c>
      <c r="B25" s="84" t="s">
        <v>33</v>
      </c>
      <c r="C25" s="84" t="s">
        <v>47</v>
      </c>
      <c r="D25" s="98" t="s">
        <v>18</v>
      </c>
      <c r="E25" s="86"/>
      <c r="F25" s="87">
        <v>42971</v>
      </c>
      <c r="G25" s="87">
        <v>43465</v>
      </c>
      <c r="H25" s="88"/>
      <c r="I25" s="89"/>
      <c r="J25" s="89"/>
      <c r="K25" s="89"/>
      <c r="L25" s="89">
        <v>1985043</v>
      </c>
      <c r="M25" s="89">
        <f>+'Stand 01-01 en taxaties'!I32</f>
        <v>2190000</v>
      </c>
      <c r="N25" s="88">
        <v>6289000</v>
      </c>
      <c r="O25" s="88">
        <f>+'Stand 01-01 en taxaties'!E32</f>
        <v>7235000</v>
      </c>
      <c r="P25" s="88">
        <f>ROUNDUP(L25*indexcijfers!$D$10/indexcijfers!$D$9,-3)</f>
        <v>2023000</v>
      </c>
      <c r="Q25" s="90">
        <f t="shared" si="0"/>
        <v>8312000</v>
      </c>
    </row>
    <row r="26" spans="1:17" x14ac:dyDescent="0.2">
      <c r="A26" s="84" t="s">
        <v>26</v>
      </c>
      <c r="B26" s="84" t="s">
        <v>34</v>
      </c>
      <c r="C26" s="84" t="s">
        <v>48</v>
      </c>
      <c r="D26" s="85" t="s">
        <v>18</v>
      </c>
      <c r="E26" s="86"/>
      <c r="F26" s="87">
        <v>42971</v>
      </c>
      <c r="G26" s="87">
        <v>43465</v>
      </c>
      <c r="H26" s="88"/>
      <c r="I26" s="89"/>
      <c r="J26" s="89"/>
      <c r="K26" s="89"/>
      <c r="L26" s="89">
        <v>3729009</v>
      </c>
      <c r="M26" s="89">
        <f>+'Stand 01-01 en taxaties'!I34</f>
        <v>4190000</v>
      </c>
      <c r="N26" s="88">
        <v>14486000</v>
      </c>
      <c r="O26" s="88">
        <f>+'Stand 01-01 en taxaties'!E34</f>
        <v>17000000</v>
      </c>
      <c r="P26" s="88">
        <f>ROUNDUP(L26*indexcijfers!$D$10/indexcijfers!$D$9,-3)</f>
        <v>3799000</v>
      </c>
      <c r="Q26" s="90">
        <f t="shared" si="0"/>
        <v>18285000</v>
      </c>
    </row>
    <row r="27" spans="1:17" x14ac:dyDescent="0.2">
      <c r="A27" s="84" t="s">
        <v>27</v>
      </c>
      <c r="B27" s="84" t="s">
        <v>35</v>
      </c>
      <c r="C27" s="84" t="s">
        <v>49</v>
      </c>
      <c r="D27" s="85" t="s">
        <v>18</v>
      </c>
      <c r="E27" s="86"/>
      <c r="F27" s="87">
        <v>42971</v>
      </c>
      <c r="G27" s="87">
        <v>43465</v>
      </c>
      <c r="H27" s="88"/>
      <c r="I27" s="89"/>
      <c r="J27" s="89"/>
      <c r="K27" s="89"/>
      <c r="L27" s="89">
        <v>1164353</v>
      </c>
      <c r="M27" s="89">
        <f>+'Stand 01-01 en taxaties'!I36</f>
        <v>1500000</v>
      </c>
      <c r="N27" s="88">
        <v>4146000</v>
      </c>
      <c r="O27" s="88">
        <f>+'Stand 01-01 en taxaties'!E36</f>
        <v>4550000</v>
      </c>
      <c r="P27" s="88">
        <f>ROUNDUP(L27*indexcijfers!$D$10/indexcijfers!$D$9,-3)</f>
        <v>1187000</v>
      </c>
      <c r="Q27" s="90">
        <f t="shared" si="0"/>
        <v>5333000</v>
      </c>
    </row>
    <row r="28" spans="1:17" x14ac:dyDescent="0.2">
      <c r="A28" s="84" t="s">
        <v>28</v>
      </c>
      <c r="B28" s="84" t="s">
        <v>36</v>
      </c>
      <c r="C28" s="84" t="s">
        <v>50</v>
      </c>
      <c r="D28" s="85" t="s">
        <v>18</v>
      </c>
      <c r="E28" s="86"/>
      <c r="F28" s="87">
        <v>42971</v>
      </c>
      <c r="G28" s="87">
        <v>43465</v>
      </c>
      <c r="H28" s="88"/>
      <c r="I28" s="89"/>
      <c r="J28" s="89"/>
      <c r="K28" s="89"/>
      <c r="L28" s="89">
        <v>3426379</v>
      </c>
      <c r="M28" s="89">
        <f>+'Stand 01-01 en taxaties'!I38</f>
        <v>4150000</v>
      </c>
      <c r="N28" s="88">
        <v>15292000</v>
      </c>
      <c r="O28" s="88">
        <f>+'Stand 01-01 en taxaties'!E38</f>
        <v>17900000</v>
      </c>
      <c r="P28" s="88">
        <f>ROUNDUP(L28*indexcijfers!$D$10/indexcijfers!$D$9,-3)</f>
        <v>3491000</v>
      </c>
      <c r="Q28" s="90">
        <f t="shared" si="0"/>
        <v>18783000</v>
      </c>
    </row>
    <row r="29" spans="1:17" x14ac:dyDescent="0.2">
      <c r="A29" s="84" t="s">
        <v>23</v>
      </c>
      <c r="B29" s="84" t="s">
        <v>37</v>
      </c>
      <c r="C29" s="84" t="s">
        <v>51</v>
      </c>
      <c r="D29" s="98" t="s">
        <v>18</v>
      </c>
      <c r="E29" s="86"/>
      <c r="F29" s="87">
        <v>42971</v>
      </c>
      <c r="G29" s="87">
        <v>43465</v>
      </c>
      <c r="H29" s="88"/>
      <c r="I29" s="89"/>
      <c r="J29" s="89"/>
      <c r="K29" s="89"/>
      <c r="L29" s="89">
        <v>1677284</v>
      </c>
      <c r="M29" s="89">
        <f>+'Stand 01-01 en taxaties'!I41</f>
        <v>1855000</v>
      </c>
      <c r="N29" s="88">
        <v>7863000</v>
      </c>
      <c r="O29" s="88">
        <f>+'Stand 01-01 en taxaties'!E41</f>
        <v>9600000</v>
      </c>
      <c r="P29" s="88">
        <f>ROUNDUP(L29*indexcijfers!$D$10/indexcijfers!$D$9,-3)</f>
        <v>1709000</v>
      </c>
      <c r="Q29" s="90">
        <f t="shared" si="0"/>
        <v>9572000</v>
      </c>
    </row>
    <row r="30" spans="1:17" x14ac:dyDescent="0.2">
      <c r="A30" s="84" t="s">
        <v>24</v>
      </c>
      <c r="B30" s="84" t="s">
        <v>38</v>
      </c>
      <c r="C30" s="84" t="s">
        <v>52</v>
      </c>
      <c r="D30" s="85" t="s">
        <v>18</v>
      </c>
      <c r="E30" s="86"/>
      <c r="F30" s="87">
        <v>42971</v>
      </c>
      <c r="G30" s="87">
        <v>43465</v>
      </c>
      <c r="H30" s="88"/>
      <c r="I30" s="89"/>
      <c r="J30" s="89"/>
      <c r="K30" s="89"/>
      <c r="L30" s="89">
        <v>174397</v>
      </c>
      <c r="M30" s="89">
        <f>+'Stand 01-01 en taxaties'!I42</f>
        <v>205000</v>
      </c>
      <c r="N30" s="88">
        <v>602000</v>
      </c>
      <c r="O30" s="88" t="str">
        <f>+'Stand 01-01 en taxaties'!E42</f>
        <v>zie Bornerbroeksestraat 348</v>
      </c>
      <c r="P30" s="88">
        <f>ROUNDUP(L30*indexcijfers!$D$10/indexcijfers!$D$9,-3)</f>
        <v>178000</v>
      </c>
      <c r="Q30" s="90">
        <f t="shared" si="0"/>
        <v>780000</v>
      </c>
    </row>
    <row r="31" spans="1:17" x14ac:dyDescent="0.2">
      <c r="A31" s="84" t="s">
        <v>28</v>
      </c>
      <c r="B31" s="84" t="s">
        <v>39</v>
      </c>
      <c r="C31" s="84" t="s">
        <v>53</v>
      </c>
      <c r="D31" s="85" t="s">
        <v>18</v>
      </c>
      <c r="E31" s="86"/>
      <c r="F31" s="87"/>
      <c r="G31" s="87"/>
      <c r="H31" s="88"/>
      <c r="I31" s="89"/>
      <c r="J31" s="89"/>
      <c r="K31" s="89"/>
      <c r="L31" s="89"/>
      <c r="M31" s="89"/>
      <c r="N31" s="88"/>
      <c r="O31" s="88" t="s">
        <v>176</v>
      </c>
      <c r="P31" s="88">
        <v>12000</v>
      </c>
      <c r="Q31" s="90">
        <f t="shared" si="0"/>
        <v>12000</v>
      </c>
    </row>
    <row r="32" spans="1:17" x14ac:dyDescent="0.2">
      <c r="A32" s="84" t="s">
        <v>29</v>
      </c>
      <c r="B32" s="91" t="s">
        <v>40</v>
      </c>
      <c r="C32" s="84"/>
      <c r="D32" s="99" t="s">
        <v>18</v>
      </c>
      <c r="E32" s="86"/>
      <c r="F32" s="87"/>
      <c r="G32" s="87"/>
      <c r="H32" s="88"/>
      <c r="I32" s="89"/>
      <c r="J32" s="89"/>
      <c r="K32" s="89"/>
      <c r="L32" s="89"/>
      <c r="M32" s="89">
        <f>+'Stand 01-01 en taxaties'!I45</f>
        <v>6520000</v>
      </c>
      <c r="N32" s="88">
        <v>28578000</v>
      </c>
      <c r="O32" s="88">
        <f>+'Stand 01-01 en taxaties'!E45</f>
        <v>34000000</v>
      </c>
      <c r="P32" s="88">
        <v>5785000</v>
      </c>
      <c r="Q32" s="90">
        <f t="shared" si="0"/>
        <v>34363000</v>
      </c>
    </row>
    <row r="33" spans="1:17" x14ac:dyDescent="0.2">
      <c r="A33" s="129" t="s">
        <v>89</v>
      </c>
      <c r="B33" s="135" t="s">
        <v>41</v>
      </c>
      <c r="C33" s="84"/>
      <c r="D33" s="85" t="s">
        <v>18</v>
      </c>
      <c r="E33" s="86"/>
      <c r="F33" s="87"/>
      <c r="G33" s="87"/>
      <c r="H33" s="88"/>
      <c r="I33" s="89"/>
      <c r="J33" s="89"/>
      <c r="K33" s="89"/>
      <c r="L33" s="89"/>
      <c r="M33" s="89">
        <f>+'Stand 01-01 en taxaties'!I46</f>
        <v>330000</v>
      </c>
      <c r="N33" s="234">
        <v>483000</v>
      </c>
      <c r="O33" s="234" t="s">
        <v>176</v>
      </c>
      <c r="P33" s="88">
        <v>670000</v>
      </c>
      <c r="Q33" s="90">
        <f t="shared" si="0"/>
        <v>1153000</v>
      </c>
    </row>
    <row r="34" spans="1:17" x14ac:dyDescent="0.2">
      <c r="A34" s="84" t="s">
        <v>30</v>
      </c>
      <c r="B34" s="84" t="s">
        <v>42</v>
      </c>
      <c r="C34" s="84"/>
      <c r="D34" s="85" t="s">
        <v>18</v>
      </c>
      <c r="E34" s="86"/>
      <c r="F34" s="87"/>
      <c r="G34" s="87"/>
      <c r="H34" s="88"/>
      <c r="I34" s="89"/>
      <c r="J34" s="89"/>
      <c r="K34" s="89"/>
      <c r="L34" s="89"/>
      <c r="M34" s="89">
        <f>+'Stand 01-01 en taxaties'!I47</f>
        <v>12000</v>
      </c>
      <c r="N34" s="234">
        <v>33000</v>
      </c>
      <c r="O34" s="234">
        <f>+'Stand 01-01 en taxaties'!E47</f>
        <v>100000</v>
      </c>
      <c r="P34" s="88">
        <v>5000</v>
      </c>
      <c r="Q34" s="90">
        <f t="shared" si="0"/>
        <v>38000</v>
      </c>
    </row>
    <row r="35" spans="1:17" x14ac:dyDescent="0.2">
      <c r="A35" s="84" t="s">
        <v>31</v>
      </c>
      <c r="B35" s="84" t="s">
        <v>43</v>
      </c>
      <c r="C35" s="84"/>
      <c r="D35" s="85" t="s">
        <v>58</v>
      </c>
      <c r="E35" s="86"/>
      <c r="F35" s="87"/>
      <c r="G35" s="87"/>
      <c r="H35" s="88"/>
      <c r="I35" s="89"/>
      <c r="J35" s="89"/>
      <c r="K35" s="89"/>
      <c r="L35" s="89"/>
      <c r="M35" s="89"/>
      <c r="N35" s="88"/>
      <c r="O35" s="88"/>
      <c r="P35" s="88">
        <v>141000</v>
      </c>
      <c r="Q35" s="90">
        <f t="shared" si="0"/>
        <v>141000</v>
      </c>
    </row>
    <row r="36" spans="1:17" x14ac:dyDescent="0.2">
      <c r="A36" s="84"/>
      <c r="B36" s="84"/>
      <c r="C36" s="84"/>
      <c r="D36" s="85"/>
      <c r="E36" s="86"/>
      <c r="F36" s="87"/>
      <c r="G36" s="87"/>
      <c r="H36" s="88"/>
      <c r="I36" s="89"/>
      <c r="J36" s="89"/>
      <c r="K36" s="89"/>
      <c r="L36" s="89"/>
      <c r="M36" s="89"/>
      <c r="N36" s="88"/>
      <c r="O36" s="89"/>
      <c r="P36" s="90"/>
      <c r="Q36" s="90"/>
    </row>
    <row r="37" spans="1:17" x14ac:dyDescent="0.2">
      <c r="A37" s="92"/>
      <c r="B37" s="84"/>
      <c r="C37" s="84"/>
      <c r="D37" s="99"/>
      <c r="E37" s="86"/>
      <c r="F37" s="87"/>
      <c r="G37" s="87"/>
      <c r="H37" s="88"/>
      <c r="I37" s="89"/>
      <c r="J37" s="89"/>
      <c r="K37" s="89"/>
      <c r="L37" s="89"/>
      <c r="M37" s="89"/>
      <c r="N37" s="88"/>
      <c r="O37" s="89"/>
      <c r="P37" s="90"/>
      <c r="Q37" s="90"/>
    </row>
    <row r="38" spans="1:17" ht="12" customHeight="1" x14ac:dyDescent="0.2">
      <c r="A38" s="84"/>
      <c r="B38" s="84"/>
      <c r="C38" s="84"/>
      <c r="D38" s="84"/>
      <c r="E38" s="84"/>
      <c r="F38" s="100"/>
      <c r="G38" s="100"/>
      <c r="H38" s="101"/>
      <c r="I38" s="102"/>
      <c r="J38" s="102"/>
      <c r="K38" s="102"/>
      <c r="L38" s="102"/>
      <c r="M38" s="102"/>
      <c r="N38" s="101"/>
      <c r="O38" s="102"/>
      <c r="P38" s="90"/>
      <c r="Q38" s="90"/>
    </row>
    <row r="39" spans="1:17" x14ac:dyDescent="0.2">
      <c r="A39" s="103"/>
      <c r="B39" s="103"/>
      <c r="C39" s="103"/>
      <c r="D39" s="103"/>
      <c r="E39" s="103"/>
      <c r="F39" s="104"/>
      <c r="G39" s="104"/>
      <c r="H39" s="105"/>
      <c r="I39" s="105"/>
      <c r="J39" s="105"/>
      <c r="K39" s="105"/>
      <c r="L39" s="105"/>
      <c r="M39" s="105">
        <f>SUM(M22:M38)</f>
        <v>30022000</v>
      </c>
      <c r="N39" s="105">
        <f>SUM(N22:N38)</f>
        <v>117899000</v>
      </c>
      <c r="O39" s="105">
        <f>SUM(O22:O38)</f>
        <v>132385000</v>
      </c>
      <c r="P39" s="105">
        <f>SUM(P22:P38)</f>
        <v>29196000</v>
      </c>
      <c r="Q39" s="106">
        <f>SUM(Q22:Q38)</f>
        <v>147095000</v>
      </c>
    </row>
    <row r="41" spans="1:17" ht="63.75" x14ac:dyDescent="0.2">
      <c r="A41" s="107" t="s">
        <v>77</v>
      </c>
      <c r="B41" s="108"/>
      <c r="C41" s="108"/>
      <c r="D41" s="109"/>
      <c r="E41" s="110"/>
      <c r="F41" s="110"/>
      <c r="G41" s="130" t="s">
        <v>88</v>
      </c>
      <c r="H41" s="130" t="s">
        <v>90</v>
      </c>
      <c r="I41" s="110"/>
      <c r="J41" s="126"/>
      <c r="K41" s="127"/>
      <c r="L41" s="235" t="s">
        <v>175</v>
      </c>
    </row>
    <row r="42" spans="1:17" x14ac:dyDescent="0.2">
      <c r="A42" s="108" t="s">
        <v>29</v>
      </c>
      <c r="B42" s="108" t="s">
        <v>41</v>
      </c>
      <c r="C42" s="108" t="s">
        <v>106</v>
      </c>
      <c r="D42" s="109" t="s">
        <v>18</v>
      </c>
      <c r="E42" s="110"/>
      <c r="F42" s="133">
        <v>44228</v>
      </c>
      <c r="G42" s="125"/>
      <c r="H42" s="137">
        <v>360000</v>
      </c>
      <c r="I42" s="110"/>
      <c r="J42" s="126"/>
      <c r="K42" s="113"/>
    </row>
    <row r="43" spans="1:17" x14ac:dyDescent="0.2">
      <c r="A43" s="108" t="s">
        <v>28</v>
      </c>
      <c r="B43" s="108" t="s">
        <v>39</v>
      </c>
      <c r="C43" s="108" t="s">
        <v>53</v>
      </c>
      <c r="D43" s="109" t="s">
        <v>18</v>
      </c>
      <c r="E43" s="110"/>
      <c r="F43" s="111"/>
      <c r="G43" s="111"/>
      <c r="H43" s="138" t="s">
        <v>107</v>
      </c>
      <c r="I43" s="110"/>
      <c r="J43" s="126"/>
      <c r="K43" s="127"/>
    </row>
    <row r="44" spans="1:17" x14ac:dyDescent="0.2">
      <c r="A44" s="108" t="s">
        <v>27</v>
      </c>
      <c r="B44" s="108" t="s">
        <v>91</v>
      </c>
      <c r="C44" s="108"/>
      <c r="D44" s="109"/>
      <c r="E44" s="110" t="s">
        <v>94</v>
      </c>
      <c r="F44" s="111"/>
      <c r="G44" s="111"/>
      <c r="H44" s="138" t="s">
        <v>97</v>
      </c>
      <c r="I44" s="110"/>
      <c r="J44" s="126"/>
      <c r="K44" s="127"/>
      <c r="L44" s="134"/>
    </row>
    <row r="45" spans="1:17" x14ac:dyDescent="0.2">
      <c r="A45" s="114" t="s">
        <v>78</v>
      </c>
      <c r="B45" s="108" t="s">
        <v>92</v>
      </c>
      <c r="C45" s="108" t="s">
        <v>93</v>
      </c>
      <c r="D45" s="109" t="s">
        <v>18</v>
      </c>
      <c r="E45" s="110"/>
      <c r="F45" s="132">
        <v>44287</v>
      </c>
      <c r="G45" s="132"/>
      <c r="H45" s="138">
        <v>168300</v>
      </c>
      <c r="I45" s="110"/>
      <c r="J45" s="126"/>
      <c r="K45" s="127"/>
    </row>
    <row r="46" spans="1:17" x14ac:dyDescent="0.2">
      <c r="A46" s="108" t="s">
        <v>98</v>
      </c>
      <c r="B46" s="108" t="s">
        <v>101</v>
      </c>
      <c r="C46" s="108" t="s">
        <v>103</v>
      </c>
      <c r="D46" s="108" t="s">
        <v>18</v>
      </c>
      <c r="E46" s="110"/>
      <c r="F46" s="132">
        <v>44228</v>
      </c>
      <c r="G46" s="111"/>
      <c r="H46" s="138">
        <v>108000</v>
      </c>
      <c r="I46" s="110"/>
      <c r="J46" s="126"/>
      <c r="K46" s="127"/>
    </row>
    <row r="47" spans="1:17" x14ac:dyDescent="0.2">
      <c r="A47" s="108" t="s">
        <v>99</v>
      </c>
      <c r="B47" s="108" t="s">
        <v>100</v>
      </c>
      <c r="C47" s="108" t="s">
        <v>103</v>
      </c>
      <c r="D47" s="108" t="s">
        <v>102</v>
      </c>
      <c r="E47" s="110"/>
      <c r="F47" s="132">
        <v>44228</v>
      </c>
      <c r="G47" s="111"/>
      <c r="H47" s="138">
        <v>14500</v>
      </c>
      <c r="I47" s="110"/>
      <c r="J47" s="126"/>
      <c r="K47" s="127"/>
    </row>
    <row r="48" spans="1:17" x14ac:dyDescent="0.2">
      <c r="A48" s="108" t="s">
        <v>79</v>
      </c>
      <c r="B48" s="108" t="s">
        <v>96</v>
      </c>
      <c r="C48" s="108" t="s">
        <v>104</v>
      </c>
      <c r="D48" s="108" t="s">
        <v>105</v>
      </c>
      <c r="E48" s="110"/>
      <c r="F48" s="132">
        <v>44228</v>
      </c>
      <c r="G48" s="111"/>
      <c r="H48" s="138">
        <v>220000</v>
      </c>
      <c r="I48" s="110"/>
      <c r="J48" s="126"/>
      <c r="K48" s="127"/>
    </row>
    <row r="49" spans="1:12" x14ac:dyDescent="0.2">
      <c r="A49" s="108" t="s">
        <v>80</v>
      </c>
      <c r="B49" s="108"/>
      <c r="C49" s="108"/>
      <c r="D49" s="108"/>
      <c r="E49" s="110"/>
      <c r="F49" s="111"/>
      <c r="G49" s="111"/>
      <c r="H49" s="138"/>
      <c r="I49" s="110"/>
      <c r="J49" s="126"/>
      <c r="K49" s="127"/>
    </row>
    <row r="50" spans="1:12" x14ac:dyDescent="0.2">
      <c r="A50" s="114" t="s">
        <v>177</v>
      </c>
      <c r="B50" s="108" t="s">
        <v>178</v>
      </c>
      <c r="C50" s="108"/>
      <c r="D50" s="109" t="s">
        <v>18</v>
      </c>
      <c r="E50" s="110"/>
      <c r="F50" s="132">
        <v>44501</v>
      </c>
      <c r="G50" s="240">
        <v>20000</v>
      </c>
      <c r="H50" s="138" t="s">
        <v>97</v>
      </c>
      <c r="I50" s="110"/>
      <c r="J50" s="126"/>
      <c r="K50" s="127"/>
      <c r="L50" s="134"/>
    </row>
    <row r="51" spans="1:12" x14ac:dyDescent="0.2">
      <c r="A51" s="114" t="s">
        <v>179</v>
      </c>
      <c r="B51" s="108" t="s">
        <v>180</v>
      </c>
      <c r="C51" s="108"/>
      <c r="D51" s="109"/>
      <c r="E51" s="110"/>
      <c r="F51" s="110"/>
      <c r="G51" s="136">
        <v>550000</v>
      </c>
      <c r="H51" s="139"/>
      <c r="I51" s="110"/>
      <c r="J51" s="126"/>
      <c r="K51" s="127"/>
    </row>
    <row r="52" spans="1:12" x14ac:dyDescent="0.2">
      <c r="A52" s="115" t="s">
        <v>81</v>
      </c>
      <c r="B52" s="108"/>
      <c r="C52" s="108"/>
      <c r="D52" s="116"/>
      <c r="E52" s="110"/>
      <c r="F52" s="110"/>
      <c r="G52" s="110"/>
      <c r="H52" s="136"/>
      <c r="I52" s="110"/>
      <c r="J52" s="126"/>
      <c r="K52" s="127"/>
    </row>
    <row r="53" spans="1:12" x14ac:dyDescent="0.2">
      <c r="A53" s="108" t="s">
        <v>31</v>
      </c>
      <c r="B53" s="108" t="s">
        <v>82</v>
      </c>
      <c r="C53" s="108"/>
      <c r="D53" s="109"/>
      <c r="E53" s="110"/>
      <c r="F53" s="110"/>
      <c r="G53" s="117">
        <v>6000000</v>
      </c>
      <c r="H53" s="110"/>
      <c r="I53" s="110"/>
      <c r="J53" s="126"/>
      <c r="K53" s="128"/>
    </row>
    <row r="54" spans="1:12" x14ac:dyDescent="0.2">
      <c r="A54" s="108"/>
      <c r="B54" s="108" t="s">
        <v>43</v>
      </c>
      <c r="C54" s="108"/>
      <c r="D54" s="109" t="s">
        <v>58</v>
      </c>
      <c r="E54" s="110"/>
      <c r="F54" s="110"/>
      <c r="G54" s="110"/>
      <c r="H54" s="110"/>
      <c r="I54" s="110"/>
      <c r="J54" s="110"/>
      <c r="K54" s="112"/>
    </row>
    <row r="55" spans="1:12" x14ac:dyDescent="0.2">
      <c r="A55" s="110" t="s">
        <v>83</v>
      </c>
      <c r="B55" s="118"/>
      <c r="C55" s="110"/>
      <c r="D55" s="110" t="s">
        <v>95</v>
      </c>
      <c r="E55" s="110"/>
      <c r="F55" s="110"/>
      <c r="G55" s="110"/>
      <c r="H55" s="110"/>
      <c r="I55" s="110"/>
      <c r="J55" s="110"/>
      <c r="K55" s="112"/>
    </row>
    <row r="56" spans="1:12" x14ac:dyDescent="0.2">
      <c r="A56" s="110"/>
      <c r="B56" s="118"/>
      <c r="C56" s="110"/>
      <c r="D56" s="110"/>
      <c r="E56" s="110"/>
      <c r="F56" s="110"/>
      <c r="G56" s="110"/>
      <c r="H56" s="110"/>
      <c r="I56" s="110"/>
      <c r="J56" s="110"/>
      <c r="K56" s="112"/>
    </row>
    <row r="57" spans="1:12" x14ac:dyDescent="0.2">
      <c r="A57" s="110"/>
      <c r="B57" s="118"/>
      <c r="C57" s="110"/>
      <c r="D57" s="110"/>
      <c r="E57" s="110"/>
      <c r="F57" s="110"/>
      <c r="G57" s="110"/>
      <c r="H57" s="110"/>
      <c r="I57" s="110"/>
      <c r="J57" s="110"/>
      <c r="K57" s="112"/>
    </row>
    <row r="58" spans="1:12" x14ac:dyDescent="0.2">
      <c r="A58" s="119"/>
      <c r="B58" s="119"/>
      <c r="C58" s="119"/>
      <c r="D58" s="119"/>
      <c r="E58" s="120"/>
      <c r="F58" s="120"/>
      <c r="G58" s="120"/>
      <c r="H58" s="120"/>
      <c r="I58" s="120"/>
      <c r="J58" s="120"/>
      <c r="K58" s="121"/>
    </row>
    <row r="59" spans="1:12" x14ac:dyDescent="0.2">
      <c r="D59" s="26"/>
      <c r="G59" s="27"/>
    </row>
    <row r="60" spans="1:12" x14ac:dyDescent="0.2">
      <c r="A60" s="122" t="s">
        <v>84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</row>
    <row r="61" spans="1:12" x14ac:dyDescent="0.2">
      <c r="A61" s="124" t="s">
        <v>85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27">
        <f>+'Stand 01-01 en taxaties'!I48</f>
        <v>1050000</v>
      </c>
    </row>
    <row r="62" spans="1:12" x14ac:dyDescent="0.2">
      <c r="A62" s="124" t="s">
        <v>86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</row>
    <row r="63" spans="1:12" x14ac:dyDescent="0.2">
      <c r="A63" s="124" t="s">
        <v>87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</row>
    <row r="64" spans="1:12" x14ac:dyDescent="0.2">
      <c r="D64" s="26"/>
      <c r="G64" s="27"/>
    </row>
  </sheetData>
  <mergeCells count="3">
    <mergeCell ref="I18:I20"/>
    <mergeCell ref="J18:J20"/>
    <mergeCell ref="K18:K20"/>
  </mergeCells>
  <phoneticPr fontId="0" type="noConversion"/>
  <printOptions horizontalCentered="1"/>
  <pageMargins left="0.19685039370078741" right="0.19685039370078741" top="0.55118110236220474" bottom="0.98425196850393704" header="0.51181102362204722" footer="0.51181102362204722"/>
  <pageSetup paperSize="8" scale="87" fitToHeight="0" orientation="landscape" r:id="rId1"/>
  <headerFooter alignWithMargins="0">
    <oddFooter>&amp;L&amp;F&amp;RPage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2B00-18F4-4D44-AB73-8A477B298EF9}">
  <dimension ref="A1:P66"/>
  <sheetViews>
    <sheetView topLeftCell="A16" workbookViewId="0">
      <selection activeCell="I26" sqref="I26"/>
    </sheetView>
  </sheetViews>
  <sheetFormatPr defaultRowHeight="12.75" x14ac:dyDescent="0.2"/>
  <cols>
    <col min="1" max="1" width="26.85546875" customWidth="1"/>
    <col min="2" max="2" width="26.7109375" customWidth="1"/>
    <col min="5" max="5" width="19.5703125" customWidth="1"/>
    <col min="6" max="6" width="14.5703125" customWidth="1"/>
    <col min="7" max="7" width="13.85546875" customWidth="1"/>
    <col min="8" max="8" width="26.5703125" customWidth="1"/>
    <col min="9" max="9" width="21.140625" customWidth="1"/>
    <col min="10" max="10" width="15.7109375" customWidth="1"/>
    <col min="11" max="11" width="19.5703125" customWidth="1"/>
    <col min="12" max="12" width="18.5703125" customWidth="1"/>
    <col min="13" max="13" width="20.5703125" customWidth="1"/>
    <col min="14" max="14" width="17.28515625" customWidth="1"/>
    <col min="15" max="15" width="14.7109375" customWidth="1"/>
    <col min="16" max="16" width="18.5703125" customWidth="1"/>
  </cols>
  <sheetData>
    <row r="1" spans="1:16" x14ac:dyDescent="0.2">
      <c r="A1" s="140" t="s">
        <v>19</v>
      </c>
      <c r="B1" s="141"/>
      <c r="C1" s="142"/>
      <c r="D1" s="143"/>
      <c r="E1" s="141"/>
      <c r="F1" s="141"/>
      <c r="G1" s="141"/>
      <c r="H1" s="141"/>
      <c r="I1" s="144"/>
      <c r="J1" s="144"/>
      <c r="K1" s="144"/>
      <c r="L1" s="144"/>
      <c r="M1" s="145"/>
      <c r="N1" s="145"/>
      <c r="O1" s="145"/>
      <c r="P1" s="145"/>
    </row>
    <row r="2" spans="1:16" x14ac:dyDescent="0.2">
      <c r="A2" s="140" t="s">
        <v>20</v>
      </c>
      <c r="B2" s="141"/>
      <c r="C2" s="142"/>
      <c r="D2" s="143"/>
      <c r="E2" s="141"/>
      <c r="F2" s="141"/>
      <c r="G2" s="141"/>
      <c r="H2" s="141"/>
      <c r="I2" s="144"/>
      <c r="J2" s="144"/>
      <c r="K2" s="144"/>
      <c r="L2" s="144"/>
      <c r="M2" s="145"/>
      <c r="N2" s="145"/>
      <c r="O2" s="145"/>
      <c r="P2" s="145"/>
    </row>
    <row r="3" spans="1:16" x14ac:dyDescent="0.2">
      <c r="A3" s="140" t="s">
        <v>21</v>
      </c>
      <c r="B3" s="141"/>
      <c r="C3" s="142"/>
      <c r="D3" s="143"/>
      <c r="E3" s="141"/>
      <c r="F3" s="141"/>
      <c r="G3" s="141"/>
      <c r="H3" s="141"/>
      <c r="I3" s="144"/>
      <c r="J3" s="144"/>
      <c r="K3" s="144"/>
      <c r="L3" s="144"/>
      <c r="M3" s="145"/>
      <c r="N3" s="145"/>
      <c r="O3" s="145"/>
      <c r="P3" s="145"/>
    </row>
    <row r="4" spans="1:16" ht="13.5" thickBot="1" x14ac:dyDescent="0.25">
      <c r="A4" s="146" t="s">
        <v>73</v>
      </c>
      <c r="B4" s="147"/>
      <c r="C4" s="148"/>
      <c r="D4" s="149"/>
      <c r="E4" s="147"/>
      <c r="F4" s="147"/>
      <c r="G4" s="147"/>
      <c r="H4" s="147"/>
      <c r="I4" s="150"/>
      <c r="J4" s="150"/>
      <c r="K4" s="150"/>
      <c r="L4" s="150"/>
      <c r="M4" s="151"/>
      <c r="N4" s="151"/>
      <c r="O4" s="151"/>
      <c r="P4" s="151"/>
    </row>
    <row r="5" spans="1:16" ht="13.5" thickTop="1" x14ac:dyDescent="0.2">
      <c r="A5" s="152"/>
      <c r="B5" s="152"/>
      <c r="C5" s="152"/>
      <c r="D5" s="152"/>
      <c r="E5" s="153"/>
      <c r="F5" s="153"/>
      <c r="G5" s="153"/>
      <c r="H5" s="153"/>
      <c r="I5" s="153"/>
      <c r="J5" s="153"/>
      <c r="K5" s="153"/>
      <c r="L5" s="153"/>
      <c r="M5" s="154"/>
      <c r="N5" s="154"/>
      <c r="O5" s="154"/>
      <c r="P5" s="154"/>
    </row>
    <row r="6" spans="1:16" x14ac:dyDescent="0.2">
      <c r="A6" s="155" t="s">
        <v>2</v>
      </c>
      <c r="B6" s="156" t="s">
        <v>22</v>
      </c>
      <c r="C6" s="156"/>
      <c r="D6" s="157"/>
      <c r="E6" s="153"/>
      <c r="F6" s="153"/>
      <c r="G6" s="153"/>
      <c r="H6" s="153"/>
      <c r="I6" s="153"/>
      <c r="J6" s="153"/>
      <c r="K6" s="153"/>
      <c r="L6" s="153"/>
      <c r="M6" s="154"/>
      <c r="N6" s="154"/>
      <c r="O6" s="154"/>
      <c r="P6" s="154"/>
    </row>
    <row r="7" spans="1:16" x14ac:dyDescent="0.2">
      <c r="A7" s="155"/>
      <c r="B7" s="158"/>
      <c r="C7" s="158"/>
      <c r="D7" s="152"/>
      <c r="E7" s="159"/>
      <c r="F7" s="159"/>
      <c r="G7" s="159"/>
      <c r="H7" s="159"/>
      <c r="I7" s="159"/>
      <c r="J7" s="159"/>
      <c r="K7" s="159"/>
      <c r="L7" s="159"/>
      <c r="M7" s="154"/>
      <c r="N7" s="154"/>
      <c r="O7" s="154"/>
      <c r="P7" s="154"/>
    </row>
    <row r="8" spans="1:16" x14ac:dyDescent="0.2">
      <c r="A8" s="155" t="s">
        <v>4</v>
      </c>
      <c r="B8" s="158" t="s">
        <v>0</v>
      </c>
      <c r="C8" s="158"/>
      <c r="D8" s="158"/>
      <c r="E8" s="153"/>
      <c r="F8" s="153"/>
      <c r="G8" s="153"/>
      <c r="H8" s="153"/>
      <c r="I8" s="153"/>
      <c r="J8" s="153"/>
      <c r="K8" s="153"/>
      <c r="L8" s="153"/>
      <c r="M8" s="154"/>
      <c r="N8" s="154"/>
      <c r="O8" s="154"/>
      <c r="P8" s="154"/>
    </row>
    <row r="9" spans="1:16" x14ac:dyDescent="0.2">
      <c r="A9" s="155" t="s">
        <v>3</v>
      </c>
      <c r="B9" s="158" t="s">
        <v>1</v>
      </c>
      <c r="C9" s="158"/>
      <c r="D9" s="152"/>
      <c r="E9" s="153"/>
      <c r="F9" s="153"/>
      <c r="G9" s="153"/>
      <c r="H9" s="153"/>
      <c r="I9" s="153"/>
      <c r="J9" s="153"/>
      <c r="K9" s="153"/>
      <c r="L9" s="153"/>
      <c r="M9" s="154"/>
      <c r="N9" s="154"/>
      <c r="O9" s="154"/>
      <c r="P9" s="154"/>
    </row>
    <row r="10" spans="1:16" x14ac:dyDescent="0.2">
      <c r="A10" s="158"/>
      <c r="B10" s="155"/>
      <c r="C10" s="155"/>
      <c r="D10" s="155"/>
      <c r="E10" s="153"/>
      <c r="F10" s="153"/>
      <c r="G10" s="153"/>
      <c r="H10" s="153"/>
      <c r="I10" s="153"/>
      <c r="J10" s="153"/>
      <c r="K10" s="153"/>
      <c r="L10" s="153"/>
      <c r="M10" s="154"/>
      <c r="N10" s="154"/>
      <c r="O10" s="154"/>
      <c r="P10" s="154"/>
    </row>
    <row r="11" spans="1:16" x14ac:dyDescent="0.2">
      <c r="A11" s="155" t="s">
        <v>6</v>
      </c>
      <c r="B11" s="157"/>
      <c r="C11" s="159" t="s">
        <v>108</v>
      </c>
      <c r="D11" s="159" t="s">
        <v>109</v>
      </c>
      <c r="E11" s="153"/>
      <c r="F11" s="153"/>
      <c r="G11" s="153"/>
      <c r="H11" s="153"/>
      <c r="I11" s="153"/>
      <c r="J11" s="153"/>
      <c r="K11" s="153"/>
      <c r="L11" s="153"/>
      <c r="M11" s="154"/>
      <c r="N11" s="154"/>
      <c r="O11" s="154"/>
      <c r="P11" s="154"/>
    </row>
    <row r="12" spans="1:16" x14ac:dyDescent="0.2">
      <c r="A12" s="155" t="s">
        <v>7</v>
      </c>
      <c r="B12" s="160">
        <v>111003017.14</v>
      </c>
      <c r="C12" s="157">
        <v>105</v>
      </c>
      <c r="D12" s="157">
        <v>108</v>
      </c>
      <c r="E12" s="153" t="s">
        <v>110</v>
      </c>
      <c r="F12" s="153"/>
      <c r="G12" s="153"/>
      <c r="H12" s="153"/>
      <c r="I12" s="153"/>
      <c r="J12" s="153"/>
      <c r="K12" s="153"/>
      <c r="L12" s="153"/>
      <c r="M12" s="154"/>
      <c r="N12" s="154"/>
      <c r="O12" s="154"/>
      <c r="P12" s="154"/>
    </row>
    <row r="13" spans="1:16" x14ac:dyDescent="0.2">
      <c r="A13" s="155" t="s">
        <v>8</v>
      </c>
      <c r="B13" s="161">
        <v>27444919.780000001</v>
      </c>
      <c r="C13" s="157">
        <v>101.6</v>
      </c>
      <c r="D13" s="157">
        <v>103.5</v>
      </c>
      <c r="E13" s="153" t="s">
        <v>111</v>
      </c>
      <c r="F13" s="153"/>
      <c r="G13" s="153"/>
      <c r="H13" s="153"/>
      <c r="I13" s="153"/>
      <c r="J13" s="153"/>
      <c r="K13" s="153"/>
      <c r="L13" s="153"/>
      <c r="M13" s="154"/>
      <c r="N13" s="154"/>
      <c r="O13" s="154"/>
      <c r="P13" s="154"/>
    </row>
    <row r="14" spans="1:16" x14ac:dyDescent="0.2">
      <c r="A14" s="155" t="s">
        <v>112</v>
      </c>
      <c r="B14" s="161">
        <v>6000000</v>
      </c>
      <c r="C14" s="157"/>
      <c r="D14" s="162"/>
      <c r="E14" s="153" t="s">
        <v>113</v>
      </c>
      <c r="F14" s="153"/>
      <c r="G14" s="153"/>
      <c r="H14" s="153"/>
      <c r="I14" s="153"/>
      <c r="J14" s="153"/>
      <c r="K14" s="153"/>
      <c r="L14" s="153"/>
      <c r="M14" s="154"/>
      <c r="N14" s="154"/>
      <c r="O14" s="154"/>
      <c r="P14" s="154"/>
    </row>
    <row r="15" spans="1:16" x14ac:dyDescent="0.2">
      <c r="A15" s="155"/>
      <c r="B15" s="158"/>
      <c r="C15" s="158"/>
      <c r="D15" s="162"/>
      <c r="E15" s="153"/>
      <c r="F15" s="153"/>
      <c r="G15" s="153"/>
      <c r="H15" s="153"/>
      <c r="I15" s="153"/>
      <c r="J15" s="153"/>
      <c r="K15" s="153"/>
      <c r="L15" s="153"/>
      <c r="M15" s="154"/>
      <c r="N15" s="154"/>
      <c r="O15" s="154"/>
      <c r="P15" s="154"/>
    </row>
    <row r="16" spans="1:16" x14ac:dyDescent="0.2">
      <c r="A16" s="155" t="s">
        <v>9</v>
      </c>
      <c r="B16" s="163">
        <v>144447936.93000001</v>
      </c>
      <c r="C16" s="156"/>
      <c r="D16" s="162"/>
      <c r="E16" s="153" t="s">
        <v>114</v>
      </c>
      <c r="F16" s="153"/>
      <c r="G16" s="153"/>
      <c r="H16" s="153"/>
      <c r="I16" s="153"/>
      <c r="J16" s="153"/>
      <c r="K16" s="153"/>
      <c r="L16" s="153"/>
      <c r="M16" s="154"/>
      <c r="N16" s="154"/>
      <c r="O16" s="154"/>
      <c r="P16" s="154"/>
    </row>
    <row r="17" spans="1:16" x14ac:dyDescent="0.2">
      <c r="A17" s="155"/>
      <c r="B17" s="156"/>
      <c r="C17" s="156"/>
      <c r="D17" s="162"/>
      <c r="E17" s="153"/>
      <c r="F17" s="153"/>
      <c r="G17" s="153"/>
      <c r="H17" s="153"/>
      <c r="I17" s="153"/>
      <c r="J17" s="153"/>
      <c r="K17" s="153"/>
      <c r="L17" s="153"/>
      <c r="M17" s="154"/>
      <c r="N17" s="154"/>
      <c r="O17" s="154"/>
      <c r="P17" s="154"/>
    </row>
    <row r="18" spans="1:16" x14ac:dyDescent="0.2">
      <c r="A18" s="155"/>
      <c r="B18" s="156"/>
      <c r="C18" s="156"/>
      <c r="D18" s="162"/>
      <c r="E18" s="153"/>
      <c r="F18" s="153"/>
      <c r="G18" s="153"/>
      <c r="H18" s="153"/>
      <c r="I18" s="153"/>
      <c r="J18" s="153"/>
      <c r="K18" s="153"/>
      <c r="L18" s="153"/>
      <c r="M18" s="154"/>
      <c r="N18" s="154"/>
      <c r="O18" s="154"/>
      <c r="P18" s="154"/>
    </row>
    <row r="19" spans="1:16" x14ac:dyDescent="0.2">
      <c r="A19" s="155"/>
      <c r="B19" s="156"/>
      <c r="C19" s="156"/>
      <c r="D19" s="162"/>
      <c r="E19" s="153"/>
      <c r="F19" s="153"/>
      <c r="G19" s="153"/>
      <c r="H19" s="153"/>
      <c r="I19" s="153"/>
      <c r="J19" s="153"/>
      <c r="K19" s="153"/>
      <c r="L19" s="153"/>
      <c r="M19" s="154"/>
      <c r="N19" s="154"/>
      <c r="O19" s="154"/>
      <c r="P19" s="154"/>
    </row>
    <row r="20" spans="1:16" ht="13.5" thickBot="1" x14ac:dyDescent="0.25">
      <c r="A20" s="164"/>
      <c r="B20" s="164"/>
      <c r="C20" s="164"/>
      <c r="D20" s="164"/>
      <c r="E20" s="165"/>
      <c r="F20" s="165"/>
      <c r="G20" s="165"/>
      <c r="H20" s="165"/>
      <c r="I20" s="165"/>
      <c r="J20" s="165"/>
      <c r="K20" s="165"/>
      <c r="L20" s="165"/>
      <c r="M20" s="166"/>
      <c r="N20" s="166"/>
      <c r="O20" s="166"/>
      <c r="P20" s="166"/>
    </row>
    <row r="21" spans="1:16" ht="13.5" thickBot="1" x14ac:dyDescent="0.25">
      <c r="A21" s="167" t="s">
        <v>16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9" t="s">
        <v>17</v>
      </c>
      <c r="N21" s="170"/>
      <c r="O21" s="170"/>
      <c r="P21" s="170"/>
    </row>
    <row r="22" spans="1:16" x14ac:dyDescent="0.2">
      <c r="A22" s="171" t="s">
        <v>14</v>
      </c>
      <c r="B22" s="171" t="s">
        <v>5</v>
      </c>
      <c r="C22" s="171" t="s">
        <v>15</v>
      </c>
      <c r="D22" s="171" t="s">
        <v>59</v>
      </c>
      <c r="E22" s="172" t="s">
        <v>10</v>
      </c>
      <c r="F22" s="173" t="s">
        <v>115</v>
      </c>
      <c r="G22" s="173" t="s">
        <v>116</v>
      </c>
      <c r="H22" s="173" t="s">
        <v>117</v>
      </c>
      <c r="I22" s="173" t="s">
        <v>10</v>
      </c>
      <c r="J22" s="173" t="s">
        <v>115</v>
      </c>
      <c r="K22" s="173" t="s">
        <v>116</v>
      </c>
      <c r="L22" s="173" t="s">
        <v>117</v>
      </c>
      <c r="M22" s="172" t="s">
        <v>54</v>
      </c>
      <c r="N22" s="172" t="s">
        <v>56</v>
      </c>
      <c r="O22" s="172" t="s">
        <v>118</v>
      </c>
      <c r="P22" s="172" t="s">
        <v>13</v>
      </c>
    </row>
    <row r="23" spans="1:16" x14ac:dyDescent="0.2">
      <c r="A23" s="174"/>
      <c r="B23" s="174"/>
      <c r="C23" s="174"/>
      <c r="D23" s="174"/>
      <c r="E23" s="175" t="s">
        <v>11</v>
      </c>
      <c r="F23" s="176" t="s">
        <v>119</v>
      </c>
      <c r="G23" s="176" t="s">
        <v>120</v>
      </c>
      <c r="H23" s="176" t="s">
        <v>121</v>
      </c>
      <c r="I23" s="176" t="s">
        <v>12</v>
      </c>
      <c r="J23" s="176" t="s">
        <v>119</v>
      </c>
      <c r="K23" s="176" t="s">
        <v>120</v>
      </c>
      <c r="L23" s="176" t="s">
        <v>121</v>
      </c>
      <c r="M23" s="175" t="s">
        <v>55</v>
      </c>
      <c r="N23" s="175" t="s">
        <v>57</v>
      </c>
      <c r="O23" s="175"/>
      <c r="P23" s="175"/>
    </row>
    <row r="24" spans="1:16" ht="13.5" thickBot="1" x14ac:dyDescent="0.25">
      <c r="A24" s="177"/>
      <c r="B24" s="177"/>
      <c r="C24" s="177"/>
      <c r="D24" s="177"/>
      <c r="E24" s="178"/>
      <c r="F24" s="179"/>
      <c r="G24" s="179"/>
      <c r="H24" s="179" t="s">
        <v>11</v>
      </c>
      <c r="I24" s="179"/>
      <c r="J24" s="179"/>
      <c r="K24" s="179"/>
      <c r="L24" s="179" t="s">
        <v>12</v>
      </c>
      <c r="M24" s="180">
        <v>44197</v>
      </c>
      <c r="N24" s="180">
        <v>44197</v>
      </c>
      <c r="O24" s="178"/>
      <c r="P24" s="180">
        <v>44197</v>
      </c>
    </row>
    <row r="25" spans="1:16" x14ac:dyDescent="0.2">
      <c r="A25" s="181"/>
      <c r="B25" s="182"/>
      <c r="C25" s="182"/>
      <c r="D25" s="182"/>
      <c r="E25" s="183"/>
      <c r="F25" s="184"/>
      <c r="G25" s="184"/>
      <c r="H25" s="184"/>
      <c r="I25" s="184"/>
      <c r="J25" s="185"/>
      <c r="K25" s="185"/>
      <c r="L25" s="185"/>
      <c r="M25" s="186"/>
      <c r="N25" s="186"/>
      <c r="O25" s="186"/>
      <c r="P25" s="186"/>
    </row>
    <row r="26" spans="1:16" x14ac:dyDescent="0.2">
      <c r="A26" s="187" t="s">
        <v>23</v>
      </c>
      <c r="B26" s="187" t="s">
        <v>122</v>
      </c>
      <c r="C26" s="187" t="s">
        <v>44</v>
      </c>
      <c r="D26" s="188" t="s">
        <v>18</v>
      </c>
      <c r="E26" s="189">
        <v>1850000</v>
      </c>
      <c r="F26" s="190">
        <v>43909</v>
      </c>
      <c r="G26" s="191" t="s">
        <v>123</v>
      </c>
      <c r="H26" s="191"/>
      <c r="I26" s="192">
        <v>2710000</v>
      </c>
      <c r="J26" s="193">
        <v>44104</v>
      </c>
      <c r="K26" s="194" t="s">
        <v>124</v>
      </c>
      <c r="L26" s="194"/>
      <c r="M26" s="195">
        <v>20601874.289999999</v>
      </c>
      <c r="N26" s="195">
        <v>2453337.11</v>
      </c>
      <c r="O26" s="196"/>
      <c r="P26" s="195">
        <v>23055211.390000001</v>
      </c>
    </row>
    <row r="27" spans="1:16" x14ac:dyDescent="0.2">
      <c r="A27" s="187" t="s">
        <v>23</v>
      </c>
      <c r="B27" s="187" t="s">
        <v>122</v>
      </c>
      <c r="C27" s="187" t="s">
        <v>45</v>
      </c>
      <c r="D27" s="188" t="s">
        <v>18</v>
      </c>
      <c r="E27" s="197"/>
      <c r="F27" s="191"/>
      <c r="G27" s="191"/>
      <c r="H27" s="191"/>
      <c r="I27" s="191"/>
      <c r="J27" s="194"/>
      <c r="K27" s="194"/>
      <c r="L27" s="194"/>
      <c r="M27" s="196"/>
      <c r="N27" s="195">
        <v>594513.78</v>
      </c>
      <c r="O27" s="196"/>
      <c r="P27" s="195">
        <v>594513.78</v>
      </c>
    </row>
    <row r="28" spans="1:16" x14ac:dyDescent="0.2">
      <c r="A28" s="198" t="s">
        <v>23</v>
      </c>
      <c r="B28" s="199" t="s">
        <v>122</v>
      </c>
      <c r="C28" s="198" t="s">
        <v>45</v>
      </c>
      <c r="D28" s="200" t="s">
        <v>18</v>
      </c>
      <c r="E28" s="201"/>
      <c r="F28" s="202"/>
      <c r="G28" s="202"/>
      <c r="H28" s="202"/>
      <c r="I28" s="202"/>
      <c r="J28" s="203"/>
      <c r="K28" s="203"/>
      <c r="L28" s="203"/>
      <c r="M28" s="204"/>
      <c r="N28" s="205">
        <v>1483228.35</v>
      </c>
      <c r="O28" s="206"/>
      <c r="P28" s="205">
        <v>1483228.35</v>
      </c>
    </row>
    <row r="29" spans="1:16" x14ac:dyDescent="0.2">
      <c r="A29" s="207" t="s">
        <v>23</v>
      </c>
      <c r="B29" s="208" t="s">
        <v>122</v>
      </c>
      <c r="C29" s="207" t="s">
        <v>125</v>
      </c>
      <c r="D29" s="209" t="s">
        <v>18</v>
      </c>
      <c r="E29" s="210"/>
      <c r="F29" s="211"/>
      <c r="G29" s="211"/>
      <c r="H29" s="211"/>
      <c r="I29" s="211"/>
      <c r="J29" s="212"/>
      <c r="K29" s="212"/>
      <c r="L29" s="212"/>
      <c r="M29" s="204"/>
      <c r="N29" s="205">
        <v>339940.45</v>
      </c>
      <c r="O29" s="210"/>
      <c r="P29" s="205">
        <v>339940.45</v>
      </c>
    </row>
    <row r="30" spans="1:16" x14ac:dyDescent="0.2">
      <c r="A30" s="187" t="s">
        <v>24</v>
      </c>
      <c r="B30" s="187" t="s">
        <v>32</v>
      </c>
      <c r="C30" s="187" t="s">
        <v>46</v>
      </c>
      <c r="D30" s="188" t="s">
        <v>18</v>
      </c>
      <c r="E30" s="189">
        <v>24500000</v>
      </c>
      <c r="F30" s="213">
        <v>44348</v>
      </c>
      <c r="G30" s="191" t="s">
        <v>126</v>
      </c>
      <c r="H30" s="191" t="s">
        <v>127</v>
      </c>
      <c r="I30" s="192">
        <v>6070000</v>
      </c>
      <c r="J30" s="213">
        <v>44348</v>
      </c>
      <c r="K30" s="194" t="s">
        <v>128</v>
      </c>
      <c r="L30" s="191" t="s">
        <v>129</v>
      </c>
      <c r="M30" s="195">
        <v>21097234.289999999</v>
      </c>
      <c r="N30" s="195">
        <v>4020812.01</v>
      </c>
      <c r="O30" s="196"/>
      <c r="P30" s="195">
        <v>25118046.289999999</v>
      </c>
    </row>
    <row r="31" spans="1:16" x14ac:dyDescent="0.2">
      <c r="A31" s="214" t="s">
        <v>24</v>
      </c>
      <c r="B31" s="214" t="s">
        <v>32</v>
      </c>
      <c r="C31" s="214" t="s">
        <v>130</v>
      </c>
      <c r="D31" s="215" t="s">
        <v>18</v>
      </c>
      <c r="E31" s="216"/>
      <c r="F31" s="217"/>
      <c r="G31" s="217"/>
      <c r="H31" s="217"/>
      <c r="I31" s="217"/>
      <c r="J31" s="218"/>
      <c r="K31" s="218"/>
      <c r="L31" s="218"/>
      <c r="M31" s="196"/>
      <c r="N31" s="195">
        <v>994761.32</v>
      </c>
      <c r="O31" s="219"/>
      <c r="P31" s="195">
        <v>994761.32</v>
      </c>
    </row>
    <row r="32" spans="1:16" x14ac:dyDescent="0.2">
      <c r="A32" s="187" t="s">
        <v>25</v>
      </c>
      <c r="B32" s="187" t="s">
        <v>33</v>
      </c>
      <c r="C32" s="187" t="s">
        <v>47</v>
      </c>
      <c r="D32" s="220" t="s">
        <v>18</v>
      </c>
      <c r="E32" s="189">
        <v>7235000</v>
      </c>
      <c r="F32" s="213">
        <v>44348</v>
      </c>
      <c r="G32" s="191" t="s">
        <v>131</v>
      </c>
      <c r="H32" s="191" t="s">
        <v>127</v>
      </c>
      <c r="I32" s="192">
        <v>2190000</v>
      </c>
      <c r="J32" s="213">
        <v>44407</v>
      </c>
      <c r="K32" s="194" t="s">
        <v>132</v>
      </c>
      <c r="L32" s="191" t="s">
        <v>133</v>
      </c>
      <c r="M32" s="195">
        <v>6288685.71</v>
      </c>
      <c r="N32" s="195">
        <v>1340406.5</v>
      </c>
      <c r="O32" s="196"/>
      <c r="P32" s="195">
        <v>7629092.21</v>
      </c>
    </row>
    <row r="33" spans="1:16" x14ac:dyDescent="0.2">
      <c r="A33" s="187" t="s">
        <v>25</v>
      </c>
      <c r="B33" s="187" t="s">
        <v>33</v>
      </c>
      <c r="C33" s="187" t="s">
        <v>134</v>
      </c>
      <c r="D33" s="220" t="s">
        <v>18</v>
      </c>
      <c r="E33" s="197"/>
      <c r="F33" s="191"/>
      <c r="G33" s="191"/>
      <c r="H33" s="191"/>
      <c r="I33" s="191"/>
      <c r="J33" s="194"/>
      <c r="K33" s="194"/>
      <c r="L33" s="194"/>
      <c r="M33" s="196"/>
      <c r="N33" s="195">
        <v>399534.45</v>
      </c>
      <c r="O33" s="196"/>
      <c r="P33" s="195">
        <v>399534.45</v>
      </c>
    </row>
    <row r="34" spans="1:16" x14ac:dyDescent="0.2">
      <c r="A34" s="187" t="s">
        <v>26</v>
      </c>
      <c r="B34" s="187" t="s">
        <v>34</v>
      </c>
      <c r="C34" s="187" t="s">
        <v>48</v>
      </c>
      <c r="D34" s="188" t="s">
        <v>18</v>
      </c>
      <c r="E34" s="189">
        <v>17000000</v>
      </c>
      <c r="F34" s="213">
        <v>44348</v>
      </c>
      <c r="G34" s="191" t="s">
        <v>135</v>
      </c>
      <c r="H34" s="191" t="s">
        <v>136</v>
      </c>
      <c r="I34" s="192">
        <v>4190000</v>
      </c>
      <c r="J34" s="213">
        <v>44407</v>
      </c>
      <c r="K34" s="194" t="s">
        <v>137</v>
      </c>
      <c r="L34" s="191" t="s">
        <v>138</v>
      </c>
      <c r="M34" s="195">
        <v>14485268.57</v>
      </c>
      <c r="N34" s="195">
        <v>2747843.5</v>
      </c>
      <c r="O34" s="196"/>
      <c r="P34" s="195">
        <v>17233112.079999998</v>
      </c>
    </row>
    <row r="35" spans="1:16" x14ac:dyDescent="0.2">
      <c r="A35" s="187" t="s">
        <v>26</v>
      </c>
      <c r="B35" s="187" t="s">
        <v>34</v>
      </c>
      <c r="C35" s="187" t="s">
        <v>139</v>
      </c>
      <c r="D35" s="220" t="s">
        <v>18</v>
      </c>
      <c r="E35" s="197"/>
      <c r="F35" s="191"/>
      <c r="G35" s="191"/>
      <c r="H35" s="191"/>
      <c r="I35" s="191"/>
      <c r="J35" s="194"/>
      <c r="K35" s="194"/>
      <c r="L35" s="194"/>
      <c r="M35" s="196"/>
      <c r="N35" s="195">
        <v>605413.88</v>
      </c>
      <c r="O35" s="196"/>
      <c r="P35" s="195">
        <v>605413.88</v>
      </c>
    </row>
    <row r="36" spans="1:16" x14ac:dyDescent="0.2">
      <c r="A36" s="187" t="s">
        <v>27</v>
      </c>
      <c r="B36" s="187" t="s">
        <v>35</v>
      </c>
      <c r="C36" s="187" t="s">
        <v>49</v>
      </c>
      <c r="D36" s="188" t="s">
        <v>18</v>
      </c>
      <c r="E36" s="189">
        <v>4550000</v>
      </c>
      <c r="F36" s="213">
        <v>44348</v>
      </c>
      <c r="G36" s="191" t="s">
        <v>140</v>
      </c>
      <c r="H36" s="191" t="s">
        <v>127</v>
      </c>
      <c r="I36" s="192">
        <v>1500000</v>
      </c>
      <c r="J36" s="213">
        <v>44407</v>
      </c>
      <c r="K36" s="194" t="s">
        <v>141</v>
      </c>
      <c r="L36" s="191" t="s">
        <v>142</v>
      </c>
      <c r="M36" s="195">
        <v>4145657.14</v>
      </c>
      <c r="N36" s="195">
        <v>1396536.91</v>
      </c>
      <c r="O36" s="196"/>
      <c r="P36" s="195">
        <v>5542194.0499999998</v>
      </c>
    </row>
    <row r="37" spans="1:16" x14ac:dyDescent="0.2">
      <c r="A37" s="187"/>
      <c r="B37" s="214"/>
      <c r="C37" s="187"/>
      <c r="D37" s="215" t="s">
        <v>18</v>
      </c>
      <c r="E37" s="197"/>
      <c r="F37" s="191"/>
      <c r="G37" s="191"/>
      <c r="H37" s="191"/>
      <c r="I37" s="191"/>
      <c r="J37" s="194"/>
      <c r="K37" s="194"/>
      <c r="L37" s="194"/>
      <c r="M37" s="196"/>
      <c r="N37" s="196"/>
      <c r="O37" s="196"/>
      <c r="P37" s="196"/>
    </row>
    <row r="38" spans="1:16" x14ac:dyDescent="0.2">
      <c r="A38" s="187" t="s">
        <v>28</v>
      </c>
      <c r="B38" s="187" t="s">
        <v>36</v>
      </c>
      <c r="C38" s="187" t="s">
        <v>50</v>
      </c>
      <c r="D38" s="188" t="s">
        <v>18</v>
      </c>
      <c r="E38" s="189">
        <v>17900000</v>
      </c>
      <c r="F38" s="213">
        <v>44348</v>
      </c>
      <c r="G38" s="191" t="s">
        <v>143</v>
      </c>
      <c r="H38" s="191" t="s">
        <v>127</v>
      </c>
      <c r="I38" s="192">
        <v>4150000</v>
      </c>
      <c r="J38" s="213">
        <v>44348</v>
      </c>
      <c r="K38" s="194" t="s">
        <v>144</v>
      </c>
      <c r="L38" s="191" t="s">
        <v>129</v>
      </c>
      <c r="M38" s="195">
        <v>15291154.289999999</v>
      </c>
      <c r="N38" s="195">
        <v>2335779.04</v>
      </c>
      <c r="O38" s="196"/>
      <c r="P38" s="195">
        <v>17626933.32</v>
      </c>
    </row>
    <row r="39" spans="1:16" x14ac:dyDescent="0.2">
      <c r="A39" s="187" t="s">
        <v>28</v>
      </c>
      <c r="B39" s="187" t="s">
        <v>36</v>
      </c>
      <c r="C39" s="187" t="s">
        <v>50</v>
      </c>
      <c r="D39" s="188" t="s">
        <v>18</v>
      </c>
      <c r="E39" s="197"/>
      <c r="F39" s="191"/>
      <c r="G39" s="191"/>
      <c r="H39" s="191"/>
      <c r="I39" s="191"/>
      <c r="J39" s="194"/>
      <c r="K39" s="194"/>
      <c r="L39" s="194"/>
      <c r="M39" s="196"/>
      <c r="N39" s="195">
        <v>643920.77</v>
      </c>
      <c r="O39" s="196"/>
      <c r="P39" s="195">
        <v>643920.77</v>
      </c>
    </row>
    <row r="40" spans="1:16" x14ac:dyDescent="0.2">
      <c r="A40" s="187" t="s">
        <v>23</v>
      </c>
      <c r="B40" s="187" t="s">
        <v>37</v>
      </c>
      <c r="C40" s="187" t="s">
        <v>51</v>
      </c>
      <c r="D40" s="220" t="s">
        <v>18</v>
      </c>
      <c r="E40" s="197"/>
      <c r="F40" s="191"/>
      <c r="G40" s="191"/>
      <c r="H40" s="191"/>
      <c r="I40" s="191"/>
      <c r="J40" s="194"/>
      <c r="K40" s="194"/>
      <c r="L40" s="194"/>
      <c r="M40" s="196"/>
      <c r="N40" s="195">
        <v>929870.08</v>
      </c>
      <c r="O40" s="196"/>
      <c r="P40" s="195">
        <v>929870.08</v>
      </c>
    </row>
    <row r="41" spans="1:16" x14ac:dyDescent="0.2">
      <c r="A41" s="187" t="s">
        <v>23</v>
      </c>
      <c r="B41" s="187" t="s">
        <v>37</v>
      </c>
      <c r="C41" s="187" t="s">
        <v>145</v>
      </c>
      <c r="D41" s="220" t="s">
        <v>18</v>
      </c>
      <c r="E41" s="189">
        <v>9600000</v>
      </c>
      <c r="F41" s="213">
        <v>44348</v>
      </c>
      <c r="G41" s="191" t="s">
        <v>146</v>
      </c>
      <c r="H41" s="191" t="s">
        <v>129</v>
      </c>
      <c r="I41" s="192">
        <v>1855000</v>
      </c>
      <c r="J41" s="213">
        <v>44348</v>
      </c>
      <c r="K41" s="194" t="s">
        <v>147</v>
      </c>
      <c r="L41" s="194"/>
      <c r="M41" s="196"/>
      <c r="N41" s="195">
        <v>208731.79</v>
      </c>
      <c r="O41" s="196"/>
      <c r="P41" s="195">
        <v>208731.79</v>
      </c>
    </row>
    <row r="42" spans="1:16" x14ac:dyDescent="0.2">
      <c r="A42" s="187" t="s">
        <v>24</v>
      </c>
      <c r="B42" s="187" t="s">
        <v>38</v>
      </c>
      <c r="C42" s="187" t="s">
        <v>52</v>
      </c>
      <c r="D42" s="188" t="s">
        <v>18</v>
      </c>
      <c r="E42" s="197" t="s">
        <v>148</v>
      </c>
      <c r="F42" s="191"/>
      <c r="G42" s="191" t="s">
        <v>126</v>
      </c>
      <c r="H42" s="191"/>
      <c r="I42" s="192">
        <v>205000</v>
      </c>
      <c r="J42" s="213">
        <v>44407</v>
      </c>
      <c r="K42" s="194" t="s">
        <v>149</v>
      </c>
      <c r="L42" s="191" t="s">
        <v>150</v>
      </c>
      <c r="M42" s="196"/>
      <c r="N42" s="195">
        <v>251619.09</v>
      </c>
      <c r="O42" s="196"/>
      <c r="P42" s="195">
        <v>251619.09</v>
      </c>
    </row>
    <row r="43" spans="1:16" x14ac:dyDescent="0.2">
      <c r="A43" s="187" t="s">
        <v>24</v>
      </c>
      <c r="B43" s="187" t="s">
        <v>38</v>
      </c>
      <c r="C43" s="187" t="s">
        <v>151</v>
      </c>
      <c r="D43" s="220" t="s">
        <v>18</v>
      </c>
      <c r="E43" s="197"/>
      <c r="F43" s="191"/>
      <c r="G43" s="191"/>
      <c r="H43" s="191"/>
      <c r="I43" s="191"/>
      <c r="J43" s="194"/>
      <c r="K43" s="194"/>
      <c r="L43" s="194"/>
      <c r="M43" s="196"/>
      <c r="N43" s="195">
        <v>88321.36</v>
      </c>
      <c r="O43" s="196"/>
      <c r="P43" s="195">
        <v>88321.36</v>
      </c>
    </row>
    <row r="44" spans="1:16" x14ac:dyDescent="0.2">
      <c r="A44" s="187" t="s">
        <v>28</v>
      </c>
      <c r="B44" s="187" t="s">
        <v>39</v>
      </c>
      <c r="C44" s="187" t="s">
        <v>53</v>
      </c>
      <c r="D44" s="188" t="s">
        <v>18</v>
      </c>
      <c r="E44" s="197"/>
      <c r="F44" s="191"/>
      <c r="G44" s="191"/>
      <c r="H44" s="191"/>
      <c r="I44" s="191"/>
      <c r="J44" s="194"/>
      <c r="K44" s="194"/>
      <c r="L44" s="194"/>
      <c r="M44" s="196"/>
      <c r="N44" s="195">
        <v>11205.71</v>
      </c>
      <c r="O44" s="196"/>
      <c r="P44" s="195">
        <v>11205.71</v>
      </c>
    </row>
    <row r="45" spans="1:16" x14ac:dyDescent="0.2">
      <c r="A45" s="187" t="s">
        <v>29</v>
      </c>
      <c r="B45" s="214" t="s">
        <v>40</v>
      </c>
      <c r="C45" s="187"/>
      <c r="D45" s="215" t="s">
        <v>18</v>
      </c>
      <c r="E45" s="189">
        <v>34000000</v>
      </c>
      <c r="F45" s="213">
        <v>44348</v>
      </c>
      <c r="G45" s="191" t="s">
        <v>152</v>
      </c>
      <c r="H45" s="191" t="s">
        <v>127</v>
      </c>
      <c r="I45" s="192">
        <v>6520000</v>
      </c>
      <c r="J45" s="213">
        <v>44407</v>
      </c>
      <c r="K45" s="194" t="s">
        <v>153</v>
      </c>
      <c r="L45" s="191" t="s">
        <v>154</v>
      </c>
      <c r="M45" s="195">
        <v>28577828.57</v>
      </c>
      <c r="N45" s="195">
        <v>5784998.0300000003</v>
      </c>
      <c r="O45" s="196"/>
      <c r="P45" s="195">
        <v>34362826.600000001</v>
      </c>
    </row>
    <row r="46" spans="1:16" x14ac:dyDescent="0.2">
      <c r="A46" s="187" t="s">
        <v>29</v>
      </c>
      <c r="B46" s="187" t="s">
        <v>41</v>
      </c>
      <c r="C46" s="187"/>
      <c r="D46" s="188" t="s">
        <v>18</v>
      </c>
      <c r="E46" s="197"/>
      <c r="F46" s="191"/>
      <c r="G46" s="191"/>
      <c r="H46" s="191"/>
      <c r="I46" s="192">
        <v>330000</v>
      </c>
      <c r="J46" s="213">
        <v>44348</v>
      </c>
      <c r="K46" s="194" t="s">
        <v>155</v>
      </c>
      <c r="L46" s="194"/>
      <c r="M46" s="195">
        <v>482811.43</v>
      </c>
      <c r="N46" s="195">
        <v>669693.9</v>
      </c>
      <c r="O46" s="196"/>
      <c r="P46" s="195">
        <v>1152505.33</v>
      </c>
    </row>
    <row r="47" spans="1:16" x14ac:dyDescent="0.2">
      <c r="A47" s="187" t="s">
        <v>30</v>
      </c>
      <c r="B47" s="187" t="s">
        <v>156</v>
      </c>
      <c r="C47" s="187"/>
      <c r="D47" s="188" t="s">
        <v>157</v>
      </c>
      <c r="E47" s="189">
        <v>100000</v>
      </c>
      <c r="F47" s="213">
        <v>44348</v>
      </c>
      <c r="G47" s="191" t="s">
        <v>158</v>
      </c>
      <c r="H47" s="191" t="s">
        <v>159</v>
      </c>
      <c r="I47" s="192">
        <v>12000</v>
      </c>
      <c r="J47" s="213">
        <v>44348</v>
      </c>
      <c r="K47" s="194" t="s">
        <v>160</v>
      </c>
      <c r="L47" s="191" t="s">
        <v>129</v>
      </c>
      <c r="M47" s="195">
        <v>32502.86</v>
      </c>
      <c r="N47" s="195">
        <v>4278.54</v>
      </c>
      <c r="O47" s="196"/>
      <c r="P47" s="195">
        <v>36781.4</v>
      </c>
    </row>
    <row r="48" spans="1:16" x14ac:dyDescent="0.2">
      <c r="A48" s="187" t="s">
        <v>161</v>
      </c>
      <c r="B48" s="187" t="s">
        <v>162</v>
      </c>
      <c r="C48" s="187"/>
      <c r="D48" s="188" t="s">
        <v>18</v>
      </c>
      <c r="E48" s="197"/>
      <c r="F48" s="191"/>
      <c r="G48" s="191"/>
      <c r="H48" s="191"/>
      <c r="I48" s="192">
        <v>1050000</v>
      </c>
      <c r="J48" s="213">
        <v>44407</v>
      </c>
      <c r="K48" s="194" t="s">
        <v>163</v>
      </c>
      <c r="L48" s="194" t="s">
        <v>164</v>
      </c>
      <c r="M48" s="196"/>
      <c r="N48" s="196"/>
      <c r="O48" s="196"/>
      <c r="P48" s="196"/>
    </row>
    <row r="49" spans="1:16" x14ac:dyDescent="0.2">
      <c r="A49" s="187" t="s">
        <v>31</v>
      </c>
      <c r="B49" s="187" t="s">
        <v>82</v>
      </c>
      <c r="C49" s="187"/>
      <c r="D49" s="188"/>
      <c r="E49" s="197"/>
      <c r="F49" s="191"/>
      <c r="G49" s="191"/>
      <c r="H49" s="191"/>
      <c r="I49" s="191"/>
      <c r="J49" s="194"/>
      <c r="K49" s="194"/>
      <c r="L49" s="194"/>
      <c r="M49" s="196"/>
      <c r="N49" s="196"/>
      <c r="O49" s="195">
        <v>6000000</v>
      </c>
      <c r="P49" s="195">
        <v>6000000</v>
      </c>
    </row>
    <row r="50" spans="1:16" x14ac:dyDescent="0.2">
      <c r="A50" s="187"/>
      <c r="B50" s="187" t="s">
        <v>43</v>
      </c>
      <c r="C50" s="187"/>
      <c r="D50" s="188" t="s">
        <v>58</v>
      </c>
      <c r="E50" s="197"/>
      <c r="F50" s="191"/>
      <c r="G50" s="191"/>
      <c r="H50" s="191"/>
      <c r="I50" s="191"/>
      <c r="J50" s="194"/>
      <c r="K50" s="194"/>
      <c r="L50" s="194"/>
      <c r="M50" s="196"/>
      <c r="N50" s="195">
        <v>140173.23000000001</v>
      </c>
      <c r="O50" s="196"/>
      <c r="P50" s="195">
        <v>140173.23000000001</v>
      </c>
    </row>
    <row r="51" spans="1:16" x14ac:dyDescent="0.2">
      <c r="A51" s="187" t="s">
        <v>23</v>
      </c>
      <c r="B51" s="187" t="s">
        <v>96</v>
      </c>
      <c r="C51" s="187"/>
      <c r="D51" s="188" t="s">
        <v>165</v>
      </c>
      <c r="E51" s="197"/>
      <c r="F51" s="191"/>
      <c r="G51" s="191"/>
      <c r="H51" s="191"/>
      <c r="I51" s="192">
        <v>192190</v>
      </c>
      <c r="J51" s="194"/>
      <c r="K51" s="194"/>
      <c r="L51" s="194" t="s">
        <v>166</v>
      </c>
      <c r="M51" s="196"/>
      <c r="N51" s="196"/>
      <c r="O51" s="196"/>
      <c r="P51" s="196"/>
    </row>
    <row r="52" spans="1:16" x14ac:dyDescent="0.2">
      <c r="A52" s="221" t="s">
        <v>167</v>
      </c>
      <c r="B52" s="187" t="s">
        <v>168</v>
      </c>
      <c r="C52" s="187"/>
      <c r="D52" s="215"/>
      <c r="E52" s="197"/>
      <c r="F52" s="191"/>
      <c r="G52" s="191"/>
      <c r="H52" s="191"/>
      <c r="I52" s="192">
        <v>163830</v>
      </c>
      <c r="J52" s="194"/>
      <c r="K52" s="194"/>
      <c r="L52" s="194" t="s">
        <v>169</v>
      </c>
      <c r="M52" s="196"/>
      <c r="N52" s="196"/>
      <c r="O52" s="196"/>
      <c r="P52" s="196"/>
    </row>
    <row r="53" spans="1:16" ht="15" x14ac:dyDescent="0.25">
      <c r="A53" s="187" t="s">
        <v>29</v>
      </c>
      <c r="B53" s="187" t="s">
        <v>170</v>
      </c>
      <c r="C53" s="187" t="s">
        <v>171</v>
      </c>
      <c r="D53" s="187" t="s">
        <v>172</v>
      </c>
      <c r="E53" s="187"/>
      <c r="F53" s="222"/>
      <c r="G53" s="222"/>
      <c r="H53" s="222"/>
      <c r="I53" s="192">
        <v>55000</v>
      </c>
      <c r="J53" s="223" t="s">
        <v>173</v>
      </c>
      <c r="K53" s="224"/>
      <c r="L53" s="224" t="s">
        <v>174</v>
      </c>
      <c r="M53" s="196"/>
      <c r="N53" s="196"/>
      <c r="O53" s="196"/>
      <c r="P53" s="196"/>
    </row>
    <row r="54" spans="1:16" x14ac:dyDescent="0.2">
      <c r="A54" s="225"/>
      <c r="B54" s="225"/>
      <c r="C54" s="225"/>
      <c r="D54" s="225"/>
      <c r="E54" s="226">
        <f>SUM(E26:E53)</f>
        <v>116735000</v>
      </c>
      <c r="F54" s="227"/>
      <c r="G54" s="227"/>
      <c r="H54" s="227"/>
      <c r="I54" s="228">
        <f>SUM(I26:I53)</f>
        <v>31193020</v>
      </c>
      <c r="J54" s="229"/>
      <c r="K54" s="229"/>
      <c r="L54" s="229"/>
      <c r="M54" s="230">
        <v>111003017.14</v>
      </c>
      <c r="N54" s="230">
        <v>27444919.780000001</v>
      </c>
      <c r="O54" s="230">
        <v>6000000</v>
      </c>
      <c r="P54" s="231">
        <v>144447936.93000001</v>
      </c>
    </row>
    <row r="55" spans="1:16" x14ac:dyDescent="0.2">
      <c r="A55" s="158"/>
      <c r="B55" s="158"/>
      <c r="C55" s="158"/>
      <c r="D55" s="158"/>
      <c r="E55" s="157"/>
      <c r="F55" s="157"/>
      <c r="G55" s="157"/>
      <c r="H55" s="157"/>
      <c r="I55" s="157"/>
      <c r="J55" s="157"/>
      <c r="K55" s="157"/>
      <c r="L55" s="157"/>
      <c r="M55" s="232"/>
      <c r="N55" s="232"/>
      <c r="O55" s="232"/>
      <c r="P55" s="232"/>
    </row>
    <row r="56" spans="1:16" x14ac:dyDescent="0.2">
      <c r="A56" s="152"/>
      <c r="B56" s="152"/>
      <c r="C56" s="152"/>
      <c r="D56" s="152"/>
      <c r="E56" s="153"/>
      <c r="F56" s="153"/>
      <c r="G56" s="153"/>
      <c r="H56" s="153"/>
      <c r="I56" s="153"/>
      <c r="J56" s="153"/>
      <c r="K56" s="153"/>
      <c r="L56" s="153"/>
      <c r="M56" s="233"/>
      <c r="N56" s="154"/>
      <c r="O56" s="154"/>
      <c r="P56" s="154"/>
    </row>
    <row r="57" spans="1:16" x14ac:dyDescent="0.2">
      <c r="A57" s="152"/>
      <c r="B57" s="152"/>
      <c r="C57" s="152"/>
      <c r="D57" s="152"/>
      <c r="E57" s="153"/>
      <c r="F57" s="153"/>
      <c r="G57" s="153"/>
      <c r="H57" s="153"/>
      <c r="I57" s="236">
        <f>+I54-I53-I52-I51</f>
        <v>30782000</v>
      </c>
      <c r="J57" s="153"/>
      <c r="K57" s="153"/>
      <c r="L57" s="153"/>
      <c r="M57" s="154"/>
      <c r="N57" s="154"/>
      <c r="O57" s="154"/>
      <c r="P57" s="154"/>
    </row>
    <row r="58" spans="1:16" x14ac:dyDescent="0.2">
      <c r="A58" s="152"/>
      <c r="B58" s="152"/>
      <c r="C58" s="152"/>
      <c r="D58" s="152"/>
      <c r="E58" s="153"/>
      <c r="F58" s="153"/>
      <c r="G58" s="153"/>
      <c r="H58" s="153"/>
      <c r="I58" s="153"/>
      <c r="J58" s="153"/>
      <c r="K58" s="153"/>
      <c r="L58" s="153"/>
      <c r="M58" s="154"/>
      <c r="N58" s="154"/>
      <c r="O58" s="154"/>
      <c r="P58" s="154"/>
    </row>
    <row r="59" spans="1:16" x14ac:dyDescent="0.2">
      <c r="A59" s="152"/>
      <c r="B59" s="152"/>
      <c r="C59" s="152"/>
      <c r="D59" s="152"/>
      <c r="E59" s="153"/>
      <c r="F59" s="153"/>
      <c r="G59" s="153"/>
      <c r="H59" s="153"/>
      <c r="I59" s="153"/>
      <c r="J59" s="153"/>
      <c r="K59" s="153"/>
      <c r="L59" s="153"/>
      <c r="M59" s="154"/>
      <c r="N59" s="154"/>
      <c r="O59" s="154"/>
      <c r="P59" s="154"/>
    </row>
    <row r="60" spans="1:16" x14ac:dyDescent="0.2">
      <c r="A60" s="152"/>
      <c r="B60" s="152"/>
      <c r="C60" s="152"/>
      <c r="D60" s="152"/>
      <c r="E60" s="153"/>
      <c r="F60" s="153"/>
      <c r="G60" s="153"/>
      <c r="H60" s="153"/>
      <c r="I60" s="153"/>
      <c r="J60" s="153"/>
      <c r="K60" s="153"/>
      <c r="L60" s="153"/>
      <c r="M60" s="154"/>
      <c r="N60" s="154"/>
      <c r="O60" s="154"/>
      <c r="P60" s="154"/>
    </row>
    <row r="61" spans="1:16" x14ac:dyDescent="0.2">
      <c r="A61" s="152"/>
      <c r="B61" s="152"/>
      <c r="C61" s="152"/>
      <c r="D61" s="152"/>
      <c r="E61" s="153"/>
      <c r="F61" s="153"/>
      <c r="G61" s="153"/>
      <c r="H61" s="153"/>
      <c r="I61" s="153"/>
      <c r="J61" s="153"/>
      <c r="K61" s="153"/>
      <c r="L61" s="153"/>
      <c r="M61" s="154"/>
      <c r="N61" s="154"/>
      <c r="O61" s="154"/>
      <c r="P61" s="154"/>
    </row>
    <row r="62" spans="1:16" x14ac:dyDescent="0.2">
      <c r="A62" s="152"/>
      <c r="B62" s="152"/>
      <c r="C62" s="152"/>
      <c r="D62" s="152"/>
      <c r="E62" s="153"/>
      <c r="F62" s="153"/>
      <c r="G62" s="153"/>
      <c r="H62" s="153"/>
      <c r="I62" s="153"/>
      <c r="J62" s="153"/>
      <c r="K62" s="153"/>
      <c r="L62" s="153"/>
      <c r="M62" s="154"/>
      <c r="N62" s="154"/>
      <c r="O62" s="154"/>
      <c r="P62" s="154"/>
    </row>
    <row r="63" spans="1:16" x14ac:dyDescent="0.2">
      <c r="A63" s="152"/>
      <c r="B63" s="152"/>
      <c r="C63" s="152"/>
      <c r="D63" s="152"/>
      <c r="E63" s="153"/>
      <c r="F63" s="153"/>
      <c r="G63" s="153"/>
      <c r="H63" s="153"/>
      <c r="I63" s="153"/>
      <c r="J63" s="153"/>
      <c r="K63" s="153"/>
      <c r="L63" s="153"/>
      <c r="M63" s="154"/>
      <c r="N63" s="154"/>
      <c r="O63" s="154"/>
      <c r="P63" s="154"/>
    </row>
    <row r="64" spans="1:16" x14ac:dyDescent="0.2">
      <c r="A64" s="152"/>
      <c r="B64" s="152"/>
      <c r="C64" s="152"/>
      <c r="D64" s="152"/>
      <c r="E64" s="153"/>
      <c r="F64" s="153"/>
      <c r="G64" s="153"/>
      <c r="H64" s="153"/>
      <c r="I64" s="153"/>
      <c r="J64" s="153"/>
      <c r="K64" s="153"/>
      <c r="L64" s="153"/>
      <c r="M64" s="154"/>
      <c r="N64" s="154"/>
      <c r="O64" s="154"/>
      <c r="P64" s="154"/>
    </row>
    <row r="65" spans="1:16" x14ac:dyDescent="0.2">
      <c r="A65" s="152"/>
      <c r="B65" s="152"/>
      <c r="C65" s="152"/>
      <c r="D65" s="152"/>
      <c r="E65" s="153"/>
      <c r="F65" s="153"/>
      <c r="G65" s="153"/>
      <c r="H65" s="153"/>
      <c r="I65" s="153"/>
      <c r="J65" s="153"/>
      <c r="K65" s="153"/>
      <c r="L65" s="153"/>
      <c r="M65" s="154"/>
      <c r="N65" s="154"/>
      <c r="O65" s="154"/>
      <c r="P65" s="154"/>
    </row>
    <row r="66" spans="1:16" x14ac:dyDescent="0.2">
      <c r="A66" s="152"/>
      <c r="B66" s="152"/>
      <c r="C66" s="152"/>
      <c r="D66" s="152"/>
      <c r="E66" s="153"/>
      <c r="F66" s="153"/>
      <c r="G66" s="153"/>
      <c r="H66" s="153"/>
      <c r="I66" s="153"/>
      <c r="J66" s="153"/>
      <c r="K66" s="153"/>
      <c r="L66" s="153"/>
      <c r="M66" s="154"/>
      <c r="N66" s="154"/>
      <c r="O66" s="154"/>
      <c r="P66" s="1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46B33-49F5-4FDC-9D1E-80BD3457D97D}">
  <dimension ref="B4:D11"/>
  <sheetViews>
    <sheetView workbookViewId="0">
      <selection activeCell="G29" sqref="G29"/>
    </sheetView>
  </sheetViews>
  <sheetFormatPr defaultRowHeight="12.75" x14ac:dyDescent="0.2"/>
  <cols>
    <col min="2" max="2" width="14.5703125" customWidth="1"/>
    <col min="3" max="3" width="14.42578125" customWidth="1"/>
    <col min="4" max="4" width="10.85546875" customWidth="1"/>
  </cols>
  <sheetData>
    <row r="4" spans="2:4" ht="13.5" thickBot="1" x14ac:dyDescent="0.25"/>
    <row r="5" spans="2:4" ht="13.5" thickBot="1" x14ac:dyDescent="0.25">
      <c r="B5" s="1" t="s">
        <v>68</v>
      </c>
      <c r="C5" s="1" t="s">
        <v>69</v>
      </c>
      <c r="D5" s="8" t="s">
        <v>70</v>
      </c>
    </row>
    <row r="6" spans="2:4" ht="13.5" thickBot="1" x14ac:dyDescent="0.25">
      <c r="B6" s="2" t="s">
        <v>71</v>
      </c>
      <c r="C6" s="2" t="s">
        <v>72</v>
      </c>
      <c r="D6" s="9" t="s">
        <v>72</v>
      </c>
    </row>
    <row r="7" spans="2:4" x14ac:dyDescent="0.2">
      <c r="B7" s="3"/>
      <c r="C7" s="3"/>
      <c r="D7" s="10"/>
    </row>
    <row r="8" spans="2:4" x14ac:dyDescent="0.2">
      <c r="B8" s="4">
        <v>43466</v>
      </c>
      <c r="C8" s="5">
        <v>94.9</v>
      </c>
      <c r="D8" s="11">
        <v>97.4</v>
      </c>
    </row>
    <row r="9" spans="2:4" x14ac:dyDescent="0.2">
      <c r="B9" s="4">
        <v>43831</v>
      </c>
      <c r="C9" s="6">
        <v>105</v>
      </c>
      <c r="D9" s="12">
        <v>101.6</v>
      </c>
    </row>
    <row r="10" spans="2:4" x14ac:dyDescent="0.2">
      <c r="B10" s="4">
        <v>44197</v>
      </c>
      <c r="C10" s="6">
        <v>108</v>
      </c>
      <c r="D10" s="12">
        <v>103.5</v>
      </c>
    </row>
    <row r="11" spans="2:4" ht="13.5" thickBot="1" x14ac:dyDescent="0.25">
      <c r="B11" s="7"/>
      <c r="C11" s="7"/>
      <c r="D11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0421C59B3BE84A9BF1FC8FDCF7F2E1" ma:contentTypeVersion="12" ma:contentTypeDescription="Een nieuw document maken." ma:contentTypeScope="" ma:versionID="c2b10ee69cff821df9e907329fe89466">
  <xsd:schema xmlns:xsd="http://www.w3.org/2001/XMLSchema" xmlns:xs="http://www.w3.org/2001/XMLSchema" xmlns:p="http://schemas.microsoft.com/office/2006/metadata/properties" xmlns:ns3="e7f4119c-7916-45ed-98b1-e4d6d81e0724" xmlns:ns4="bbd6ea1b-8d45-4250-bdaf-fcfae63aec9d" targetNamespace="http://schemas.microsoft.com/office/2006/metadata/properties" ma:root="true" ma:fieldsID="013aec987dae9a576a87a60de114ac60" ns3:_="" ns4:_="">
    <xsd:import namespace="e7f4119c-7916-45ed-98b1-e4d6d81e0724"/>
    <xsd:import namespace="bbd6ea1b-8d45-4250-bdaf-fcfae63aec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4119c-7916-45ed-98b1-e4d6d81e0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6ea1b-8d45-4250-bdaf-fcfae63aec9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740B7D-3685-4B47-9229-AD2752FD7E4F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e7f4119c-7916-45ed-98b1-e4d6d81e0724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bd6ea1b-8d45-4250-bdaf-fcfae63aec9d"/>
  </ds:schemaRefs>
</ds:datastoreItem>
</file>

<file path=customXml/itemProps2.xml><?xml version="1.0" encoding="utf-8"?>
<ds:datastoreItem xmlns:ds="http://schemas.openxmlformats.org/officeDocument/2006/customXml" ds:itemID="{08466D8A-6904-4A19-AD79-153A0F343F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02155C-42F2-4A2E-AD0B-E2047F59A1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f4119c-7916-45ed-98b1-e4d6d81e0724"/>
    <ds:schemaRef ds:uri="bbd6ea1b-8d45-4250-bdaf-fcfae63aec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specificatie verzekerde locatie</vt:lpstr>
      <vt:lpstr>Stand 01-01 en taxaties</vt:lpstr>
      <vt:lpstr>indexcijfers</vt:lpstr>
      <vt:lpstr>'specificatie verzekerde locatie'!Afdrukbereik</vt:lpstr>
      <vt:lpstr>'specificatie verzekerde locatie'!Afdruktitels</vt:lpstr>
    </vt:vector>
  </TitlesOfParts>
  <Company>Aon Nederland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Sierveld</dc:creator>
  <cp:lastModifiedBy>Jolanda Akkermans</cp:lastModifiedBy>
  <cp:lastPrinted>2020-01-29T15:23:00Z</cp:lastPrinted>
  <dcterms:created xsi:type="dcterms:W3CDTF">2002-10-11T16:24:00Z</dcterms:created>
  <dcterms:modified xsi:type="dcterms:W3CDTF">2021-10-11T11:30:08Z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0x0101009C0421C59B3BE84A9BF1FC8FDCF7F2E1</vt:lpwstr>
  </property>
</Properties>
</file>