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O\SIW\2021\12. Brandverzekering (Ecclesia)\1. Publicatie\Bijlagen - bewerkbare versies (pdf bij publicatie)\"/>
    </mc:Choice>
  </mc:AlternateContent>
  <xr:revisionPtr revIDLastSave="0" documentId="8_{31696A6A-12A7-4CDA-9898-14767A8AD698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Verzekering gebouwen 2021" sheetId="2" r:id="rId1"/>
  </sheets>
  <definedNames>
    <definedName name="_xlnm.Print_Area" localSheetId="0">'Verzekering gebouwen 2021'!$A$5:$K$130</definedName>
    <definedName name="_xlnm.Print_Titles" localSheetId="0">'Verzekering gebouwen 2021'!$3:$3</definedName>
    <definedName name="ass.bel">#REF!</definedName>
    <definedName name="CONTROLE_B">'Verzekering gebouwen 2021'!#REF!</definedName>
    <definedName name="indexgebouw">#REF!</definedName>
    <definedName name="indexinventaris">#REF!</definedName>
    <definedName name="ozbeign.">#REF!</definedName>
    <definedName name="ozbgebr.">#REF!</definedName>
    <definedName name="polderwaarde">#REF!</definedName>
    <definedName name="polderwaardebuitend.">#REF!</definedName>
    <definedName name="TOTBELASTINGEN_B">'Verzekering gebouwen 2021'!#REF!</definedName>
    <definedName name="TOTVERZEKERINGEN_B">'Verzekering gebouwen 2021'!#REF!</definedName>
    <definedName name="verz.prem">#REF!</definedName>
    <definedName name="verz.premmolenhout">#REF!</definedName>
    <definedName name="verz.premmolensteen">#REF!</definedName>
    <definedName name="verz.premonderwijs">#REF!</definedName>
    <definedName name="VERZ_handmboek_b">#REF!</definedName>
    <definedName name="VERZ_handmboek_b1">#REF!</definedName>
    <definedName name="VERZ_handmboek_b2">#REF!</definedName>
    <definedName name="VERZ_handmboek_b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2" l="1"/>
  <c r="E71" i="2"/>
  <c r="F70" i="2"/>
  <c r="E70" i="2"/>
  <c r="F68" i="2"/>
  <c r="E68" i="2"/>
  <c r="F69" i="2"/>
  <c r="E69" i="2"/>
  <c r="F49" i="2"/>
  <c r="E49" i="2"/>
  <c r="K136" i="2" l="1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35" i="2"/>
  <c r="J153" i="2"/>
  <c r="K7" i="2"/>
  <c r="K8" i="2"/>
  <c r="K11" i="2"/>
  <c r="K14" i="2"/>
  <c r="K15" i="2"/>
  <c r="K16" i="2"/>
  <c r="K17" i="2"/>
  <c r="K21" i="2"/>
  <c r="K24" i="2"/>
  <c r="K25" i="2"/>
  <c r="K28" i="2"/>
  <c r="K29" i="2"/>
  <c r="K32" i="2"/>
  <c r="K33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3" i="2"/>
  <c r="K54" i="2"/>
  <c r="K55" i="2"/>
  <c r="K56" i="2"/>
  <c r="K59" i="2"/>
  <c r="K63" i="2"/>
  <c r="K64" i="2"/>
  <c r="K65" i="2"/>
  <c r="K68" i="2"/>
  <c r="K69" i="2"/>
  <c r="K70" i="2"/>
  <c r="K71" i="2"/>
  <c r="K72" i="2"/>
  <c r="K73" i="2"/>
  <c r="K75" i="2"/>
  <c r="K76" i="2"/>
  <c r="K77" i="2"/>
  <c r="K81" i="2"/>
  <c r="K84" i="2"/>
  <c r="K87" i="2"/>
  <c r="K88" i="2"/>
  <c r="K89" i="2"/>
  <c r="K90" i="2"/>
  <c r="K91" i="2"/>
  <c r="K92" i="2"/>
  <c r="K93" i="2"/>
  <c r="K97" i="2"/>
  <c r="K98" i="2"/>
  <c r="K99" i="2"/>
  <c r="K102" i="2"/>
  <c r="K103" i="2"/>
  <c r="K104" i="2"/>
  <c r="K105" i="2"/>
  <c r="K106" i="2"/>
  <c r="K107" i="2"/>
  <c r="K108" i="2"/>
  <c r="K111" i="2"/>
  <c r="K112" i="2"/>
  <c r="K113" i="2"/>
  <c r="K116" i="2"/>
  <c r="K119" i="2"/>
  <c r="K120" i="2"/>
  <c r="K121" i="2"/>
  <c r="K122" i="2"/>
  <c r="K123" i="2"/>
  <c r="K126" i="2"/>
  <c r="K127" i="2"/>
  <c r="K6" i="2"/>
  <c r="J130" i="2"/>
  <c r="I130" i="2"/>
  <c r="I153" i="2"/>
  <c r="J156" i="2" l="1"/>
  <c r="K130" i="2"/>
  <c r="K153" i="2"/>
  <c r="K156" i="2" l="1"/>
</calcChain>
</file>

<file path=xl/sharedStrings.xml><?xml version="1.0" encoding="utf-8"?>
<sst xmlns="http://schemas.openxmlformats.org/spreadsheetml/2006/main" count="563" uniqueCount="227">
  <si>
    <t>Brandweer</t>
  </si>
  <si>
    <t>Herbestrating/asfaltering</t>
  </si>
  <si>
    <t>Vissershaven</t>
  </si>
  <si>
    <t>Binnensportaccommodaties</t>
  </si>
  <si>
    <t>Monumenten</t>
  </si>
  <si>
    <t>Jachthaven</t>
  </si>
  <si>
    <t>Gemeentewerkplaats</t>
  </si>
  <si>
    <t>Bedrijfsuitrusting/inventaris</t>
  </si>
  <si>
    <t>Totaal</t>
  </si>
  <si>
    <t>18 abri´s in gemeente</t>
  </si>
  <si>
    <t>Jeugd, vrijwilligers en ouderen</t>
  </si>
  <si>
    <t xml:space="preserve">Dorpshuizen </t>
  </si>
  <si>
    <t>Huisvesting gemeentepersoneel</t>
  </si>
  <si>
    <t>Huisvesting onderwijs</t>
  </si>
  <si>
    <t>Sportvelden en tennisbanen</t>
  </si>
  <si>
    <t>Bibliotheken</t>
  </si>
  <si>
    <t>Cultuur</t>
  </si>
  <si>
    <t>Openbaar groen</t>
  </si>
  <si>
    <t>Recreatievoorzieningen</t>
  </si>
  <si>
    <t>Kindercentra</t>
  </si>
  <si>
    <t>Riolering</t>
  </si>
  <si>
    <t>Begraafplaatsen</t>
  </si>
  <si>
    <t>Exploitatie woningen/gebouwen</t>
  </si>
  <si>
    <t>Bredeschool Hansweert</t>
  </si>
  <si>
    <t>Zwembad</t>
  </si>
  <si>
    <t>Paardenmarkt 2, Yerseke</t>
  </si>
  <si>
    <t>Montessoristraat 1, Kruiningen</t>
  </si>
  <si>
    <t>Kerkhoekstraat 20, Oogappeltje, Yerseke</t>
  </si>
  <si>
    <t>Hontestraat 1A, Rilland Bath</t>
  </si>
  <si>
    <t>2e Vlietweg 9 "Apeldoorn", Oostdijk</t>
  </si>
  <si>
    <t>Berghoekstraat 3 "Ons Dorpshuis", Kruiningen</t>
  </si>
  <si>
    <t>Kerkplein 1, Yerseke</t>
  </si>
  <si>
    <t>Kerkpolder 30 "De Meiboom", Krabbendijke</t>
  </si>
  <si>
    <t>Paardemarkt 4, Yerseke</t>
  </si>
  <si>
    <t>Cromvlietstraat 30, Rilland Bath</t>
  </si>
  <si>
    <t>Blauwhoefseweg, Kruiningen</t>
  </si>
  <si>
    <t>Molenlaan 10A, Yerseke</t>
  </si>
  <si>
    <t>Dorpsstraat 97, Krabbendijke</t>
  </si>
  <si>
    <t>Stationsweg 8B, Kruiningen</t>
  </si>
  <si>
    <t>berging voetbalveld, Waarde</t>
  </si>
  <si>
    <t>Blauwhoefseweg 6, Kruiningen</t>
  </si>
  <si>
    <t>West. Kanaalweg 4, Hansweert</t>
  </si>
  <si>
    <t>Havenkantoor, Kettingweg 1, Yerseke</t>
  </si>
  <si>
    <t>Nieulandestraat 41 , Krabbendijke</t>
  </si>
  <si>
    <t>Cromvlietstraat 3 - 7, Rilland Bath</t>
  </si>
  <si>
    <t>Appelstraat 2 Zevensprong, Krabbendijke</t>
  </si>
  <si>
    <t>Cromvlietstraat 9 Horizon, Rilland Bath</t>
  </si>
  <si>
    <t>Groene Kruisstraat 12 Akker, Waarde</t>
  </si>
  <si>
    <t>Hinkelingestraat 10 Julianaschool, Krabbendijke</t>
  </si>
  <si>
    <t>Keeten 2 Schuttevaer, Hansweert</t>
  </si>
  <si>
    <t>Slotstraat 87 Welle, Kruiningen</t>
  </si>
  <si>
    <t>Swaanhilstraat 15 Zandbaan, Rilland Bath</t>
  </si>
  <si>
    <t>Westerscheldestraat 34 Zevensprong, Krabbendijke</t>
  </si>
  <si>
    <t>Marconistraat 16 Comrieschool, Kruiningen</t>
  </si>
  <si>
    <t>Moerdamme 26, Oostdijk</t>
  </si>
  <si>
    <t>Eendracht 3 Eendracht, Hansweert</t>
  </si>
  <si>
    <t>Groene Kruisstraat 10 Bogerd, Waarde</t>
  </si>
  <si>
    <t>Hinkelingstraat 8 Klimroos, Krabbendijke</t>
  </si>
  <si>
    <t>Hoofdweg 50A Reigersberg, Rilland Bath</t>
  </si>
  <si>
    <t>Voorhoute 3 Voorhoute, Kruiningen</t>
  </si>
  <si>
    <t>Eendracht 1B, , Hansweert</t>
  </si>
  <si>
    <r>
      <t xml:space="preserve">Molen Slagveldstraat 25, Kruiningen </t>
    </r>
    <r>
      <rPr>
        <sz val="8"/>
        <color indexed="10"/>
        <rFont val="Arial"/>
        <family val="2"/>
      </rPr>
      <t>waarde 703000</t>
    </r>
  </si>
  <si>
    <r>
      <t xml:space="preserve">Molen Westweg 17, Krabbendijke </t>
    </r>
    <r>
      <rPr>
        <sz val="8"/>
        <color indexed="10"/>
        <rFont val="Arial"/>
        <family val="2"/>
      </rPr>
      <t>waarde 841000</t>
    </r>
  </si>
  <si>
    <r>
      <t xml:space="preserve">Molen Hontestraat/Molendreef 1, Rilland </t>
    </r>
    <r>
      <rPr>
        <sz val="8"/>
        <color indexed="10"/>
        <rFont val="Arial"/>
        <family val="2"/>
      </rPr>
      <t>waarde 959000</t>
    </r>
  </si>
  <si>
    <t>Kosten plaats</t>
  </si>
  <si>
    <t>Verzekerde gebouw incl adres</t>
  </si>
  <si>
    <t>Bouwaard</t>
  </si>
  <si>
    <t>per d.d.</t>
  </si>
  <si>
    <t>Opstal gebouwen per 1-1-2021 na indexering</t>
  </si>
  <si>
    <t>Inventaris per 1-1-2021 na indexering</t>
  </si>
  <si>
    <t>TOTAAL GEMEENTELIJKE GEBOUWEN (SUB A1)</t>
  </si>
  <si>
    <t>TOTAAL SCHOLEN (SUB A2)</t>
  </si>
  <si>
    <t>ALGEHELE TOTAAL GEBOUWEN</t>
  </si>
  <si>
    <t>Bestemming</t>
  </si>
  <si>
    <t>Brandweerkazerne</t>
  </si>
  <si>
    <t>Steen/hard</t>
  </si>
  <si>
    <t>Korenmolen</t>
  </si>
  <si>
    <t>Houten romp en houten kap</t>
  </si>
  <si>
    <t>Stenen romp en houten kap</t>
  </si>
  <si>
    <t>Staal en glas</t>
  </si>
  <si>
    <t>Kantoor</t>
  </si>
  <si>
    <t>H.O.I. Meerpaalweg 1 en 2, Yerseke</t>
  </si>
  <si>
    <t>Havenontvangstinstallatie</t>
  </si>
  <si>
    <t>Steen/Bitumen</t>
  </si>
  <si>
    <t>Steen/Hard</t>
  </si>
  <si>
    <t>Bibliotheek</t>
  </si>
  <si>
    <t>Brouwerijstraat1, Kruiningen</t>
  </si>
  <si>
    <t>Kleedlokaal van het tennisveld</t>
  </si>
  <si>
    <t>Bathseweg 54, Rilland Bath</t>
  </si>
  <si>
    <t>Kleedlokaal op het tennisveld</t>
  </si>
  <si>
    <t xml:space="preserve">Hogeweg 13, Yerseken </t>
  </si>
  <si>
    <t>Kerkweg 48B, Waarde</t>
  </si>
  <si>
    <t>Kleedlokaal, bergplaats, kantine op het tennisveld</t>
  </si>
  <si>
    <t>Oosterscheldestr. 10A, Krabbendijke</t>
  </si>
  <si>
    <t>Steen/Hout/Ruberoid</t>
  </si>
  <si>
    <t>Zijpe 13, Hansweert</t>
  </si>
  <si>
    <t>Gymnastieklokaal</t>
  </si>
  <si>
    <t>Mauritsstraat 4-6, Waarde</t>
  </si>
  <si>
    <t>Inboedel sportzaal Waarde</t>
  </si>
  <si>
    <t>Sporthal</t>
  </si>
  <si>
    <t>Steen/Ruberoid/Hard</t>
  </si>
  <si>
    <t>Blauwhoefseweg 10, Kruiningen</t>
  </si>
  <si>
    <t>Gebouwen incl. pomp- en zuiveringsinstallatie, behorende tot het gemeentelijke zwembad (excl. de bassoms) genaamd "Den Inkel</t>
  </si>
  <si>
    <t>Bathseweg 54, Rilland Bath - veld</t>
  </si>
  <si>
    <t>Kleedlokaal gelegen op het sportterrein</t>
  </si>
  <si>
    <t>Blauwhoefseweg 1A, Kruiningen</t>
  </si>
  <si>
    <t>Kleedlokaal van de voetbalvereniging</t>
  </si>
  <si>
    <t>Hogeweg 15-17, Yerseke</t>
  </si>
  <si>
    <t>Kleedlokaal op het voetbalsportterrein</t>
  </si>
  <si>
    <t>Julianastraat 2B, Waarde</t>
  </si>
  <si>
    <t>Kleedlokaal van het voetbalveld</t>
  </si>
  <si>
    <t>Nieulandsestraat 39, Krabbendijke</t>
  </si>
  <si>
    <t>Kleedlokaal</t>
  </si>
  <si>
    <t>Berging</t>
  </si>
  <si>
    <t>Kleedlokaal en bergplaats</t>
  </si>
  <si>
    <t>2 Portakabins</t>
  </si>
  <si>
    <t>Nieulandestraat 39, Krabbendijke</t>
  </si>
  <si>
    <t>Muziektent</t>
  </si>
  <si>
    <t>Dorpsstraat 73A, Krabbendijke</t>
  </si>
  <si>
    <t>Parkzicht, Waarde</t>
  </si>
  <si>
    <t>Hoofdstraat / Markt 12, Kruiningen</t>
  </si>
  <si>
    <t>Steen/Ruberoid</t>
  </si>
  <si>
    <t>Hout</t>
  </si>
  <si>
    <t xml:space="preserve">Dorpstoren incl.uurwek, elektrische wijzerplaatverlichting, luidinstallatie </t>
  </si>
  <si>
    <t>Burg. Elenbassstraat 6, Kruiningen</t>
  </si>
  <si>
    <t>Kerklaan 9, Hansweert</t>
  </si>
  <si>
    <t>Uurwerk met toebehoren in de kerktoren</t>
  </si>
  <si>
    <t>Bathseweg 2, Rilland</t>
  </si>
  <si>
    <t>Dorpsstraat 65, Krabbendijke</t>
  </si>
  <si>
    <t>Torentje incl. uurwerk, elektrische wijzerplaatverlichting, luidinstallatie</t>
  </si>
  <si>
    <t>Kerklplein, Yerseke</t>
  </si>
  <si>
    <t>Raadhuisstraat 15, Waarde</t>
  </si>
  <si>
    <t>Binnenhaven 5, Hansweert</t>
  </si>
  <si>
    <t>Dierenverblijf</t>
  </si>
  <si>
    <t>Hout/Hard</t>
  </si>
  <si>
    <t>"De Nieuwe Wacht" Voorhaven 9, Hansweert</t>
  </si>
  <si>
    <t>"De Stierkasse" Meerpaalweg 28, Yerseke</t>
  </si>
  <si>
    <t>"Zeewind" Dumoulinweg 10, Rilland</t>
  </si>
  <si>
    <t>Havenstraat 42, Waarde</t>
  </si>
  <si>
    <t>Kruiningen, Schansweg 15</t>
  </si>
  <si>
    <t>"Ut Praat Uus" Noordschans 9, Krabbendijke</t>
  </si>
  <si>
    <t>Praathuis</t>
  </si>
  <si>
    <t>Opslag bij de volkstuin</t>
  </si>
  <si>
    <t>Achterwegje 4, Kruiningen</t>
  </si>
  <si>
    <t>Toiletgebouw</t>
  </si>
  <si>
    <t>Toiletgebouw bij de jachthaven</t>
  </si>
  <si>
    <t>Kettingweg 2, Yerseke</t>
  </si>
  <si>
    <t>Willem Alexanderhaven, Yerseke</t>
  </si>
  <si>
    <t>Verenigingslokaal</t>
  </si>
  <si>
    <t>"Luctor et Emergo", Hoofdweg 45, Rilland Bath</t>
  </si>
  <si>
    <t>Dorpshuis</t>
  </si>
  <si>
    <t>"Kaj Munk", Schoolstraat 5, Hansweert</t>
  </si>
  <si>
    <t>Kantoor en Museum voor schaal- en schelpdieren (v.m. gemeentehuis) en inboedel en historische stukken op een wandvullend schilderij zich bevindende in het gebouw.</t>
  </si>
  <si>
    <t>Verenigingsgebouw</t>
  </si>
  <si>
    <t>Gebruik door Museum</t>
  </si>
  <si>
    <t>Jeugdsoos met aangebouwde prefab unit</t>
  </si>
  <si>
    <t>JOB gebouw</t>
  </si>
  <si>
    <t>Staal</t>
  </si>
  <si>
    <t>Jeugdsoos</t>
  </si>
  <si>
    <t>Binnenhaven 25, Hansweert</t>
  </si>
  <si>
    <t>Kinderopvang</t>
  </si>
  <si>
    <t xml:space="preserve">Steen </t>
  </si>
  <si>
    <t>Peuterspeelzaal</t>
  </si>
  <si>
    <t>Rioolgemaal</t>
  </si>
  <si>
    <t>Dorpsstraat, Krabbendijke</t>
  </si>
  <si>
    <t>Lijkenhuisje</t>
  </si>
  <si>
    <t>Hoofdstraat 43 / Hansweertsestraatweg, Kruiningen</t>
  </si>
  <si>
    <t>Lijkenhuisje op de algemene begraafplaats</t>
  </si>
  <si>
    <t>Valckenisseweg 9, Rilland</t>
  </si>
  <si>
    <t>Zijpe 11, Hansweert</t>
  </si>
  <si>
    <t>Bergplaats</t>
  </si>
  <si>
    <t>Parkzicht 40, Waarde</t>
  </si>
  <si>
    <t>Berging op begraafplaats</t>
  </si>
  <si>
    <t>Woonhuis</t>
  </si>
  <si>
    <t>Oude Plein 1, Kruiningen</t>
  </si>
  <si>
    <t>Gemeentehuis</t>
  </si>
  <si>
    <t>Jeugdzorg</t>
  </si>
  <si>
    <t>Consultatiebureau</t>
  </si>
  <si>
    <t>Brouwerijstraat 5, Kruiningen</t>
  </si>
  <si>
    <t>Brouwerijstraat 3, Kruiningen</t>
  </si>
  <si>
    <t>Peuterspeelzaal, Kinderopvang, Bibliotheek, Brede School en Gymlokaal</t>
  </si>
  <si>
    <t>Gemeentewerkplaats en 2 gebouwen diendende tot zoutopslag en stalling zoutstrooiers</t>
  </si>
  <si>
    <t>Bedrijfsuitrusting / Inventaris voor zover niet elders verzekerd, alles ten dienste van gemeentewerken en plantsoenendienst, zich bevindende in de gebouwen van de gemeentewerken.</t>
  </si>
  <si>
    <t>Werkplaats gemeentewerken</t>
  </si>
  <si>
    <t>Opslag, Garage, Schaft- en waslokalen, Arrestantencel</t>
  </si>
  <si>
    <t>Basisschool</t>
  </si>
  <si>
    <t>Onderbouw G.G.</t>
  </si>
  <si>
    <t>Jolstraat 1 Kerstenschool, Yerseke</t>
  </si>
  <si>
    <t>Steen/Hard/Bitumen</t>
  </si>
  <si>
    <t>Schoolgebouw</t>
  </si>
  <si>
    <t>Multi Funcioneel Complex</t>
  </si>
  <si>
    <t>Moerplein 2-4-6-8-10, Het Kompas, MFC, Yerseke</t>
  </si>
  <si>
    <t>Steen</t>
  </si>
  <si>
    <t>Getaxeerde bedrag excl. BTW</t>
  </si>
  <si>
    <t>Getaxeerde bedrag incl. BTW</t>
  </si>
  <si>
    <t>Valcknisseweg 13, Rilland</t>
  </si>
  <si>
    <t>Geen taxatierapport beschikbaar ivm nieuwbouw 2021</t>
  </si>
  <si>
    <t>Getaxeerde bedrag incl. BTW  Inventaris</t>
  </si>
  <si>
    <t>Zijpe 14, Hansweert</t>
  </si>
  <si>
    <t>Blauwhoefseweg 1, Kruiningen</t>
  </si>
  <si>
    <t>JW Frisostraat 2, Krabbendijke</t>
  </si>
  <si>
    <t>Meidam 4A, Kruiningen</t>
  </si>
  <si>
    <t>Plaatwerk/Hout/Bitumen</t>
  </si>
  <si>
    <t>Glas/Metaal</t>
  </si>
  <si>
    <t>Steen/Bitumen/Hout</t>
  </si>
  <si>
    <t>Panelen/Staal</t>
  </si>
  <si>
    <t>Groen van Zoelenstraat, Yerseke</t>
  </si>
  <si>
    <t>Onbekend</t>
  </si>
  <si>
    <t>onbekend</t>
  </si>
  <si>
    <t>Inbraakmeld Installatie Ja/Nee</t>
  </si>
  <si>
    <t>Brandmeld Installatie Ja/Nee</t>
  </si>
  <si>
    <t>Zonnepanelen Ja/Nee - Aantal</t>
  </si>
  <si>
    <t>ja</t>
  </si>
  <si>
    <t>nee</t>
  </si>
  <si>
    <t>Niet bekend*</t>
  </si>
  <si>
    <t>Nee</t>
  </si>
  <si>
    <t>Ja</t>
  </si>
  <si>
    <t xml:space="preserve"> </t>
  </si>
  <si>
    <t xml:space="preserve">*= niet door gemeente maar mogelijk wel door gebruiker </t>
  </si>
  <si>
    <t xml:space="preserve">Pand is verkocht </t>
  </si>
  <si>
    <t>Ja - 110 stuks</t>
  </si>
  <si>
    <t>Nieuwbouw</t>
  </si>
  <si>
    <t>Bij Martijn onbekend</t>
  </si>
  <si>
    <t>Ja - 30 stuks</t>
  </si>
  <si>
    <t>Wel gepland onbekend wanneer</t>
  </si>
  <si>
    <t xml:space="preserve">Ja </t>
  </si>
  <si>
    <t>Bijlage 5 - Objectenspecificatie Gemeente Reimerswaal 2021 inclusief zonnepanelen + beveiligingsinformatie (BEVEILIGD)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</si>
</sst>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€&quot;\ #,##0;&quot;€&quot;\ \-#,##0"/>
    <numFmt numFmtId="164" formatCode="_(* #,##0_);_(* \(#,##0\);_(* &quot;-&quot;_);_(@_)"/>
    <numFmt numFmtId="165" formatCode="_(* #,##0.00_);_(* \(#,##0.00\);_(* &quot;-&quot;??_);_(@_)"/>
    <numFmt numFmtId="166" formatCode="&quot;F&quot;\ #,##0_);\(&quot;F&quot;\ #,##0\)"/>
    <numFmt numFmtId="167" formatCode="&quot;F&quot;\ #,##0.00_);\(&quot;F&quot;\ #,##0.00\)"/>
  </numFmts>
  <fonts count="12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166" fontId="0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165" fontId="10" fillId="0" borderId="0" applyFont="0" applyFill="0" applyBorder="0" applyAlignment="0" applyProtection="0"/>
  </cellStyleXfs>
  <cellXfs count="70">
    <xf numFmtId="166" fontId="0" fillId="0" borderId="0" xfId="0"/>
    <xf numFmtId="166" fontId="3" fillId="0" borderId="0" xfId="0" applyFont="1" applyFill="1" applyBorder="1" applyProtection="1">
      <protection hidden="1"/>
    </xf>
    <xf numFmtId="166" fontId="3" fillId="0" borderId="0" xfId="0" applyFont="1" applyFill="1"/>
    <xf numFmtId="166" fontId="3" fillId="0" borderId="0" xfId="0" applyFont="1" applyFill="1" applyBorder="1" applyAlignment="1" applyProtection="1">
      <alignment vertical="center"/>
      <protection hidden="1"/>
    </xf>
    <xf numFmtId="166" fontId="3" fillId="0" borderId="0" xfId="0" applyFont="1" applyFill="1" applyAlignment="1">
      <alignment vertical="top" wrapText="1"/>
    </xf>
    <xf numFmtId="167" fontId="3" fillId="0" borderId="0" xfId="0" applyNumberFormat="1" applyFont="1" applyFill="1" applyBorder="1" applyProtection="1">
      <protection hidden="1"/>
    </xf>
    <xf numFmtId="166" fontId="5" fillId="0" borderId="0" xfId="0" applyFont="1" applyFill="1" applyBorder="1" applyAlignment="1" applyProtection="1">
      <alignment horizontal="left" vertical="center"/>
      <protection hidden="1"/>
    </xf>
    <xf numFmtId="167" fontId="3" fillId="0" borderId="0" xfId="0" applyNumberFormat="1" applyFont="1" applyFill="1" applyBorder="1" applyAlignment="1" applyProtection="1">
      <alignment horizontal="left" vertical="center"/>
      <protection hidden="1"/>
    </xf>
    <xf numFmtId="167" fontId="3" fillId="0" borderId="0" xfId="0" applyNumberFormat="1" applyFont="1" applyFill="1" applyBorder="1" applyAlignment="1" applyProtection="1">
      <alignment horizontal="right" vertical="center"/>
      <protection hidden="1"/>
    </xf>
    <xf numFmtId="167" fontId="5" fillId="0" borderId="0" xfId="0" applyNumberFormat="1" applyFont="1" applyFill="1" applyBorder="1" applyAlignment="1" applyProtection="1">
      <alignment vertical="center"/>
      <protection hidden="1"/>
    </xf>
    <xf numFmtId="166" fontId="3" fillId="0" borderId="0" xfId="0" applyFont="1" applyFill="1" applyBorder="1" applyAlignment="1" applyProtection="1">
      <alignment horizontal="left" vertical="center"/>
      <protection hidden="1"/>
    </xf>
    <xf numFmtId="167" fontId="3" fillId="0" borderId="0" xfId="0" applyNumberFormat="1" applyFont="1" applyFill="1" applyBorder="1" applyAlignment="1" applyProtection="1">
      <alignment vertical="center"/>
      <protection hidden="1"/>
    </xf>
    <xf numFmtId="166" fontId="5" fillId="0" borderId="0" xfId="0" applyFont="1" applyFill="1" applyBorder="1" applyAlignment="1" applyProtection="1">
      <alignment vertical="center"/>
      <protection hidden="1"/>
    </xf>
    <xf numFmtId="167" fontId="5" fillId="0" borderId="0" xfId="0" applyNumberFormat="1" applyFont="1" applyFill="1" applyBorder="1" applyAlignment="1" applyProtection="1">
      <alignment horizontal="left" vertical="center"/>
      <protection hidden="1"/>
    </xf>
    <xf numFmtId="166" fontId="3" fillId="0" borderId="5" xfId="0" applyFont="1" applyFill="1" applyBorder="1" applyAlignment="1" applyProtection="1">
      <alignment vertical="center"/>
      <protection hidden="1"/>
    </xf>
    <xf numFmtId="164" fontId="3" fillId="0" borderId="0" xfId="7" applyNumberFormat="1" applyFont="1" applyFill="1" applyBorder="1" applyProtection="1">
      <protection hidden="1"/>
    </xf>
    <xf numFmtId="164" fontId="4" fillId="0" borderId="0" xfId="7" applyNumberFormat="1" applyFont="1" applyFill="1" applyBorder="1" applyProtection="1">
      <protection hidden="1"/>
    </xf>
    <xf numFmtId="164" fontId="4" fillId="0" borderId="1" xfId="7" applyNumberFormat="1" applyFont="1" applyFill="1" applyBorder="1" applyProtection="1">
      <protection hidden="1"/>
    </xf>
    <xf numFmtId="1" fontId="3" fillId="0" borderId="1" xfId="0" applyNumberFormat="1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Fill="1" applyBorder="1" applyAlignment="1" applyProtection="1">
      <alignment horizontal="center" vertical="center"/>
      <protection hidden="1"/>
    </xf>
    <xf numFmtId="1" fontId="3" fillId="0" borderId="2" xfId="0" applyNumberFormat="1" applyFont="1" applyFill="1" applyBorder="1" applyAlignment="1" applyProtection="1">
      <alignment horizontal="left" vertical="center"/>
      <protection hidden="1"/>
    </xf>
    <xf numFmtId="1" fontId="4" fillId="0" borderId="0" xfId="0" applyNumberFormat="1" applyFont="1" applyFill="1" applyBorder="1" applyAlignment="1" applyProtection="1">
      <alignment vertical="center"/>
      <protection hidden="1"/>
    </xf>
    <xf numFmtId="1" fontId="3" fillId="0" borderId="0" xfId="0" applyNumberFormat="1" applyFont="1" applyFill="1" applyBorder="1" applyAlignment="1" applyProtection="1">
      <alignment vertical="center"/>
      <protection hidden="1"/>
    </xf>
    <xf numFmtId="1" fontId="5" fillId="0" borderId="1" xfId="0" applyNumberFormat="1" applyFont="1" applyFill="1" applyBorder="1" applyAlignment="1" applyProtection="1">
      <alignment horizontal="left" vertical="center"/>
      <protection hidden="1"/>
    </xf>
    <xf numFmtId="1" fontId="3" fillId="0" borderId="1" xfId="0" applyNumberFormat="1" applyFont="1" applyFill="1" applyBorder="1" applyAlignment="1" applyProtection="1">
      <alignment horizontal="left" vertical="center"/>
      <protection hidden="1"/>
    </xf>
    <xf numFmtId="1" fontId="4" fillId="0" borderId="1" xfId="0" applyNumberFormat="1" applyFont="1" applyFill="1" applyBorder="1" applyAlignment="1" applyProtection="1">
      <alignment horizontal="left" vertical="center"/>
      <protection hidden="1"/>
    </xf>
    <xf numFmtId="1" fontId="6" fillId="0" borderId="1" xfId="0" applyNumberFormat="1" applyFont="1" applyFill="1" applyBorder="1" applyAlignment="1" applyProtection="1">
      <alignment horizontal="left" vertical="center"/>
      <protection hidden="1"/>
    </xf>
    <xf numFmtId="1" fontId="3" fillId="0" borderId="1" xfId="0" applyNumberFormat="1" applyFont="1" applyFill="1" applyBorder="1" applyAlignment="1" applyProtection="1">
      <alignment horizontal="left" vertical="center" wrapText="1"/>
      <protection hidden="1"/>
    </xf>
    <xf numFmtId="5" fontId="4" fillId="0" borderId="1" xfId="7" applyNumberFormat="1" applyFont="1" applyFill="1" applyBorder="1" applyAlignment="1" applyProtection="1">
      <alignment vertical="center"/>
      <protection hidden="1"/>
    </xf>
    <xf numFmtId="5" fontId="4" fillId="0" borderId="0" xfId="7" applyNumberFormat="1" applyFont="1" applyFill="1" applyBorder="1" applyAlignment="1" applyProtection="1">
      <alignment vertical="center"/>
      <protection hidden="1"/>
    </xf>
    <xf numFmtId="5" fontId="8" fillId="0" borderId="1" xfId="7" applyNumberFormat="1" applyFont="1" applyFill="1" applyBorder="1" applyAlignment="1" applyProtection="1">
      <alignment vertical="center"/>
      <protection locked="0"/>
    </xf>
    <xf numFmtId="5" fontId="3" fillId="0" borderId="1" xfId="7" applyNumberFormat="1" applyFont="1" applyFill="1" applyBorder="1" applyAlignment="1" applyProtection="1">
      <alignment vertical="center"/>
      <protection hidden="1"/>
    </xf>
    <xf numFmtId="5" fontId="3" fillId="0" borderId="0" xfId="7" applyNumberFormat="1" applyFont="1" applyFill="1" applyBorder="1" applyAlignment="1" applyProtection="1">
      <alignment vertical="center"/>
      <protection hidden="1"/>
    </xf>
    <xf numFmtId="5" fontId="7" fillId="0" borderId="1" xfId="7" applyNumberFormat="1" applyFont="1" applyFill="1" applyBorder="1" applyAlignment="1" applyProtection="1">
      <alignment vertical="center"/>
      <protection locked="0"/>
    </xf>
    <xf numFmtId="5" fontId="7" fillId="0" borderId="0" xfId="7" applyNumberFormat="1" applyFont="1" applyFill="1" applyBorder="1" applyAlignment="1" applyProtection="1">
      <alignment vertical="center"/>
      <protection locked="0"/>
    </xf>
    <xf numFmtId="5" fontId="8" fillId="0" borderId="0" xfId="7" applyNumberFormat="1" applyFont="1" applyFill="1" applyBorder="1" applyAlignment="1" applyProtection="1">
      <alignment vertical="center"/>
      <protection locked="0"/>
    </xf>
    <xf numFmtId="5" fontId="7" fillId="0" borderId="1" xfId="7" applyNumberFormat="1" applyFont="1" applyFill="1" applyBorder="1" applyAlignment="1" applyProtection="1">
      <alignment vertical="center"/>
      <protection hidden="1"/>
    </xf>
    <xf numFmtId="5" fontId="7" fillId="0" borderId="0" xfId="7" applyNumberFormat="1" applyFont="1" applyFill="1" applyBorder="1" applyAlignment="1" applyProtection="1">
      <alignment vertical="center"/>
      <protection hidden="1"/>
    </xf>
    <xf numFmtId="5" fontId="3" fillId="0" borderId="2" xfId="7" applyNumberFormat="1" applyFont="1" applyFill="1" applyBorder="1" applyAlignment="1" applyProtection="1">
      <alignment vertical="center"/>
      <protection hidden="1"/>
    </xf>
    <xf numFmtId="5" fontId="4" fillId="0" borderId="0" xfId="7" applyNumberFormat="1" applyFont="1" applyFill="1" applyBorder="1" applyProtection="1">
      <protection hidden="1"/>
    </xf>
    <xf numFmtId="5" fontId="3" fillId="0" borderId="0" xfId="7" applyNumberFormat="1" applyFont="1" applyFill="1" applyBorder="1" applyProtection="1">
      <protection hidden="1"/>
    </xf>
    <xf numFmtId="167" fontId="3" fillId="0" borderId="3" xfId="0" applyNumberFormat="1" applyFont="1" applyFill="1" applyBorder="1" applyAlignment="1" applyProtection="1">
      <alignment horizontal="left" vertical="center"/>
      <protection hidden="1"/>
    </xf>
    <xf numFmtId="5" fontId="8" fillId="0" borderId="3" xfId="7" applyNumberFormat="1" applyFont="1" applyFill="1" applyBorder="1" applyAlignment="1" applyProtection="1">
      <alignment vertical="center"/>
      <protection locked="0"/>
    </xf>
    <xf numFmtId="167" fontId="3" fillId="0" borderId="7" xfId="0" applyNumberFormat="1" applyFont="1" applyFill="1" applyBorder="1" applyAlignment="1" applyProtection="1">
      <alignment horizontal="left" vertical="center"/>
      <protection hidden="1"/>
    </xf>
    <xf numFmtId="5" fontId="8" fillId="0" borderId="4" xfId="7" applyNumberFormat="1" applyFont="1" applyFill="1" applyBorder="1" applyAlignment="1" applyProtection="1">
      <alignment vertical="center"/>
      <protection locked="0"/>
    </xf>
    <xf numFmtId="167" fontId="3" fillId="0" borderId="3" xfId="0" applyNumberFormat="1" applyFont="1" applyFill="1" applyBorder="1" applyAlignment="1" applyProtection="1">
      <alignment horizontal="left" vertical="center" wrapText="1"/>
      <protection hidden="1"/>
    </xf>
    <xf numFmtId="1" fontId="5" fillId="0" borderId="3" xfId="0" applyNumberFormat="1" applyFont="1" applyFill="1" applyBorder="1" applyAlignment="1" applyProtection="1">
      <alignment vertical="center" wrapText="1"/>
      <protection hidden="1"/>
    </xf>
    <xf numFmtId="5" fontId="8" fillId="0" borderId="9" xfId="7" applyNumberFormat="1" applyFont="1" applyFill="1" applyBorder="1" applyAlignment="1" applyProtection="1">
      <alignment vertical="center"/>
      <protection locked="0"/>
    </xf>
    <xf numFmtId="5" fontId="8" fillId="0" borderId="8" xfId="7" applyNumberFormat="1" applyFont="1" applyFill="1" applyBorder="1" applyAlignment="1" applyProtection="1">
      <alignment vertical="center"/>
      <protection locked="0"/>
    </xf>
    <xf numFmtId="166" fontId="3" fillId="0" borderId="0" xfId="0" applyFont="1" applyFill="1" applyBorder="1"/>
    <xf numFmtId="14" fontId="3" fillId="0" borderId="0" xfId="0" applyNumberFormat="1" applyFont="1" applyFill="1" applyBorder="1" applyAlignment="1" applyProtection="1">
      <alignment horizontal="center"/>
      <protection hidden="1"/>
    </xf>
    <xf numFmtId="14" fontId="5" fillId="0" borderId="0" xfId="0" applyNumberFormat="1" applyFont="1" applyFill="1" applyBorder="1" applyAlignment="1" applyProtection="1">
      <alignment horizontal="center" vertical="center"/>
      <protection hidden="1"/>
    </xf>
    <xf numFmtId="14" fontId="3" fillId="0" borderId="4" xfId="0" applyNumberFormat="1" applyFont="1" applyFill="1" applyBorder="1" applyAlignment="1" applyProtection="1">
      <alignment horizontal="center" vertical="center"/>
      <protection hidden="1"/>
    </xf>
    <xf numFmtId="14" fontId="3" fillId="0" borderId="6" xfId="0" applyNumberFormat="1" applyFont="1" applyFill="1" applyBorder="1" applyAlignment="1" applyProtection="1">
      <alignment horizontal="center" vertical="center"/>
      <protection hidden="1"/>
    </xf>
    <xf numFmtId="14" fontId="3" fillId="0" borderId="0" xfId="0" applyNumberFormat="1" applyFont="1" applyFill="1" applyBorder="1" applyAlignment="1" applyProtection="1">
      <alignment horizontal="center" vertical="center"/>
      <protection hidden="1"/>
    </xf>
    <xf numFmtId="14" fontId="3" fillId="0" borderId="5" xfId="0" applyNumberFormat="1" applyFont="1" applyFill="1" applyBorder="1" applyAlignment="1" applyProtection="1">
      <alignment horizontal="center" vertical="center"/>
      <protection hidden="1"/>
    </xf>
    <xf numFmtId="5" fontId="8" fillId="0" borderId="6" xfId="7" applyNumberFormat="1" applyFont="1" applyFill="1" applyBorder="1" applyAlignment="1" applyProtection="1">
      <alignment vertical="center"/>
      <protection locked="0"/>
    </xf>
    <xf numFmtId="5" fontId="8" fillId="0" borderId="5" xfId="7" applyNumberFormat="1" applyFont="1" applyFill="1" applyBorder="1" applyAlignment="1" applyProtection="1">
      <alignment vertical="center"/>
      <protection locked="0"/>
    </xf>
    <xf numFmtId="167" fontId="5" fillId="0" borderId="7" xfId="0" applyNumberFormat="1" applyFont="1" applyFill="1" applyBorder="1" applyAlignment="1" applyProtection="1">
      <alignment vertical="center" wrapText="1"/>
      <protection hidden="1"/>
    </xf>
    <xf numFmtId="167" fontId="5" fillId="0" borderId="3" xfId="0" applyNumberFormat="1" applyFont="1" applyFill="1" applyBorder="1" applyAlignment="1" applyProtection="1">
      <alignment vertical="center" wrapText="1"/>
      <protection hidden="1"/>
    </xf>
    <xf numFmtId="167" fontId="5" fillId="0" borderId="8" xfId="0" applyNumberFormat="1" applyFont="1" applyFill="1" applyBorder="1" applyAlignment="1" applyProtection="1">
      <alignment vertical="center" wrapText="1"/>
      <protection hidden="1"/>
    </xf>
    <xf numFmtId="14" fontId="5" fillId="0" borderId="4" xfId="0" applyNumberFormat="1" applyFont="1" applyFill="1" applyBorder="1" applyAlignment="1">
      <alignment horizontal="center" vertical="center" wrapText="1"/>
    </xf>
    <xf numFmtId="164" fontId="5" fillId="0" borderId="3" xfId="7" applyNumberFormat="1" applyFont="1" applyFill="1" applyBorder="1" applyAlignment="1" applyProtection="1">
      <alignment vertical="center" wrapText="1"/>
      <protection hidden="1"/>
    </xf>
    <xf numFmtId="5" fontId="8" fillId="0" borderId="7" xfId="7" applyNumberFormat="1" applyFont="1" applyFill="1" applyBorder="1" applyAlignment="1" applyProtection="1">
      <alignment vertical="center"/>
      <protection locked="0"/>
    </xf>
    <xf numFmtId="5" fontId="8" fillId="0" borderId="10" xfId="7" applyNumberFormat="1" applyFont="1" applyFill="1" applyBorder="1" applyAlignment="1" applyProtection="1">
      <alignment vertical="center"/>
      <protection locked="0"/>
    </xf>
    <xf numFmtId="166" fontId="3" fillId="0" borderId="3" xfId="0" applyFont="1" applyFill="1" applyBorder="1"/>
    <xf numFmtId="166" fontId="3" fillId="0" borderId="3" xfId="0" applyFont="1" applyFill="1" applyBorder="1" applyAlignment="1">
      <alignment vertical="top" wrapText="1"/>
    </xf>
    <xf numFmtId="166" fontId="3" fillId="0" borderId="11" xfId="0" applyFont="1" applyFill="1" applyBorder="1"/>
    <xf numFmtId="166" fontId="3" fillId="0" borderId="12" xfId="0" applyFont="1" applyFill="1" applyBorder="1"/>
    <xf numFmtId="1" fontId="11" fillId="0" borderId="0" xfId="0" applyNumberFormat="1" applyFont="1" applyFill="1" applyBorder="1" applyAlignment="1" applyProtection="1">
      <alignment vertical="center"/>
      <protection hidden="1"/>
    </xf>
  </cellXfs>
  <cellStyles count="8">
    <cellStyle name="Komma" xfId="7" builtinId="3"/>
    <cellStyle name="Procent 2" xfId="5" xr:uid="{00000000-0005-0000-0000-000002000000}"/>
    <cellStyle name="Procent 3" xfId="4" xr:uid="{00000000-0005-0000-0000-000003000000}"/>
    <cellStyle name="Standaard" xfId="0" builtinId="0"/>
    <cellStyle name="Standaard 2" xfId="3" xr:uid="{00000000-0005-0000-0000-000005000000}"/>
    <cellStyle name="Standaard 3" xfId="6" xr:uid="{00000000-0005-0000-0000-000006000000}"/>
    <cellStyle name="Standaard 4" xfId="2" xr:uid="{00000000-0005-0000-0000-000007000000}"/>
    <cellStyle name="Standaard 5" xfId="1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O164"/>
  <sheetViews>
    <sheetView showZeros="0" tabSelected="1" zoomScale="120" zoomScaleNormal="120" workbookViewId="0">
      <pane xSplit="2" ySplit="4" topLeftCell="C5" activePane="bottomRight" state="frozen"/>
      <selection activeCell="C344" sqref="C344"/>
      <selection pane="topRight" activeCell="C344" sqref="C344"/>
      <selection pane="bottomLeft" activeCell="C344" sqref="C344"/>
      <selection pane="bottomRight" sqref="A1:I1"/>
    </sheetView>
  </sheetViews>
  <sheetFormatPr defaultColWidth="10.625" defaultRowHeight="11.25" x14ac:dyDescent="0.2"/>
  <cols>
    <col min="1" max="1" width="5.625" style="22" customWidth="1"/>
    <col min="2" max="2" width="35.375" style="1" bestFit="1" customWidth="1"/>
    <col min="3" max="3" width="26.25" style="1" customWidth="1"/>
    <col min="4" max="4" width="17.5" style="1" customWidth="1"/>
    <col min="5" max="7" width="14.125" style="1" customWidth="1"/>
    <col min="8" max="8" width="10.875" style="50" customWidth="1"/>
    <col min="9" max="9" width="16.75" style="15" customWidth="1"/>
    <col min="10" max="10" width="15" style="15" customWidth="1"/>
    <col min="11" max="11" width="14.75" style="15" customWidth="1"/>
    <col min="12" max="13" width="10.625" style="2"/>
    <col min="14" max="14" width="15" style="2" customWidth="1"/>
    <col min="15" max="16384" width="10.625" style="2"/>
  </cols>
  <sheetData>
    <row r="1" spans="1:15" ht="23.25" customHeight="1" x14ac:dyDescent="0.2">
      <c r="A1" s="69" t="s">
        <v>226</v>
      </c>
    </row>
    <row r="3" spans="1:15" ht="33.75" x14ac:dyDescent="0.2">
      <c r="A3" s="46" t="s">
        <v>64</v>
      </c>
      <c r="B3" s="58" t="s">
        <v>65</v>
      </c>
      <c r="C3" s="58" t="s">
        <v>73</v>
      </c>
      <c r="D3" s="59" t="s">
        <v>66</v>
      </c>
      <c r="E3" s="58" t="s">
        <v>193</v>
      </c>
      <c r="F3" s="58" t="s">
        <v>194</v>
      </c>
      <c r="G3" s="60" t="s">
        <v>197</v>
      </c>
      <c r="H3" s="61" t="s">
        <v>67</v>
      </c>
      <c r="I3" s="62" t="s">
        <v>68</v>
      </c>
      <c r="J3" s="62" t="s">
        <v>69</v>
      </c>
      <c r="K3" s="62" t="s">
        <v>8</v>
      </c>
      <c r="L3" s="46" t="s">
        <v>210</v>
      </c>
      <c r="M3" s="46" t="s">
        <v>209</v>
      </c>
      <c r="N3" s="46" t="s">
        <v>211</v>
      </c>
    </row>
    <row r="4" spans="1:15" x14ac:dyDescent="0.2">
      <c r="A4" s="18"/>
      <c r="B4" s="5"/>
      <c r="C4" s="5"/>
      <c r="D4" s="5"/>
      <c r="E4" s="5"/>
      <c r="F4" s="5"/>
      <c r="G4" s="5"/>
      <c r="I4" s="17"/>
      <c r="J4" s="16"/>
      <c r="K4" s="16"/>
    </row>
    <row r="5" spans="1:15" x14ac:dyDescent="0.2">
      <c r="A5" s="26">
        <v>400475</v>
      </c>
      <c r="B5" s="6" t="s">
        <v>12</v>
      </c>
      <c r="C5" s="6"/>
      <c r="D5" s="6"/>
      <c r="E5" s="6"/>
      <c r="F5" s="6"/>
      <c r="G5" s="6"/>
      <c r="H5" s="51"/>
      <c r="I5" s="28"/>
      <c r="J5" s="29"/>
      <c r="K5" s="29"/>
    </row>
    <row r="6" spans="1:15" x14ac:dyDescent="0.2">
      <c r="A6" s="24"/>
      <c r="B6" s="41" t="s">
        <v>174</v>
      </c>
      <c r="C6" s="41" t="s">
        <v>175</v>
      </c>
      <c r="D6" s="43" t="s">
        <v>75</v>
      </c>
      <c r="E6" s="44">
        <v>6365000</v>
      </c>
      <c r="F6" s="44">
        <v>7700000</v>
      </c>
      <c r="G6" s="44">
        <v>1000000</v>
      </c>
      <c r="H6" s="52">
        <v>41974</v>
      </c>
      <c r="I6" s="44">
        <v>8294000</v>
      </c>
      <c r="J6" s="42">
        <v>889000</v>
      </c>
      <c r="K6" s="63">
        <f>SUM(I6:J6)</f>
        <v>9183000</v>
      </c>
      <c r="L6" s="65" t="s">
        <v>212</v>
      </c>
      <c r="M6" s="65" t="s">
        <v>212</v>
      </c>
      <c r="N6" s="65" t="s">
        <v>220</v>
      </c>
    </row>
    <row r="7" spans="1:15" x14ac:dyDescent="0.2">
      <c r="A7" s="24"/>
      <c r="B7" s="41" t="s">
        <v>179</v>
      </c>
      <c r="C7" s="41" t="s">
        <v>176</v>
      </c>
      <c r="D7" s="43"/>
      <c r="E7" s="44"/>
      <c r="F7" s="44"/>
      <c r="G7" s="56" t="s">
        <v>207</v>
      </c>
      <c r="H7" s="53" t="s">
        <v>207</v>
      </c>
      <c r="I7" s="44"/>
      <c r="J7" s="42">
        <v>55000</v>
      </c>
      <c r="K7" s="63">
        <f t="shared" ref="K7:K63" si="0">SUM(I7:J7)</f>
        <v>55000</v>
      </c>
      <c r="L7" s="65" t="s">
        <v>212</v>
      </c>
      <c r="M7" s="65" t="s">
        <v>216</v>
      </c>
      <c r="N7" s="65" t="s">
        <v>215</v>
      </c>
    </row>
    <row r="8" spans="1:15" x14ac:dyDescent="0.2">
      <c r="A8" s="24"/>
      <c r="B8" s="41" t="s">
        <v>178</v>
      </c>
      <c r="C8" s="41" t="s">
        <v>177</v>
      </c>
      <c r="D8" s="43"/>
      <c r="E8" s="44"/>
      <c r="F8" s="44"/>
      <c r="G8" s="56" t="s">
        <v>207</v>
      </c>
      <c r="H8" s="53" t="s">
        <v>207</v>
      </c>
      <c r="I8" s="44"/>
      <c r="J8" s="42">
        <v>13000</v>
      </c>
      <c r="K8" s="63">
        <f t="shared" si="0"/>
        <v>13000</v>
      </c>
      <c r="L8" s="65" t="s">
        <v>216</v>
      </c>
      <c r="M8" s="65" t="s">
        <v>216</v>
      </c>
      <c r="N8" s="65" t="s">
        <v>215</v>
      </c>
    </row>
    <row r="9" spans="1:15" x14ac:dyDescent="0.2">
      <c r="A9" s="25"/>
      <c r="B9" s="3"/>
      <c r="C9" s="3"/>
      <c r="D9" s="3"/>
      <c r="E9" s="3"/>
      <c r="F9" s="3"/>
      <c r="G9" s="3"/>
      <c r="H9" s="54"/>
      <c r="I9" s="28"/>
      <c r="J9" s="29"/>
      <c r="K9" s="64"/>
      <c r="L9" s="67"/>
      <c r="M9" s="67"/>
      <c r="N9" s="67"/>
    </row>
    <row r="10" spans="1:15" x14ac:dyDescent="0.2">
      <c r="A10" s="23">
        <v>400491</v>
      </c>
      <c r="B10" s="6" t="s">
        <v>23</v>
      </c>
      <c r="C10" s="6"/>
      <c r="D10" s="6"/>
      <c r="E10" s="6"/>
      <c r="F10" s="6"/>
      <c r="G10" s="6"/>
      <c r="H10" s="51"/>
      <c r="I10" s="28"/>
      <c r="J10" s="29"/>
      <c r="K10" s="64"/>
      <c r="L10" s="68"/>
      <c r="M10" s="68"/>
      <c r="N10" s="68"/>
    </row>
    <row r="11" spans="1:15" ht="22.5" x14ac:dyDescent="0.2">
      <c r="A11" s="25"/>
      <c r="B11" s="41" t="s">
        <v>60</v>
      </c>
      <c r="C11" s="45" t="s">
        <v>180</v>
      </c>
      <c r="D11" s="43" t="s">
        <v>83</v>
      </c>
      <c r="E11" s="44">
        <v>845000</v>
      </c>
      <c r="F11" s="44">
        <v>1033300</v>
      </c>
      <c r="G11" s="44">
        <v>121000</v>
      </c>
      <c r="H11" s="52">
        <v>41974</v>
      </c>
      <c r="I11" s="44">
        <v>1286000</v>
      </c>
      <c r="J11" s="42">
        <v>126000</v>
      </c>
      <c r="K11" s="63">
        <f t="shared" si="0"/>
        <v>1412000</v>
      </c>
      <c r="L11" s="65" t="s">
        <v>212</v>
      </c>
      <c r="M11" s="65" t="s">
        <v>214</v>
      </c>
      <c r="N11" s="65" t="s">
        <v>215</v>
      </c>
    </row>
    <row r="12" spans="1:15" x14ac:dyDescent="0.2">
      <c r="A12" s="24"/>
      <c r="B12" s="8"/>
      <c r="C12" s="8"/>
      <c r="D12" s="8"/>
      <c r="E12" s="8"/>
      <c r="F12" s="8"/>
      <c r="G12" s="8"/>
      <c r="H12" s="54"/>
      <c r="I12" s="31"/>
      <c r="J12" s="32"/>
      <c r="K12" s="64"/>
      <c r="L12" s="67"/>
      <c r="M12" s="67"/>
      <c r="N12" s="67"/>
    </row>
    <row r="13" spans="1:15" x14ac:dyDescent="0.2">
      <c r="A13" s="23">
        <v>400492</v>
      </c>
      <c r="B13" s="6" t="s">
        <v>6</v>
      </c>
      <c r="C13" s="6"/>
      <c r="D13" s="6"/>
      <c r="E13" s="6"/>
      <c r="F13" s="6"/>
      <c r="G13" s="6"/>
      <c r="H13" s="51"/>
      <c r="I13" s="28"/>
      <c r="J13" s="29"/>
      <c r="K13" s="64"/>
      <c r="L13" s="68"/>
      <c r="M13" s="68"/>
      <c r="N13" s="68"/>
    </row>
    <row r="14" spans="1:15" ht="33.75" x14ac:dyDescent="0.2">
      <c r="A14" s="25"/>
      <c r="B14" s="41" t="s">
        <v>38</v>
      </c>
      <c r="C14" s="45" t="s">
        <v>181</v>
      </c>
      <c r="D14" s="43" t="s">
        <v>83</v>
      </c>
      <c r="E14" s="44">
        <v>592000</v>
      </c>
      <c r="F14" s="44">
        <v>716000</v>
      </c>
      <c r="G14" s="44">
        <v>73000</v>
      </c>
      <c r="H14" s="52">
        <v>41974</v>
      </c>
      <c r="I14" s="44">
        <v>773000</v>
      </c>
      <c r="J14" s="42">
        <v>113000</v>
      </c>
      <c r="K14" s="63">
        <f t="shared" si="0"/>
        <v>886000</v>
      </c>
      <c r="L14" s="65" t="s">
        <v>215</v>
      </c>
      <c r="M14" s="65" t="s">
        <v>216</v>
      </c>
      <c r="N14" s="65" t="s">
        <v>225</v>
      </c>
    </row>
    <row r="15" spans="1:15" ht="22.5" x14ac:dyDescent="0.2">
      <c r="A15" s="25"/>
      <c r="B15" s="41" t="s">
        <v>37</v>
      </c>
      <c r="C15" s="45" t="s">
        <v>184</v>
      </c>
      <c r="D15" s="43"/>
      <c r="E15" s="44">
        <v>275000</v>
      </c>
      <c r="F15" s="44">
        <v>333000</v>
      </c>
      <c r="G15" s="44"/>
      <c r="H15" s="52">
        <v>41974</v>
      </c>
      <c r="I15" s="44">
        <v>445000</v>
      </c>
      <c r="J15" s="42"/>
      <c r="K15" s="63">
        <f t="shared" si="0"/>
        <v>445000</v>
      </c>
      <c r="L15" s="65" t="s">
        <v>215</v>
      </c>
      <c r="M15" s="65" t="s">
        <v>216</v>
      </c>
      <c r="N15" s="65" t="s">
        <v>216</v>
      </c>
      <c r="O15" s="2" t="s">
        <v>221</v>
      </c>
    </row>
    <row r="16" spans="1:15" x14ac:dyDescent="0.2">
      <c r="A16" s="25"/>
      <c r="B16" s="41" t="s">
        <v>36</v>
      </c>
      <c r="C16" s="45" t="s">
        <v>183</v>
      </c>
      <c r="D16" s="43" t="s">
        <v>84</v>
      </c>
      <c r="E16" s="44">
        <v>96000</v>
      </c>
      <c r="F16" s="44">
        <v>116000</v>
      </c>
      <c r="G16" s="44">
        <v>12000</v>
      </c>
      <c r="H16" s="52">
        <v>41974</v>
      </c>
      <c r="I16" s="44">
        <v>445000</v>
      </c>
      <c r="J16" s="42"/>
      <c r="K16" s="63">
        <f t="shared" si="0"/>
        <v>445000</v>
      </c>
      <c r="L16" s="65" t="s">
        <v>215</v>
      </c>
      <c r="M16" s="65" t="s">
        <v>216</v>
      </c>
      <c r="N16" s="65" t="s">
        <v>216</v>
      </c>
      <c r="O16" s="2" t="s">
        <v>221</v>
      </c>
    </row>
    <row r="17" spans="1:15" ht="56.25" x14ac:dyDescent="0.2">
      <c r="A17" s="25"/>
      <c r="B17" s="41" t="s">
        <v>7</v>
      </c>
      <c r="C17" s="45" t="s">
        <v>182</v>
      </c>
      <c r="D17" s="43"/>
      <c r="E17" s="44"/>
      <c r="F17" s="44"/>
      <c r="G17" s="44" t="s">
        <v>207</v>
      </c>
      <c r="H17" s="52" t="s">
        <v>208</v>
      </c>
      <c r="I17" s="44"/>
      <c r="J17" s="42">
        <v>312000</v>
      </c>
      <c r="K17" s="63">
        <f t="shared" si="0"/>
        <v>312000</v>
      </c>
      <c r="L17" s="65" t="s">
        <v>217</v>
      </c>
      <c r="M17" s="65"/>
      <c r="N17" s="65"/>
    </row>
    <row r="18" spans="1:15" x14ac:dyDescent="0.2">
      <c r="A18" s="24"/>
      <c r="B18" s="8"/>
      <c r="C18" s="8"/>
      <c r="D18" s="8"/>
      <c r="E18" s="8"/>
      <c r="F18" s="8"/>
      <c r="G18" s="8"/>
      <c r="H18" s="54"/>
      <c r="I18" s="31"/>
      <c r="J18" s="32"/>
      <c r="K18" s="64"/>
      <c r="L18" s="67"/>
      <c r="M18" s="67"/>
      <c r="N18" s="67"/>
    </row>
    <row r="19" spans="1:15" x14ac:dyDescent="0.2">
      <c r="A19" s="23">
        <v>411000</v>
      </c>
      <c r="B19" s="9" t="s">
        <v>0</v>
      </c>
      <c r="C19" s="9"/>
      <c r="D19" s="9"/>
      <c r="E19" s="9"/>
      <c r="F19" s="9"/>
      <c r="G19" s="9"/>
      <c r="H19" s="51"/>
      <c r="I19" s="28"/>
      <c r="J19" s="29"/>
      <c r="K19" s="64"/>
      <c r="L19" s="68"/>
      <c r="M19" s="68"/>
      <c r="N19" s="68"/>
    </row>
    <row r="20" spans="1:15" x14ac:dyDescent="0.2">
      <c r="A20" s="23"/>
      <c r="B20" s="41" t="s">
        <v>195</v>
      </c>
      <c r="C20" s="45" t="s">
        <v>74</v>
      </c>
      <c r="D20" s="43" t="s">
        <v>84</v>
      </c>
      <c r="E20" s="44" t="s">
        <v>196</v>
      </c>
      <c r="F20" s="44"/>
      <c r="G20" s="44"/>
      <c r="H20" s="52"/>
      <c r="I20" s="44"/>
      <c r="J20" s="42"/>
      <c r="K20" s="63"/>
      <c r="L20" s="65" t="s">
        <v>215</v>
      </c>
      <c r="M20" s="65" t="s">
        <v>216</v>
      </c>
      <c r="N20" s="65" t="s">
        <v>216</v>
      </c>
      <c r="O20" s="2" t="s">
        <v>221</v>
      </c>
    </row>
    <row r="21" spans="1:15" x14ac:dyDescent="0.2">
      <c r="A21" s="24"/>
      <c r="B21" s="41" t="s">
        <v>40</v>
      </c>
      <c r="C21" s="45" t="s">
        <v>74</v>
      </c>
      <c r="D21" s="43" t="s">
        <v>84</v>
      </c>
      <c r="E21" s="44">
        <v>672000</v>
      </c>
      <c r="F21" s="44">
        <v>813000</v>
      </c>
      <c r="G21" s="44"/>
      <c r="H21" s="52">
        <v>41974</v>
      </c>
      <c r="I21" s="44">
        <v>1011000</v>
      </c>
      <c r="J21" s="42"/>
      <c r="K21" s="63">
        <f t="shared" si="0"/>
        <v>1011000</v>
      </c>
      <c r="L21" s="65" t="s">
        <v>215</v>
      </c>
      <c r="M21" s="65" t="s">
        <v>216</v>
      </c>
      <c r="N21" s="65" t="s">
        <v>215</v>
      </c>
    </row>
    <row r="22" spans="1:15" x14ac:dyDescent="0.2">
      <c r="A22" s="24"/>
      <c r="B22" s="11"/>
      <c r="C22" s="11"/>
      <c r="D22" s="11"/>
      <c r="E22" s="11"/>
      <c r="F22" s="11"/>
      <c r="G22" s="11"/>
      <c r="H22" s="54"/>
      <c r="I22" s="28"/>
      <c r="J22" s="29"/>
      <c r="K22" s="64"/>
      <c r="L22" s="67"/>
      <c r="M22" s="67"/>
      <c r="N22" s="67"/>
    </row>
    <row r="23" spans="1:15" x14ac:dyDescent="0.2">
      <c r="A23" s="23">
        <v>421000</v>
      </c>
      <c r="B23" s="6" t="s">
        <v>1</v>
      </c>
      <c r="C23" s="6"/>
      <c r="D23" s="6"/>
      <c r="E23" s="6"/>
      <c r="F23" s="6"/>
      <c r="G23" s="6"/>
      <c r="H23" s="51"/>
      <c r="I23" s="28"/>
      <c r="J23" s="29"/>
      <c r="K23" s="64"/>
      <c r="L23" s="68"/>
      <c r="M23" s="68"/>
      <c r="N23" s="68"/>
    </row>
    <row r="24" spans="1:15" x14ac:dyDescent="0.2">
      <c r="A24" s="23"/>
      <c r="B24" s="41" t="s">
        <v>41</v>
      </c>
      <c r="C24" s="45"/>
      <c r="D24" s="43" t="s">
        <v>79</v>
      </c>
      <c r="E24" s="44">
        <v>37500</v>
      </c>
      <c r="F24" s="44">
        <v>45000</v>
      </c>
      <c r="G24" s="44"/>
      <c r="H24" s="52">
        <v>41974</v>
      </c>
      <c r="I24" s="44">
        <v>49000</v>
      </c>
      <c r="J24" s="42"/>
      <c r="K24" s="63">
        <f t="shared" si="0"/>
        <v>49000</v>
      </c>
      <c r="L24" s="65"/>
      <c r="M24" s="65"/>
      <c r="N24" s="65"/>
    </row>
    <row r="25" spans="1:15" x14ac:dyDescent="0.2">
      <c r="A25" s="23"/>
      <c r="B25" s="41" t="s">
        <v>9</v>
      </c>
      <c r="C25" s="45"/>
      <c r="D25" s="43" t="s">
        <v>79</v>
      </c>
      <c r="E25" s="44">
        <v>45000</v>
      </c>
      <c r="F25" s="44">
        <v>54000</v>
      </c>
      <c r="G25" s="44"/>
      <c r="H25" s="52">
        <v>41974</v>
      </c>
      <c r="I25" s="44">
        <v>58000</v>
      </c>
      <c r="J25" s="42"/>
      <c r="K25" s="63">
        <f t="shared" si="0"/>
        <v>58000</v>
      </c>
      <c r="L25" s="65"/>
      <c r="M25" s="65"/>
      <c r="N25" s="65"/>
    </row>
    <row r="26" spans="1:15" x14ac:dyDescent="0.2">
      <c r="A26" s="24"/>
      <c r="B26" s="10"/>
      <c r="C26" s="10"/>
      <c r="D26" s="10"/>
      <c r="E26" s="10"/>
      <c r="F26" s="10"/>
      <c r="G26" s="10"/>
      <c r="H26" s="54"/>
      <c r="I26" s="31"/>
      <c r="J26" s="32"/>
      <c r="K26" s="64"/>
      <c r="L26" s="67"/>
      <c r="M26" s="67"/>
      <c r="N26" s="67"/>
    </row>
    <row r="27" spans="1:15" x14ac:dyDescent="0.2">
      <c r="A27" s="23">
        <v>423000</v>
      </c>
      <c r="B27" s="6" t="s">
        <v>5</v>
      </c>
      <c r="C27" s="6"/>
      <c r="D27" s="6"/>
      <c r="E27" s="6"/>
      <c r="F27" s="6"/>
      <c r="G27" s="6"/>
      <c r="H27" s="51"/>
      <c r="I27" s="28"/>
      <c r="J27" s="29"/>
      <c r="K27" s="64"/>
      <c r="L27" s="68"/>
      <c r="M27" s="68"/>
      <c r="N27" s="68"/>
    </row>
    <row r="28" spans="1:15" x14ac:dyDescent="0.2">
      <c r="A28" s="25"/>
      <c r="B28" s="41" t="s">
        <v>147</v>
      </c>
      <c r="C28" s="45" t="s">
        <v>144</v>
      </c>
      <c r="D28" s="43" t="s">
        <v>83</v>
      </c>
      <c r="E28" s="44"/>
      <c r="F28" s="44"/>
      <c r="G28" s="44"/>
      <c r="H28" s="52"/>
      <c r="I28" s="44">
        <v>65000</v>
      </c>
      <c r="J28" s="42"/>
      <c r="K28" s="63">
        <f t="shared" si="0"/>
        <v>65000</v>
      </c>
      <c r="L28" s="65" t="s">
        <v>215</v>
      </c>
      <c r="M28" s="65" t="s">
        <v>215</v>
      </c>
      <c r="N28" s="65" t="s">
        <v>215</v>
      </c>
    </row>
    <row r="29" spans="1:15" x14ac:dyDescent="0.2">
      <c r="A29" s="25"/>
      <c r="B29" s="41" t="s">
        <v>146</v>
      </c>
      <c r="C29" s="45" t="s">
        <v>145</v>
      </c>
      <c r="D29" s="43" t="s">
        <v>83</v>
      </c>
      <c r="E29" s="44">
        <v>195000</v>
      </c>
      <c r="F29" s="44">
        <v>236000</v>
      </c>
      <c r="G29" s="44"/>
      <c r="H29" s="52">
        <v>41974</v>
      </c>
      <c r="I29" s="44">
        <v>245000</v>
      </c>
      <c r="J29" s="42"/>
      <c r="K29" s="63">
        <f t="shared" si="0"/>
        <v>245000</v>
      </c>
      <c r="L29" s="65" t="s">
        <v>215</v>
      </c>
      <c r="M29" s="65" t="s">
        <v>215</v>
      </c>
      <c r="N29" s="65" t="s">
        <v>215</v>
      </c>
    </row>
    <row r="30" spans="1:15" x14ac:dyDescent="0.2">
      <c r="A30" s="25"/>
      <c r="B30" s="3"/>
      <c r="C30" s="3"/>
      <c r="D30" s="3"/>
      <c r="E30" s="3"/>
      <c r="F30" s="3"/>
      <c r="G30" s="3"/>
      <c r="H30" s="54"/>
      <c r="I30" s="28"/>
      <c r="J30" s="29"/>
      <c r="K30" s="64"/>
      <c r="L30" s="67"/>
      <c r="M30" s="67"/>
      <c r="N30" s="67"/>
    </row>
    <row r="31" spans="1:15" x14ac:dyDescent="0.2">
      <c r="A31" s="23">
        <v>424000</v>
      </c>
      <c r="B31" s="12" t="s">
        <v>2</v>
      </c>
      <c r="C31" s="12"/>
      <c r="D31" s="12"/>
      <c r="E31" s="12"/>
      <c r="F31" s="12"/>
      <c r="G31" s="12"/>
      <c r="H31" s="51"/>
      <c r="I31" s="31"/>
      <c r="J31" s="32"/>
      <c r="K31" s="64"/>
      <c r="L31" s="68"/>
      <c r="M31" s="68"/>
      <c r="N31" s="68"/>
    </row>
    <row r="32" spans="1:15" x14ac:dyDescent="0.2">
      <c r="A32" s="24"/>
      <c r="B32" s="41" t="s">
        <v>42</v>
      </c>
      <c r="C32" s="45" t="s">
        <v>80</v>
      </c>
      <c r="D32" s="43" t="s">
        <v>83</v>
      </c>
      <c r="E32" s="44">
        <v>105000</v>
      </c>
      <c r="F32" s="44">
        <v>127000</v>
      </c>
      <c r="G32" s="44"/>
      <c r="H32" s="52">
        <v>41974</v>
      </c>
      <c r="I32" s="44">
        <v>133000</v>
      </c>
      <c r="J32" s="42">
        <v>15000</v>
      </c>
      <c r="K32" s="63">
        <f t="shared" si="0"/>
        <v>148000</v>
      </c>
      <c r="L32" s="65" t="s">
        <v>215</v>
      </c>
      <c r="M32" s="65" t="s">
        <v>215</v>
      </c>
      <c r="N32" s="65" t="s">
        <v>215</v>
      </c>
    </row>
    <row r="33" spans="1:14" x14ac:dyDescent="0.2">
      <c r="A33" s="24"/>
      <c r="B33" s="41" t="s">
        <v>81</v>
      </c>
      <c r="C33" s="45" t="s">
        <v>82</v>
      </c>
      <c r="D33" s="43" t="s">
        <v>84</v>
      </c>
      <c r="E33" s="44">
        <v>45000</v>
      </c>
      <c r="F33" s="44">
        <v>54000</v>
      </c>
      <c r="G33" s="44"/>
      <c r="H33" s="52">
        <v>41974</v>
      </c>
      <c r="I33" s="44">
        <v>58000</v>
      </c>
      <c r="J33" s="42"/>
      <c r="K33" s="63">
        <f t="shared" si="0"/>
        <v>58000</v>
      </c>
      <c r="L33" s="65" t="s">
        <v>215</v>
      </c>
      <c r="M33" s="65" t="s">
        <v>215</v>
      </c>
      <c r="N33" s="65" t="s">
        <v>215</v>
      </c>
    </row>
    <row r="34" spans="1:14" x14ac:dyDescent="0.2">
      <c r="A34" s="24"/>
      <c r="B34" s="3"/>
      <c r="C34" s="3"/>
      <c r="D34" s="3"/>
      <c r="E34" s="3"/>
      <c r="F34" s="3"/>
      <c r="G34" s="3"/>
      <c r="H34" s="54"/>
      <c r="I34" s="31"/>
      <c r="J34" s="32"/>
      <c r="K34" s="64"/>
      <c r="L34" s="67"/>
      <c r="M34" s="67"/>
      <c r="N34" s="67"/>
    </row>
    <row r="35" spans="1:14" x14ac:dyDescent="0.2">
      <c r="A35" s="24"/>
      <c r="B35" s="8"/>
      <c r="C35" s="8"/>
      <c r="D35" s="8"/>
      <c r="E35" s="8"/>
      <c r="F35" s="8"/>
      <c r="G35" s="8"/>
      <c r="H35" s="54"/>
      <c r="I35" s="31"/>
      <c r="J35" s="32"/>
      <c r="K35" s="64"/>
      <c r="L35" s="49"/>
      <c r="M35" s="49"/>
      <c r="N35" s="49"/>
    </row>
    <row r="36" spans="1:14" x14ac:dyDescent="0.2">
      <c r="A36" s="23">
        <v>452000</v>
      </c>
      <c r="B36" s="12" t="s">
        <v>14</v>
      </c>
      <c r="C36" s="12"/>
      <c r="D36" s="12"/>
      <c r="E36" s="12"/>
      <c r="F36" s="12"/>
      <c r="G36" s="12"/>
      <c r="H36" s="51"/>
      <c r="I36" s="31"/>
      <c r="J36" s="32"/>
      <c r="K36" s="64"/>
      <c r="L36" s="49"/>
      <c r="M36" s="49"/>
      <c r="N36" s="49" t="s">
        <v>222</v>
      </c>
    </row>
    <row r="37" spans="1:14" ht="22.5" x14ac:dyDescent="0.2">
      <c r="A37" s="25"/>
      <c r="B37" s="41" t="s">
        <v>201</v>
      </c>
      <c r="C37" s="45" t="s">
        <v>92</v>
      </c>
      <c r="D37" s="43" t="s">
        <v>94</v>
      </c>
      <c r="E37" s="44">
        <v>250000</v>
      </c>
      <c r="F37" s="44">
        <v>303000</v>
      </c>
      <c r="G37" s="44"/>
      <c r="H37" s="52">
        <v>41974</v>
      </c>
      <c r="I37" s="44">
        <v>379000</v>
      </c>
      <c r="J37" s="42">
        <v>82000</v>
      </c>
      <c r="K37" s="63">
        <f t="shared" si="0"/>
        <v>461000</v>
      </c>
      <c r="L37" s="65" t="s">
        <v>215</v>
      </c>
      <c r="M37" s="65" t="s">
        <v>214</v>
      </c>
      <c r="N37" s="65"/>
    </row>
    <row r="38" spans="1:14" x14ac:dyDescent="0.2">
      <c r="A38" s="24"/>
      <c r="B38" s="41" t="s">
        <v>91</v>
      </c>
      <c r="C38" s="45" t="s">
        <v>89</v>
      </c>
      <c r="D38" s="43" t="s">
        <v>83</v>
      </c>
      <c r="E38" s="44">
        <v>65000</v>
      </c>
      <c r="F38" s="44">
        <v>79000</v>
      </c>
      <c r="G38" s="44"/>
      <c r="H38" s="52">
        <v>41974</v>
      </c>
      <c r="I38" s="44">
        <v>101000</v>
      </c>
      <c r="J38" s="42"/>
      <c r="K38" s="63">
        <f t="shared" si="0"/>
        <v>101000</v>
      </c>
      <c r="L38" s="65" t="s">
        <v>215</v>
      </c>
      <c r="M38" s="65" t="s">
        <v>214</v>
      </c>
      <c r="N38" s="65"/>
    </row>
    <row r="39" spans="1:14" s="4" customFormat="1" ht="11.25" customHeight="1" x14ac:dyDescent="0.2">
      <c r="A39" s="27"/>
      <c r="B39" s="41" t="s">
        <v>93</v>
      </c>
      <c r="C39" s="45" t="s">
        <v>89</v>
      </c>
      <c r="D39" s="43" t="s">
        <v>83</v>
      </c>
      <c r="E39" s="44">
        <v>65000</v>
      </c>
      <c r="F39" s="44">
        <v>79000</v>
      </c>
      <c r="G39" s="44"/>
      <c r="H39" s="52">
        <v>41974</v>
      </c>
      <c r="I39" s="44">
        <v>101000</v>
      </c>
      <c r="J39" s="42"/>
      <c r="K39" s="63">
        <f t="shared" si="0"/>
        <v>101000</v>
      </c>
      <c r="L39" s="65" t="s">
        <v>215</v>
      </c>
      <c r="M39" s="65" t="s">
        <v>214</v>
      </c>
      <c r="N39" s="66"/>
    </row>
    <row r="40" spans="1:14" x14ac:dyDescent="0.2">
      <c r="A40" s="24"/>
      <c r="B40" s="41" t="s">
        <v>88</v>
      </c>
      <c r="C40" s="45" t="s">
        <v>87</v>
      </c>
      <c r="D40" s="43" t="s">
        <v>83</v>
      </c>
      <c r="E40" s="44">
        <v>66000</v>
      </c>
      <c r="F40" s="44">
        <v>80000</v>
      </c>
      <c r="G40" s="44"/>
      <c r="H40" s="52">
        <v>41974</v>
      </c>
      <c r="I40" s="44">
        <v>102000</v>
      </c>
      <c r="J40" s="42"/>
      <c r="K40" s="63">
        <f t="shared" si="0"/>
        <v>102000</v>
      </c>
      <c r="L40" s="65" t="s">
        <v>215</v>
      </c>
      <c r="M40" s="65" t="s">
        <v>214</v>
      </c>
      <c r="N40" s="65"/>
    </row>
    <row r="41" spans="1:14" x14ac:dyDescent="0.2">
      <c r="A41" s="24"/>
      <c r="B41" s="41" t="s">
        <v>90</v>
      </c>
      <c r="C41" s="45" t="s">
        <v>89</v>
      </c>
      <c r="D41" s="43" t="s">
        <v>83</v>
      </c>
      <c r="E41" s="44">
        <v>84500</v>
      </c>
      <c r="F41" s="44">
        <v>102000</v>
      </c>
      <c r="G41" s="44"/>
      <c r="H41" s="52">
        <v>41974</v>
      </c>
      <c r="I41" s="44">
        <v>130000</v>
      </c>
      <c r="J41" s="42"/>
      <c r="K41" s="63">
        <f t="shared" si="0"/>
        <v>130000</v>
      </c>
      <c r="L41" s="65" t="s">
        <v>215</v>
      </c>
      <c r="M41" s="65" t="s">
        <v>214</v>
      </c>
      <c r="N41" s="65"/>
    </row>
    <row r="42" spans="1:14" x14ac:dyDescent="0.2">
      <c r="A42" s="24"/>
      <c r="B42" s="41" t="s">
        <v>95</v>
      </c>
      <c r="C42" s="45" t="s">
        <v>89</v>
      </c>
      <c r="D42" s="43" t="s">
        <v>84</v>
      </c>
      <c r="E42" s="44">
        <v>65000</v>
      </c>
      <c r="F42" s="44">
        <v>79000</v>
      </c>
      <c r="G42" s="44"/>
      <c r="H42" s="52">
        <v>41974</v>
      </c>
      <c r="I42" s="44">
        <v>101000</v>
      </c>
      <c r="J42" s="42"/>
      <c r="K42" s="63">
        <f t="shared" si="0"/>
        <v>101000</v>
      </c>
      <c r="L42" s="65" t="s">
        <v>215</v>
      </c>
      <c r="M42" s="65" t="s">
        <v>214</v>
      </c>
      <c r="N42" s="65"/>
    </row>
    <row r="43" spans="1:14" x14ac:dyDescent="0.2">
      <c r="A43" s="25"/>
      <c r="B43" s="41" t="s">
        <v>105</v>
      </c>
      <c r="C43" s="45" t="s">
        <v>106</v>
      </c>
      <c r="D43" s="43" t="s">
        <v>83</v>
      </c>
      <c r="E43" s="44">
        <v>187500</v>
      </c>
      <c r="F43" s="44">
        <v>227000</v>
      </c>
      <c r="G43" s="44"/>
      <c r="H43" s="52">
        <v>41974</v>
      </c>
      <c r="I43" s="44">
        <v>284000</v>
      </c>
      <c r="J43" s="42"/>
      <c r="K43" s="63">
        <f t="shared" si="0"/>
        <v>284000</v>
      </c>
      <c r="L43" s="65" t="s">
        <v>215</v>
      </c>
      <c r="M43" s="65" t="s">
        <v>214</v>
      </c>
      <c r="N43" s="65"/>
    </row>
    <row r="44" spans="1:14" x14ac:dyDescent="0.2">
      <c r="A44" s="24"/>
      <c r="B44" s="41" t="s">
        <v>109</v>
      </c>
      <c r="C44" s="45" t="s">
        <v>110</v>
      </c>
      <c r="D44" s="43" t="s">
        <v>83</v>
      </c>
      <c r="E44" s="44">
        <v>319800</v>
      </c>
      <c r="F44" s="44">
        <v>387000</v>
      </c>
      <c r="G44" s="44"/>
      <c r="H44" s="52">
        <v>41974</v>
      </c>
      <c r="I44" s="44">
        <v>483000</v>
      </c>
      <c r="J44" s="42"/>
      <c r="K44" s="63">
        <f t="shared" si="0"/>
        <v>483000</v>
      </c>
      <c r="L44" s="65" t="s">
        <v>215</v>
      </c>
      <c r="M44" s="65" t="s">
        <v>214</v>
      </c>
      <c r="N44" s="65"/>
    </row>
    <row r="45" spans="1:14" x14ac:dyDescent="0.2">
      <c r="A45" s="24"/>
      <c r="B45" s="41" t="s">
        <v>111</v>
      </c>
      <c r="C45" s="45" t="s">
        <v>112</v>
      </c>
      <c r="D45" s="43" t="s">
        <v>83</v>
      </c>
      <c r="E45" s="44">
        <v>480000</v>
      </c>
      <c r="F45" s="44">
        <v>581000</v>
      </c>
      <c r="G45" s="44"/>
      <c r="H45" s="52">
        <v>41974</v>
      </c>
      <c r="I45" s="44">
        <v>724000</v>
      </c>
      <c r="J45" s="42"/>
      <c r="K45" s="63">
        <f t="shared" si="0"/>
        <v>724000</v>
      </c>
      <c r="L45" s="65" t="s">
        <v>215</v>
      </c>
      <c r="M45" s="65" t="s">
        <v>214</v>
      </c>
      <c r="N45" s="65"/>
    </row>
    <row r="46" spans="1:14" x14ac:dyDescent="0.2">
      <c r="A46" s="25"/>
      <c r="B46" s="41" t="s">
        <v>39</v>
      </c>
      <c r="C46" s="45" t="s">
        <v>113</v>
      </c>
      <c r="D46" s="43" t="s">
        <v>83</v>
      </c>
      <c r="E46" s="44">
        <v>48750</v>
      </c>
      <c r="F46" s="44">
        <v>59000</v>
      </c>
      <c r="G46" s="44"/>
      <c r="H46" s="52">
        <v>41974</v>
      </c>
      <c r="I46" s="44">
        <v>75000</v>
      </c>
      <c r="J46" s="42"/>
      <c r="K46" s="63">
        <f t="shared" si="0"/>
        <v>75000</v>
      </c>
      <c r="L46" s="65" t="s">
        <v>215</v>
      </c>
      <c r="M46" s="65" t="s">
        <v>214</v>
      </c>
      <c r="N46" s="65"/>
    </row>
    <row r="47" spans="1:14" x14ac:dyDescent="0.2">
      <c r="A47" s="24"/>
      <c r="B47" s="41" t="s">
        <v>103</v>
      </c>
      <c r="C47" s="45" t="s">
        <v>104</v>
      </c>
      <c r="D47" s="43" t="s">
        <v>83</v>
      </c>
      <c r="E47" s="44">
        <v>218750</v>
      </c>
      <c r="F47" s="44">
        <v>265000</v>
      </c>
      <c r="G47" s="44"/>
      <c r="H47" s="52">
        <v>41974</v>
      </c>
      <c r="I47" s="44">
        <v>331000</v>
      </c>
      <c r="J47" s="42"/>
      <c r="K47" s="63">
        <f t="shared" si="0"/>
        <v>331000</v>
      </c>
      <c r="L47" s="65" t="s">
        <v>215</v>
      </c>
      <c r="M47" s="65" t="s">
        <v>214</v>
      </c>
      <c r="N47" s="65"/>
    </row>
    <row r="48" spans="1:14" x14ac:dyDescent="0.2">
      <c r="A48" s="24"/>
      <c r="B48" s="41" t="s">
        <v>107</v>
      </c>
      <c r="C48" s="45" t="s">
        <v>108</v>
      </c>
      <c r="D48" s="43" t="s">
        <v>83</v>
      </c>
      <c r="E48" s="44">
        <v>585000</v>
      </c>
      <c r="F48" s="44">
        <v>707000</v>
      </c>
      <c r="G48" s="44"/>
      <c r="H48" s="52">
        <v>41974</v>
      </c>
      <c r="I48" s="44">
        <v>879000</v>
      </c>
      <c r="J48" s="42"/>
      <c r="K48" s="63">
        <f t="shared" si="0"/>
        <v>879000</v>
      </c>
      <c r="L48" s="65" t="s">
        <v>215</v>
      </c>
      <c r="M48" s="65" t="s">
        <v>214</v>
      </c>
      <c r="N48" s="65" t="s">
        <v>212</v>
      </c>
    </row>
    <row r="49" spans="1:14" x14ac:dyDescent="0.2">
      <c r="A49" s="24"/>
      <c r="B49" s="41" t="s">
        <v>198</v>
      </c>
      <c r="C49" s="45" t="s">
        <v>114</v>
      </c>
      <c r="D49" s="43" t="s">
        <v>83</v>
      </c>
      <c r="E49" s="44">
        <f>250000+39000</f>
        <v>289000</v>
      </c>
      <c r="F49" s="44">
        <f>303000+47000</f>
        <v>350000</v>
      </c>
      <c r="G49" s="44"/>
      <c r="H49" s="52">
        <v>41974</v>
      </c>
      <c r="I49" s="44">
        <v>427000</v>
      </c>
      <c r="J49" s="42"/>
      <c r="K49" s="63">
        <f t="shared" si="0"/>
        <v>427000</v>
      </c>
      <c r="L49" s="65" t="s">
        <v>215</v>
      </c>
      <c r="M49" s="65" t="s">
        <v>214</v>
      </c>
      <c r="N49" s="65"/>
    </row>
    <row r="50" spans="1:14" x14ac:dyDescent="0.2">
      <c r="A50" s="25"/>
      <c r="B50" s="41" t="s">
        <v>116</v>
      </c>
      <c r="C50" s="45" t="s">
        <v>115</v>
      </c>
      <c r="D50" s="43"/>
      <c r="E50" s="44"/>
      <c r="F50" s="44"/>
      <c r="G50" s="44"/>
      <c r="H50" s="52"/>
      <c r="I50" s="44">
        <v>118000</v>
      </c>
      <c r="J50" s="42"/>
      <c r="K50" s="63">
        <f t="shared" si="0"/>
        <v>118000</v>
      </c>
      <c r="L50" s="65" t="s">
        <v>215</v>
      </c>
      <c r="M50" s="65" t="s">
        <v>214</v>
      </c>
      <c r="N50" s="65" t="s">
        <v>225</v>
      </c>
    </row>
    <row r="51" spans="1:14" x14ac:dyDescent="0.2">
      <c r="A51" s="25"/>
      <c r="B51" s="3"/>
      <c r="C51" s="3"/>
      <c r="D51" s="3"/>
      <c r="E51" s="3"/>
      <c r="F51" s="3"/>
      <c r="G51" s="3"/>
      <c r="H51" s="54"/>
      <c r="I51" s="31"/>
      <c r="J51" s="32"/>
      <c r="K51" s="64"/>
      <c r="L51" s="67"/>
      <c r="M51" s="67"/>
      <c r="N51" s="67"/>
    </row>
    <row r="52" spans="1:14" x14ac:dyDescent="0.2">
      <c r="A52" s="23">
        <v>452001</v>
      </c>
      <c r="B52" s="6" t="s">
        <v>3</v>
      </c>
      <c r="C52" s="6"/>
      <c r="D52" s="6"/>
      <c r="E52" s="6"/>
      <c r="F52" s="6"/>
      <c r="G52" s="6"/>
      <c r="H52" s="51"/>
      <c r="I52" s="31"/>
      <c r="J52" s="32"/>
      <c r="K52" s="64"/>
      <c r="L52" s="68"/>
      <c r="M52" s="68"/>
      <c r="N52" s="68"/>
    </row>
    <row r="53" spans="1:14" x14ac:dyDescent="0.2">
      <c r="A53" s="25"/>
      <c r="B53" s="41" t="s">
        <v>43</v>
      </c>
      <c r="C53" s="45" t="s">
        <v>96</v>
      </c>
      <c r="D53" s="43" t="s">
        <v>83</v>
      </c>
      <c r="E53" s="44">
        <v>585000</v>
      </c>
      <c r="F53" s="44">
        <v>708000</v>
      </c>
      <c r="G53" s="44">
        <v>72000</v>
      </c>
      <c r="H53" s="52">
        <v>41974</v>
      </c>
      <c r="I53" s="44">
        <v>881000</v>
      </c>
      <c r="J53" s="42">
        <v>95000</v>
      </c>
      <c r="K53" s="63">
        <f t="shared" si="0"/>
        <v>976000</v>
      </c>
      <c r="L53" s="65" t="s">
        <v>215</v>
      </c>
      <c r="M53" s="65" t="s">
        <v>215</v>
      </c>
      <c r="N53" s="65" t="s">
        <v>223</v>
      </c>
    </row>
    <row r="54" spans="1:14" x14ac:dyDescent="0.2">
      <c r="A54" s="25"/>
      <c r="B54" s="41" t="s">
        <v>44</v>
      </c>
      <c r="C54" s="45" t="s">
        <v>96</v>
      </c>
      <c r="D54" s="43" t="s">
        <v>83</v>
      </c>
      <c r="E54" s="44">
        <v>581500</v>
      </c>
      <c r="F54" s="44">
        <v>704000</v>
      </c>
      <c r="G54" s="44">
        <v>106000</v>
      </c>
      <c r="H54" s="52">
        <v>41974</v>
      </c>
      <c r="I54" s="44">
        <v>876000</v>
      </c>
      <c r="J54" s="42">
        <v>127000</v>
      </c>
      <c r="K54" s="63">
        <f t="shared" si="0"/>
        <v>1003000</v>
      </c>
      <c r="L54" s="65" t="s">
        <v>215</v>
      </c>
      <c r="M54" s="65" t="s">
        <v>215</v>
      </c>
      <c r="N54" s="65" t="s">
        <v>215</v>
      </c>
    </row>
    <row r="55" spans="1:14" x14ac:dyDescent="0.2">
      <c r="A55" s="25"/>
      <c r="B55" s="41" t="s">
        <v>199</v>
      </c>
      <c r="C55" s="45" t="s">
        <v>99</v>
      </c>
      <c r="D55" s="43" t="s">
        <v>100</v>
      </c>
      <c r="E55" s="44">
        <v>2750000</v>
      </c>
      <c r="F55" s="44">
        <v>3327500</v>
      </c>
      <c r="G55" s="44">
        <v>162000</v>
      </c>
      <c r="H55" s="52">
        <v>41974</v>
      </c>
      <c r="I55" s="44">
        <v>4131000</v>
      </c>
      <c r="J55" s="42">
        <v>194000</v>
      </c>
      <c r="K55" s="63">
        <f t="shared" si="0"/>
        <v>4325000</v>
      </c>
      <c r="L55" s="65" t="s">
        <v>215</v>
      </c>
      <c r="M55" s="65" t="s">
        <v>215</v>
      </c>
      <c r="N55" s="65" t="s">
        <v>215</v>
      </c>
    </row>
    <row r="56" spans="1:14" x14ac:dyDescent="0.2">
      <c r="A56" s="25"/>
      <c r="B56" s="41" t="s">
        <v>97</v>
      </c>
      <c r="C56" s="45" t="s">
        <v>98</v>
      </c>
      <c r="D56" s="43"/>
      <c r="E56" s="44"/>
      <c r="F56" s="44"/>
      <c r="G56" s="44">
        <v>44114</v>
      </c>
      <c r="H56" s="52">
        <v>41974</v>
      </c>
      <c r="I56" s="44"/>
      <c r="J56" s="42">
        <v>59000</v>
      </c>
      <c r="K56" s="63">
        <f t="shared" si="0"/>
        <v>59000</v>
      </c>
      <c r="L56" s="65" t="s">
        <v>215</v>
      </c>
      <c r="M56" s="65" t="s">
        <v>215</v>
      </c>
      <c r="N56" s="65" t="s">
        <v>215</v>
      </c>
    </row>
    <row r="57" spans="1:14" x14ac:dyDescent="0.2">
      <c r="A57" s="25"/>
      <c r="B57" s="3"/>
      <c r="C57" s="3"/>
      <c r="D57" s="3"/>
      <c r="E57" s="3"/>
      <c r="F57" s="3"/>
      <c r="G57" s="3"/>
      <c r="H57" s="54"/>
      <c r="I57" s="31"/>
      <c r="J57" s="32"/>
      <c r="K57" s="64"/>
      <c r="L57" s="67"/>
      <c r="M57" s="67"/>
      <c r="N57" s="67"/>
    </row>
    <row r="58" spans="1:14" x14ac:dyDescent="0.2">
      <c r="A58" s="23">
        <v>452002</v>
      </c>
      <c r="B58" s="6" t="s">
        <v>24</v>
      </c>
      <c r="C58" s="6"/>
      <c r="D58" s="6"/>
      <c r="E58" s="6"/>
      <c r="F58" s="6"/>
      <c r="G58" s="6"/>
      <c r="H58" s="51"/>
      <c r="I58" s="28"/>
      <c r="J58" s="29"/>
      <c r="K58" s="64"/>
      <c r="L58" s="68"/>
      <c r="M58" s="68"/>
      <c r="N58" s="68"/>
    </row>
    <row r="59" spans="1:14" ht="45" x14ac:dyDescent="0.2">
      <c r="A59" s="25"/>
      <c r="B59" s="41" t="s">
        <v>101</v>
      </c>
      <c r="C59" s="45" t="s">
        <v>102</v>
      </c>
      <c r="D59" s="43" t="s">
        <v>84</v>
      </c>
      <c r="E59" s="44">
        <v>3175200</v>
      </c>
      <c r="F59" s="44">
        <v>3842000</v>
      </c>
      <c r="G59" s="44"/>
      <c r="H59" s="52">
        <v>41974</v>
      </c>
      <c r="I59" s="44">
        <v>4767000</v>
      </c>
      <c r="J59" s="42"/>
      <c r="K59" s="63">
        <f t="shared" si="0"/>
        <v>4767000</v>
      </c>
      <c r="L59" s="65" t="s">
        <v>214</v>
      </c>
      <c r="M59" s="65" t="s">
        <v>214</v>
      </c>
      <c r="N59" s="65" t="s">
        <v>224</v>
      </c>
    </row>
    <row r="60" spans="1:14" x14ac:dyDescent="0.2">
      <c r="A60" s="25"/>
      <c r="B60" s="10"/>
      <c r="C60" s="10"/>
      <c r="D60" s="10"/>
      <c r="E60" s="10"/>
      <c r="F60" s="10"/>
      <c r="G60" s="10"/>
      <c r="H60" s="54"/>
      <c r="I60" s="33"/>
      <c r="J60" s="34"/>
      <c r="K60" s="64"/>
      <c r="L60" s="67"/>
      <c r="M60" s="67"/>
      <c r="N60" s="67"/>
    </row>
    <row r="61" spans="1:14" x14ac:dyDescent="0.2">
      <c r="A61" s="25"/>
      <c r="B61" s="3"/>
      <c r="C61" s="3"/>
      <c r="D61" s="3"/>
      <c r="E61" s="3"/>
      <c r="F61" s="3"/>
      <c r="G61" s="3"/>
      <c r="H61" s="54"/>
      <c r="I61" s="28"/>
      <c r="J61" s="29"/>
      <c r="K61" s="64"/>
      <c r="L61" s="49"/>
      <c r="M61" s="49"/>
      <c r="N61" s="49"/>
    </row>
    <row r="62" spans="1:14" x14ac:dyDescent="0.2">
      <c r="A62" s="23">
        <v>453000</v>
      </c>
      <c r="B62" s="6" t="s">
        <v>16</v>
      </c>
      <c r="C62" s="6"/>
      <c r="D62" s="6"/>
      <c r="E62" s="6"/>
      <c r="F62" s="6"/>
      <c r="G62" s="6"/>
      <c r="H62" s="51"/>
      <c r="I62" s="28"/>
      <c r="J62" s="29"/>
      <c r="K62" s="64"/>
      <c r="L62" s="68"/>
      <c r="M62" s="68"/>
      <c r="N62" s="68"/>
    </row>
    <row r="63" spans="1:14" x14ac:dyDescent="0.2">
      <c r="A63" s="25"/>
      <c r="B63" s="41" t="s">
        <v>119</v>
      </c>
      <c r="C63" s="45" t="s">
        <v>117</v>
      </c>
      <c r="D63" s="43" t="s">
        <v>121</v>
      </c>
      <c r="E63" s="44">
        <v>25000</v>
      </c>
      <c r="F63" s="44">
        <v>30000</v>
      </c>
      <c r="G63" s="44"/>
      <c r="H63" s="52">
        <v>41974</v>
      </c>
      <c r="I63" s="44">
        <v>34000</v>
      </c>
      <c r="J63" s="42"/>
      <c r="K63" s="63">
        <f t="shared" si="0"/>
        <v>34000</v>
      </c>
      <c r="L63" s="65" t="s">
        <v>215</v>
      </c>
      <c r="M63" s="65" t="s">
        <v>215</v>
      </c>
      <c r="N63" s="65" t="s">
        <v>215</v>
      </c>
    </row>
    <row r="64" spans="1:14" x14ac:dyDescent="0.2">
      <c r="A64" s="25"/>
      <c r="B64" s="41" t="s">
        <v>118</v>
      </c>
      <c r="C64" s="45" t="s">
        <v>117</v>
      </c>
      <c r="D64" s="43" t="s">
        <v>94</v>
      </c>
      <c r="E64" s="44">
        <v>30100</v>
      </c>
      <c r="F64" s="44">
        <v>36000</v>
      </c>
      <c r="G64" s="44"/>
      <c r="H64" s="52">
        <v>41974</v>
      </c>
      <c r="I64" s="44">
        <v>40000</v>
      </c>
      <c r="J64" s="42"/>
      <c r="K64" s="63">
        <f t="shared" ref="K64:K123" si="1">SUM(I64:J64)</f>
        <v>40000</v>
      </c>
      <c r="L64" s="65" t="s">
        <v>215</v>
      </c>
      <c r="M64" s="65" t="s">
        <v>215</v>
      </c>
      <c r="N64" s="65" t="s">
        <v>215</v>
      </c>
    </row>
    <row r="65" spans="1:14" x14ac:dyDescent="0.2">
      <c r="A65" s="25"/>
      <c r="B65" s="41" t="s">
        <v>120</v>
      </c>
      <c r="C65" s="45" t="s">
        <v>117</v>
      </c>
      <c r="D65" s="43" t="s">
        <v>122</v>
      </c>
      <c r="E65" s="44"/>
      <c r="F65" s="44" t="s">
        <v>207</v>
      </c>
      <c r="G65" s="44"/>
      <c r="H65" s="52" t="s">
        <v>208</v>
      </c>
      <c r="I65" s="44">
        <v>34000</v>
      </c>
      <c r="J65" s="42"/>
      <c r="K65" s="63">
        <f t="shared" si="1"/>
        <v>34000</v>
      </c>
      <c r="L65" s="65" t="s">
        <v>215</v>
      </c>
      <c r="M65" s="65" t="s">
        <v>215</v>
      </c>
      <c r="N65" s="65" t="s">
        <v>215</v>
      </c>
    </row>
    <row r="66" spans="1:14" x14ac:dyDescent="0.2">
      <c r="A66" s="25"/>
      <c r="B66" s="10"/>
      <c r="C66" s="10"/>
      <c r="D66" s="10"/>
      <c r="E66" s="10"/>
      <c r="F66" s="10"/>
      <c r="G66" s="10"/>
      <c r="H66" s="54"/>
      <c r="I66" s="33"/>
      <c r="J66" s="34"/>
      <c r="K66" s="64"/>
      <c r="L66" s="67"/>
      <c r="M66" s="67"/>
      <c r="N66" s="67"/>
    </row>
    <row r="67" spans="1:14" x14ac:dyDescent="0.2">
      <c r="A67" s="23">
        <v>455000</v>
      </c>
      <c r="B67" s="6" t="s">
        <v>4</v>
      </c>
      <c r="C67" s="6"/>
      <c r="D67" s="6"/>
      <c r="E67" s="6"/>
      <c r="F67" s="6"/>
      <c r="G67" s="6"/>
      <c r="H67" s="51"/>
      <c r="I67" s="28"/>
      <c r="J67" s="29"/>
      <c r="K67" s="64"/>
      <c r="L67" s="68"/>
      <c r="M67" s="68"/>
      <c r="N67" s="68"/>
    </row>
    <row r="68" spans="1:14" ht="22.5" x14ac:dyDescent="0.2">
      <c r="A68" s="25"/>
      <c r="B68" s="41" t="s">
        <v>124</v>
      </c>
      <c r="C68" s="45" t="s">
        <v>123</v>
      </c>
      <c r="D68" s="43" t="s">
        <v>84</v>
      </c>
      <c r="E68" s="44">
        <f>3099000+62000</f>
        <v>3161000</v>
      </c>
      <c r="F68" s="44">
        <f>3750000+75000</f>
        <v>3825000</v>
      </c>
      <c r="G68" s="44"/>
      <c r="H68" s="52">
        <v>41974</v>
      </c>
      <c r="I68" s="44">
        <v>4747000</v>
      </c>
      <c r="J68" s="42"/>
      <c r="K68" s="63">
        <f t="shared" si="1"/>
        <v>4747000</v>
      </c>
      <c r="L68" s="65" t="s">
        <v>215</v>
      </c>
      <c r="M68" s="65" t="s">
        <v>215</v>
      </c>
      <c r="N68" s="65" t="s">
        <v>215</v>
      </c>
    </row>
    <row r="69" spans="1:14" ht="22.5" x14ac:dyDescent="0.2">
      <c r="A69" s="25"/>
      <c r="B69" s="41" t="s">
        <v>131</v>
      </c>
      <c r="C69" s="45" t="s">
        <v>123</v>
      </c>
      <c r="D69" s="43" t="s">
        <v>84</v>
      </c>
      <c r="E69" s="44">
        <f>2727500+52000</f>
        <v>2779500</v>
      </c>
      <c r="F69" s="44">
        <f>3300000+62000</f>
        <v>3362000</v>
      </c>
      <c r="G69" s="44"/>
      <c r="H69" s="52">
        <v>41974</v>
      </c>
      <c r="I69" s="44">
        <v>4173000</v>
      </c>
      <c r="J69" s="42"/>
      <c r="K69" s="63">
        <f t="shared" si="1"/>
        <v>4173000</v>
      </c>
      <c r="L69" s="65" t="s">
        <v>215</v>
      </c>
      <c r="M69" s="65" t="s">
        <v>215</v>
      </c>
      <c r="N69" s="65" t="s">
        <v>215</v>
      </c>
    </row>
    <row r="70" spans="1:14" x14ac:dyDescent="0.2">
      <c r="A70" s="25"/>
      <c r="B70" s="41" t="s">
        <v>130</v>
      </c>
      <c r="C70" s="45" t="s">
        <v>126</v>
      </c>
      <c r="D70" s="43"/>
      <c r="E70" s="44">
        <f>413250+37000</f>
        <v>450250</v>
      </c>
      <c r="F70" s="44">
        <f>500000+45000</f>
        <v>545000</v>
      </c>
      <c r="G70" s="44"/>
      <c r="H70" s="52">
        <v>41974</v>
      </c>
      <c r="I70" s="44">
        <v>678000</v>
      </c>
      <c r="J70" s="42"/>
      <c r="K70" s="63">
        <f t="shared" si="1"/>
        <v>678000</v>
      </c>
      <c r="L70" s="65" t="s">
        <v>215</v>
      </c>
      <c r="M70" s="65" t="s">
        <v>215</v>
      </c>
      <c r="N70" s="65" t="s">
        <v>215</v>
      </c>
    </row>
    <row r="71" spans="1:14" ht="22.5" x14ac:dyDescent="0.2">
      <c r="A71" s="25"/>
      <c r="B71" s="41" t="s">
        <v>128</v>
      </c>
      <c r="C71" s="45" t="s">
        <v>129</v>
      </c>
      <c r="D71" s="43" t="s">
        <v>84</v>
      </c>
      <c r="E71" s="44">
        <f>124000+32000</f>
        <v>156000</v>
      </c>
      <c r="F71" s="44">
        <f>150000+39000</f>
        <v>189000</v>
      </c>
      <c r="G71" s="44"/>
      <c r="H71" s="52">
        <v>41974</v>
      </c>
      <c r="I71" s="44">
        <v>238000</v>
      </c>
      <c r="J71" s="42"/>
      <c r="K71" s="63">
        <f t="shared" si="1"/>
        <v>238000</v>
      </c>
      <c r="L71" s="65" t="s">
        <v>215</v>
      </c>
      <c r="M71" s="65" t="s">
        <v>215</v>
      </c>
      <c r="N71" s="65" t="s">
        <v>215</v>
      </c>
    </row>
    <row r="72" spans="1:14" x14ac:dyDescent="0.2">
      <c r="A72" s="25"/>
      <c r="B72" s="41" t="s">
        <v>125</v>
      </c>
      <c r="C72" s="45" t="s">
        <v>126</v>
      </c>
      <c r="D72" s="43"/>
      <c r="E72" s="44">
        <v>42000</v>
      </c>
      <c r="F72" s="44">
        <v>51000</v>
      </c>
      <c r="G72" s="44"/>
      <c r="H72" s="52">
        <v>41974</v>
      </c>
      <c r="I72" s="44">
        <v>66000</v>
      </c>
      <c r="J72" s="42"/>
      <c r="K72" s="63">
        <f t="shared" si="1"/>
        <v>66000</v>
      </c>
      <c r="L72" s="65" t="s">
        <v>215</v>
      </c>
      <c r="M72" s="65" t="s">
        <v>215</v>
      </c>
      <c r="N72" s="65" t="s">
        <v>215</v>
      </c>
    </row>
    <row r="73" spans="1:14" x14ac:dyDescent="0.2">
      <c r="A73" s="25"/>
      <c r="B73" s="41" t="s">
        <v>127</v>
      </c>
      <c r="C73" s="45" t="s">
        <v>126</v>
      </c>
      <c r="D73" s="43"/>
      <c r="E73" s="44">
        <v>27000</v>
      </c>
      <c r="F73" s="44">
        <v>33000</v>
      </c>
      <c r="G73" s="44"/>
      <c r="H73" s="52">
        <v>41974</v>
      </c>
      <c r="I73" s="44">
        <v>44000</v>
      </c>
      <c r="J73" s="42"/>
      <c r="K73" s="63">
        <f t="shared" si="1"/>
        <v>44000</v>
      </c>
      <c r="L73" s="65" t="s">
        <v>215</v>
      </c>
      <c r="M73" s="65" t="s">
        <v>215</v>
      </c>
      <c r="N73" s="65" t="s">
        <v>215</v>
      </c>
    </row>
    <row r="74" spans="1:14" s="49" customFormat="1" x14ac:dyDescent="0.2">
      <c r="A74" s="25"/>
      <c r="B74" s="7"/>
      <c r="C74" s="7"/>
      <c r="D74" s="7"/>
      <c r="E74" s="48"/>
      <c r="F74" s="48"/>
      <c r="G74" s="35"/>
      <c r="H74" s="54"/>
      <c r="I74" s="35"/>
      <c r="J74" s="35"/>
      <c r="K74" s="35"/>
      <c r="L74" s="65"/>
      <c r="M74" s="65"/>
      <c r="N74" s="65"/>
    </row>
    <row r="75" spans="1:14" x14ac:dyDescent="0.2">
      <c r="A75" s="25"/>
      <c r="B75" s="41" t="s">
        <v>62</v>
      </c>
      <c r="C75" s="45" t="s">
        <v>76</v>
      </c>
      <c r="D75" s="43" t="s">
        <v>78</v>
      </c>
      <c r="E75" s="44"/>
      <c r="F75" s="44">
        <v>841000</v>
      </c>
      <c r="G75" s="44"/>
      <c r="H75" s="52" t="s">
        <v>208</v>
      </c>
      <c r="I75" s="44">
        <v>1088000</v>
      </c>
      <c r="J75" s="42"/>
      <c r="K75" s="63">
        <f t="shared" si="1"/>
        <v>1088000</v>
      </c>
      <c r="L75" s="65" t="s">
        <v>215</v>
      </c>
      <c r="M75" s="65" t="s">
        <v>215</v>
      </c>
      <c r="N75" s="65" t="s">
        <v>215</v>
      </c>
    </row>
    <row r="76" spans="1:14" x14ac:dyDescent="0.2">
      <c r="A76" s="25"/>
      <c r="B76" s="41" t="s">
        <v>61</v>
      </c>
      <c r="C76" s="45" t="s">
        <v>76</v>
      </c>
      <c r="D76" s="43" t="s">
        <v>77</v>
      </c>
      <c r="E76" s="44"/>
      <c r="F76" s="44">
        <v>703000</v>
      </c>
      <c r="G76" s="44"/>
      <c r="H76" s="52" t="s">
        <v>208</v>
      </c>
      <c r="I76" s="44">
        <v>900000</v>
      </c>
      <c r="J76" s="42"/>
      <c r="K76" s="63">
        <f t="shared" si="1"/>
        <v>900000</v>
      </c>
      <c r="L76" s="65" t="s">
        <v>215</v>
      </c>
      <c r="M76" s="65" t="s">
        <v>215</v>
      </c>
      <c r="N76" s="65" t="s">
        <v>215</v>
      </c>
    </row>
    <row r="77" spans="1:14" x14ac:dyDescent="0.2">
      <c r="A77" s="25"/>
      <c r="B77" s="41" t="s">
        <v>63</v>
      </c>
      <c r="C77" s="45" t="s">
        <v>76</v>
      </c>
      <c r="D77" s="43" t="s">
        <v>78</v>
      </c>
      <c r="E77" s="44"/>
      <c r="F77" s="44">
        <v>959000</v>
      </c>
      <c r="G77" s="44"/>
      <c r="H77" s="52" t="s">
        <v>208</v>
      </c>
      <c r="I77" s="44">
        <v>1217000</v>
      </c>
      <c r="J77" s="42"/>
      <c r="K77" s="63">
        <f t="shared" si="1"/>
        <v>1217000</v>
      </c>
      <c r="L77" s="65" t="s">
        <v>215</v>
      </c>
      <c r="M77" s="65" t="s">
        <v>215</v>
      </c>
      <c r="N77" s="65" t="s">
        <v>215</v>
      </c>
    </row>
    <row r="78" spans="1:14" x14ac:dyDescent="0.2">
      <c r="A78" s="25"/>
      <c r="B78" s="7"/>
      <c r="C78" s="7"/>
      <c r="D78" s="7"/>
      <c r="E78" s="7"/>
      <c r="F78" s="7"/>
      <c r="G78" s="7"/>
      <c r="H78" s="54"/>
      <c r="I78" s="30"/>
      <c r="J78" s="35"/>
      <c r="K78" s="64"/>
      <c r="L78" s="67"/>
      <c r="M78" s="67"/>
      <c r="N78" s="67"/>
    </row>
    <row r="79" spans="1:14" x14ac:dyDescent="0.2">
      <c r="A79" s="25"/>
      <c r="B79" s="3"/>
      <c r="C79" s="3"/>
      <c r="D79" s="3"/>
      <c r="E79" s="3"/>
      <c r="F79" s="3"/>
      <c r="G79" s="3"/>
      <c r="H79" s="54"/>
      <c r="I79" s="28"/>
      <c r="J79" s="29"/>
      <c r="K79" s="64"/>
      <c r="L79" s="49"/>
      <c r="M79" s="49"/>
      <c r="N79" s="49"/>
    </row>
    <row r="80" spans="1:14" x14ac:dyDescent="0.2">
      <c r="A80" s="23">
        <v>456000</v>
      </c>
      <c r="B80" s="6" t="s">
        <v>15</v>
      </c>
      <c r="C80" s="6"/>
      <c r="D80" s="6"/>
      <c r="E80" s="6"/>
      <c r="F80" s="6"/>
      <c r="G80" s="6"/>
      <c r="H80" s="51"/>
      <c r="I80" s="28"/>
      <c r="J80" s="29"/>
      <c r="K80" s="64"/>
      <c r="L80" s="68"/>
      <c r="M80" s="68"/>
      <c r="N80" s="68"/>
    </row>
    <row r="81" spans="1:14" x14ac:dyDescent="0.2">
      <c r="A81" s="25"/>
      <c r="B81" s="41" t="s">
        <v>86</v>
      </c>
      <c r="C81" s="45" t="s">
        <v>85</v>
      </c>
      <c r="D81" s="43" t="s">
        <v>83</v>
      </c>
      <c r="E81" s="44"/>
      <c r="F81" s="44"/>
      <c r="G81" s="44" t="s">
        <v>207</v>
      </c>
      <c r="H81" s="52" t="s">
        <v>208</v>
      </c>
      <c r="I81" s="44"/>
      <c r="J81" s="42">
        <v>77000</v>
      </c>
      <c r="K81" s="63">
        <f t="shared" si="1"/>
        <v>77000</v>
      </c>
      <c r="L81" s="65" t="s">
        <v>216</v>
      </c>
      <c r="M81" s="65" t="s">
        <v>216</v>
      </c>
      <c r="N81" s="65" t="s">
        <v>215</v>
      </c>
    </row>
    <row r="82" spans="1:14" ht="10.9" customHeight="1" x14ac:dyDescent="0.2">
      <c r="A82" s="25"/>
      <c r="B82" s="3"/>
      <c r="C82" s="3"/>
      <c r="D82" s="3"/>
      <c r="E82" s="3"/>
      <c r="F82" s="3"/>
      <c r="G82" s="3"/>
      <c r="H82" s="54"/>
      <c r="I82" s="28"/>
      <c r="J82" s="29"/>
      <c r="K82" s="64"/>
      <c r="L82" s="67"/>
      <c r="M82" s="67"/>
      <c r="N82" s="67"/>
    </row>
    <row r="83" spans="1:14" x14ac:dyDescent="0.2">
      <c r="A83" s="23">
        <v>457001</v>
      </c>
      <c r="B83" s="6" t="s">
        <v>17</v>
      </c>
      <c r="C83" s="6"/>
      <c r="D83" s="6"/>
      <c r="E83" s="6"/>
      <c r="F83" s="6"/>
      <c r="G83" s="6"/>
      <c r="H83" s="51"/>
      <c r="I83" s="28"/>
      <c r="J83" s="29"/>
      <c r="K83" s="64"/>
      <c r="L83" s="68"/>
      <c r="M83" s="68"/>
      <c r="N83" s="68"/>
    </row>
    <row r="84" spans="1:14" x14ac:dyDescent="0.2">
      <c r="A84" s="25"/>
      <c r="B84" s="41" t="s">
        <v>132</v>
      </c>
      <c r="C84" s="45" t="s">
        <v>133</v>
      </c>
      <c r="D84" s="43" t="s">
        <v>134</v>
      </c>
      <c r="E84" s="44">
        <v>30000</v>
      </c>
      <c r="F84" s="44">
        <v>36000</v>
      </c>
      <c r="G84" s="44"/>
      <c r="H84" s="52">
        <v>41974</v>
      </c>
      <c r="I84" s="44">
        <v>40000</v>
      </c>
      <c r="J84" s="42"/>
      <c r="K84" s="63">
        <f t="shared" si="1"/>
        <v>40000</v>
      </c>
      <c r="L84" s="65"/>
      <c r="M84" s="65"/>
      <c r="N84" s="65"/>
    </row>
    <row r="85" spans="1:14" x14ac:dyDescent="0.2">
      <c r="A85" s="25"/>
      <c r="B85" s="8"/>
      <c r="C85" s="8"/>
      <c r="D85" s="8"/>
      <c r="E85" s="8"/>
      <c r="F85" s="8"/>
      <c r="G85" s="8"/>
      <c r="H85" s="54"/>
      <c r="I85" s="31"/>
      <c r="J85" s="32"/>
      <c r="K85" s="64"/>
      <c r="L85" s="67"/>
      <c r="M85" s="67"/>
      <c r="N85" s="67"/>
    </row>
    <row r="86" spans="1:14" x14ac:dyDescent="0.2">
      <c r="A86" s="23">
        <v>457003</v>
      </c>
      <c r="B86" s="12" t="s">
        <v>18</v>
      </c>
      <c r="C86" s="12"/>
      <c r="D86" s="12"/>
      <c r="E86" s="12"/>
      <c r="F86" s="12"/>
      <c r="G86" s="12"/>
      <c r="H86" s="51"/>
      <c r="I86" s="28"/>
      <c r="J86" s="29"/>
      <c r="K86" s="64"/>
      <c r="L86" s="68"/>
      <c r="M86" s="68"/>
      <c r="N86" s="68"/>
    </row>
    <row r="87" spans="1:14" x14ac:dyDescent="0.2">
      <c r="A87" s="23"/>
      <c r="B87" s="41" t="s">
        <v>135</v>
      </c>
      <c r="C87" s="45" t="s">
        <v>141</v>
      </c>
      <c r="D87" s="43" t="s">
        <v>84</v>
      </c>
      <c r="E87" s="44">
        <v>30000</v>
      </c>
      <c r="F87" s="44">
        <v>36000</v>
      </c>
      <c r="G87" s="44"/>
      <c r="H87" s="52">
        <v>41974</v>
      </c>
      <c r="I87" s="44">
        <v>40000</v>
      </c>
      <c r="J87" s="42"/>
      <c r="K87" s="63">
        <f t="shared" si="1"/>
        <v>40000</v>
      </c>
      <c r="L87" s="65" t="s">
        <v>215</v>
      </c>
      <c r="M87" s="65" t="s">
        <v>215</v>
      </c>
      <c r="N87" s="65" t="s">
        <v>215</v>
      </c>
    </row>
    <row r="88" spans="1:14" x14ac:dyDescent="0.2">
      <c r="A88" s="23"/>
      <c r="B88" s="41" t="s">
        <v>136</v>
      </c>
      <c r="C88" s="45" t="s">
        <v>141</v>
      </c>
      <c r="D88" s="43" t="s">
        <v>202</v>
      </c>
      <c r="E88" s="44">
        <v>24000</v>
      </c>
      <c r="F88" s="44">
        <v>29000</v>
      </c>
      <c r="G88" s="44"/>
      <c r="H88" s="52">
        <v>41974</v>
      </c>
      <c r="I88" s="44">
        <v>32000</v>
      </c>
      <c r="J88" s="42"/>
      <c r="K88" s="63">
        <f t="shared" si="1"/>
        <v>32000</v>
      </c>
      <c r="L88" s="65" t="s">
        <v>215</v>
      </c>
      <c r="M88" s="65" t="s">
        <v>215</v>
      </c>
      <c r="N88" s="65" t="s">
        <v>215</v>
      </c>
    </row>
    <row r="89" spans="1:14" x14ac:dyDescent="0.2">
      <c r="A89" s="23"/>
      <c r="B89" s="41" t="s">
        <v>137</v>
      </c>
      <c r="C89" s="45" t="s">
        <v>141</v>
      </c>
      <c r="D89" s="43" t="s">
        <v>203</v>
      </c>
      <c r="E89" s="44">
        <v>4500</v>
      </c>
      <c r="F89" s="44">
        <v>5400</v>
      </c>
      <c r="G89" s="44"/>
      <c r="H89" s="52">
        <v>41974</v>
      </c>
      <c r="I89" s="44">
        <v>10000</v>
      </c>
      <c r="J89" s="42"/>
      <c r="K89" s="63">
        <f t="shared" si="1"/>
        <v>10000</v>
      </c>
      <c r="L89" s="65" t="s">
        <v>215</v>
      </c>
      <c r="M89" s="65" t="s">
        <v>215</v>
      </c>
      <c r="N89" s="65" t="s">
        <v>215</v>
      </c>
    </row>
    <row r="90" spans="1:14" x14ac:dyDescent="0.2">
      <c r="A90" s="23"/>
      <c r="B90" s="41" t="s">
        <v>138</v>
      </c>
      <c r="C90" s="45" t="s">
        <v>141</v>
      </c>
      <c r="D90" s="43" t="s">
        <v>203</v>
      </c>
      <c r="E90" s="44">
        <v>4500</v>
      </c>
      <c r="F90" s="44">
        <v>5400</v>
      </c>
      <c r="G90" s="44"/>
      <c r="H90" s="52">
        <v>41974</v>
      </c>
      <c r="I90" s="44">
        <v>10000</v>
      </c>
      <c r="J90" s="42"/>
      <c r="K90" s="63">
        <f t="shared" si="1"/>
        <v>10000</v>
      </c>
      <c r="L90" s="65" t="s">
        <v>215</v>
      </c>
      <c r="M90" s="65" t="s">
        <v>215</v>
      </c>
      <c r="N90" s="65" t="s">
        <v>215</v>
      </c>
    </row>
    <row r="91" spans="1:14" x14ac:dyDescent="0.2">
      <c r="A91" s="25"/>
      <c r="B91" s="41" t="s">
        <v>139</v>
      </c>
      <c r="C91" s="45" t="s">
        <v>141</v>
      </c>
      <c r="D91" s="43" t="s">
        <v>203</v>
      </c>
      <c r="E91" s="44">
        <v>4500</v>
      </c>
      <c r="F91" s="44">
        <v>5400</v>
      </c>
      <c r="G91" s="44"/>
      <c r="H91" s="52">
        <v>41974</v>
      </c>
      <c r="I91" s="44">
        <v>10000</v>
      </c>
      <c r="J91" s="42"/>
      <c r="K91" s="63">
        <f t="shared" si="1"/>
        <v>10000</v>
      </c>
      <c r="L91" s="65" t="s">
        <v>215</v>
      </c>
      <c r="M91" s="65" t="s">
        <v>215</v>
      </c>
      <c r="N91" s="65" t="s">
        <v>215</v>
      </c>
    </row>
    <row r="92" spans="1:14" x14ac:dyDescent="0.2">
      <c r="A92" s="25"/>
      <c r="B92" s="41" t="s">
        <v>140</v>
      </c>
      <c r="C92" s="45" t="s">
        <v>141</v>
      </c>
      <c r="D92" s="43" t="s">
        <v>204</v>
      </c>
      <c r="E92" s="44">
        <v>25000</v>
      </c>
      <c r="F92" s="44">
        <v>30000</v>
      </c>
      <c r="G92" s="44"/>
      <c r="H92" s="52">
        <v>41974</v>
      </c>
      <c r="I92" s="44">
        <v>34000</v>
      </c>
      <c r="J92" s="42"/>
      <c r="K92" s="63">
        <f t="shared" si="1"/>
        <v>34000</v>
      </c>
      <c r="L92" s="65" t="s">
        <v>215</v>
      </c>
      <c r="M92" s="65" t="s">
        <v>215</v>
      </c>
      <c r="N92" s="65" t="s">
        <v>215</v>
      </c>
    </row>
    <row r="93" spans="1:14" x14ac:dyDescent="0.2">
      <c r="A93" s="25"/>
      <c r="B93" s="41" t="s">
        <v>143</v>
      </c>
      <c r="C93" s="45" t="s">
        <v>142</v>
      </c>
      <c r="D93" s="43"/>
      <c r="E93" s="44"/>
      <c r="F93" s="44" t="s">
        <v>207</v>
      </c>
      <c r="G93" s="44"/>
      <c r="H93" s="52" t="s">
        <v>208</v>
      </c>
      <c r="I93" s="44">
        <v>46000</v>
      </c>
      <c r="J93" s="42"/>
      <c r="K93" s="63">
        <f t="shared" si="1"/>
        <v>46000</v>
      </c>
      <c r="L93" s="65" t="s">
        <v>215</v>
      </c>
      <c r="M93" s="65" t="s">
        <v>215</v>
      </c>
      <c r="N93" s="65" t="s">
        <v>215</v>
      </c>
    </row>
    <row r="94" spans="1:14" x14ac:dyDescent="0.2">
      <c r="A94" s="25"/>
      <c r="B94" s="10"/>
      <c r="C94" s="10"/>
      <c r="D94" s="10"/>
      <c r="E94" s="10"/>
      <c r="F94" s="10"/>
      <c r="G94" s="10"/>
      <c r="H94" s="54"/>
      <c r="I94" s="30"/>
      <c r="J94" s="35"/>
      <c r="K94" s="64"/>
      <c r="L94" s="67"/>
      <c r="M94" s="67"/>
      <c r="N94" s="67"/>
    </row>
    <row r="95" spans="1:14" x14ac:dyDescent="0.2">
      <c r="A95" s="25"/>
      <c r="B95" s="3"/>
      <c r="C95" s="3"/>
      <c r="D95" s="3"/>
      <c r="E95" s="3"/>
      <c r="F95" s="3"/>
      <c r="G95" s="3"/>
      <c r="H95" s="54"/>
      <c r="I95" s="28"/>
      <c r="J95" s="29"/>
      <c r="K95" s="64"/>
      <c r="L95" s="49"/>
      <c r="M95" s="49"/>
      <c r="N95" s="49"/>
    </row>
    <row r="96" spans="1:14" x14ac:dyDescent="0.2">
      <c r="A96" s="23">
        <v>461001</v>
      </c>
      <c r="B96" s="6" t="s">
        <v>10</v>
      </c>
      <c r="C96" s="6"/>
      <c r="D96" s="6"/>
      <c r="E96" s="6"/>
      <c r="F96" s="6"/>
      <c r="G96" s="6"/>
      <c r="H96" s="51"/>
      <c r="I96" s="28"/>
      <c r="J96" s="29"/>
      <c r="K96" s="64"/>
      <c r="L96" s="68"/>
      <c r="M96" s="68"/>
      <c r="N96" s="68"/>
    </row>
    <row r="97" spans="1:14" ht="11.25" customHeight="1" x14ac:dyDescent="0.2">
      <c r="A97" s="25"/>
      <c r="B97" s="41" t="s">
        <v>34</v>
      </c>
      <c r="C97" s="45" t="s">
        <v>155</v>
      </c>
      <c r="D97" s="43" t="s">
        <v>83</v>
      </c>
      <c r="E97" s="44">
        <v>78000</v>
      </c>
      <c r="F97" s="44">
        <v>95000</v>
      </c>
      <c r="G97" s="44">
        <v>12000</v>
      </c>
      <c r="H97" s="52">
        <v>41974</v>
      </c>
      <c r="I97" s="44">
        <v>112000</v>
      </c>
      <c r="J97" s="42">
        <v>15000</v>
      </c>
      <c r="K97" s="63">
        <f t="shared" si="1"/>
        <v>127000</v>
      </c>
      <c r="L97" s="65" t="s">
        <v>215</v>
      </c>
      <c r="M97" s="65" t="s">
        <v>215</v>
      </c>
      <c r="N97" s="65"/>
    </row>
    <row r="98" spans="1:14" x14ac:dyDescent="0.2">
      <c r="A98" s="25"/>
      <c r="B98" s="41" t="s">
        <v>35</v>
      </c>
      <c r="C98" s="45" t="s">
        <v>156</v>
      </c>
      <c r="D98" s="43" t="s">
        <v>157</v>
      </c>
      <c r="E98" s="44"/>
      <c r="F98" s="44" t="s">
        <v>207</v>
      </c>
      <c r="G98" s="44"/>
      <c r="H98" s="52" t="s">
        <v>208</v>
      </c>
      <c r="I98" s="44">
        <v>8000</v>
      </c>
      <c r="J98" s="42"/>
      <c r="K98" s="63">
        <f t="shared" si="1"/>
        <v>8000</v>
      </c>
      <c r="L98" s="65" t="s">
        <v>215</v>
      </c>
      <c r="M98" s="65" t="s">
        <v>215</v>
      </c>
      <c r="N98" s="65"/>
    </row>
    <row r="99" spans="1:14" x14ac:dyDescent="0.2">
      <c r="A99" s="25"/>
      <c r="B99" s="41" t="s">
        <v>159</v>
      </c>
      <c r="C99" s="45" t="s">
        <v>158</v>
      </c>
      <c r="D99" s="43" t="s">
        <v>205</v>
      </c>
      <c r="E99" s="44">
        <v>66600</v>
      </c>
      <c r="F99" s="44">
        <v>81000</v>
      </c>
      <c r="G99" s="44"/>
      <c r="H99" s="52">
        <v>41974</v>
      </c>
      <c r="I99" s="44">
        <v>86000</v>
      </c>
      <c r="J99" s="42"/>
      <c r="K99" s="63">
        <f t="shared" si="1"/>
        <v>86000</v>
      </c>
      <c r="L99" s="65" t="s">
        <v>215</v>
      </c>
      <c r="M99" s="65" t="s">
        <v>215</v>
      </c>
      <c r="N99" s="65"/>
    </row>
    <row r="100" spans="1:14" x14ac:dyDescent="0.2">
      <c r="A100" s="25"/>
      <c r="B100" s="3"/>
      <c r="C100" s="3"/>
      <c r="D100" s="3"/>
      <c r="E100" s="3"/>
      <c r="F100" s="3"/>
      <c r="G100" s="3"/>
      <c r="H100" s="54"/>
      <c r="I100" s="28"/>
      <c r="J100" s="29"/>
      <c r="K100" s="64"/>
      <c r="L100" s="67"/>
      <c r="M100" s="67"/>
      <c r="N100" s="67"/>
    </row>
    <row r="101" spans="1:14" x14ac:dyDescent="0.2">
      <c r="A101" s="23">
        <v>461003</v>
      </c>
      <c r="B101" s="6" t="s">
        <v>11</v>
      </c>
      <c r="C101" s="6"/>
      <c r="D101" s="6"/>
      <c r="E101" s="6"/>
      <c r="F101" s="6"/>
      <c r="G101" s="6"/>
      <c r="H101" s="51"/>
      <c r="I101" s="28"/>
      <c r="J101" s="29"/>
      <c r="K101" s="64"/>
      <c r="L101" s="68"/>
      <c r="M101" s="68"/>
      <c r="N101" s="68"/>
    </row>
    <row r="102" spans="1:14" x14ac:dyDescent="0.2">
      <c r="A102" s="25"/>
      <c r="B102" s="41" t="s">
        <v>151</v>
      </c>
      <c r="C102" s="45" t="s">
        <v>150</v>
      </c>
      <c r="D102" s="43" t="s">
        <v>83</v>
      </c>
      <c r="E102" s="44">
        <v>577000</v>
      </c>
      <c r="F102" s="44">
        <v>699000</v>
      </c>
      <c r="G102" s="44"/>
      <c r="H102" s="52">
        <v>41974</v>
      </c>
      <c r="I102" s="44">
        <v>869000</v>
      </c>
      <c r="J102" s="42"/>
      <c r="K102" s="63">
        <f t="shared" si="1"/>
        <v>869000</v>
      </c>
      <c r="L102" s="65" t="s">
        <v>216</v>
      </c>
      <c r="M102" s="65" t="s">
        <v>214</v>
      </c>
      <c r="N102" s="65" t="s">
        <v>215</v>
      </c>
    </row>
    <row r="103" spans="1:14" x14ac:dyDescent="0.2">
      <c r="A103" s="25"/>
      <c r="B103" s="41" t="s">
        <v>29</v>
      </c>
      <c r="C103" s="45" t="s">
        <v>148</v>
      </c>
      <c r="D103" s="43" t="s">
        <v>84</v>
      </c>
      <c r="E103" s="44">
        <v>367500</v>
      </c>
      <c r="F103" s="44">
        <v>445000</v>
      </c>
      <c r="G103" s="44"/>
      <c r="H103" s="52">
        <v>41974</v>
      </c>
      <c r="I103" s="44">
        <v>554000</v>
      </c>
      <c r="J103" s="42"/>
      <c r="K103" s="63">
        <f t="shared" si="1"/>
        <v>554000</v>
      </c>
      <c r="L103" s="65" t="s">
        <v>215</v>
      </c>
      <c r="M103" s="65" t="s">
        <v>215</v>
      </c>
      <c r="N103" s="65"/>
    </row>
    <row r="104" spans="1:14" x14ac:dyDescent="0.2">
      <c r="A104" s="25"/>
      <c r="B104" s="41" t="s">
        <v>149</v>
      </c>
      <c r="C104" s="45" t="s">
        <v>150</v>
      </c>
      <c r="D104" s="43" t="s">
        <v>83</v>
      </c>
      <c r="E104" s="44">
        <v>1894400</v>
      </c>
      <c r="F104" s="44">
        <v>2292000</v>
      </c>
      <c r="G104" s="44"/>
      <c r="H104" s="52">
        <v>41974</v>
      </c>
      <c r="I104" s="44">
        <v>2845000</v>
      </c>
      <c r="J104" s="42"/>
      <c r="K104" s="63">
        <f t="shared" si="1"/>
        <v>2845000</v>
      </c>
      <c r="L104" s="65" t="s">
        <v>215</v>
      </c>
      <c r="M104" s="65" t="s">
        <v>214</v>
      </c>
      <c r="N104" s="65" t="s">
        <v>215</v>
      </c>
    </row>
    <row r="105" spans="1:14" x14ac:dyDescent="0.2">
      <c r="A105" s="25"/>
      <c r="B105" s="41" t="s">
        <v>30</v>
      </c>
      <c r="C105" s="45" t="s">
        <v>150</v>
      </c>
      <c r="D105" s="43" t="s">
        <v>84</v>
      </c>
      <c r="E105" s="44">
        <v>1674750</v>
      </c>
      <c r="F105" s="44">
        <v>2026000</v>
      </c>
      <c r="G105" s="44"/>
      <c r="H105" s="52">
        <v>41974</v>
      </c>
      <c r="I105" s="44">
        <v>2516000</v>
      </c>
      <c r="J105" s="42"/>
      <c r="K105" s="63">
        <f t="shared" si="1"/>
        <v>2516000</v>
      </c>
      <c r="L105" s="65" t="s">
        <v>215</v>
      </c>
      <c r="M105" s="65" t="s">
        <v>216</v>
      </c>
      <c r="N105" s="65" t="s">
        <v>215</v>
      </c>
    </row>
    <row r="106" spans="1:14" ht="56.25" x14ac:dyDescent="0.2">
      <c r="A106" s="25"/>
      <c r="B106" s="41" t="s">
        <v>31</v>
      </c>
      <c r="C106" s="45" t="s">
        <v>152</v>
      </c>
      <c r="D106" s="43" t="s">
        <v>84</v>
      </c>
      <c r="E106" s="44">
        <v>1125000</v>
      </c>
      <c r="F106" s="44">
        <v>1361000</v>
      </c>
      <c r="G106" s="44"/>
      <c r="H106" s="52">
        <v>41974</v>
      </c>
      <c r="I106" s="44">
        <v>1692000</v>
      </c>
      <c r="J106" s="42"/>
      <c r="K106" s="63">
        <f t="shared" si="1"/>
        <v>1692000</v>
      </c>
      <c r="L106" s="65" t="s">
        <v>215</v>
      </c>
      <c r="M106" s="65" t="s">
        <v>214</v>
      </c>
      <c r="N106" s="65"/>
    </row>
    <row r="107" spans="1:14" x14ac:dyDescent="0.2">
      <c r="A107" s="25"/>
      <c r="B107" s="41" t="s">
        <v>32</v>
      </c>
      <c r="C107" s="45" t="s">
        <v>153</v>
      </c>
      <c r="D107" s="43" t="s">
        <v>83</v>
      </c>
      <c r="E107" s="44">
        <v>1356250</v>
      </c>
      <c r="F107" s="44">
        <v>1641000</v>
      </c>
      <c r="G107" s="44">
        <v>163000</v>
      </c>
      <c r="H107" s="52">
        <v>41974</v>
      </c>
      <c r="I107" s="44">
        <v>2037000</v>
      </c>
      <c r="J107" s="42">
        <v>184000</v>
      </c>
      <c r="K107" s="63">
        <f t="shared" si="1"/>
        <v>2221000</v>
      </c>
      <c r="L107" s="65" t="s">
        <v>215</v>
      </c>
      <c r="M107" s="65" t="s">
        <v>215</v>
      </c>
      <c r="N107" s="65" t="s">
        <v>215</v>
      </c>
    </row>
    <row r="108" spans="1:14" x14ac:dyDescent="0.2">
      <c r="A108" s="25"/>
      <c r="B108" s="41" t="s">
        <v>33</v>
      </c>
      <c r="C108" s="45" t="s">
        <v>154</v>
      </c>
      <c r="D108" s="43" t="s">
        <v>84</v>
      </c>
      <c r="E108" s="44">
        <v>126000</v>
      </c>
      <c r="F108" s="44">
        <v>152000</v>
      </c>
      <c r="G108" s="44"/>
      <c r="H108" s="52">
        <v>41974</v>
      </c>
      <c r="I108" s="44">
        <v>191000</v>
      </c>
      <c r="J108" s="42"/>
      <c r="K108" s="63">
        <f t="shared" si="1"/>
        <v>191000</v>
      </c>
      <c r="L108" s="65" t="s">
        <v>215</v>
      </c>
      <c r="M108" s="65" t="s">
        <v>215</v>
      </c>
      <c r="N108" s="65" t="s">
        <v>215</v>
      </c>
    </row>
    <row r="109" spans="1:14" x14ac:dyDescent="0.2">
      <c r="A109" s="25"/>
      <c r="B109" s="3"/>
      <c r="C109" s="3"/>
      <c r="D109" s="3"/>
      <c r="E109" s="3"/>
      <c r="F109" s="3"/>
      <c r="G109" s="3"/>
      <c r="H109" s="54"/>
      <c r="I109" s="28"/>
      <c r="J109" s="29"/>
      <c r="K109" s="64"/>
      <c r="L109" s="67"/>
      <c r="M109" s="67"/>
      <c r="N109" s="67"/>
    </row>
    <row r="110" spans="1:14" x14ac:dyDescent="0.2">
      <c r="A110" s="23">
        <v>461005</v>
      </c>
      <c r="B110" s="6" t="s">
        <v>19</v>
      </c>
      <c r="C110" s="6"/>
      <c r="D110" s="6"/>
      <c r="E110" s="6"/>
      <c r="F110" s="6"/>
      <c r="G110" s="6"/>
      <c r="H110" s="51"/>
      <c r="I110" s="28"/>
      <c r="J110" s="29"/>
      <c r="K110" s="64"/>
      <c r="L110" s="68"/>
      <c r="M110" s="68"/>
      <c r="N110" s="68"/>
    </row>
    <row r="111" spans="1:14" x14ac:dyDescent="0.2">
      <c r="A111" s="23"/>
      <c r="B111" s="41" t="s">
        <v>28</v>
      </c>
      <c r="C111" s="45" t="s">
        <v>162</v>
      </c>
      <c r="D111" s="43" t="s">
        <v>83</v>
      </c>
      <c r="E111" s="44">
        <v>175000</v>
      </c>
      <c r="F111" s="44">
        <v>212000</v>
      </c>
      <c r="G111" s="44"/>
      <c r="H111" s="52">
        <v>41974</v>
      </c>
      <c r="I111" s="44">
        <v>265000</v>
      </c>
      <c r="J111" s="42"/>
      <c r="K111" s="63">
        <f t="shared" si="1"/>
        <v>265000</v>
      </c>
      <c r="L111" s="65" t="s">
        <v>219</v>
      </c>
      <c r="M111" s="65"/>
      <c r="N111" s="65"/>
    </row>
    <row r="112" spans="1:14" x14ac:dyDescent="0.2">
      <c r="A112" s="25"/>
      <c r="B112" s="41" t="s">
        <v>26</v>
      </c>
      <c r="C112" s="45" t="s">
        <v>160</v>
      </c>
      <c r="D112" s="43" t="s">
        <v>83</v>
      </c>
      <c r="E112" s="44">
        <v>599000</v>
      </c>
      <c r="F112" s="44">
        <v>725000</v>
      </c>
      <c r="G112" s="44"/>
      <c r="H112" s="52">
        <v>41974</v>
      </c>
      <c r="I112" s="44">
        <v>901000</v>
      </c>
      <c r="J112" s="42"/>
      <c r="K112" s="63">
        <f t="shared" si="1"/>
        <v>901000</v>
      </c>
      <c r="L112" s="65" t="s">
        <v>215</v>
      </c>
      <c r="M112" s="65" t="s">
        <v>215</v>
      </c>
      <c r="N112" s="65" t="s">
        <v>215</v>
      </c>
    </row>
    <row r="113" spans="1:14" x14ac:dyDescent="0.2">
      <c r="A113" s="25"/>
      <c r="B113" s="41" t="s">
        <v>27</v>
      </c>
      <c r="C113" s="45" t="s">
        <v>160</v>
      </c>
      <c r="D113" s="43" t="s">
        <v>161</v>
      </c>
      <c r="E113" s="44"/>
      <c r="F113" s="44"/>
      <c r="G113" s="44"/>
      <c r="H113" s="52"/>
      <c r="I113" s="44">
        <v>344000</v>
      </c>
      <c r="J113" s="42"/>
      <c r="K113" s="63">
        <f t="shared" si="1"/>
        <v>344000</v>
      </c>
      <c r="L113" s="65" t="s">
        <v>215</v>
      </c>
      <c r="M113" s="65" t="s">
        <v>214</v>
      </c>
      <c r="N113" s="65" t="s">
        <v>215</v>
      </c>
    </row>
    <row r="114" spans="1:14" x14ac:dyDescent="0.2">
      <c r="A114" s="25"/>
      <c r="B114" s="3"/>
      <c r="C114" s="3"/>
      <c r="D114" s="3"/>
      <c r="E114" s="3"/>
      <c r="F114" s="3"/>
      <c r="G114" s="3"/>
      <c r="H114" s="54"/>
      <c r="I114" s="28"/>
      <c r="J114" s="29"/>
      <c r="K114" s="64"/>
      <c r="L114" s="67"/>
      <c r="M114" s="67"/>
      <c r="N114" s="67"/>
    </row>
    <row r="115" spans="1:14" x14ac:dyDescent="0.2">
      <c r="A115" s="23">
        <v>472000</v>
      </c>
      <c r="B115" s="6" t="s">
        <v>20</v>
      </c>
      <c r="C115" s="6"/>
      <c r="D115" s="6"/>
      <c r="E115" s="6"/>
      <c r="F115" s="6"/>
      <c r="G115" s="6"/>
      <c r="H115" s="51"/>
      <c r="I115" s="28"/>
      <c r="J115" s="29"/>
      <c r="K115" s="64"/>
      <c r="L115" s="68"/>
      <c r="M115" s="68"/>
      <c r="N115" s="68"/>
    </row>
    <row r="116" spans="1:14" x14ac:dyDescent="0.2">
      <c r="A116" s="25"/>
      <c r="B116" s="41" t="s">
        <v>206</v>
      </c>
      <c r="C116" s="45" t="s">
        <v>163</v>
      </c>
      <c r="D116" s="43"/>
      <c r="E116" s="44">
        <v>41500</v>
      </c>
      <c r="F116" s="44">
        <v>50000</v>
      </c>
      <c r="G116" s="44"/>
      <c r="H116" s="52">
        <v>41974</v>
      </c>
      <c r="I116" s="44">
        <v>54000</v>
      </c>
      <c r="J116" s="42"/>
      <c r="K116" s="63">
        <f t="shared" si="1"/>
        <v>54000</v>
      </c>
      <c r="L116" s="65"/>
      <c r="M116" s="65"/>
      <c r="N116" s="65"/>
    </row>
    <row r="117" spans="1:14" x14ac:dyDescent="0.2">
      <c r="A117" s="25"/>
      <c r="B117" s="3"/>
      <c r="C117" s="3"/>
      <c r="D117" s="3"/>
      <c r="E117" s="3"/>
      <c r="F117" s="3"/>
      <c r="G117" s="3"/>
      <c r="H117" s="54"/>
      <c r="I117" s="28"/>
      <c r="J117" s="29"/>
      <c r="K117" s="64"/>
      <c r="L117" s="67"/>
      <c r="M117" s="67"/>
      <c r="N117" s="67"/>
    </row>
    <row r="118" spans="1:14" x14ac:dyDescent="0.2">
      <c r="A118" s="23">
        <v>475000</v>
      </c>
      <c r="B118" s="6" t="s">
        <v>21</v>
      </c>
      <c r="C118" s="6"/>
      <c r="D118" s="6"/>
      <c r="E118" s="6"/>
      <c r="F118" s="6"/>
      <c r="G118" s="6"/>
      <c r="H118" s="51"/>
      <c r="I118" s="28"/>
      <c r="J118" s="29"/>
      <c r="K118" s="64"/>
      <c r="L118" s="68"/>
      <c r="M118" s="68"/>
      <c r="N118" s="68"/>
    </row>
    <row r="119" spans="1:14" x14ac:dyDescent="0.2">
      <c r="A119" s="25"/>
      <c r="B119" s="41" t="s">
        <v>171</v>
      </c>
      <c r="C119" s="45" t="s">
        <v>172</v>
      </c>
      <c r="D119" s="43" t="s">
        <v>84</v>
      </c>
      <c r="E119" s="44">
        <v>28000</v>
      </c>
      <c r="F119" s="44">
        <v>34000</v>
      </c>
      <c r="G119" s="44"/>
      <c r="H119" s="52">
        <v>41974</v>
      </c>
      <c r="I119" s="44">
        <v>45000</v>
      </c>
      <c r="J119" s="42"/>
      <c r="K119" s="63">
        <f t="shared" si="1"/>
        <v>45000</v>
      </c>
      <c r="L119" s="65" t="s">
        <v>213</v>
      </c>
      <c r="M119" s="65" t="s">
        <v>213</v>
      </c>
      <c r="N119" s="65" t="s">
        <v>213</v>
      </c>
    </row>
    <row r="120" spans="1:14" x14ac:dyDescent="0.2">
      <c r="A120" s="25"/>
      <c r="B120" s="41" t="s">
        <v>164</v>
      </c>
      <c r="C120" s="45" t="s">
        <v>165</v>
      </c>
      <c r="D120" s="43" t="s">
        <v>84</v>
      </c>
      <c r="E120" s="44">
        <v>27000</v>
      </c>
      <c r="F120" s="44">
        <v>33000</v>
      </c>
      <c r="G120" s="44"/>
      <c r="H120" s="52">
        <v>41974</v>
      </c>
      <c r="I120" s="44">
        <v>44000</v>
      </c>
      <c r="J120" s="42"/>
      <c r="K120" s="63">
        <f t="shared" si="1"/>
        <v>44000</v>
      </c>
      <c r="L120" s="65" t="s">
        <v>213</v>
      </c>
      <c r="M120" s="65" t="s">
        <v>213</v>
      </c>
      <c r="N120" s="65" t="s">
        <v>213</v>
      </c>
    </row>
    <row r="121" spans="1:14" x14ac:dyDescent="0.2">
      <c r="A121" s="25"/>
      <c r="B121" s="41" t="s">
        <v>168</v>
      </c>
      <c r="C121" s="45" t="s">
        <v>165</v>
      </c>
      <c r="D121" s="43" t="s">
        <v>84</v>
      </c>
      <c r="E121" s="44">
        <v>37500</v>
      </c>
      <c r="F121" s="44">
        <v>45000</v>
      </c>
      <c r="G121" s="44"/>
      <c r="H121" s="52">
        <v>41974</v>
      </c>
      <c r="I121" s="44">
        <v>58000</v>
      </c>
      <c r="J121" s="42"/>
      <c r="K121" s="63">
        <f t="shared" si="1"/>
        <v>58000</v>
      </c>
      <c r="L121" s="65" t="s">
        <v>213</v>
      </c>
      <c r="M121" s="65" t="s">
        <v>213</v>
      </c>
      <c r="N121" s="65" t="s">
        <v>213</v>
      </c>
    </row>
    <row r="122" spans="1:14" ht="11.25" customHeight="1" x14ac:dyDescent="0.2">
      <c r="A122" s="25"/>
      <c r="B122" s="41" t="s">
        <v>166</v>
      </c>
      <c r="C122" s="45" t="s">
        <v>167</v>
      </c>
      <c r="D122" s="43" t="s">
        <v>84</v>
      </c>
      <c r="E122" s="44">
        <v>37500</v>
      </c>
      <c r="F122" s="44">
        <v>45000</v>
      </c>
      <c r="G122" s="44"/>
      <c r="H122" s="52">
        <v>41974</v>
      </c>
      <c r="I122" s="44">
        <v>58000</v>
      </c>
      <c r="J122" s="42"/>
      <c r="K122" s="63">
        <f t="shared" si="1"/>
        <v>58000</v>
      </c>
      <c r="L122" s="65" t="s">
        <v>213</v>
      </c>
      <c r="M122" s="65" t="s">
        <v>213</v>
      </c>
      <c r="N122" s="65" t="s">
        <v>213</v>
      </c>
    </row>
    <row r="123" spans="1:14" x14ac:dyDescent="0.2">
      <c r="A123" s="25"/>
      <c r="B123" s="41" t="s">
        <v>169</v>
      </c>
      <c r="C123" s="45" t="s">
        <v>170</v>
      </c>
      <c r="D123" s="43" t="s">
        <v>84</v>
      </c>
      <c r="E123" s="44">
        <v>24000</v>
      </c>
      <c r="F123" s="44">
        <v>29000</v>
      </c>
      <c r="G123" s="44"/>
      <c r="H123" s="52">
        <v>41974</v>
      </c>
      <c r="I123" s="44">
        <v>39000</v>
      </c>
      <c r="J123" s="42"/>
      <c r="K123" s="63">
        <f t="shared" si="1"/>
        <v>39000</v>
      </c>
      <c r="L123" s="65" t="s">
        <v>213</v>
      </c>
      <c r="M123" s="65" t="s">
        <v>213</v>
      </c>
      <c r="N123" s="65" t="s">
        <v>213</v>
      </c>
    </row>
    <row r="124" spans="1:14" x14ac:dyDescent="0.2">
      <c r="A124" s="25"/>
      <c r="B124" s="3"/>
      <c r="C124" s="3"/>
      <c r="D124" s="3"/>
      <c r="E124" s="3"/>
      <c r="F124" s="3"/>
      <c r="G124" s="3"/>
      <c r="H124" s="54"/>
      <c r="I124" s="28"/>
      <c r="J124" s="29"/>
      <c r="K124" s="64"/>
      <c r="L124" s="67"/>
      <c r="M124" s="67"/>
      <c r="N124" s="67"/>
    </row>
    <row r="125" spans="1:14" x14ac:dyDescent="0.2">
      <c r="A125" s="23">
        <v>483000</v>
      </c>
      <c r="B125" s="6" t="s">
        <v>22</v>
      </c>
      <c r="C125" s="6"/>
      <c r="D125" s="6"/>
      <c r="E125" s="6"/>
      <c r="F125" s="6"/>
      <c r="G125" s="6"/>
      <c r="H125" s="51"/>
      <c r="I125" s="36"/>
      <c r="J125" s="37"/>
      <c r="K125" s="64"/>
      <c r="L125" s="68"/>
      <c r="M125" s="68"/>
      <c r="N125" s="68"/>
    </row>
    <row r="126" spans="1:14" x14ac:dyDescent="0.2">
      <c r="A126" s="25"/>
      <c r="B126" s="41" t="s">
        <v>25</v>
      </c>
      <c r="C126" s="45" t="s">
        <v>173</v>
      </c>
      <c r="D126" s="43" t="s">
        <v>75</v>
      </c>
      <c r="E126" s="44">
        <v>117000</v>
      </c>
      <c r="F126" s="44">
        <v>142000</v>
      </c>
      <c r="G126" s="44"/>
      <c r="H126" s="52">
        <v>41974</v>
      </c>
      <c r="I126" s="44">
        <v>178000</v>
      </c>
      <c r="J126" s="42"/>
      <c r="K126" s="63">
        <f t="shared" ref="K126:K127" si="2">SUM(I126:J126)</f>
        <v>178000</v>
      </c>
      <c r="L126" s="65" t="s">
        <v>213</v>
      </c>
      <c r="M126" s="65" t="s">
        <v>213</v>
      </c>
      <c r="N126" s="65" t="s">
        <v>215</v>
      </c>
    </row>
    <row r="127" spans="1:14" x14ac:dyDescent="0.2">
      <c r="A127" s="25"/>
      <c r="B127" s="41" t="s">
        <v>200</v>
      </c>
      <c r="C127" s="45" t="s">
        <v>173</v>
      </c>
      <c r="D127" s="43" t="s">
        <v>75</v>
      </c>
      <c r="E127" s="44"/>
      <c r="F127" s="44">
        <v>190000</v>
      </c>
      <c r="G127" s="44"/>
      <c r="H127" s="52">
        <v>42380</v>
      </c>
      <c r="I127" s="44">
        <v>239000</v>
      </c>
      <c r="J127" s="42"/>
      <c r="K127" s="63">
        <f t="shared" si="2"/>
        <v>239000</v>
      </c>
      <c r="L127" s="65" t="s">
        <v>213</v>
      </c>
      <c r="M127" s="65" t="s">
        <v>213</v>
      </c>
      <c r="N127" s="65"/>
    </row>
    <row r="128" spans="1:14" x14ac:dyDescent="0.2">
      <c r="A128" s="25"/>
      <c r="B128" s="10"/>
      <c r="C128" s="10"/>
      <c r="D128" s="10"/>
      <c r="E128" s="10"/>
      <c r="F128" s="10"/>
      <c r="G128" s="10"/>
      <c r="H128" s="54"/>
      <c r="I128" s="33"/>
      <c r="J128" s="34"/>
      <c r="K128" s="64"/>
      <c r="L128" s="67"/>
      <c r="M128" s="67"/>
      <c r="N128" s="67"/>
    </row>
    <row r="129" spans="1:14" x14ac:dyDescent="0.2">
      <c r="A129" s="19"/>
      <c r="B129" s="3"/>
      <c r="C129" s="3"/>
      <c r="D129" s="3"/>
      <c r="E129" s="3"/>
      <c r="F129" s="3"/>
      <c r="G129" s="3"/>
      <c r="H129" s="54"/>
      <c r="I129" s="28"/>
      <c r="J129" s="29"/>
      <c r="K129" s="64"/>
      <c r="L129" s="68"/>
      <c r="M129" s="68"/>
      <c r="N129" s="68"/>
    </row>
    <row r="130" spans="1:14" ht="12" thickBot="1" x14ac:dyDescent="0.25">
      <c r="A130" s="20"/>
      <c r="B130" s="14" t="s">
        <v>70</v>
      </c>
      <c r="C130" s="14"/>
      <c r="D130" s="14"/>
      <c r="E130" s="47"/>
      <c r="F130" s="47"/>
      <c r="G130" s="57"/>
      <c r="H130" s="55"/>
      <c r="I130" s="38">
        <f>SUM(I6:I129)</f>
        <v>54368000</v>
      </c>
      <c r="J130" s="38">
        <f>SUM(J6:J129)</f>
        <v>2356000</v>
      </c>
      <c r="K130" s="38">
        <f>SUM(K6:K129)</f>
        <v>56724000</v>
      </c>
    </row>
    <row r="131" spans="1:14" ht="12" thickTop="1" x14ac:dyDescent="0.2">
      <c r="A131" s="21"/>
      <c r="I131" s="39"/>
      <c r="J131" s="39"/>
      <c r="K131" s="39"/>
    </row>
    <row r="132" spans="1:14" x14ac:dyDescent="0.2">
      <c r="I132" s="40"/>
      <c r="J132" s="40"/>
      <c r="K132" s="40"/>
    </row>
    <row r="133" spans="1:14" x14ac:dyDescent="0.2">
      <c r="I133" s="40"/>
      <c r="J133" s="40"/>
      <c r="K133" s="40"/>
    </row>
    <row r="134" spans="1:14" x14ac:dyDescent="0.2">
      <c r="A134" s="23">
        <v>442000</v>
      </c>
      <c r="B134" s="13" t="s">
        <v>13</v>
      </c>
      <c r="C134" s="13"/>
      <c r="I134" s="40"/>
      <c r="J134" s="40"/>
      <c r="K134" s="40"/>
    </row>
    <row r="135" spans="1:14" x14ac:dyDescent="0.2">
      <c r="A135" s="23"/>
      <c r="B135" s="41" t="s">
        <v>59</v>
      </c>
      <c r="C135" s="45" t="s">
        <v>185</v>
      </c>
      <c r="D135" s="43" t="s">
        <v>188</v>
      </c>
      <c r="E135" s="44">
        <v>1060000</v>
      </c>
      <c r="F135" s="44">
        <v>1283000</v>
      </c>
      <c r="G135" s="44">
        <v>151000</v>
      </c>
      <c r="H135" s="52">
        <v>41974</v>
      </c>
      <c r="I135" s="44">
        <v>1595000</v>
      </c>
      <c r="J135" s="42">
        <v>170000</v>
      </c>
      <c r="K135" s="42">
        <f>SUM(I135:J135)</f>
        <v>1765000</v>
      </c>
      <c r="L135" s="65" t="s">
        <v>214</v>
      </c>
      <c r="M135" s="65" t="s">
        <v>214</v>
      </c>
      <c r="N135" s="65"/>
    </row>
    <row r="136" spans="1:14" x14ac:dyDescent="0.2">
      <c r="A136" s="24"/>
      <c r="B136" s="41" t="s">
        <v>55</v>
      </c>
      <c r="C136" s="45" t="s">
        <v>185</v>
      </c>
      <c r="D136" s="43" t="s">
        <v>83</v>
      </c>
      <c r="E136" s="44">
        <v>694000</v>
      </c>
      <c r="F136" s="44">
        <v>839700</v>
      </c>
      <c r="G136" s="44">
        <v>115000</v>
      </c>
      <c r="H136" s="52">
        <v>41974</v>
      </c>
      <c r="I136" s="44">
        <v>1044000</v>
      </c>
      <c r="J136" s="42">
        <v>131000</v>
      </c>
      <c r="K136" s="42">
        <f t="shared" ref="K136:K151" si="3">SUM(I136:J136)</f>
        <v>1175000</v>
      </c>
      <c r="L136" s="65" t="s">
        <v>216</v>
      </c>
      <c r="M136" s="65" t="s">
        <v>214</v>
      </c>
      <c r="N136" s="65"/>
    </row>
    <row r="137" spans="1:14" x14ac:dyDescent="0.2">
      <c r="A137" s="24"/>
      <c r="B137" s="41" t="s">
        <v>56</v>
      </c>
      <c r="C137" s="45" t="s">
        <v>185</v>
      </c>
      <c r="D137" s="43" t="s">
        <v>188</v>
      </c>
      <c r="E137" s="44">
        <v>708000</v>
      </c>
      <c r="F137" s="44">
        <v>857000</v>
      </c>
      <c r="G137" s="44">
        <v>113000</v>
      </c>
      <c r="H137" s="52">
        <v>41974</v>
      </c>
      <c r="I137" s="44">
        <v>1065000</v>
      </c>
      <c r="J137" s="42">
        <v>130000</v>
      </c>
      <c r="K137" s="42">
        <f t="shared" si="3"/>
        <v>1195000</v>
      </c>
      <c r="L137" s="65" t="s">
        <v>214</v>
      </c>
      <c r="M137" s="65" t="s">
        <v>214</v>
      </c>
      <c r="N137" s="65"/>
    </row>
    <row r="138" spans="1:14" x14ac:dyDescent="0.2">
      <c r="A138" s="24"/>
      <c r="B138" s="41" t="s">
        <v>57</v>
      </c>
      <c r="C138" s="45" t="s">
        <v>185</v>
      </c>
      <c r="D138" s="43" t="s">
        <v>83</v>
      </c>
      <c r="E138" s="44">
        <v>700000</v>
      </c>
      <c r="F138" s="44">
        <v>847000</v>
      </c>
      <c r="G138" s="44">
        <v>115000</v>
      </c>
      <c r="H138" s="52">
        <v>41974</v>
      </c>
      <c r="I138" s="44">
        <v>1053000</v>
      </c>
      <c r="J138" s="42">
        <v>132000</v>
      </c>
      <c r="K138" s="42">
        <f t="shared" si="3"/>
        <v>1185000</v>
      </c>
      <c r="L138" s="65" t="s">
        <v>214</v>
      </c>
      <c r="M138" s="65" t="s">
        <v>214</v>
      </c>
      <c r="N138" s="65"/>
    </row>
    <row r="139" spans="1:14" x14ac:dyDescent="0.2">
      <c r="A139" s="24"/>
      <c r="B139" s="41" t="s">
        <v>58</v>
      </c>
      <c r="C139" s="45" t="s">
        <v>185</v>
      </c>
      <c r="D139" s="43" t="s">
        <v>188</v>
      </c>
      <c r="E139" s="44">
        <v>858750</v>
      </c>
      <c r="F139" s="44">
        <v>1039000</v>
      </c>
      <c r="G139" s="44">
        <v>129000</v>
      </c>
      <c r="H139" s="52">
        <v>41974</v>
      </c>
      <c r="I139" s="44">
        <v>1292000</v>
      </c>
      <c r="J139" s="42">
        <v>146000</v>
      </c>
      <c r="K139" s="42">
        <f t="shared" si="3"/>
        <v>1438000</v>
      </c>
      <c r="L139" s="65" t="s">
        <v>214</v>
      </c>
      <c r="M139" s="65" t="s">
        <v>214</v>
      </c>
      <c r="N139" s="65"/>
    </row>
    <row r="140" spans="1:14" x14ac:dyDescent="0.2">
      <c r="A140" s="24"/>
      <c r="B140" s="41" t="s">
        <v>53</v>
      </c>
      <c r="C140" s="45" t="s">
        <v>189</v>
      </c>
      <c r="D140" s="43" t="s">
        <v>83</v>
      </c>
      <c r="E140" s="44">
        <v>2136250</v>
      </c>
      <c r="F140" s="44">
        <v>2585000</v>
      </c>
      <c r="G140" s="44">
        <v>267000</v>
      </c>
      <c r="H140" s="52">
        <v>41974</v>
      </c>
      <c r="I140" s="44">
        <v>3209000</v>
      </c>
      <c r="J140" s="42">
        <v>302000</v>
      </c>
      <c r="K140" s="42">
        <f t="shared" si="3"/>
        <v>3511000</v>
      </c>
      <c r="L140" s="65" t="s">
        <v>214</v>
      </c>
      <c r="M140" s="65" t="s">
        <v>214</v>
      </c>
      <c r="N140" s="65"/>
    </row>
    <row r="141" spans="1:14" x14ac:dyDescent="0.2">
      <c r="A141" s="24"/>
      <c r="B141" s="41" t="s">
        <v>50</v>
      </c>
      <c r="C141" s="45" t="s">
        <v>185</v>
      </c>
      <c r="D141" s="43" t="s">
        <v>188</v>
      </c>
      <c r="E141" s="44">
        <v>986750</v>
      </c>
      <c r="F141" s="44">
        <v>1194000</v>
      </c>
      <c r="G141" s="44">
        <v>142000</v>
      </c>
      <c r="H141" s="52">
        <v>41974</v>
      </c>
      <c r="I141" s="44">
        <v>1485000</v>
      </c>
      <c r="J141" s="42">
        <v>161000</v>
      </c>
      <c r="K141" s="42">
        <f t="shared" si="3"/>
        <v>1646000</v>
      </c>
      <c r="L141" s="65" t="s">
        <v>214</v>
      </c>
      <c r="M141" s="65" t="s">
        <v>214</v>
      </c>
      <c r="N141" s="65"/>
    </row>
    <row r="142" spans="1:14" x14ac:dyDescent="0.2">
      <c r="A142" s="24"/>
      <c r="B142" s="41" t="s">
        <v>49</v>
      </c>
      <c r="C142" s="45" t="s">
        <v>185</v>
      </c>
      <c r="D142" s="43" t="s">
        <v>83</v>
      </c>
      <c r="E142" s="44">
        <v>844500</v>
      </c>
      <c r="F142" s="44">
        <v>1021845</v>
      </c>
      <c r="G142" s="44">
        <v>132000</v>
      </c>
      <c r="H142" s="52">
        <v>41974</v>
      </c>
      <c r="I142" s="44">
        <v>1271000</v>
      </c>
      <c r="J142" s="42">
        <v>151000</v>
      </c>
      <c r="K142" s="42">
        <f t="shared" si="3"/>
        <v>1422000</v>
      </c>
      <c r="L142" s="65" t="s">
        <v>216</v>
      </c>
      <c r="M142" s="65" t="s">
        <v>214</v>
      </c>
      <c r="N142" s="65"/>
    </row>
    <row r="143" spans="1:14" x14ac:dyDescent="0.2">
      <c r="A143" s="24"/>
      <c r="B143" s="41" t="s">
        <v>45</v>
      </c>
      <c r="C143" s="45" t="s">
        <v>185</v>
      </c>
      <c r="D143" s="43" t="s">
        <v>83</v>
      </c>
      <c r="E143" s="44">
        <v>820400</v>
      </c>
      <c r="F143" s="44">
        <v>993000</v>
      </c>
      <c r="G143" s="44">
        <v>128000</v>
      </c>
      <c r="H143" s="52">
        <v>41974</v>
      </c>
      <c r="I143" s="44">
        <v>1234000</v>
      </c>
      <c r="J143" s="42">
        <v>146000</v>
      </c>
      <c r="K143" s="42">
        <f t="shared" si="3"/>
        <v>1380000</v>
      </c>
      <c r="L143" s="65" t="s">
        <v>214</v>
      </c>
      <c r="M143" s="65" t="s">
        <v>214</v>
      </c>
      <c r="N143" s="65"/>
    </row>
    <row r="144" spans="1:14" x14ac:dyDescent="0.2">
      <c r="A144" s="24"/>
      <c r="B144" s="41" t="s">
        <v>48</v>
      </c>
      <c r="C144" s="45" t="s">
        <v>185</v>
      </c>
      <c r="D144" s="43" t="s">
        <v>83</v>
      </c>
      <c r="E144" s="44">
        <v>2037400</v>
      </c>
      <c r="F144" s="44">
        <v>2465000</v>
      </c>
      <c r="G144" s="44">
        <v>264000</v>
      </c>
      <c r="H144" s="52">
        <v>41974</v>
      </c>
      <c r="I144" s="44">
        <v>3060000</v>
      </c>
      <c r="J144" s="42">
        <v>300000</v>
      </c>
      <c r="K144" s="42">
        <f t="shared" si="3"/>
        <v>3360000</v>
      </c>
      <c r="L144" s="65" t="s">
        <v>214</v>
      </c>
      <c r="M144" s="65" t="s">
        <v>214</v>
      </c>
      <c r="N144" s="65"/>
    </row>
    <row r="145" spans="1:14" x14ac:dyDescent="0.2">
      <c r="A145" s="24"/>
      <c r="B145" s="41" t="s">
        <v>46</v>
      </c>
      <c r="C145" s="45" t="s">
        <v>185</v>
      </c>
      <c r="D145" s="43" t="s">
        <v>84</v>
      </c>
      <c r="E145" s="44">
        <v>1112500</v>
      </c>
      <c r="F145" s="44">
        <v>1346125</v>
      </c>
      <c r="G145" s="44">
        <v>158000</v>
      </c>
      <c r="H145" s="52">
        <v>41974</v>
      </c>
      <c r="I145" s="44">
        <v>1672000</v>
      </c>
      <c r="J145" s="42">
        <v>179000</v>
      </c>
      <c r="K145" s="42">
        <f t="shared" si="3"/>
        <v>1851000</v>
      </c>
      <c r="L145" s="65" t="s">
        <v>214</v>
      </c>
      <c r="M145" s="65" t="s">
        <v>214</v>
      </c>
      <c r="N145" s="65"/>
    </row>
    <row r="146" spans="1:14" x14ac:dyDescent="0.2">
      <c r="A146" s="24"/>
      <c r="B146" s="41" t="s">
        <v>51</v>
      </c>
      <c r="C146" s="45" t="s">
        <v>185</v>
      </c>
      <c r="D146" s="43" t="s">
        <v>83</v>
      </c>
      <c r="E146" s="44">
        <v>568000</v>
      </c>
      <c r="F146" s="44">
        <v>709000</v>
      </c>
      <c r="G146" s="44">
        <v>100000</v>
      </c>
      <c r="H146" s="52">
        <v>41974</v>
      </c>
      <c r="I146" s="44">
        <v>882000</v>
      </c>
      <c r="J146" s="42">
        <v>114000</v>
      </c>
      <c r="K146" s="42">
        <f t="shared" si="3"/>
        <v>996000</v>
      </c>
      <c r="L146" s="65" t="s">
        <v>214</v>
      </c>
      <c r="M146" s="65" t="s">
        <v>214</v>
      </c>
      <c r="N146" s="65"/>
    </row>
    <row r="147" spans="1:14" x14ac:dyDescent="0.2">
      <c r="A147" s="24"/>
      <c r="B147" s="41" t="s">
        <v>47</v>
      </c>
      <c r="C147" s="45" t="s">
        <v>185</v>
      </c>
      <c r="D147" s="43" t="s">
        <v>84</v>
      </c>
      <c r="E147" s="44">
        <v>862250</v>
      </c>
      <c r="F147" s="44">
        <v>1043000</v>
      </c>
      <c r="G147" s="44">
        <v>130000</v>
      </c>
      <c r="H147" s="52">
        <v>41974</v>
      </c>
      <c r="I147" s="44">
        <v>1296000</v>
      </c>
      <c r="J147" s="42">
        <v>147000</v>
      </c>
      <c r="K147" s="42">
        <f t="shared" si="3"/>
        <v>1443000</v>
      </c>
      <c r="L147" s="65" t="s">
        <v>214</v>
      </c>
      <c r="M147" s="65" t="s">
        <v>214</v>
      </c>
      <c r="N147" s="65"/>
    </row>
    <row r="148" spans="1:14" x14ac:dyDescent="0.2">
      <c r="A148" s="24"/>
      <c r="B148" s="41" t="s">
        <v>187</v>
      </c>
      <c r="C148" s="45" t="s">
        <v>186</v>
      </c>
      <c r="D148" s="43" t="s">
        <v>83</v>
      </c>
      <c r="E148" s="44">
        <v>3060875</v>
      </c>
      <c r="F148" s="44">
        <v>3704000</v>
      </c>
      <c r="G148" s="44">
        <v>387000</v>
      </c>
      <c r="H148" s="52">
        <v>41974</v>
      </c>
      <c r="I148" s="44">
        <v>4597000</v>
      </c>
      <c r="J148" s="42">
        <v>436000</v>
      </c>
      <c r="K148" s="42">
        <f t="shared" si="3"/>
        <v>5033000</v>
      </c>
      <c r="L148" s="65" t="s">
        <v>214</v>
      </c>
      <c r="M148" s="65" t="s">
        <v>214</v>
      </c>
      <c r="N148" s="65"/>
    </row>
    <row r="149" spans="1:14" x14ac:dyDescent="0.2">
      <c r="A149" s="24"/>
      <c r="B149" s="41" t="s">
        <v>52</v>
      </c>
      <c r="C149" s="45" t="s">
        <v>185</v>
      </c>
      <c r="D149" s="43" t="s">
        <v>121</v>
      </c>
      <c r="E149" s="44">
        <v>386600</v>
      </c>
      <c r="F149" s="44">
        <v>468000</v>
      </c>
      <c r="G149" s="44">
        <v>77000</v>
      </c>
      <c r="H149" s="52">
        <v>41974</v>
      </c>
      <c r="I149" s="44">
        <v>583000</v>
      </c>
      <c r="J149" s="42">
        <v>89000</v>
      </c>
      <c r="K149" s="42">
        <f t="shared" si="3"/>
        <v>672000</v>
      </c>
      <c r="L149" s="65" t="s">
        <v>214</v>
      </c>
      <c r="M149" s="65" t="s">
        <v>214</v>
      </c>
      <c r="N149" s="65"/>
    </row>
    <row r="150" spans="1:14" x14ac:dyDescent="0.2">
      <c r="A150" s="24"/>
      <c r="B150" s="41" t="s">
        <v>191</v>
      </c>
      <c r="C150" s="45" t="s">
        <v>190</v>
      </c>
      <c r="D150" s="43" t="s">
        <v>192</v>
      </c>
      <c r="E150" s="44">
        <v>6771750</v>
      </c>
      <c r="F150" s="44">
        <v>8200000</v>
      </c>
      <c r="G150" s="44">
        <v>600000</v>
      </c>
      <c r="H150" s="52">
        <v>41974</v>
      </c>
      <c r="I150" s="44">
        <v>10174000</v>
      </c>
      <c r="J150" s="42">
        <v>753000</v>
      </c>
      <c r="K150" s="42">
        <f t="shared" si="3"/>
        <v>10927000</v>
      </c>
      <c r="L150" s="65" t="s">
        <v>216</v>
      </c>
      <c r="M150" s="65" t="s">
        <v>216</v>
      </c>
      <c r="N150" s="65"/>
    </row>
    <row r="151" spans="1:14" x14ac:dyDescent="0.2">
      <c r="A151" s="24"/>
      <c r="B151" s="41" t="s">
        <v>54</v>
      </c>
      <c r="C151" s="45" t="s">
        <v>189</v>
      </c>
      <c r="D151" s="43" t="s">
        <v>83</v>
      </c>
      <c r="E151" s="44">
        <v>744200</v>
      </c>
      <c r="F151" s="44">
        <v>900000</v>
      </c>
      <c r="G151" s="44">
        <v>121000</v>
      </c>
      <c r="H151" s="52">
        <v>41974</v>
      </c>
      <c r="I151" s="44">
        <v>1118000</v>
      </c>
      <c r="J151" s="42">
        <v>138000</v>
      </c>
      <c r="K151" s="42">
        <f t="shared" si="3"/>
        <v>1256000</v>
      </c>
      <c r="L151" s="65" t="s">
        <v>214</v>
      </c>
      <c r="M151" s="65" t="s">
        <v>214</v>
      </c>
      <c r="N151" s="65"/>
    </row>
    <row r="152" spans="1:14" x14ac:dyDescent="0.2">
      <c r="E152" s="44"/>
      <c r="F152" s="44"/>
      <c r="G152" s="35"/>
      <c r="I152" s="40"/>
      <c r="J152" s="40"/>
      <c r="K152" s="40"/>
    </row>
    <row r="153" spans="1:14" ht="12" thickBot="1" x14ac:dyDescent="0.25">
      <c r="A153" s="20"/>
      <c r="B153" s="14" t="s">
        <v>71</v>
      </c>
      <c r="C153" s="14"/>
      <c r="D153" s="14"/>
      <c r="E153" s="14"/>
      <c r="F153" s="14"/>
      <c r="G153" s="14"/>
      <c r="H153" s="55"/>
      <c r="I153" s="38">
        <f>SUM(I135:I152)</f>
        <v>36630000</v>
      </c>
      <c r="J153" s="38">
        <f>SUM(J135:J152)</f>
        <v>3625000</v>
      </c>
      <c r="K153" s="38">
        <f>SUM(K135:K152)</f>
        <v>40255000</v>
      </c>
    </row>
    <row r="154" spans="1:14" ht="12" thickTop="1" x14ac:dyDescent="0.2">
      <c r="I154" s="40"/>
      <c r="J154" s="40"/>
      <c r="K154" s="40"/>
    </row>
    <row r="155" spans="1:14" x14ac:dyDescent="0.2">
      <c r="I155" s="40"/>
      <c r="J155" s="40"/>
      <c r="K155" s="40"/>
    </row>
    <row r="156" spans="1:14" ht="12" thickBot="1" x14ac:dyDescent="0.25">
      <c r="A156" s="20"/>
      <c r="B156" s="14" t="s">
        <v>72</v>
      </c>
      <c r="C156" s="14"/>
      <c r="D156" s="14"/>
      <c r="E156" s="14"/>
      <c r="F156" s="14"/>
      <c r="G156" s="14"/>
      <c r="H156" s="55"/>
      <c r="I156" s="38"/>
      <c r="J156" s="38">
        <f>SUM(J130+J153)</f>
        <v>5981000</v>
      </c>
      <c r="K156" s="38">
        <f>SUM(K130+K153)</f>
        <v>96979000</v>
      </c>
    </row>
    <row r="157" spans="1:14" ht="12" thickTop="1" x14ac:dyDescent="0.2">
      <c r="I157" s="40"/>
      <c r="J157" s="40"/>
      <c r="K157" s="40"/>
    </row>
    <row r="158" spans="1:14" x14ac:dyDescent="0.2">
      <c r="B158" s="1" t="s">
        <v>218</v>
      </c>
      <c r="I158" s="2"/>
      <c r="J158" s="2"/>
      <c r="K158" s="2"/>
    </row>
    <row r="159" spans="1:14" x14ac:dyDescent="0.2">
      <c r="I159" s="2"/>
      <c r="J159" s="2"/>
      <c r="K159" s="2"/>
    </row>
    <row r="160" spans="1:14" x14ac:dyDescent="0.2">
      <c r="B160" s="2"/>
      <c r="I160" s="2"/>
      <c r="J160" s="2"/>
      <c r="K160" s="2"/>
    </row>
    <row r="161" spans="2:11" x14ac:dyDescent="0.2">
      <c r="B161" s="2"/>
      <c r="I161" s="2"/>
      <c r="J161" s="2"/>
      <c r="K161" s="2"/>
    </row>
    <row r="162" spans="2:11" x14ac:dyDescent="0.2">
      <c r="B162" s="2"/>
      <c r="I162" s="2"/>
      <c r="J162" s="2"/>
      <c r="K162" s="2"/>
    </row>
    <row r="163" spans="2:11" x14ac:dyDescent="0.2">
      <c r="I163" s="40"/>
      <c r="J163" s="40"/>
      <c r="K163" s="40"/>
    </row>
    <row r="164" spans="2:11" x14ac:dyDescent="0.2">
      <c r="I164" s="40"/>
      <c r="J164" s="40"/>
      <c r="K164" s="40"/>
    </row>
  </sheetData>
  <phoneticPr fontId="0" type="noConversion"/>
  <pageMargins left="0.51181102362204722" right="0.19685039370078741" top="0.59055118110236227" bottom="0.78740157480314965" header="0.51181102362204722" footer="0.51181102362204722"/>
  <pageSetup paperSize="9" firstPageNumber="50" pageOrder="overThenDown" orientation="portrait" blackAndWhite="1" useFirstPageNumber="1" r:id="rId1"/>
  <headerFooter alignWithMargins="0">
    <oddFooter>&amp;C&amp;"Arial,Standaard"&amp;11&amp;P</oddFooter>
  </headerFooter>
  <rowBreaks count="3" manualBreakCount="3">
    <brk id="12" max="16383" man="1"/>
    <brk id="133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Verzekering gebouwen 2021</vt:lpstr>
      <vt:lpstr>'Verzekering gebouwen 2021'!Afdrukbereik</vt:lpstr>
      <vt:lpstr>'Verzekering gebouwen 2021'!Afdruktitels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van Pelt</dc:creator>
  <cp:lastModifiedBy>Ed Bartels</cp:lastModifiedBy>
  <cp:lastPrinted>2018-08-14T06:40:13Z</cp:lastPrinted>
  <dcterms:created xsi:type="dcterms:W3CDTF">2001-05-16T08:40:11Z</dcterms:created>
  <dcterms:modified xsi:type="dcterms:W3CDTF">2021-10-05T19:22:20Z</dcterms:modified>
  <cp:contentStatus/>
</cp:coreProperties>
</file>