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Tenderdesk\2021\Begeleiding\Lentiz\Publicatie\"/>
    </mc:Choice>
  </mc:AlternateContent>
  <xr:revisionPtr revIDLastSave="0" documentId="8_{A2F354DD-5200-430A-A856-A3FED00C1A8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pecificatie verzekerde locatie" sheetId="4" r:id="rId1"/>
    <sheet name="indexcijfers" sheetId="5" r:id="rId2"/>
  </sheets>
  <definedNames>
    <definedName name="_xlnm.Print_Area" localSheetId="0">'specificatie verzekerde locatie'!$A$1:$K$42</definedName>
    <definedName name="_xlnm.Print_Titles" localSheetId="0">'specificatie verzekerde locatie'!$1:$20</definedName>
    <definedName name="renewaldate" localSheetId="0">'specificatie verzekerde locatie'!#REF!</definedName>
    <definedName name="renewal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4" l="1"/>
  <c r="M27" i="4"/>
  <c r="L39" i="4"/>
  <c r="L31" i="4"/>
  <c r="L30" i="4"/>
  <c r="L26" i="4"/>
  <c r="L25" i="4"/>
  <c r="L24" i="4"/>
  <c r="L22" i="4"/>
  <c r="K11" i="5"/>
  <c r="M10" i="5" l="1"/>
  <c r="K10" i="5"/>
  <c r="M9" i="5"/>
  <c r="O24" i="4"/>
  <c r="K24" i="4"/>
  <c r="N37" i="4" l="1"/>
  <c r="O37" i="4" s="1"/>
  <c r="N35" i="4"/>
  <c r="O35" i="4" s="1"/>
  <c r="N34" i="4"/>
  <c r="O34" i="4" s="1"/>
  <c r="N32" i="4"/>
  <c r="O32" i="4" s="1"/>
  <c r="N29" i="4"/>
  <c r="O29" i="4" s="1"/>
  <c r="N28" i="4"/>
  <c r="O28" i="4" s="1"/>
  <c r="N27" i="4"/>
  <c r="N26" i="4"/>
  <c r="O26" i="4" s="1"/>
  <c r="N25" i="4"/>
  <c r="N22" i="4"/>
  <c r="O27" i="4"/>
  <c r="O25" i="4"/>
  <c r="F10" i="5"/>
  <c r="D10" i="5"/>
  <c r="F9" i="5"/>
  <c r="D9" i="5"/>
  <c r="O22" i="4" l="1"/>
  <c r="M41" i="4"/>
  <c r="B13" i="4" s="1"/>
  <c r="N41" i="4"/>
  <c r="B14" i="4" s="1"/>
  <c r="K35" i="4" l="1"/>
  <c r="K39" i="4" l="1"/>
  <c r="O39" i="4" s="1"/>
  <c r="J41" i="4" l="1"/>
  <c r="I41" i="4"/>
  <c r="H41" i="4"/>
  <c r="K22" i="4"/>
  <c r="K31" i="4"/>
  <c r="K30" i="4"/>
  <c r="K29" i="4"/>
  <c r="K28" i="4"/>
  <c r="K27" i="4"/>
  <c r="K25" i="4"/>
  <c r="O31" i="4" l="1"/>
  <c r="K37" i="4"/>
  <c r="K26" i="4"/>
  <c r="K34" i="4"/>
  <c r="K32" i="4"/>
  <c r="O30" i="4" l="1"/>
  <c r="O41" i="4" s="1"/>
  <c r="O44" i="4" s="1"/>
  <c r="L41" i="4"/>
  <c r="B12" i="4" s="1"/>
  <c r="K41" i="4"/>
  <c r="K44" i="4" s="1"/>
  <c r="B16" i="4" l="1"/>
</calcChain>
</file>

<file path=xl/sharedStrings.xml><?xml version="1.0" encoding="utf-8"?>
<sst xmlns="http://schemas.openxmlformats.org/spreadsheetml/2006/main" count="118" uniqueCount="75">
  <si>
    <t>Netherlands</t>
  </si>
  <si>
    <t>EUR</t>
  </si>
  <si>
    <t>Verzekeringnemer</t>
  </si>
  <si>
    <t>Valuta</t>
  </si>
  <si>
    <t>Land</t>
  </si>
  <si>
    <t>Adres</t>
  </si>
  <si>
    <t>Gebouwen</t>
  </si>
  <si>
    <t>Inventaris</t>
  </si>
  <si>
    <t>Totalen</t>
  </si>
  <si>
    <t>Verzekerde bedragen:</t>
  </si>
  <si>
    <t>- gebouwen</t>
  </si>
  <si>
    <t>- inventaris</t>
  </si>
  <si>
    <t>totaal verzekerd bedrag</t>
  </si>
  <si>
    <t>Bestemming</t>
  </si>
  <si>
    <t>taxatie</t>
  </si>
  <si>
    <t>gebouwen</t>
  </si>
  <si>
    <t>inventaris</t>
  </si>
  <si>
    <t xml:space="preserve">Totaal </t>
  </si>
  <si>
    <t>Plaats</t>
  </si>
  <si>
    <t>Postcode</t>
  </si>
  <si>
    <t>Algemene Gegevens</t>
  </si>
  <si>
    <t>Verzekerde bedragen</t>
  </si>
  <si>
    <t>Huurdersbelang</t>
  </si>
  <si>
    <t>- huurdersbelang</t>
  </si>
  <si>
    <t>Specificatie t.b.v. Brandverzekering Lentiz Onderwijsgroep</t>
  </si>
  <si>
    <t>Polisnummer: B0100129932</t>
  </si>
  <si>
    <t>Vnabnummer: 625.513.505</t>
  </si>
  <si>
    <t>Lentiz Onderwijsgroep</t>
  </si>
  <si>
    <t>Rotterdamseweg 55</t>
  </si>
  <si>
    <t>Kastanjedal 2</t>
  </si>
  <si>
    <t>Europa 1</t>
  </si>
  <si>
    <t>Dierensteinweg 1</t>
  </si>
  <si>
    <t>Vlaardingen</t>
  </si>
  <si>
    <t>Maassluis</t>
  </si>
  <si>
    <t>Naaldwijk</t>
  </si>
  <si>
    <t>Barendrecht</t>
  </si>
  <si>
    <t>2671 DC</t>
  </si>
  <si>
    <t>3134 KK</t>
  </si>
  <si>
    <t>3132 AB</t>
  </si>
  <si>
    <t>3136 AX</t>
  </si>
  <si>
    <t>Burg. Elsenweg 8</t>
  </si>
  <si>
    <t>Schiedamsedijk 114</t>
  </si>
  <si>
    <t>Geuzenplein 1 / Ary Koplaan 3</t>
  </si>
  <si>
    <t>Willen de Zwijgerlaan 230</t>
  </si>
  <si>
    <t>Van Hogendorplaan 98 en 100</t>
  </si>
  <si>
    <t xml:space="preserve">Van Hogendorplaan 100a </t>
  </si>
  <si>
    <t>Maasland</t>
  </si>
  <si>
    <t>3155 AD</t>
  </si>
  <si>
    <t>Commandeurskade 22 &amp; 22a</t>
  </si>
  <si>
    <t>noodlokalen</t>
  </si>
  <si>
    <t>6-12015</t>
  </si>
  <si>
    <t>BMI</t>
  </si>
  <si>
    <t>IMI</t>
  </si>
  <si>
    <t>met doormelding</t>
  </si>
  <si>
    <t>ja</t>
  </si>
  <si>
    <t>wel rookmelders, geen doormelding</t>
  </si>
  <si>
    <t>huurders-</t>
  </si>
  <si>
    <t>belang</t>
  </si>
  <si>
    <t>Opmerkingen</t>
  </si>
  <si>
    <t>Bleiswijk</t>
  </si>
  <si>
    <t>Wilgenlei 2b</t>
  </si>
  <si>
    <t>2665 KN</t>
  </si>
  <si>
    <t>Maasluis</t>
  </si>
  <si>
    <t>Totaal verzekerd belang</t>
  </si>
  <si>
    <t>Reviusplein 8</t>
  </si>
  <si>
    <t>Jaar</t>
  </si>
  <si>
    <t>indexcijfer</t>
  </si>
  <si>
    <t>Indecijfers</t>
  </si>
  <si>
    <t>verhogingspercentage</t>
  </si>
  <si>
    <t>na index</t>
  </si>
  <si>
    <t>Pr. Holwerdalaan 60/62</t>
  </si>
  <si>
    <t>2672 LD</t>
  </si>
  <si>
    <t>2-2-2015</t>
  </si>
  <si>
    <t>Stand: 1-1-2021</t>
  </si>
  <si>
    <t>Raetsheren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</si>
</sst>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EUR&quot;\ * #,##0.00_-;_-&quot;EUR&quot;\ * #,##0.00\-;_-&quot;EUR&quot;\ * &quot;-&quot;??_-;_-@_-"/>
    <numFmt numFmtId="165" formatCode="_(* #,##0.00_);_(* \(#,##0.00\);_(* &quot;-&quot;??_);_(@_)"/>
    <numFmt numFmtId="166" formatCode="#,##0.00_-"/>
    <numFmt numFmtId="167" formatCode="#,##0.0000_-"/>
    <numFmt numFmtId="168" formatCode="#,##0.00_ ;\-#,##0.00\ "/>
    <numFmt numFmtId="169" formatCode="_ [$EUR]\ * #,##0.00_ ;_ [$EUR]\ * \-#,##0.00_ ;_ [$EUR]\ * &quot;-&quot;??_ ;_ @_ "/>
    <numFmt numFmtId="170" formatCode="0.0"/>
    <numFmt numFmtId="171" formatCode="0.0000"/>
    <numFmt numFmtId="172" formatCode="_-&quot;EUR&quot;\ * #,##0_-;_-&quot;EUR&quot;\ * #,##0\-;_-&quot;EUR&quot;\ * &quot;-&quot;??_-;_-@_-"/>
    <numFmt numFmtId="173" formatCode="#,##0_ ;\-#,##0\ 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58"/>
      <name val="Arial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b/>
      <i/>
      <sz val="10"/>
      <color indexed="8"/>
      <name val="Univers (W1)"/>
      <family val="2"/>
    </font>
    <font>
      <sz val="8"/>
      <color indexed="8"/>
      <name val="Univers (W1)"/>
      <family val="2"/>
    </font>
    <font>
      <b/>
      <sz val="14"/>
      <color indexed="8"/>
      <name val="Univers (W1)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0" fontId="4" fillId="0" borderId="0" xfId="0" applyFont="1"/>
    <xf numFmtId="16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ill="1" applyAlignment="1"/>
    <xf numFmtId="0" fontId="7" fillId="0" borderId="2" xfId="0" applyFont="1" applyBorder="1"/>
    <xf numFmtId="166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left"/>
    </xf>
    <xf numFmtId="164" fontId="7" fillId="0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164" fontId="7" fillId="0" borderId="0" xfId="0" applyNumberFormat="1" applyFont="1"/>
    <xf numFmtId="164" fontId="8" fillId="3" borderId="4" xfId="0" applyNumberFormat="1" applyFont="1" applyFill="1" applyBorder="1" applyAlignment="1">
      <alignment horizontal="center"/>
    </xf>
    <xf numFmtId="166" fontId="7" fillId="0" borderId="0" xfId="0" applyNumberFormat="1" applyFont="1"/>
    <xf numFmtId="0" fontId="6" fillId="0" borderId="0" xfId="0" applyFont="1" applyBorder="1"/>
    <xf numFmtId="168" fontId="7" fillId="0" borderId="0" xfId="0" applyNumberFormat="1" applyFont="1"/>
    <xf numFmtId="164" fontId="7" fillId="0" borderId="0" xfId="0" applyNumberFormat="1" applyFont="1" applyAlignment="1">
      <alignment horizontal="left"/>
    </xf>
    <xf numFmtId="49" fontId="6" fillId="0" borderId="0" xfId="0" applyNumberFormat="1" applyFont="1" applyBorder="1"/>
    <xf numFmtId="0" fontId="7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/>
    </xf>
    <xf numFmtId="0" fontId="6" fillId="0" borderId="5" xfId="0" applyFont="1" applyBorder="1"/>
    <xf numFmtId="0" fontId="8" fillId="3" borderId="4" xfId="0" applyFont="1" applyFill="1" applyBorder="1"/>
    <xf numFmtId="0" fontId="7" fillId="0" borderId="5" xfId="0" applyFont="1" applyBorder="1"/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3" xfId="0" applyFont="1" applyFill="1" applyBorder="1" applyAlignment="1">
      <alignment horizontal="left" vertical="top" wrapText="1"/>
    </xf>
    <xf numFmtId="1" fontId="9" fillId="4" borderId="0" xfId="1" applyNumberFormat="1" applyFont="1" applyFill="1" applyBorder="1" applyAlignment="1" applyProtection="1">
      <alignment horizontal="left" vertical="top"/>
      <protection locked="0"/>
    </xf>
    <xf numFmtId="0" fontId="10" fillId="4" borderId="0" xfId="0" applyFont="1" applyFill="1" applyBorder="1" applyAlignment="1" applyProtection="1">
      <alignment horizontal="left" vertical="top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65" fontId="9" fillId="4" borderId="0" xfId="1" quotePrefix="1" applyFont="1" applyFill="1" applyBorder="1" applyAlignment="1" applyProtection="1">
      <alignment horizontal="left" vertical="top"/>
      <protection locked="0"/>
    </xf>
    <xf numFmtId="165" fontId="11" fillId="4" borderId="0" xfId="1" applyFont="1" applyFill="1" applyBorder="1" applyAlignment="1" applyProtection="1">
      <alignment horizontal="left" vertical="top" wrapText="1"/>
      <protection locked="0"/>
    </xf>
    <xf numFmtId="164" fontId="0" fillId="4" borderId="0" xfId="0" applyNumberFormat="1" applyFill="1" applyBorder="1" applyAlignment="1">
      <alignment horizontal="right"/>
    </xf>
    <xf numFmtId="1" fontId="9" fillId="4" borderId="8" xfId="1" quotePrefix="1" applyNumberFormat="1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center" vertical="top"/>
      <protection locked="0"/>
    </xf>
    <xf numFmtId="165" fontId="12" fillId="4" borderId="8" xfId="1" quotePrefix="1" applyFont="1" applyFill="1" applyBorder="1" applyAlignment="1" applyProtection="1">
      <alignment horizontal="left" vertical="top"/>
      <protection locked="0"/>
    </xf>
    <xf numFmtId="1" fontId="13" fillId="4" borderId="8" xfId="1" quotePrefix="1" applyNumberFormat="1" applyFont="1" applyFill="1" applyBorder="1" applyAlignment="1" applyProtection="1">
      <alignment horizontal="left" vertical="top" wrapText="1"/>
      <protection locked="0"/>
    </xf>
    <xf numFmtId="164" fontId="0" fillId="4" borderId="8" xfId="0" applyNumberFormat="1" applyFill="1" applyBorder="1" applyAlignment="1">
      <alignment horizontal="right"/>
    </xf>
    <xf numFmtId="1" fontId="14" fillId="4" borderId="0" xfId="1" applyNumberFormat="1" applyFont="1" applyFill="1" applyBorder="1" applyAlignment="1" applyProtection="1">
      <alignment horizontal="left" vertical="top"/>
      <protection locked="0"/>
    </xf>
    <xf numFmtId="1" fontId="14" fillId="4" borderId="8" xfId="1" quotePrefix="1" applyNumberFormat="1" applyFont="1" applyFill="1" applyBorder="1" applyAlignment="1" applyProtection="1">
      <alignment horizontal="left" vertical="top"/>
      <protection locked="0"/>
    </xf>
    <xf numFmtId="0" fontId="7" fillId="0" borderId="3" xfId="0" applyFont="1" applyFill="1" applyBorder="1" applyAlignment="1">
      <alignment horizontal="left" vertical="top"/>
    </xf>
    <xf numFmtId="0" fontId="6" fillId="5" borderId="0" xfId="0" applyFont="1" applyFill="1"/>
    <xf numFmtId="49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right"/>
    </xf>
    <xf numFmtId="164" fontId="6" fillId="5" borderId="9" xfId="0" applyNumberFormat="1" applyFont="1" applyFill="1" applyBorder="1" applyAlignment="1">
      <alignment horizontal="right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9" fontId="7" fillId="0" borderId="14" xfId="0" applyNumberFormat="1" applyFont="1" applyBorder="1"/>
    <xf numFmtId="164" fontId="6" fillId="2" borderId="15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7" fillId="0" borderId="3" xfId="0" applyFont="1" applyBorder="1" applyAlignment="1">
      <alignment vertical="top"/>
    </xf>
    <xf numFmtId="14" fontId="7" fillId="0" borderId="3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69" fontId="7" fillId="0" borderId="14" xfId="0" applyNumberFormat="1" applyFont="1" applyBorder="1" applyAlignment="1">
      <alignment vertical="top"/>
    </xf>
    <xf numFmtId="164" fontId="7" fillId="0" borderId="3" xfId="0" applyNumberFormat="1" applyFont="1" applyFill="1" applyBorder="1" applyAlignment="1">
      <alignment horizontal="right" vertical="top"/>
    </xf>
    <xf numFmtId="164" fontId="6" fillId="5" borderId="0" xfId="0" applyNumberFormat="1" applyFont="1" applyFill="1" applyBorder="1" applyAlignment="1">
      <alignment horizontal="right"/>
    </xf>
    <xf numFmtId="169" fontId="7" fillId="0" borderId="16" xfId="0" applyNumberFormat="1" applyFont="1" applyBorder="1"/>
    <xf numFmtId="169" fontId="7" fillId="0" borderId="16" xfId="0" applyNumberFormat="1" applyFont="1" applyBorder="1" applyAlignment="1">
      <alignment vertical="top"/>
    </xf>
    <xf numFmtId="164" fontId="7" fillId="0" borderId="14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64" fontId="8" fillId="3" borderId="11" xfId="0" applyNumberFormat="1" applyFont="1" applyFill="1" applyBorder="1" applyAlignment="1">
      <alignment horizontal="center"/>
    </xf>
    <xf numFmtId="0" fontId="0" fillId="0" borderId="2" xfId="0" applyBorder="1"/>
    <xf numFmtId="164" fontId="8" fillId="6" borderId="10" xfId="0" applyNumberFormat="1" applyFont="1" applyFill="1" applyBorder="1" applyAlignment="1">
      <alignment horizontal="center"/>
    </xf>
    <xf numFmtId="0" fontId="0" fillId="6" borderId="17" xfId="0" applyFill="1" applyBorder="1"/>
    <xf numFmtId="0" fontId="0" fillId="6" borderId="18" xfId="0" applyFill="1" applyBorder="1"/>
    <xf numFmtId="0" fontId="0" fillId="6" borderId="11" xfId="0" applyFill="1" applyBorder="1"/>
    <xf numFmtId="0" fontId="0" fillId="6" borderId="0" xfId="0" applyFill="1" applyBorder="1"/>
    <xf numFmtId="0" fontId="0" fillId="6" borderId="19" xfId="0" applyFill="1" applyBorder="1"/>
    <xf numFmtId="0" fontId="0" fillId="6" borderId="2" xfId="0" applyFill="1" applyBorder="1"/>
    <xf numFmtId="0" fontId="0" fillId="6" borderId="20" xfId="0" applyFill="1" applyBorder="1"/>
    <xf numFmtId="0" fontId="0" fillId="5" borderId="17" xfId="0" applyFill="1" applyBorder="1"/>
    <xf numFmtId="0" fontId="0" fillId="5" borderId="18" xfId="0" applyFill="1" applyBorder="1"/>
    <xf numFmtId="14" fontId="8" fillId="3" borderId="12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  <xf numFmtId="0" fontId="0" fillId="6" borderId="22" xfId="0" applyFill="1" applyBorder="1"/>
    <xf numFmtId="0" fontId="0" fillId="6" borderId="24" xfId="0" applyFill="1" applyBorder="1"/>
    <xf numFmtId="0" fontId="0" fillId="6" borderId="25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4" fontId="0" fillId="0" borderId="21" xfId="0" applyNumberFormat="1" applyBorder="1"/>
    <xf numFmtId="164" fontId="8" fillId="6" borderId="26" xfId="0" applyNumberFormat="1" applyFont="1" applyFill="1" applyBorder="1" applyAlignment="1">
      <alignment horizontal="center"/>
    </xf>
    <xf numFmtId="0" fontId="0" fillId="6" borderId="27" xfId="0" applyFill="1" applyBorder="1"/>
    <xf numFmtId="0" fontId="0" fillId="6" borderId="28" xfId="0" applyFill="1" applyBorder="1"/>
    <xf numFmtId="0" fontId="3" fillId="6" borderId="17" xfId="0" applyFont="1" applyFill="1" applyBorder="1"/>
    <xf numFmtId="0" fontId="0" fillId="0" borderId="28" xfId="0" applyBorder="1"/>
    <xf numFmtId="0" fontId="7" fillId="0" borderId="3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3" fillId="5" borderId="10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 wrapText="1"/>
    </xf>
    <xf numFmtId="0" fontId="3" fillId="5" borderId="18" xfId="0" applyFont="1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0" fontId="0" fillId="0" borderId="29" xfId="0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0" fillId="0" borderId="23" xfId="0" applyFill="1" applyBorder="1" applyAlignment="1">
      <alignment vertical="top" wrapText="1"/>
    </xf>
    <xf numFmtId="14" fontId="0" fillId="0" borderId="11" xfId="0" applyNumberFormat="1" applyBorder="1" applyAlignment="1">
      <alignment horizontal="center"/>
    </xf>
    <xf numFmtId="0" fontId="0" fillId="0" borderId="11" xfId="0" applyBorder="1"/>
    <xf numFmtId="170" fontId="0" fillId="0" borderId="11" xfId="0" applyNumberFormat="1" applyBorder="1"/>
    <xf numFmtId="171" fontId="0" fillId="0" borderId="23" xfId="0" applyNumberFormat="1" applyBorder="1"/>
    <xf numFmtId="0" fontId="0" fillId="0" borderId="12" xfId="0" applyBorder="1"/>
    <xf numFmtId="0" fontId="0" fillId="0" borderId="30" xfId="0" applyBorder="1"/>
    <xf numFmtId="164" fontId="6" fillId="2" borderId="31" xfId="0" applyNumberFormat="1" applyFont="1" applyFill="1" applyBorder="1" applyAlignment="1">
      <alignment horizontal="right"/>
    </xf>
    <xf numFmtId="164" fontId="7" fillId="0" borderId="32" xfId="0" applyNumberFormat="1" applyFont="1" applyBorder="1" applyAlignment="1">
      <alignment horizontal="right"/>
    </xf>
    <xf numFmtId="169" fontId="7" fillId="0" borderId="33" xfId="0" applyNumberFormat="1" applyFont="1" applyBorder="1"/>
    <xf numFmtId="164" fontId="7" fillId="0" borderId="34" xfId="0" applyNumberFormat="1" applyFont="1" applyBorder="1" applyAlignment="1">
      <alignment horizontal="right"/>
    </xf>
    <xf numFmtId="169" fontId="7" fillId="0" borderId="34" xfId="0" applyNumberFormat="1" applyFont="1" applyBorder="1"/>
    <xf numFmtId="169" fontId="7" fillId="0" borderId="34" xfId="0" applyNumberFormat="1" applyFont="1" applyBorder="1" applyAlignment="1">
      <alignment vertical="top"/>
    </xf>
    <xf numFmtId="164" fontId="7" fillId="0" borderId="3" xfId="0" applyNumberFormat="1" applyFont="1" applyBorder="1" applyAlignment="1">
      <alignment horizontal="right"/>
    </xf>
    <xf numFmtId="164" fontId="7" fillId="0" borderId="35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9" fontId="7" fillId="0" borderId="1" xfId="0" applyNumberFormat="1" applyFont="1" applyBorder="1"/>
    <xf numFmtId="169" fontId="7" fillId="0" borderId="1" xfId="0" applyNumberFormat="1" applyFont="1" applyBorder="1" applyAlignment="1">
      <alignment vertical="top"/>
    </xf>
    <xf numFmtId="169" fontId="7" fillId="0" borderId="35" xfId="0" applyNumberFormat="1" applyFont="1" applyBorder="1"/>
    <xf numFmtId="164" fontId="7" fillId="0" borderId="36" xfId="0" applyNumberFormat="1" applyFont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7" fillId="7" borderId="3" xfId="0" applyFont="1" applyFill="1" applyBorder="1" applyAlignment="1">
      <alignment horizontal="left"/>
    </xf>
    <xf numFmtId="49" fontId="7" fillId="0" borderId="3" xfId="0" applyNumberFormat="1" applyFont="1" applyBorder="1" applyAlignment="1">
      <alignment horizontal="center"/>
    </xf>
    <xf numFmtId="164" fontId="7" fillId="7" borderId="34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7" fillId="7" borderId="3" xfId="0" applyNumberFormat="1" applyFont="1" applyFill="1" applyBorder="1" applyAlignment="1">
      <alignment horizontal="right"/>
    </xf>
    <xf numFmtId="0" fontId="3" fillId="0" borderId="0" xfId="0" applyFont="1"/>
    <xf numFmtId="0" fontId="3" fillId="5" borderId="17" xfId="0" applyFont="1" applyFill="1" applyBorder="1" applyAlignment="1">
      <alignment vertical="top"/>
    </xf>
    <xf numFmtId="0" fontId="3" fillId="5" borderId="37" xfId="0" applyFont="1" applyFill="1" applyBorder="1" applyAlignment="1">
      <alignment vertical="top" wrapText="1"/>
    </xf>
    <xf numFmtId="14" fontId="0" fillId="0" borderId="12" xfId="0" applyNumberFormat="1" applyBorder="1"/>
    <xf numFmtId="172" fontId="6" fillId="2" borderId="31" xfId="0" applyNumberFormat="1" applyFont="1" applyFill="1" applyBorder="1" applyAlignment="1">
      <alignment horizontal="right"/>
    </xf>
    <xf numFmtId="173" fontId="6" fillId="2" borderId="3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left"/>
    </xf>
    <xf numFmtId="172" fontId="6" fillId="2" borderId="15" xfId="0" applyNumberFormat="1" applyFont="1" applyFill="1" applyBorder="1" applyAlignment="1">
      <alignment horizontal="right"/>
    </xf>
  </cellXfs>
  <cellStyles count="3">
    <cellStyle name="Komma" xfId="1" builtinId="3"/>
    <cellStyle name="Normal 2" xfId="2" xr:uid="{7EC373EB-3182-459E-891D-F6A4707D72F9}"/>
    <cellStyle name="Standaard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zoomScale="75" zoomScaleNormal="75" workbookViewId="0">
      <selection activeCell="V40" sqref="V40"/>
    </sheetView>
  </sheetViews>
  <sheetFormatPr defaultRowHeight="12.75"/>
  <cols>
    <col min="1" max="1" width="27.85546875" customWidth="1"/>
    <col min="2" max="2" width="50.42578125" customWidth="1"/>
    <col min="3" max="3" width="12.5703125" customWidth="1"/>
    <col min="4" max="4" width="24.7109375" customWidth="1"/>
    <col min="5" max="5" width="15.7109375" style="2" customWidth="1"/>
    <col min="6" max="7" width="14.42578125" style="2" customWidth="1"/>
    <col min="8" max="9" width="24.85546875" style="13" customWidth="1"/>
    <col min="10" max="11" width="24.42578125" style="13" customWidth="1"/>
    <col min="12" max="13" width="24.85546875" style="13" customWidth="1"/>
    <col min="14" max="15" width="24.42578125" style="13" customWidth="1"/>
    <col min="16" max="17" width="16.140625" customWidth="1"/>
  </cols>
  <sheetData>
    <row r="1" spans="1:15" ht="18">
      <c r="A1" s="61" t="s">
        <v>24</v>
      </c>
      <c r="B1" s="49"/>
      <c r="C1" s="50"/>
      <c r="D1" s="51"/>
      <c r="E1" s="52"/>
      <c r="F1" s="53"/>
      <c r="G1" s="53"/>
      <c r="H1" s="54"/>
      <c r="I1" s="54"/>
      <c r="J1" s="54"/>
      <c r="K1" s="54"/>
      <c r="L1" s="54"/>
      <c r="M1" s="54"/>
      <c r="N1" s="54"/>
      <c r="O1" s="54"/>
    </row>
    <row r="2" spans="1:15" ht="18">
      <c r="A2" s="61" t="s">
        <v>25</v>
      </c>
      <c r="B2" s="49"/>
      <c r="C2" s="50"/>
      <c r="D2" s="51"/>
      <c r="E2" s="52"/>
      <c r="F2" s="53"/>
      <c r="G2" s="53"/>
      <c r="H2" s="54"/>
      <c r="I2" s="54"/>
      <c r="J2" s="54"/>
      <c r="K2" s="54"/>
      <c r="L2" s="54"/>
      <c r="M2" s="54"/>
      <c r="N2" s="54"/>
      <c r="O2" s="54"/>
    </row>
    <row r="3" spans="1:15" ht="18">
      <c r="A3" s="61" t="s">
        <v>26</v>
      </c>
      <c r="B3" s="49"/>
      <c r="C3" s="50"/>
      <c r="D3" s="51"/>
      <c r="E3" s="52"/>
      <c r="F3" s="53"/>
      <c r="G3" s="53"/>
      <c r="H3" s="54"/>
      <c r="I3" s="54"/>
      <c r="J3" s="54"/>
      <c r="K3" s="54"/>
      <c r="L3" s="54"/>
      <c r="M3" s="54"/>
      <c r="N3" s="54"/>
      <c r="O3" s="54"/>
    </row>
    <row r="4" spans="1:15" ht="18.75" thickBot="1">
      <c r="A4" s="62" t="s">
        <v>73</v>
      </c>
      <c r="B4" s="55"/>
      <c r="C4" s="56"/>
      <c r="D4" s="57"/>
      <c r="E4" s="58"/>
      <c r="F4" s="59"/>
      <c r="G4" s="59"/>
      <c r="H4" s="60"/>
      <c r="I4" s="60"/>
      <c r="J4" s="60"/>
      <c r="K4" s="60"/>
      <c r="L4" s="60"/>
      <c r="M4" s="60"/>
      <c r="N4" s="60"/>
      <c r="O4" s="60"/>
    </row>
    <row r="5" spans="1:15" s="3" customFormat="1" ht="13.5" thickTop="1">
      <c r="B5" s="4"/>
      <c r="C5" s="4"/>
      <c r="D5" s="4"/>
      <c r="E5" s="5"/>
      <c r="F5" s="5"/>
      <c r="G5" s="5"/>
      <c r="H5" s="14"/>
      <c r="I5" s="14"/>
      <c r="J5" s="14"/>
      <c r="K5" s="14"/>
      <c r="L5" s="14"/>
      <c r="M5" s="14"/>
      <c r="N5" s="14"/>
      <c r="O5" s="14"/>
    </row>
    <row r="6" spans="1:15" ht="15.75">
      <c r="A6" s="30" t="s">
        <v>2</v>
      </c>
      <c r="B6" s="34" t="s">
        <v>27</v>
      </c>
      <c r="C6" s="34"/>
      <c r="D6" s="11"/>
    </row>
    <row r="7" spans="1:15" ht="15.75">
      <c r="A7" s="30"/>
      <c r="B7" s="29"/>
      <c r="C7" s="29"/>
      <c r="D7" s="1"/>
      <c r="E7" s="12"/>
      <c r="F7" s="12"/>
      <c r="G7" s="12"/>
      <c r="H7" s="15"/>
      <c r="I7" s="15"/>
      <c r="L7" s="15"/>
      <c r="M7" s="15"/>
    </row>
    <row r="8" spans="1:15" ht="15.75">
      <c r="A8" s="30" t="s">
        <v>4</v>
      </c>
      <c r="B8" s="20" t="s">
        <v>0</v>
      </c>
      <c r="C8" s="20"/>
      <c r="D8" s="9"/>
    </row>
    <row r="9" spans="1:15" ht="15.75">
      <c r="A9" s="30" t="s">
        <v>3</v>
      </c>
      <c r="B9" s="29" t="s">
        <v>1</v>
      </c>
      <c r="C9" s="29"/>
      <c r="D9" s="1"/>
    </row>
    <row r="10" spans="1:15" ht="15.75">
      <c r="A10" s="20"/>
      <c r="B10" s="30"/>
      <c r="C10" s="30"/>
      <c r="D10" s="6"/>
    </row>
    <row r="11" spans="1:15" ht="15.75">
      <c r="A11" s="30" t="s">
        <v>9</v>
      </c>
      <c r="B11" s="23"/>
      <c r="C11" s="23"/>
      <c r="D11" s="10"/>
    </row>
    <row r="12" spans="1:15" ht="15.75">
      <c r="A12" s="33" t="s">
        <v>10</v>
      </c>
      <c r="B12" s="23">
        <f>L41</f>
        <v>82323898.544698551</v>
      </c>
      <c r="C12" s="23"/>
      <c r="D12" s="8"/>
    </row>
    <row r="13" spans="1:15" ht="15.75">
      <c r="A13" s="33" t="s">
        <v>23</v>
      </c>
      <c r="B13" s="27">
        <f>M41</f>
        <v>1040742.966042966</v>
      </c>
      <c r="C13" s="27"/>
      <c r="D13" s="7"/>
    </row>
    <row r="14" spans="1:15" ht="15.75">
      <c r="A14" s="33" t="s">
        <v>11</v>
      </c>
      <c r="B14" s="27">
        <f>N41</f>
        <v>31244744</v>
      </c>
      <c r="C14" s="27"/>
      <c r="D14" s="7"/>
    </row>
    <row r="15" spans="1:15" ht="15.75">
      <c r="A15" s="33"/>
      <c r="B15" s="31"/>
      <c r="C15" s="31"/>
      <c r="D15" s="7"/>
    </row>
    <row r="16" spans="1:15" ht="15.75">
      <c r="A16" s="33" t="s">
        <v>12</v>
      </c>
      <c r="B16" s="158">
        <f>SUM(B12:B15)</f>
        <v>114609385.51074152</v>
      </c>
      <c r="C16" s="32"/>
      <c r="D16" s="7"/>
    </row>
    <row r="17" spans="1:21" ht="13.5" customHeight="1" thickBot="1">
      <c r="A17" s="16"/>
      <c r="B17" s="17"/>
      <c r="C17" s="17"/>
      <c r="D17" s="17"/>
      <c r="E17" s="18"/>
      <c r="F17" s="18"/>
      <c r="G17" s="18"/>
      <c r="H17" s="19"/>
      <c r="I17" s="19"/>
      <c r="J17" s="19"/>
      <c r="K17" s="19"/>
      <c r="L17" s="19"/>
      <c r="M17" s="19"/>
      <c r="N17" s="19"/>
      <c r="O17" s="19"/>
    </row>
    <row r="18" spans="1:21" ht="16.5" thickBot="1">
      <c r="A18" s="64" t="s">
        <v>20</v>
      </c>
      <c r="B18" s="65"/>
      <c r="C18" s="65"/>
      <c r="D18" s="65"/>
      <c r="E18" s="66"/>
      <c r="F18" s="66"/>
      <c r="G18" s="66"/>
      <c r="H18" s="68" t="s">
        <v>21</v>
      </c>
      <c r="I18" s="82"/>
      <c r="J18" s="67"/>
      <c r="K18" s="67"/>
      <c r="L18" s="82"/>
      <c r="M18" s="82"/>
      <c r="N18" s="67"/>
      <c r="O18" s="67"/>
      <c r="P18" s="102"/>
      <c r="Q18" s="102"/>
      <c r="R18" s="102"/>
      <c r="S18" s="102"/>
      <c r="T18" s="102"/>
      <c r="U18" s="103"/>
    </row>
    <row r="19" spans="1:21" ht="15.75">
      <c r="A19" s="37" t="s">
        <v>18</v>
      </c>
      <c r="B19" s="37" t="s">
        <v>5</v>
      </c>
      <c r="C19" s="37" t="s">
        <v>19</v>
      </c>
      <c r="D19" s="37" t="s">
        <v>13</v>
      </c>
      <c r="E19" s="35" t="s">
        <v>14</v>
      </c>
      <c r="F19" s="69" t="s">
        <v>14</v>
      </c>
      <c r="G19" s="69" t="s">
        <v>14</v>
      </c>
      <c r="H19" s="28" t="s">
        <v>6</v>
      </c>
      <c r="I19" s="28" t="s">
        <v>22</v>
      </c>
      <c r="J19" s="28" t="s">
        <v>7</v>
      </c>
      <c r="K19" s="28" t="s">
        <v>17</v>
      </c>
      <c r="L19" s="28" t="s">
        <v>6</v>
      </c>
      <c r="M19" s="28" t="s">
        <v>22</v>
      </c>
      <c r="N19" s="28" t="s">
        <v>7</v>
      </c>
      <c r="O19" s="28" t="s">
        <v>17</v>
      </c>
      <c r="P19" s="94" t="s">
        <v>51</v>
      </c>
      <c r="Q19" s="113" t="s">
        <v>52</v>
      </c>
      <c r="R19" s="116" t="s">
        <v>58</v>
      </c>
      <c r="S19" s="95"/>
      <c r="T19" s="95"/>
      <c r="U19" s="96"/>
    </row>
    <row r="20" spans="1:21" ht="15.75">
      <c r="A20" s="39"/>
      <c r="B20" s="39"/>
      <c r="C20" s="39"/>
      <c r="D20" s="39"/>
      <c r="E20" s="40" t="s">
        <v>15</v>
      </c>
      <c r="F20" s="70" t="s">
        <v>56</v>
      </c>
      <c r="G20" s="70" t="s">
        <v>16</v>
      </c>
      <c r="H20" s="41"/>
      <c r="I20" s="41"/>
      <c r="J20" s="41"/>
      <c r="K20" s="92"/>
      <c r="L20" s="41" t="s">
        <v>69</v>
      </c>
      <c r="M20" s="41" t="s">
        <v>69</v>
      </c>
      <c r="N20" s="41" t="s">
        <v>69</v>
      </c>
      <c r="O20" s="92" t="s">
        <v>69</v>
      </c>
      <c r="P20" s="97" t="s">
        <v>53</v>
      </c>
      <c r="Q20" s="106" t="s">
        <v>53</v>
      </c>
      <c r="R20" s="114"/>
      <c r="S20" s="98"/>
      <c r="T20" s="98"/>
      <c r="U20" s="99"/>
    </row>
    <row r="21" spans="1:21" ht="16.5" thickBot="1">
      <c r="A21" s="43"/>
      <c r="B21" s="43"/>
      <c r="C21" s="43"/>
      <c r="D21" s="43"/>
      <c r="E21" s="44"/>
      <c r="F21" s="71" t="s">
        <v>57</v>
      </c>
      <c r="G21" s="71"/>
      <c r="H21" s="76">
        <v>43831</v>
      </c>
      <c r="I21" s="76">
        <v>43831</v>
      </c>
      <c r="J21" s="76">
        <v>43831</v>
      </c>
      <c r="K21" s="104">
        <v>43831</v>
      </c>
      <c r="L21" s="76">
        <v>44561</v>
      </c>
      <c r="M21" s="76">
        <v>44561</v>
      </c>
      <c r="N21" s="76">
        <v>44197</v>
      </c>
      <c r="O21" s="104">
        <v>44197</v>
      </c>
      <c r="P21" s="107"/>
      <c r="Q21" s="108"/>
      <c r="R21" s="115"/>
      <c r="S21" s="100"/>
      <c r="T21" s="100"/>
      <c r="U21" s="101"/>
    </row>
    <row r="22" spans="1:21" ht="15">
      <c r="A22" s="38" t="s">
        <v>46</v>
      </c>
      <c r="B22" s="38" t="s">
        <v>48</v>
      </c>
      <c r="C22" s="38" t="s">
        <v>47</v>
      </c>
      <c r="D22" s="38"/>
      <c r="E22" s="90">
        <v>41752</v>
      </c>
      <c r="F22" s="89"/>
      <c r="G22" s="89" t="s">
        <v>50</v>
      </c>
      <c r="H22" s="85">
        <v>23658900</v>
      </c>
      <c r="I22" s="86"/>
      <c r="J22" s="87">
        <v>5043300</v>
      </c>
      <c r="K22" s="105">
        <f>SUM(H22+I22+J22)</f>
        <v>28702200</v>
      </c>
      <c r="L22" s="134">
        <f>H22*indexcijfers!K11</f>
        <v>25954288.773388773</v>
      </c>
      <c r="M22" s="140"/>
      <c r="N22" s="145">
        <f>ROUNDUP(J22*indexcijfers!$E$10/indexcijfers!$E$9,-3)</f>
        <v>5138000</v>
      </c>
      <c r="O22" s="105">
        <f>SUM(L22+M22+N22)</f>
        <v>31092288.773388773</v>
      </c>
      <c r="P22" s="109" t="s">
        <v>54</v>
      </c>
      <c r="Q22" s="110" t="s">
        <v>54</v>
      </c>
      <c r="R22" s="110"/>
      <c r="S22" s="110"/>
      <c r="T22" s="110"/>
      <c r="U22" s="111"/>
    </row>
    <row r="23" spans="1:21" ht="15">
      <c r="A23" s="38"/>
      <c r="B23" s="38"/>
      <c r="C23" s="38"/>
      <c r="D23" s="38"/>
      <c r="E23" s="90"/>
      <c r="F23" s="89"/>
      <c r="G23" s="89"/>
      <c r="H23" s="85"/>
      <c r="I23" s="86"/>
      <c r="J23" s="87"/>
      <c r="K23" s="105"/>
      <c r="L23" s="136"/>
      <c r="M23" s="140"/>
      <c r="N23" s="87"/>
      <c r="O23" s="105"/>
      <c r="P23" s="109"/>
      <c r="Q23" s="110"/>
      <c r="R23" s="110"/>
      <c r="S23" s="110"/>
      <c r="T23" s="110"/>
      <c r="U23" s="111"/>
    </row>
    <row r="24" spans="1:21" ht="15">
      <c r="A24" s="38" t="s">
        <v>34</v>
      </c>
      <c r="B24" s="147" t="s">
        <v>70</v>
      </c>
      <c r="C24" s="38" t="s">
        <v>71</v>
      </c>
      <c r="D24" s="38"/>
      <c r="E24" s="148" t="s">
        <v>72</v>
      </c>
      <c r="F24" s="89"/>
      <c r="G24" s="91">
        <v>42013</v>
      </c>
      <c r="H24" s="85">
        <v>18925000</v>
      </c>
      <c r="I24" s="86"/>
      <c r="J24" s="87">
        <v>4333700</v>
      </c>
      <c r="K24" s="105">
        <f>SUM(H24:J24)</f>
        <v>23258700</v>
      </c>
      <c r="L24" s="149">
        <f>H24*indexcijfers!K11</f>
        <v>20761105.336105336</v>
      </c>
      <c r="M24" s="150"/>
      <c r="N24" s="151">
        <v>4414744</v>
      </c>
      <c r="O24" s="150">
        <f>SUM(L24:N24)</f>
        <v>25175849.336105336</v>
      </c>
      <c r="P24" s="109" t="s">
        <v>54</v>
      </c>
      <c r="Q24" s="110" t="s">
        <v>54</v>
      </c>
      <c r="R24" s="110"/>
      <c r="S24" s="110"/>
      <c r="T24" s="110"/>
      <c r="U24" s="111"/>
    </row>
    <row r="25" spans="1:21" ht="15.75">
      <c r="A25" s="38" t="s">
        <v>34</v>
      </c>
      <c r="B25" s="38" t="s">
        <v>40</v>
      </c>
      <c r="C25" s="38" t="s">
        <v>36</v>
      </c>
      <c r="D25" s="36"/>
      <c r="E25" s="90">
        <v>40869</v>
      </c>
      <c r="F25" s="91"/>
      <c r="G25" s="91">
        <v>42011</v>
      </c>
      <c r="H25" s="85">
        <v>16965500</v>
      </c>
      <c r="I25" s="86"/>
      <c r="J25" s="87">
        <v>3446800</v>
      </c>
      <c r="K25" s="105">
        <f t="shared" ref="K25:K32" si="0">SUM(H25+I25+J25)</f>
        <v>20412300</v>
      </c>
      <c r="L25" s="136">
        <f>H25*indexcijfers!K11</f>
        <v>18611494.455994453</v>
      </c>
      <c r="M25" s="141"/>
      <c r="N25" s="139">
        <f>ROUNDUP(J25*indexcijfers!$E$10/indexcijfers!$E$9,-3)</f>
        <v>3512000</v>
      </c>
      <c r="O25" s="105">
        <f t="shared" ref="O25:O39" si="1">SUM(L25+M25+N25)</f>
        <v>22123494.455994453</v>
      </c>
      <c r="P25" s="109"/>
      <c r="Q25" s="110" t="s">
        <v>54</v>
      </c>
      <c r="R25" s="110" t="s">
        <v>55</v>
      </c>
      <c r="S25" s="110"/>
      <c r="T25" s="110"/>
      <c r="U25" s="111"/>
    </row>
    <row r="26" spans="1:21" ht="15">
      <c r="A26" s="24" t="s">
        <v>34</v>
      </c>
      <c r="B26" s="24" t="s">
        <v>30</v>
      </c>
      <c r="C26" s="24"/>
      <c r="D26" s="45"/>
      <c r="E26" s="42"/>
      <c r="F26" s="72"/>
      <c r="G26" s="72"/>
      <c r="H26" s="74">
        <v>14349600</v>
      </c>
      <c r="I26" s="83"/>
      <c r="J26" s="25">
        <v>1200000</v>
      </c>
      <c r="K26" s="105">
        <f t="shared" si="0"/>
        <v>15549600</v>
      </c>
      <c r="L26" s="136">
        <f>H26*indexcijfers!K11</f>
        <v>15741799.584199583</v>
      </c>
      <c r="M26" s="142"/>
      <c r="N26" s="139">
        <f>ROUNDUP(J26*indexcijfers!$E$10/indexcijfers!$E$9,-3)</f>
        <v>1223000</v>
      </c>
      <c r="O26" s="105">
        <f t="shared" si="1"/>
        <v>16964799.584199585</v>
      </c>
      <c r="P26" s="109"/>
      <c r="Q26" s="110"/>
      <c r="R26" s="110"/>
      <c r="S26" s="110"/>
      <c r="T26" s="110"/>
      <c r="U26" s="111"/>
    </row>
    <row r="27" spans="1:21" ht="15.75">
      <c r="A27" s="38" t="s">
        <v>32</v>
      </c>
      <c r="B27" s="38" t="s">
        <v>41</v>
      </c>
      <c r="C27" s="38" t="s">
        <v>37</v>
      </c>
      <c r="D27" s="36"/>
      <c r="E27" s="90"/>
      <c r="F27" s="91">
        <v>40862</v>
      </c>
      <c r="G27" s="91">
        <v>42009</v>
      </c>
      <c r="H27" s="85"/>
      <c r="I27" s="86">
        <v>746600</v>
      </c>
      <c r="J27" s="87">
        <v>2032700</v>
      </c>
      <c r="K27" s="105">
        <f t="shared" si="0"/>
        <v>2779300</v>
      </c>
      <c r="L27" s="136"/>
      <c r="M27" s="141">
        <f>I27*indexcijfers!K11</f>
        <v>819035.20443520439</v>
      </c>
      <c r="N27" s="139">
        <f>ROUNDUP(J27*indexcijfers!$E$10/indexcijfers!$E$9,-3)</f>
        <v>2071000</v>
      </c>
      <c r="O27" s="105">
        <f t="shared" si="1"/>
        <v>2890035.2044352042</v>
      </c>
      <c r="P27" s="109"/>
      <c r="Q27" s="110" t="s">
        <v>54</v>
      </c>
      <c r="R27" s="110"/>
      <c r="S27" s="110"/>
      <c r="T27" s="110"/>
      <c r="U27" s="111"/>
    </row>
    <row r="28" spans="1:21" ht="15.75">
      <c r="A28" s="38" t="s">
        <v>32</v>
      </c>
      <c r="B28" s="38" t="s">
        <v>42</v>
      </c>
      <c r="C28" s="38" t="s">
        <v>38</v>
      </c>
      <c r="D28" s="36"/>
      <c r="E28" s="90"/>
      <c r="F28" s="91"/>
      <c r="G28" s="91">
        <v>42012</v>
      </c>
      <c r="H28" s="85"/>
      <c r="I28" s="86"/>
      <c r="J28" s="87">
        <v>3705300</v>
      </c>
      <c r="K28" s="105">
        <f t="shared" si="0"/>
        <v>3705300</v>
      </c>
      <c r="L28" s="136"/>
      <c r="M28" s="141"/>
      <c r="N28" s="139">
        <f>ROUNDUP(J28*indexcijfers!$E$10/indexcijfers!$E$9,-3)</f>
        <v>3775000</v>
      </c>
      <c r="O28" s="105">
        <f t="shared" si="1"/>
        <v>3775000</v>
      </c>
      <c r="P28" s="109" t="s">
        <v>54</v>
      </c>
      <c r="Q28" s="110" t="s">
        <v>54</v>
      </c>
      <c r="R28" s="110"/>
      <c r="S28" s="110"/>
      <c r="T28" s="110"/>
      <c r="U28" s="111"/>
    </row>
    <row r="29" spans="1:21" ht="15.75">
      <c r="A29" s="38" t="s">
        <v>32</v>
      </c>
      <c r="B29" s="38" t="s">
        <v>43</v>
      </c>
      <c r="C29" s="38" t="s">
        <v>39</v>
      </c>
      <c r="D29" s="36"/>
      <c r="E29" s="90"/>
      <c r="F29" s="91"/>
      <c r="G29" s="91">
        <v>42013</v>
      </c>
      <c r="H29" s="85"/>
      <c r="I29" s="86"/>
      <c r="J29" s="87">
        <v>795900</v>
      </c>
      <c r="K29" s="105">
        <f t="shared" si="0"/>
        <v>795900</v>
      </c>
      <c r="L29" s="136"/>
      <c r="M29" s="141"/>
      <c r="N29" s="139">
        <f>ROUNDUP(J29*indexcijfers!$E$10/indexcijfers!$E$9,-3)</f>
        <v>811000</v>
      </c>
      <c r="O29" s="105">
        <f t="shared" si="1"/>
        <v>811000</v>
      </c>
      <c r="P29" s="112" t="s">
        <v>54</v>
      </c>
      <c r="Q29" s="110" t="s">
        <v>54</v>
      </c>
      <c r="R29" s="110"/>
      <c r="S29" s="110"/>
      <c r="T29" s="110"/>
      <c r="U29" s="111"/>
    </row>
    <row r="30" spans="1:21" ht="15.75">
      <c r="A30" s="38" t="s">
        <v>32</v>
      </c>
      <c r="B30" s="38" t="s">
        <v>44</v>
      </c>
      <c r="C30" s="36"/>
      <c r="D30" s="36"/>
      <c r="E30" s="90">
        <v>41752</v>
      </c>
      <c r="F30" s="89"/>
      <c r="G30" s="89"/>
      <c r="H30" s="85">
        <v>580700</v>
      </c>
      <c r="I30" s="86"/>
      <c r="J30" s="87"/>
      <c r="K30" s="105">
        <f t="shared" si="0"/>
        <v>580700</v>
      </c>
      <c r="L30" s="136">
        <f>H30*indexcijfers!K11</f>
        <v>637039.57033957029</v>
      </c>
      <c r="M30" s="141"/>
      <c r="N30" s="139"/>
      <c r="O30" s="105">
        <f t="shared" si="1"/>
        <v>637039.57033957029</v>
      </c>
      <c r="P30" s="109"/>
      <c r="Q30" s="110"/>
      <c r="R30" s="110"/>
      <c r="S30" s="110"/>
      <c r="T30" s="110"/>
      <c r="U30" s="111"/>
    </row>
    <row r="31" spans="1:21" ht="15.75">
      <c r="A31" s="38" t="s">
        <v>32</v>
      </c>
      <c r="B31" s="38" t="s">
        <v>45</v>
      </c>
      <c r="C31" s="36"/>
      <c r="D31" s="36"/>
      <c r="E31" s="88"/>
      <c r="F31" s="89"/>
      <c r="G31" s="89"/>
      <c r="H31" s="85">
        <v>183500</v>
      </c>
      <c r="I31" s="86"/>
      <c r="J31" s="87"/>
      <c r="K31" s="105">
        <f t="shared" si="0"/>
        <v>183500</v>
      </c>
      <c r="L31" s="136">
        <f>H31*indexcijfers!K11</f>
        <v>201303.18780318779</v>
      </c>
      <c r="M31" s="141"/>
      <c r="N31" s="139"/>
      <c r="O31" s="105">
        <f t="shared" si="1"/>
        <v>201303.18780318779</v>
      </c>
      <c r="P31" s="109"/>
      <c r="Q31" s="110"/>
      <c r="R31" s="110"/>
      <c r="S31" s="110"/>
      <c r="T31" s="110"/>
      <c r="U31" s="111"/>
    </row>
    <row r="32" spans="1:21" ht="15">
      <c r="A32" s="24" t="s">
        <v>32</v>
      </c>
      <c r="B32" s="24" t="s">
        <v>28</v>
      </c>
      <c r="C32" s="24"/>
      <c r="D32" s="45"/>
      <c r="E32" s="42"/>
      <c r="F32" s="72"/>
      <c r="G32" s="72">
        <v>42012</v>
      </c>
      <c r="H32" s="74"/>
      <c r="I32" s="83">
        <v>202100</v>
      </c>
      <c r="J32" s="25">
        <v>4855800</v>
      </c>
      <c r="K32" s="105">
        <f t="shared" si="0"/>
        <v>5057900</v>
      </c>
      <c r="L32" s="137"/>
      <c r="M32" s="141">
        <f>I32*indexcijfers!K11</f>
        <v>221707.76160776158</v>
      </c>
      <c r="N32" s="139">
        <f>ROUNDUP(J32*indexcijfers!$E$10/indexcijfers!$E$9,-3)</f>
        <v>4947000</v>
      </c>
      <c r="O32" s="105">
        <f t="shared" si="1"/>
        <v>5168707.7616077615</v>
      </c>
      <c r="P32" s="109" t="s">
        <v>54</v>
      </c>
      <c r="Q32" s="110" t="s">
        <v>54</v>
      </c>
      <c r="R32" s="110"/>
      <c r="S32" s="110"/>
      <c r="T32" s="110"/>
      <c r="U32" s="111"/>
    </row>
    <row r="33" spans="1:21" ht="15">
      <c r="A33" s="24"/>
      <c r="B33" s="24"/>
      <c r="C33" s="24"/>
      <c r="D33" s="45"/>
      <c r="E33" s="42"/>
      <c r="F33" s="72"/>
      <c r="G33" s="72"/>
      <c r="H33" s="74"/>
      <c r="I33" s="83"/>
      <c r="J33" s="25"/>
      <c r="K33" s="105"/>
      <c r="L33" s="137"/>
      <c r="M33" s="142"/>
      <c r="N33" s="25"/>
      <c r="O33" s="105"/>
      <c r="P33" s="109"/>
      <c r="Q33" s="110"/>
      <c r="R33" s="110"/>
      <c r="S33" s="110"/>
      <c r="T33" s="110"/>
      <c r="U33" s="111"/>
    </row>
    <row r="34" spans="1:21" ht="15">
      <c r="A34" s="63" t="s">
        <v>33</v>
      </c>
      <c r="B34" s="48" t="s">
        <v>29</v>
      </c>
      <c r="C34" s="63"/>
      <c r="D34" s="77"/>
      <c r="E34" s="78"/>
      <c r="F34" s="79"/>
      <c r="G34" s="79">
        <v>42010</v>
      </c>
      <c r="H34" s="80"/>
      <c r="I34" s="84"/>
      <c r="J34" s="81">
        <v>2514200</v>
      </c>
      <c r="K34" s="105">
        <f>SUM(H34+I34+J34)</f>
        <v>2514200</v>
      </c>
      <c r="L34" s="138"/>
      <c r="M34" s="143"/>
      <c r="N34" s="139">
        <f>ROUNDUP(J34*indexcijfers!$E$10/indexcijfers!$E$9,-3)</f>
        <v>2562000</v>
      </c>
      <c r="O34" s="105">
        <f t="shared" si="1"/>
        <v>2562000</v>
      </c>
      <c r="P34" s="109" t="s">
        <v>54</v>
      </c>
      <c r="Q34" s="110" t="s">
        <v>54</v>
      </c>
      <c r="R34" s="110"/>
      <c r="S34" s="110"/>
      <c r="T34" s="110"/>
      <c r="U34" s="111"/>
    </row>
    <row r="35" spans="1:21" ht="15">
      <c r="A35" s="63" t="s">
        <v>62</v>
      </c>
      <c r="B35" s="118" t="s">
        <v>64</v>
      </c>
      <c r="C35" s="63"/>
      <c r="D35" s="77"/>
      <c r="E35" s="78"/>
      <c r="F35" s="79"/>
      <c r="G35" s="79"/>
      <c r="H35" s="80"/>
      <c r="I35" s="84"/>
      <c r="J35" s="81">
        <v>2696800</v>
      </c>
      <c r="K35" s="105">
        <f>SUM(J35)</f>
        <v>2696800</v>
      </c>
      <c r="L35" s="138"/>
      <c r="M35" s="143"/>
      <c r="N35" s="139">
        <f>ROUNDUP(J35*indexcijfers!$E$10/indexcijfers!$E$9,-3)</f>
        <v>2748000</v>
      </c>
      <c r="O35" s="105">
        <f t="shared" si="1"/>
        <v>2748000</v>
      </c>
      <c r="P35" s="109"/>
      <c r="Q35" s="110"/>
      <c r="R35" s="110"/>
      <c r="S35" s="110"/>
      <c r="T35" s="110"/>
      <c r="U35" s="111"/>
    </row>
    <row r="36" spans="1:21" ht="15">
      <c r="A36" s="63"/>
      <c r="B36" s="118"/>
      <c r="C36" s="63"/>
      <c r="D36" s="77"/>
      <c r="E36" s="78"/>
      <c r="F36" s="79"/>
      <c r="G36" s="79"/>
      <c r="H36" s="80"/>
      <c r="I36" s="84"/>
      <c r="J36" s="81"/>
      <c r="K36" s="105"/>
      <c r="L36" s="138"/>
      <c r="M36" s="143"/>
      <c r="N36" s="81"/>
      <c r="O36" s="105"/>
      <c r="P36" s="109"/>
      <c r="Q36" s="110"/>
      <c r="R36" s="110"/>
      <c r="S36" s="110"/>
      <c r="T36" s="110"/>
      <c r="U36" s="111"/>
    </row>
    <row r="37" spans="1:21" ht="15">
      <c r="A37" s="24" t="s">
        <v>35</v>
      </c>
      <c r="B37" s="24" t="s">
        <v>31</v>
      </c>
      <c r="C37" s="24"/>
      <c r="D37" s="47"/>
      <c r="E37" s="42"/>
      <c r="F37" s="72"/>
      <c r="G37" s="72"/>
      <c r="H37" s="74"/>
      <c r="I37" s="83"/>
      <c r="J37" s="25">
        <v>41400</v>
      </c>
      <c r="K37" s="105">
        <f>SUM(H37+I37+J37)</f>
        <v>41400</v>
      </c>
      <c r="L37" s="137"/>
      <c r="M37" s="142"/>
      <c r="N37" s="139">
        <f>ROUNDUP(J37*indexcijfers!$E$10/indexcijfers!$E$9,-3)</f>
        <v>43000</v>
      </c>
      <c r="O37" s="105">
        <f t="shared" si="1"/>
        <v>43000</v>
      </c>
      <c r="P37" s="109"/>
      <c r="Q37" s="110"/>
      <c r="R37" s="110"/>
      <c r="S37" s="110"/>
      <c r="T37" s="110"/>
      <c r="U37" s="111"/>
    </row>
    <row r="38" spans="1:21" ht="15">
      <c r="A38" s="24"/>
      <c r="B38" s="24"/>
      <c r="C38" s="24"/>
      <c r="D38" s="47"/>
      <c r="E38" s="42"/>
      <c r="F38" s="72"/>
      <c r="G38" s="72"/>
      <c r="H38" s="74"/>
      <c r="I38" s="83"/>
      <c r="J38" s="25"/>
      <c r="K38" s="105"/>
      <c r="L38" s="137"/>
      <c r="M38" s="142"/>
      <c r="N38" s="25"/>
      <c r="O38" s="105"/>
      <c r="P38" s="109"/>
      <c r="Q38" s="110"/>
      <c r="R38" s="110"/>
      <c r="S38" s="110"/>
      <c r="T38" s="110"/>
      <c r="U38" s="111"/>
    </row>
    <row r="39" spans="1:21" ht="15">
      <c r="A39" s="48" t="s">
        <v>59</v>
      </c>
      <c r="B39" s="24" t="s">
        <v>60</v>
      </c>
      <c r="C39" s="24" t="s">
        <v>61</v>
      </c>
      <c r="D39" s="46" t="s">
        <v>49</v>
      </c>
      <c r="E39" s="42"/>
      <c r="F39" s="72"/>
      <c r="G39" s="72"/>
      <c r="H39" s="74">
        <v>380000</v>
      </c>
      <c r="I39" s="83"/>
      <c r="J39" s="25"/>
      <c r="K39" s="105">
        <f>SUM(H39+I39+J39)</f>
        <v>380000</v>
      </c>
      <c r="L39" s="136">
        <f>H39*indexcijfers!K11</f>
        <v>416867.63686763681</v>
      </c>
      <c r="M39" s="142"/>
      <c r="N39" s="25"/>
      <c r="O39" s="105">
        <f t="shared" si="1"/>
        <v>416867.63686763681</v>
      </c>
      <c r="P39" s="109"/>
      <c r="Q39" s="110"/>
      <c r="R39" s="110"/>
      <c r="S39" s="110"/>
      <c r="T39" s="110"/>
      <c r="U39" s="111"/>
    </row>
    <row r="40" spans="1:21" ht="15">
      <c r="A40" s="48"/>
      <c r="B40" s="24"/>
      <c r="C40" s="24"/>
      <c r="D40" s="46"/>
      <c r="E40" s="42"/>
      <c r="F40" s="72"/>
      <c r="G40" s="72"/>
      <c r="H40" s="74"/>
      <c r="I40" s="83"/>
      <c r="J40" s="25"/>
      <c r="K40" s="105"/>
      <c r="L40" s="135"/>
      <c r="M40" s="144"/>
      <c r="N40" s="25"/>
      <c r="O40" s="105"/>
      <c r="P40" s="109"/>
      <c r="Q40" s="110"/>
      <c r="R40" s="110"/>
      <c r="S40" s="110"/>
      <c r="T40" s="110"/>
      <c r="U40" s="111"/>
    </row>
    <row r="41" spans="1:21" ht="16.5" thickBot="1">
      <c r="A41" s="26" t="s">
        <v>8</v>
      </c>
      <c r="B41" s="26"/>
      <c r="C41" s="26"/>
      <c r="D41" s="26"/>
      <c r="E41" s="26"/>
      <c r="F41" s="73"/>
      <c r="G41" s="73"/>
      <c r="H41" s="75">
        <f t="shared" ref="H41:O41" si="2">SUM(H22:H40)</f>
        <v>75043200</v>
      </c>
      <c r="I41" s="75">
        <f t="shared" si="2"/>
        <v>948700</v>
      </c>
      <c r="J41" s="75">
        <f t="shared" si="2"/>
        <v>30665900</v>
      </c>
      <c r="K41" s="133">
        <f t="shared" si="2"/>
        <v>106657800</v>
      </c>
      <c r="L41" s="157">
        <f t="shared" si="2"/>
        <v>82323898.544698551</v>
      </c>
      <c r="M41" s="156">
        <f t="shared" si="2"/>
        <v>1040742.966042966</v>
      </c>
      <c r="N41" s="146">
        <f t="shared" si="2"/>
        <v>31244744</v>
      </c>
      <c r="O41" s="159">
        <f t="shared" si="2"/>
        <v>114609385.51074153</v>
      </c>
      <c r="P41" s="117"/>
      <c r="Q41" s="93"/>
      <c r="R41" s="93"/>
      <c r="S41" s="93"/>
      <c r="T41" s="93"/>
      <c r="U41" s="93"/>
    </row>
    <row r="42" spans="1:21" ht="15">
      <c r="A42" s="20"/>
      <c r="B42" s="20"/>
      <c r="C42" s="20"/>
      <c r="D42" s="20"/>
      <c r="E42" s="21"/>
      <c r="F42" s="21"/>
      <c r="G42" s="21"/>
      <c r="H42" s="22"/>
      <c r="I42" s="22"/>
      <c r="J42" s="22"/>
      <c r="K42" s="22"/>
      <c r="L42" s="22"/>
      <c r="M42" s="22"/>
      <c r="N42" s="22"/>
      <c r="O42" s="22"/>
    </row>
    <row r="43" spans="1:21" ht="15">
      <c r="A43" s="20"/>
      <c r="B43" s="20"/>
      <c r="C43" s="20"/>
      <c r="D43" s="20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</row>
    <row r="44" spans="1:21" ht="15.75">
      <c r="A44" s="20"/>
      <c r="B44" s="20"/>
      <c r="C44" s="20"/>
      <c r="D44" s="20"/>
      <c r="E44" s="21"/>
      <c r="F44" s="21"/>
      <c r="G44" s="21"/>
      <c r="H44" s="22"/>
      <c r="I44" s="22"/>
      <c r="J44" s="22" t="s">
        <v>63</v>
      </c>
      <c r="K44" s="119">
        <f>SUM(K41:K43)</f>
        <v>106657800</v>
      </c>
      <c r="L44" s="22"/>
      <c r="M44" s="22"/>
      <c r="N44" s="22" t="s">
        <v>63</v>
      </c>
      <c r="O44" s="119">
        <f>SUM(O41:O43)</f>
        <v>114609385.51074153</v>
      </c>
    </row>
    <row r="45" spans="1:21" ht="15">
      <c r="A45" s="20"/>
      <c r="B45" s="20"/>
      <c r="C45" s="20"/>
      <c r="D45" s="20"/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22"/>
    </row>
  </sheetData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8" scale="87" fitToHeight="0" orientation="landscape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ABE0-D667-4A9C-BBFA-731FA0AE3A85}">
  <dimension ref="B4:M11"/>
  <sheetViews>
    <sheetView workbookViewId="0">
      <selection activeCell="E36" sqref="E36"/>
    </sheetView>
  </sheetViews>
  <sheetFormatPr defaultRowHeight="12.75"/>
  <cols>
    <col min="2" max="2" width="15" customWidth="1"/>
    <col min="3" max="3" width="13.28515625" customWidth="1"/>
    <col min="4" max="4" width="10.28515625" customWidth="1"/>
    <col min="5" max="5" width="11.85546875" customWidth="1"/>
    <col min="6" max="6" width="10.42578125" customWidth="1"/>
    <col min="8" max="8" width="11.28515625" bestFit="1" customWidth="1"/>
    <col min="9" max="9" width="10.140625" bestFit="1" customWidth="1"/>
  </cols>
  <sheetData>
    <row r="4" spans="2:13" ht="13.5" thickBot="1"/>
    <row r="5" spans="2:13" ht="13.5" thickBot="1">
      <c r="B5" s="120" t="s">
        <v>67</v>
      </c>
      <c r="C5" s="120" t="s">
        <v>6</v>
      </c>
      <c r="D5" s="121"/>
      <c r="E5" s="120" t="s">
        <v>7</v>
      </c>
      <c r="F5" s="122"/>
      <c r="H5" s="154" t="s">
        <v>74</v>
      </c>
      <c r="I5" s="153" t="s">
        <v>67</v>
      </c>
      <c r="J5" s="120" t="s">
        <v>6</v>
      </c>
      <c r="K5" s="121"/>
      <c r="L5" s="120" t="s">
        <v>7</v>
      </c>
      <c r="M5" s="122"/>
    </row>
    <row r="6" spans="2:13" ht="28.15" customHeight="1" thickBot="1">
      <c r="B6" s="123" t="s">
        <v>65</v>
      </c>
      <c r="C6" s="123" t="s">
        <v>66</v>
      </c>
      <c r="D6" s="124" t="s">
        <v>68</v>
      </c>
      <c r="E6" s="123" t="s">
        <v>66</v>
      </c>
      <c r="F6" s="124" t="s">
        <v>68</v>
      </c>
      <c r="I6" s="123" t="s">
        <v>65</v>
      </c>
      <c r="J6" s="123" t="s">
        <v>66</v>
      </c>
      <c r="K6" s="124" t="s">
        <v>68</v>
      </c>
      <c r="L6" s="123" t="s">
        <v>66</v>
      </c>
      <c r="M6" s="124" t="s">
        <v>68</v>
      </c>
    </row>
    <row r="7" spans="2:13">
      <c r="B7" s="125"/>
      <c r="C7" s="125"/>
      <c r="D7" s="126"/>
      <c r="E7" s="125"/>
      <c r="F7" s="126"/>
      <c r="I7" s="125"/>
      <c r="J7" s="125"/>
      <c r="K7" s="126"/>
      <c r="L7" s="125"/>
      <c r="M7" s="126"/>
    </row>
    <row r="8" spans="2:13">
      <c r="B8" s="127">
        <v>43466</v>
      </c>
      <c r="C8" s="128">
        <v>94.9</v>
      </c>
      <c r="D8" s="111"/>
      <c r="E8" s="128">
        <v>97.4</v>
      </c>
      <c r="F8" s="111"/>
      <c r="I8" s="127"/>
      <c r="J8" s="128"/>
      <c r="K8" s="111"/>
      <c r="L8" s="128">
        <v>97.4</v>
      </c>
      <c r="M8" s="111"/>
    </row>
    <row r="9" spans="2:13">
      <c r="B9" s="127">
        <v>43831</v>
      </c>
      <c r="C9" s="129">
        <v>105</v>
      </c>
      <c r="D9" s="130">
        <f>SUM(C9/C8)</f>
        <v>1.1064278187565859</v>
      </c>
      <c r="E9" s="129">
        <v>101.6</v>
      </c>
      <c r="F9" s="130">
        <f>SUM(E9/E8)</f>
        <v>1.0431211498973305</v>
      </c>
      <c r="I9" s="127">
        <v>43831</v>
      </c>
      <c r="J9" s="129">
        <v>144.30000000000001</v>
      </c>
      <c r="K9" s="130"/>
      <c r="L9" s="129">
        <v>101.6</v>
      </c>
      <c r="M9" s="130">
        <f>SUM(L9/L8)</f>
        <v>1.0431211498973305</v>
      </c>
    </row>
    <row r="10" spans="2:13">
      <c r="B10" s="127">
        <v>44197</v>
      </c>
      <c r="C10" s="129">
        <v>108</v>
      </c>
      <c r="D10" s="130">
        <f>SUM(C10/C9)</f>
        <v>1.0285714285714285</v>
      </c>
      <c r="E10" s="129">
        <v>103.5</v>
      </c>
      <c r="F10" s="130">
        <f>SUM(E10/E9)</f>
        <v>1.0187007874015748</v>
      </c>
      <c r="I10" s="127">
        <v>44197</v>
      </c>
      <c r="J10" s="129">
        <v>151.5</v>
      </c>
      <c r="K10" s="130">
        <f>SUM(J10/J9)</f>
        <v>1.0498960498960499</v>
      </c>
      <c r="L10" s="129">
        <v>103.5</v>
      </c>
      <c r="M10" s="130">
        <f>SUM(L10/L9)</f>
        <v>1.0187007874015748</v>
      </c>
    </row>
    <row r="11" spans="2:13" ht="13.5" thickBot="1">
      <c r="B11" s="131"/>
      <c r="C11" s="131"/>
      <c r="D11" s="132"/>
      <c r="E11" s="131"/>
      <c r="F11" s="132"/>
      <c r="G11" s="152"/>
      <c r="I11" s="155">
        <v>44561</v>
      </c>
      <c r="J11" s="131">
        <v>158.30000000000001</v>
      </c>
      <c r="K11" s="132">
        <f>J11/J9</f>
        <v>1.097020097020097</v>
      </c>
      <c r="L11" s="131"/>
      <c r="M11" s="1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specificatie verzekerde locatie</vt:lpstr>
      <vt:lpstr>indexcijfers</vt:lpstr>
      <vt:lpstr>'specificatie verzekerde locatie'!Afdrukbereik</vt:lpstr>
      <vt:lpstr>'specificatie verzekerde locatie'!Afdruktitels</vt:lpstr>
    </vt:vector>
  </TitlesOfParts>
  <Company>Aon Nederland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Sierveld</dc:creator>
  <cp:lastModifiedBy>Emma Zwaan</cp:lastModifiedBy>
  <cp:lastPrinted>2020-01-29T15:23:00Z</cp:lastPrinted>
  <dcterms:created xsi:type="dcterms:W3CDTF">2002-10-11T16:24:00Z</dcterms:created>
  <dcterms:modified xsi:type="dcterms:W3CDTF">2021-10-11T08:17:25Z</dcterms:modified>
</cp:coreProperties>
</file>