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uter\Documents\MAX 2021 - NvI uploadbestanden 5-11-2021\Nota van Inlichtingen\"/>
    </mc:Choice>
  </mc:AlternateContent>
  <xr:revisionPtr revIDLastSave="0" documentId="13_ncr:1_{E5405615-8A00-4121-BA24-C19DAA534449}" xr6:coauthVersionLast="47" xr6:coauthVersionMax="47" xr10:uidLastSave="{00000000-0000-0000-0000-000000000000}"/>
  <bookViews>
    <workbookView xWindow="-110" yWindow="-110" windowWidth="19420" windowHeight="10420" xr2:uid="{8B34A7E0-54D0-4877-B205-89FEA02F61F3}"/>
  </bookViews>
  <sheets>
    <sheet name="regulier+dubbelnr OFFSET" sheetId="1" r:id="rId1"/>
    <sheet name="combinr OFFSET" sheetId="2" r:id="rId2"/>
    <sheet name="EXTRA'S" sheetId="3" r:id="rId3"/>
    <sheet name="regulier+dubbelnr DIEPDRUK" sheetId="4" r:id="rId4"/>
    <sheet name="combinr DIEPDRUK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6" i="3" l="1"/>
  <c r="K65" i="3"/>
  <c r="K64" i="3"/>
  <c r="L66" i="3"/>
  <c r="L65" i="3"/>
  <c r="L64" i="3"/>
  <c r="AA32" i="5"/>
  <c r="Z32" i="5"/>
  <c r="Y32" i="5"/>
  <c r="V32" i="5"/>
  <c r="U32" i="5"/>
  <c r="T32" i="5"/>
  <c r="AA31" i="5"/>
  <c r="Z31" i="5"/>
  <c r="Y31" i="5"/>
  <c r="V31" i="5"/>
  <c r="U31" i="5"/>
  <c r="T31" i="5"/>
  <c r="AA30" i="5"/>
  <c r="Z30" i="5"/>
  <c r="Y30" i="5"/>
  <c r="V30" i="5"/>
  <c r="U30" i="5"/>
  <c r="T30" i="5"/>
  <c r="AA29" i="5"/>
  <c r="Z29" i="5"/>
  <c r="Y29" i="5"/>
  <c r="V29" i="5"/>
  <c r="U29" i="5"/>
  <c r="T29" i="5"/>
  <c r="AA28" i="5"/>
  <c r="Z28" i="5"/>
  <c r="Y28" i="5"/>
  <c r="V28" i="5"/>
  <c r="U28" i="5"/>
  <c r="T28" i="5"/>
  <c r="AA27" i="5"/>
  <c r="Z27" i="5"/>
  <c r="Y27" i="5"/>
  <c r="V27" i="5"/>
  <c r="U27" i="5"/>
  <c r="T27" i="5"/>
  <c r="AA24" i="5"/>
  <c r="Z24" i="5"/>
  <c r="Y24" i="5"/>
  <c r="V24" i="5"/>
  <c r="T24" i="5"/>
  <c r="R24" i="5"/>
  <c r="O24" i="5"/>
  <c r="U24" i="5" s="1"/>
  <c r="AA23" i="5"/>
  <c r="Z23" i="5"/>
  <c r="Y23" i="5"/>
  <c r="V23" i="5"/>
  <c r="T23" i="5"/>
  <c r="R23" i="5"/>
  <c r="O23" i="5"/>
  <c r="U23" i="5" s="1"/>
  <c r="AA22" i="5"/>
  <c r="Z22" i="5"/>
  <c r="Y22" i="5"/>
  <c r="V22" i="5"/>
  <c r="T22" i="5"/>
  <c r="R22" i="5"/>
  <c r="O22" i="5"/>
  <c r="U22" i="5" s="1"/>
  <c r="AA21" i="5"/>
  <c r="Z21" i="5"/>
  <c r="Y21" i="5"/>
  <c r="V21" i="5"/>
  <c r="T21" i="5"/>
  <c r="R21" i="5"/>
  <c r="O21" i="5"/>
  <c r="U21" i="5" s="1"/>
  <c r="AA20" i="5"/>
  <c r="Z20" i="5"/>
  <c r="Y20" i="5"/>
  <c r="V20" i="5"/>
  <c r="T20" i="5"/>
  <c r="R20" i="5"/>
  <c r="O20" i="5"/>
  <c r="U20" i="5" s="1"/>
  <c r="AA19" i="5"/>
  <c r="Z19" i="5"/>
  <c r="Y19" i="5"/>
  <c r="V19" i="5"/>
  <c r="T19" i="5"/>
  <c r="R19" i="5"/>
  <c r="O19" i="5"/>
  <c r="U19" i="5" s="1"/>
  <c r="AA18" i="5"/>
  <c r="Z18" i="5"/>
  <c r="Y18" i="5"/>
  <c r="V18" i="5"/>
  <c r="T18" i="5"/>
  <c r="R18" i="5"/>
  <c r="O18" i="5"/>
  <c r="U18" i="5" s="1"/>
  <c r="AA17" i="5"/>
  <c r="Z17" i="5"/>
  <c r="Y17" i="5"/>
  <c r="V17" i="5"/>
  <c r="T17" i="5"/>
  <c r="R17" i="5"/>
  <c r="O17" i="5"/>
  <c r="U17" i="5" s="1"/>
  <c r="AA16" i="5"/>
  <c r="Z16" i="5"/>
  <c r="Y16" i="5"/>
  <c r="V16" i="5"/>
  <c r="T16" i="5"/>
  <c r="R16" i="5"/>
  <c r="O16" i="5"/>
  <c r="U16" i="5" s="1"/>
  <c r="AA13" i="5"/>
  <c r="Z13" i="5"/>
  <c r="Y13" i="5"/>
  <c r="V13" i="5"/>
  <c r="V12" i="5" s="1"/>
  <c r="T13" i="5"/>
  <c r="R13" i="5"/>
  <c r="O13" i="5"/>
  <c r="U13" i="5" s="1"/>
  <c r="AB10" i="5"/>
  <c r="W10" i="5"/>
  <c r="AA33" i="4"/>
  <c r="Z33" i="4"/>
  <c r="Y33" i="4"/>
  <c r="V33" i="4"/>
  <c r="U33" i="4"/>
  <c r="T33" i="4"/>
  <c r="AA32" i="4"/>
  <c r="Z32" i="4"/>
  <c r="Y32" i="4"/>
  <c r="V32" i="4"/>
  <c r="U32" i="4"/>
  <c r="T32" i="4"/>
  <c r="AA31" i="4"/>
  <c r="Z31" i="4"/>
  <c r="Y31" i="4"/>
  <c r="V31" i="4"/>
  <c r="U31" i="4"/>
  <c r="T31" i="4"/>
  <c r="AA30" i="4"/>
  <c r="Z30" i="4"/>
  <c r="Y30" i="4"/>
  <c r="V30" i="4"/>
  <c r="U30" i="4"/>
  <c r="T30" i="4"/>
  <c r="AA29" i="4"/>
  <c r="Z29" i="4"/>
  <c r="Y29" i="4"/>
  <c r="V29" i="4"/>
  <c r="U29" i="4"/>
  <c r="T29" i="4"/>
  <c r="AA28" i="4"/>
  <c r="Z28" i="4"/>
  <c r="Y28" i="4"/>
  <c r="V28" i="4"/>
  <c r="U28" i="4"/>
  <c r="T28" i="4"/>
  <c r="AA27" i="4"/>
  <c r="Z27" i="4"/>
  <c r="Y27" i="4"/>
  <c r="V27" i="4"/>
  <c r="U27" i="4"/>
  <c r="T27" i="4"/>
  <c r="AA24" i="4"/>
  <c r="Y24" i="4"/>
  <c r="V24" i="4"/>
  <c r="T24" i="4"/>
  <c r="R24" i="4"/>
  <c r="Z24" i="4" s="1"/>
  <c r="O24" i="4"/>
  <c r="U24" i="4" s="1"/>
  <c r="AA23" i="4"/>
  <c r="Y23" i="4"/>
  <c r="V23" i="4"/>
  <c r="T23" i="4"/>
  <c r="R23" i="4"/>
  <c r="Z23" i="4" s="1"/>
  <c r="O23" i="4"/>
  <c r="AA22" i="4"/>
  <c r="Y22" i="4"/>
  <c r="V22" i="4"/>
  <c r="T22" i="4"/>
  <c r="R22" i="4"/>
  <c r="Z22" i="4" s="1"/>
  <c r="O22" i="4"/>
  <c r="AA21" i="4"/>
  <c r="Y21" i="4"/>
  <c r="V21" i="4"/>
  <c r="T21" i="4"/>
  <c r="R21" i="4"/>
  <c r="Z21" i="4" s="1"/>
  <c r="O21" i="4"/>
  <c r="U21" i="4" s="1"/>
  <c r="AA20" i="4"/>
  <c r="Y20" i="4"/>
  <c r="V20" i="4"/>
  <c r="T20" i="4"/>
  <c r="R20" i="4"/>
  <c r="Z20" i="4" s="1"/>
  <c r="O20" i="4"/>
  <c r="U20" i="4" s="1"/>
  <c r="AA19" i="4"/>
  <c r="Y19" i="4"/>
  <c r="V19" i="4"/>
  <c r="T19" i="4"/>
  <c r="R19" i="4"/>
  <c r="Z19" i="4" s="1"/>
  <c r="O19" i="4"/>
  <c r="AA18" i="4"/>
  <c r="Y18" i="4"/>
  <c r="V18" i="4"/>
  <c r="T18" i="4"/>
  <c r="R18" i="4"/>
  <c r="Z18" i="4" s="1"/>
  <c r="O18" i="4"/>
  <c r="AA17" i="4"/>
  <c r="Y17" i="4"/>
  <c r="V17" i="4"/>
  <c r="T17" i="4"/>
  <c r="R17" i="4"/>
  <c r="Z17" i="4" s="1"/>
  <c r="O17" i="4"/>
  <c r="U17" i="4" s="1"/>
  <c r="AA16" i="4"/>
  <c r="Y16" i="4"/>
  <c r="V16" i="4"/>
  <c r="T16" i="4"/>
  <c r="R16" i="4"/>
  <c r="Z16" i="4" s="1"/>
  <c r="O16" i="4"/>
  <c r="U16" i="4" s="1"/>
  <c r="AA13" i="4"/>
  <c r="Y13" i="4"/>
  <c r="Y12" i="4" s="1"/>
  <c r="V13" i="4"/>
  <c r="T13" i="4"/>
  <c r="R13" i="4"/>
  <c r="Z13" i="4" s="1"/>
  <c r="O13" i="4"/>
  <c r="AB10" i="4"/>
  <c r="W10" i="4"/>
  <c r="G10" i="3"/>
  <c r="K43" i="3" s="1"/>
  <c r="L43" i="3" s="1"/>
  <c r="AA22" i="1"/>
  <c r="Y22" i="1"/>
  <c r="V22" i="1"/>
  <c r="T22" i="1"/>
  <c r="R22" i="1"/>
  <c r="Z22" i="1" s="1"/>
  <c r="O22" i="1"/>
  <c r="AA23" i="2"/>
  <c r="Y23" i="2"/>
  <c r="V23" i="2"/>
  <c r="T23" i="2"/>
  <c r="R23" i="2"/>
  <c r="Z23" i="2" s="1"/>
  <c r="O23" i="2"/>
  <c r="AA20" i="2"/>
  <c r="Y20" i="2"/>
  <c r="V20" i="2"/>
  <c r="T20" i="2"/>
  <c r="R20" i="2"/>
  <c r="Z20" i="2" s="1"/>
  <c r="O20" i="2"/>
  <c r="K73" i="3"/>
  <c r="K72" i="3"/>
  <c r="K71" i="3"/>
  <c r="F6" i="3"/>
  <c r="AA34" i="2"/>
  <c r="Z34" i="2"/>
  <c r="Y34" i="2"/>
  <c r="V34" i="2"/>
  <c r="U34" i="2"/>
  <c r="T34" i="2"/>
  <c r="AA33" i="1"/>
  <c r="Z33" i="1"/>
  <c r="Y33" i="1"/>
  <c r="V33" i="1"/>
  <c r="U33" i="1"/>
  <c r="T33" i="1"/>
  <c r="L73" i="3"/>
  <c r="L72" i="3"/>
  <c r="L71" i="3"/>
  <c r="L59" i="3"/>
  <c r="K59" i="3"/>
  <c r="L58" i="3"/>
  <c r="K58" i="3"/>
  <c r="L57" i="3"/>
  <c r="K57" i="3"/>
  <c r="L27" i="3"/>
  <c r="L26" i="3"/>
  <c r="E6" i="3"/>
  <c r="K37" i="3" s="1"/>
  <c r="L37" i="3" s="1"/>
  <c r="AA33" i="2"/>
  <c r="Z33" i="2"/>
  <c r="Y33" i="2"/>
  <c r="V33" i="2"/>
  <c r="U33" i="2"/>
  <c r="T33" i="2"/>
  <c r="AA32" i="2"/>
  <c r="Z32" i="2"/>
  <c r="Y32" i="2"/>
  <c r="V32" i="2"/>
  <c r="U32" i="2"/>
  <c r="T32" i="2"/>
  <c r="AA31" i="2"/>
  <c r="Z31" i="2"/>
  <c r="Y31" i="2"/>
  <c r="V31" i="2"/>
  <c r="U31" i="2"/>
  <c r="T31" i="2"/>
  <c r="AA30" i="2"/>
  <c r="Z30" i="2"/>
  <c r="Y30" i="2"/>
  <c r="V30" i="2"/>
  <c r="U30" i="2"/>
  <c r="T30" i="2"/>
  <c r="AA29" i="2"/>
  <c r="Z29" i="2"/>
  <c r="Y29" i="2"/>
  <c r="V29" i="2"/>
  <c r="U29" i="2"/>
  <c r="T29" i="2"/>
  <c r="AA26" i="2"/>
  <c r="Y26" i="2"/>
  <c r="V26" i="2"/>
  <c r="T26" i="2"/>
  <c r="R26" i="2"/>
  <c r="Z26" i="2" s="1"/>
  <c r="O26" i="2"/>
  <c r="AA25" i="2"/>
  <c r="Y25" i="2"/>
  <c r="V25" i="2"/>
  <c r="T25" i="2"/>
  <c r="R25" i="2"/>
  <c r="Z25" i="2" s="1"/>
  <c r="O25" i="2"/>
  <c r="AA24" i="2"/>
  <c r="Y24" i="2"/>
  <c r="V24" i="2"/>
  <c r="T24" i="2"/>
  <c r="R24" i="2"/>
  <c r="Z24" i="2" s="1"/>
  <c r="O24" i="2"/>
  <c r="U24" i="2" s="1"/>
  <c r="AA22" i="2"/>
  <c r="Y22" i="2"/>
  <c r="V22" i="2"/>
  <c r="T22" i="2"/>
  <c r="R22" i="2"/>
  <c r="Z22" i="2" s="1"/>
  <c r="O22" i="2"/>
  <c r="AA21" i="2"/>
  <c r="Y21" i="2"/>
  <c r="V21" i="2"/>
  <c r="T21" i="2"/>
  <c r="R21" i="2"/>
  <c r="Z21" i="2" s="1"/>
  <c r="O21" i="2"/>
  <c r="AA19" i="2"/>
  <c r="Y19" i="2"/>
  <c r="V19" i="2"/>
  <c r="T19" i="2"/>
  <c r="R19" i="2"/>
  <c r="Z19" i="2" s="1"/>
  <c r="O19" i="2"/>
  <c r="AA18" i="2"/>
  <c r="Y18" i="2"/>
  <c r="V18" i="2"/>
  <c r="T18" i="2"/>
  <c r="R18" i="2"/>
  <c r="Z18" i="2" s="1"/>
  <c r="O18" i="2"/>
  <c r="U18" i="2" s="1"/>
  <c r="AA17" i="2"/>
  <c r="Y17" i="2"/>
  <c r="V17" i="2"/>
  <c r="T17" i="2"/>
  <c r="R17" i="2"/>
  <c r="Z17" i="2" s="1"/>
  <c r="O17" i="2"/>
  <c r="AA16" i="2"/>
  <c r="Y16" i="2"/>
  <c r="V16" i="2"/>
  <c r="T16" i="2"/>
  <c r="R16" i="2"/>
  <c r="Z16" i="2" s="1"/>
  <c r="O16" i="2"/>
  <c r="AA13" i="2"/>
  <c r="Y13" i="2"/>
  <c r="V13" i="2"/>
  <c r="T13" i="2"/>
  <c r="R13" i="2"/>
  <c r="Z13" i="2" s="1"/>
  <c r="O13" i="2"/>
  <c r="AB10" i="2"/>
  <c r="W10" i="2"/>
  <c r="AA32" i="1"/>
  <c r="Z32" i="1"/>
  <c r="Y32" i="1"/>
  <c r="V32" i="1"/>
  <c r="U32" i="1"/>
  <c r="T32" i="1"/>
  <c r="AA31" i="1"/>
  <c r="Z31" i="1"/>
  <c r="Y31" i="1"/>
  <c r="V31" i="1"/>
  <c r="U31" i="1"/>
  <c r="T31" i="1"/>
  <c r="AA30" i="1"/>
  <c r="Z30" i="1"/>
  <c r="Y30" i="1"/>
  <c r="V30" i="1"/>
  <c r="U30" i="1"/>
  <c r="T30" i="1"/>
  <c r="AA29" i="1"/>
  <c r="Z29" i="1"/>
  <c r="Y29" i="1"/>
  <c r="V29" i="1"/>
  <c r="U29" i="1"/>
  <c r="T29" i="1"/>
  <c r="AA28" i="1"/>
  <c r="Z28" i="1"/>
  <c r="Y28" i="1"/>
  <c r="V28" i="1"/>
  <c r="U28" i="1"/>
  <c r="T28" i="1"/>
  <c r="AA25" i="1"/>
  <c r="Y25" i="1"/>
  <c r="V25" i="1"/>
  <c r="T25" i="1"/>
  <c r="R25" i="1"/>
  <c r="Z25" i="1" s="1"/>
  <c r="O25" i="1"/>
  <c r="AA24" i="1"/>
  <c r="Y24" i="1"/>
  <c r="V24" i="1"/>
  <c r="T24" i="1"/>
  <c r="R24" i="1"/>
  <c r="Z24" i="1" s="1"/>
  <c r="O24" i="1"/>
  <c r="AA23" i="1"/>
  <c r="Y23" i="1"/>
  <c r="V23" i="1"/>
  <c r="T23" i="1"/>
  <c r="R23" i="1"/>
  <c r="Z23" i="1" s="1"/>
  <c r="O23" i="1"/>
  <c r="AA21" i="1"/>
  <c r="Y21" i="1"/>
  <c r="V21" i="1"/>
  <c r="T21" i="1"/>
  <c r="R21" i="1"/>
  <c r="Z21" i="1" s="1"/>
  <c r="O21" i="1"/>
  <c r="AA20" i="1"/>
  <c r="Y20" i="1"/>
  <c r="V20" i="1"/>
  <c r="T20" i="1"/>
  <c r="R20" i="1"/>
  <c r="Z20" i="1" s="1"/>
  <c r="O20" i="1"/>
  <c r="AA19" i="1"/>
  <c r="Y19" i="1"/>
  <c r="V19" i="1"/>
  <c r="T19" i="1"/>
  <c r="R19" i="1"/>
  <c r="Z19" i="1" s="1"/>
  <c r="O19" i="1"/>
  <c r="AA18" i="1"/>
  <c r="Y18" i="1"/>
  <c r="V18" i="1"/>
  <c r="T18" i="1"/>
  <c r="R18" i="1"/>
  <c r="Z18" i="1" s="1"/>
  <c r="O18" i="1"/>
  <c r="AA17" i="1"/>
  <c r="Y17" i="1"/>
  <c r="V17" i="1"/>
  <c r="T17" i="1"/>
  <c r="R17" i="1"/>
  <c r="Z17" i="1" s="1"/>
  <c r="O17" i="1"/>
  <c r="AA16" i="1"/>
  <c r="Y16" i="1"/>
  <c r="V16" i="1"/>
  <c r="T16" i="1"/>
  <c r="R16" i="1"/>
  <c r="Z16" i="1" s="1"/>
  <c r="O16" i="1"/>
  <c r="U16" i="1" s="1"/>
  <c r="AA13" i="1"/>
  <c r="Y13" i="1"/>
  <c r="V13" i="1"/>
  <c r="T13" i="1"/>
  <c r="R13" i="1"/>
  <c r="Z13" i="1" s="1"/>
  <c r="O13" i="1"/>
  <c r="AB10" i="1"/>
  <c r="W10" i="1"/>
  <c r="L67" i="3" l="1"/>
  <c r="U12" i="5"/>
  <c r="Z12" i="5"/>
  <c r="T12" i="5"/>
  <c r="W12" i="5"/>
  <c r="Y12" i="5"/>
  <c r="AA12" i="5"/>
  <c r="AB12" i="5" s="1"/>
  <c r="U20" i="1"/>
  <c r="U23" i="1"/>
  <c r="U22" i="1"/>
  <c r="U13" i="4"/>
  <c r="U19" i="4"/>
  <c r="U23" i="4"/>
  <c r="Z12" i="4"/>
  <c r="AB12" i="4" s="1"/>
  <c r="AA12" i="4"/>
  <c r="T12" i="4"/>
  <c r="U18" i="4"/>
  <c r="U12" i="4" s="1"/>
  <c r="W12" i="4" s="1"/>
  <c r="U22" i="4"/>
  <c r="V12" i="4"/>
  <c r="U23" i="2"/>
  <c r="U17" i="2"/>
  <c r="U22" i="2"/>
  <c r="U17" i="1"/>
  <c r="U18" i="1"/>
  <c r="U24" i="1"/>
  <c r="U21" i="1"/>
  <c r="U19" i="1"/>
  <c r="U25" i="1"/>
  <c r="G11" i="3"/>
  <c r="K44" i="3" s="1"/>
  <c r="L44" i="3" s="1"/>
  <c r="G8" i="3"/>
  <c r="K32" i="3" s="1"/>
  <c r="L32" i="3" s="1"/>
  <c r="G12" i="3"/>
  <c r="K49" i="3" s="1"/>
  <c r="L49" i="3" s="1"/>
  <c r="G9" i="3"/>
  <c r="K34" i="3" s="1"/>
  <c r="L34" i="3" s="1"/>
  <c r="G13" i="3"/>
  <c r="K50" i="3" s="1"/>
  <c r="L50" i="3" s="1"/>
  <c r="G14" i="3"/>
  <c r="K51" i="3" s="1"/>
  <c r="L51" i="3" s="1"/>
  <c r="G15" i="3"/>
  <c r="K52" i="3" s="1"/>
  <c r="L52" i="3" s="1"/>
  <c r="G16" i="3"/>
  <c r="K53" i="3" s="1"/>
  <c r="L53" i="3" s="1"/>
  <c r="L28" i="3"/>
  <c r="L74" i="3"/>
  <c r="L60" i="3"/>
  <c r="Y12" i="2"/>
  <c r="U19" i="2"/>
  <c r="U25" i="2"/>
  <c r="U20" i="2"/>
  <c r="U16" i="2"/>
  <c r="U21" i="2"/>
  <c r="U26" i="2"/>
  <c r="AA12" i="2"/>
  <c r="U13" i="2"/>
  <c r="K35" i="3"/>
  <c r="L35" i="3" s="1"/>
  <c r="T12" i="2"/>
  <c r="V12" i="2"/>
  <c r="AA12" i="1"/>
  <c r="T12" i="1"/>
  <c r="L45" i="3"/>
  <c r="K36" i="3"/>
  <c r="L36" i="3" s="1"/>
  <c r="K33" i="3"/>
  <c r="L33" i="3" s="1"/>
  <c r="Z12" i="2"/>
  <c r="Y12" i="1"/>
  <c r="U13" i="1"/>
  <c r="Z12" i="1"/>
  <c r="V12" i="1"/>
  <c r="L54" i="3" l="1"/>
  <c r="U12" i="1"/>
  <c r="W12" i="1" s="1"/>
  <c r="U12" i="2"/>
  <c r="W12" i="2" s="1"/>
  <c r="AB12" i="2"/>
  <c r="AB12" i="1"/>
  <c r="L38" i="3"/>
  <c r="L77" i="3" l="1"/>
</calcChain>
</file>

<file path=xl/sharedStrings.xml><?xml version="1.0" encoding="utf-8"?>
<sst xmlns="http://schemas.openxmlformats.org/spreadsheetml/2006/main" count="976" uniqueCount="146">
  <si>
    <t>RFP naam:</t>
  </si>
  <si>
    <t>MAX Magazine (REGULIERE UITGAVE + DUBBELNUMMER)</t>
  </si>
  <si>
    <t>Salespartner:</t>
  </si>
  <si>
    <t>naam drukker</t>
  </si>
  <si>
    <t/>
  </si>
  <si>
    <t>Frequentie:</t>
  </si>
  <si>
    <t>x reguliere uitgave 96 + 4</t>
  </si>
  <si>
    <t>x dubbelnummer 160 + 4</t>
  </si>
  <si>
    <t xml:space="preserve">  96 pagina's binnenwerk te produceren als</t>
  </si>
  <si>
    <t>bijv. 1x 64 (als 2x32 uitleg) + 1x 32</t>
  </si>
  <si>
    <t>Breedte:</t>
  </si>
  <si>
    <t>Hoogte:</t>
  </si>
  <si>
    <t>160 pagina's binnenwerk te produceren als</t>
  </si>
  <si>
    <t>bijv. 1x 96 (als 2x48 uitleg) + 1x 64 (als 2x32 uitleg)</t>
  </si>
  <si>
    <t>Oplage:</t>
  </si>
  <si>
    <t>Druktype:</t>
  </si>
  <si>
    <t>Afwerking:</t>
  </si>
  <si>
    <t>Geniet</t>
  </si>
  <si>
    <t>Artikel</t>
  </si>
  <si>
    <t>Freq.</t>
  </si>
  <si>
    <t>Papier</t>
  </si>
  <si>
    <t>Vaste kosten</t>
  </si>
  <si>
    <t>Variabele kosten per 10000</t>
  </si>
  <si>
    <t>Papiertype</t>
  </si>
  <si>
    <t>Merknaam</t>
  </si>
  <si>
    <t>Leverancier</t>
  </si>
  <si>
    <t>Gewicht (g/m2)</t>
  </si>
  <si>
    <t>Rolbreedte (mm)</t>
  </si>
  <si>
    <t>Rolbreedte 2e SKU (mm)</t>
  </si>
  <si>
    <t>Prijs (eur/1000kg)</t>
  </si>
  <si>
    <t>Cylinderdiam. (mm)</t>
  </si>
  <si>
    <t>Velhoogte (mm)</t>
  </si>
  <si>
    <t>Velbreedte (mm)</t>
  </si>
  <si>
    <t>Looprichting</t>
  </si>
  <si>
    <t>Papier (kg)</t>
  </si>
  <si>
    <t>Papier (eur)</t>
  </si>
  <si>
    <t>Techn. (eur)</t>
  </si>
  <si>
    <t>Papier KG</t>
  </si>
  <si>
    <t>Papier EUR</t>
  </si>
  <si>
    <t>techniek</t>
  </si>
  <si>
    <t>TOTAAL</t>
  </si>
  <si>
    <t xml:space="preserve">Papier </t>
  </si>
  <si>
    <t>Cover</t>
  </si>
  <si>
    <t xml:space="preserve"> </t>
  </si>
  <si>
    <t>4p Cover</t>
  </si>
  <si>
    <t>HVMC</t>
  </si>
  <si>
    <t>LL/BL</t>
  </si>
  <si>
    <t>Binnenwerk</t>
  </si>
  <si>
    <t>UMI</t>
  </si>
  <si>
    <t>Holmen</t>
  </si>
  <si>
    <t xml:space="preserve">48p Binnenwerk (uitleg als 2x 24) </t>
  </si>
  <si>
    <t>64p Binnenwerk (uitleg als 2x 32)</t>
  </si>
  <si>
    <t>80p Binnenwerk (uitleg als 2x 40)</t>
  </si>
  <si>
    <t xml:space="preserve">96p Binnenwerk (uitleg als 2x 48) </t>
  </si>
  <si>
    <t>Brocheren</t>
  </si>
  <si>
    <t>1. Oplage:</t>
  </si>
  <si>
    <t>Donderdag</t>
  </si>
  <si>
    <t>Rekenoplage</t>
  </si>
  <si>
    <t>Vrijdag</t>
  </si>
  <si>
    <t>abonnee</t>
  </si>
  <si>
    <t>losse verkoop</t>
  </si>
  <si>
    <t>interne verspreiding, bewijsexemplaren, nazendingen en België en buitenlandse abonnees</t>
  </si>
  <si>
    <t>totaal</t>
  </si>
  <si>
    <t>2. Prijstabel gebaseerd op doorlooptijd:</t>
  </si>
  <si>
    <t>3. Instelkosten</t>
  </si>
  <si>
    <t>Weging/
frequentie</t>
  </si>
  <si>
    <t>Kosten per jaar</t>
  </si>
  <si>
    <t>Splitsing adressenbestand per keer t.b.v. Pluspropositie in een deel van de abonneeoplage</t>
  </si>
  <si>
    <t>per splitsing</t>
  </si>
  <si>
    <t>Wissel t.b.v. Losse verkoop</t>
  </si>
  <si>
    <t>per kleurvorm</t>
  </si>
  <si>
    <t>subtotaal</t>
  </si>
  <si>
    <t>Prijs per 1.000</t>
  </si>
  <si>
    <t>Totaal aantal</t>
  </si>
  <si>
    <t>4. Kosten Plusproposities</t>
  </si>
  <si>
    <t>Meehechten extra katern/insert/outsert</t>
  </si>
  <si>
    <t>Prijzen in Euro</t>
  </si>
  <si>
    <t>Meehechten via plano oplegstation (outsert)</t>
  </si>
  <si>
    <t>Opplakken van een kaart op een katernscheiding t/m 8 pagina's</t>
  </si>
  <si>
    <t>Opplakken van een folder of brochure meer dan 8 pagina's</t>
  </si>
  <si>
    <t>Opplakken van een sachet</t>
  </si>
  <si>
    <t>Los insteken van een kaart on-line met hechten</t>
  </si>
  <si>
    <t>5. Adresseren</t>
  </si>
  <si>
    <t>Adresseren op cover (zonder sealen)</t>
  </si>
  <si>
    <t>Adresseren op witte band of m.b.v. cheshire tijdens sealen</t>
  </si>
  <si>
    <t>10. Sealkosten</t>
  </si>
  <si>
    <r>
      <t>Sealen basis</t>
    </r>
    <r>
      <rPr>
        <vertAlign val="superscript"/>
        <sz val="10"/>
        <rFont val="Arial"/>
        <family val="2"/>
      </rPr>
      <t>4)</t>
    </r>
  </si>
  <si>
    <t>Kosten voor eerste oplegger</t>
  </si>
  <si>
    <t>Kosten voor extra oplegger</t>
  </si>
  <si>
    <t>Kosten voor eerste insteker</t>
  </si>
  <si>
    <t>Kosten voor extra insteker</t>
  </si>
  <si>
    <t>4) Sealen basis: Sealen van de abonnee exemplaren, inclusief witte baan, maar exclusief opleggers of instekers.</t>
  </si>
  <si>
    <r>
      <t>11. Transportkosten</t>
    </r>
    <r>
      <rPr>
        <b/>
        <vertAlign val="superscript"/>
        <sz val="10"/>
        <rFont val="Arial"/>
        <family val="2"/>
      </rPr>
      <t>5)</t>
    </r>
  </si>
  <si>
    <t>Kosten per editie</t>
  </si>
  <si>
    <t>per jaar</t>
  </si>
  <si>
    <r>
      <t>Transportkosten extra exemplaren conform distributielijst</t>
    </r>
    <r>
      <rPr>
        <vertAlign val="superscript"/>
        <sz val="10"/>
        <rFont val="Arial"/>
        <family val="2"/>
      </rPr>
      <t>6)</t>
    </r>
  </si>
  <si>
    <t>6) conform distributielijst, zie Appendix C: Verzendingslijst MAX Magazine.</t>
  </si>
  <si>
    <t>Combinummer</t>
  </si>
  <si>
    <t>x combi nummer (met ledenblad) 120 + 4</t>
  </si>
  <si>
    <t>120 pagina's binnenwerk te produceren als</t>
  </si>
  <si>
    <t>bijv. 1x 96 (als 2x48 uitleg) + 1x 24</t>
  </si>
  <si>
    <t>450.000 ex.</t>
  </si>
  <si>
    <t>235.000 ex.</t>
  </si>
  <si>
    <t>regulier/dubbel</t>
  </si>
  <si>
    <t>combinummer</t>
  </si>
  <si>
    <t>32p Binnenwerk (1 katern)</t>
  </si>
  <si>
    <t xml:space="preserve">48p Binnenwerk (1 katern) </t>
  </si>
  <si>
    <t>64p Binnenwerk (1 katern)</t>
  </si>
  <si>
    <t>24p Binnenwerk (1 katern)</t>
  </si>
  <si>
    <t xml:space="preserve">  8p Binnenwerk (1 katern)</t>
  </si>
  <si>
    <t>16p Binnenwerk (1 katern)</t>
  </si>
  <si>
    <t>40p Binnenwerk (1 katern)</t>
  </si>
  <si>
    <t>48p Binnenwerk (1 katern)</t>
  </si>
  <si>
    <t>56p Binnenwerk (1 katern)</t>
  </si>
  <si>
    <t>6 katernen (inclusief omslag!)</t>
  </si>
  <si>
    <t>2 katernen (inclusief omslag!)</t>
  </si>
  <si>
    <t>3 katernen (inclusief omslag!)</t>
  </si>
  <si>
    <t>4 katernen (inclusief omslag!)</t>
  </si>
  <si>
    <t>5 katernen (inclusief omslag!)</t>
  </si>
  <si>
    <t>7 katernen (inclusief omslag!)</t>
  </si>
  <si>
    <t>Transportkosten Abonnee-exemplaren (zie aantallen rechts)</t>
  </si>
  <si>
    <t>Transportkosten losse verkoop (zie aantallen rechts)</t>
  </si>
  <si>
    <t>Adresseren op cover (zonder sealen) --&gt; alleen abo's</t>
  </si>
  <si>
    <t>Wegingsfactor / frequentie</t>
  </si>
  <si>
    <t>aantal</t>
  </si>
  <si>
    <t>Holmen View MATT 1.4</t>
  </si>
  <si>
    <t>Rotatie-Offset</t>
  </si>
  <si>
    <t xml:space="preserve">MAX Magazine (COMBINUMMER) </t>
  </si>
  <si>
    <t>bijv. 1x 96 (als 2x48 uitleg) + 1x 64 (als 1x64 uitleg)</t>
  </si>
  <si>
    <t xml:space="preserve">bijv. 1x 96 (als 2x48 uitleg) </t>
  </si>
  <si>
    <t>96p Binnenwerk (1 katern)</t>
  </si>
  <si>
    <t>96p Binnenwerk (uitleg als 2x 48)</t>
  </si>
  <si>
    <t>96p Binnenwerk (uitleg als 60+36)</t>
  </si>
  <si>
    <t>96p Binnenwerk (uitleg als 72+24)</t>
  </si>
  <si>
    <t>120p Binnenwerk (uitleg als 2x 60)</t>
  </si>
  <si>
    <t>120p Binnenwerk (uitleg als 72+48)</t>
  </si>
  <si>
    <t>120p Binnenwerk (uitleg als 84+36)</t>
  </si>
  <si>
    <t>Holmen View 1.1</t>
  </si>
  <si>
    <r>
      <t xml:space="preserve">DIEPDRUK </t>
    </r>
    <r>
      <rPr>
        <i/>
        <sz val="10"/>
        <color rgb="FFFF0000"/>
        <rFont val="Arial"/>
        <family val="2"/>
      </rPr>
      <t>(Let op: een uitgave dient altijd uit minimaal 2 katernen te bestaan)</t>
    </r>
  </si>
  <si>
    <r>
      <rPr>
        <i/>
        <u/>
        <sz val="10"/>
        <rFont val="Arial"/>
        <family val="2"/>
      </rPr>
      <t>Uiterlijk</t>
    </r>
    <r>
      <rPr>
        <sz val="10"/>
        <rFont val="Arial"/>
        <family val="2"/>
        <charset val="204"/>
      </rPr>
      <t xml:space="preserve"> aanleveren PDF's OMSLAG door Omroep MAX</t>
    </r>
  </si>
  <si>
    <r>
      <rPr>
        <i/>
        <u/>
        <sz val="10"/>
        <rFont val="Arial"/>
        <family val="2"/>
      </rPr>
      <t>Uiterlijk</t>
    </r>
    <r>
      <rPr>
        <sz val="10"/>
        <rFont val="Arial"/>
        <family val="2"/>
        <charset val="204"/>
      </rPr>
      <t xml:space="preserve"> aanleveren PDF's BINNINWERK door Omroep MAX</t>
    </r>
  </si>
  <si>
    <r>
      <t xml:space="preserve">uur </t>
    </r>
    <r>
      <rPr>
        <i/>
        <sz val="10"/>
        <color rgb="FFFF0000"/>
        <rFont val="Arial"/>
        <family val="2"/>
      </rPr>
      <t xml:space="preserve">(invullen hele uren als getal, gevolgd door </t>
    </r>
    <r>
      <rPr>
        <b/>
        <i/>
        <sz val="12"/>
        <color rgb="FFFF0000"/>
        <rFont val="Arial"/>
        <family val="2"/>
      </rPr>
      <t>:</t>
    </r>
    <r>
      <rPr>
        <i/>
        <sz val="10"/>
        <color rgb="FFFF0000"/>
        <rFont val="Arial"/>
        <family val="2"/>
      </rPr>
      <t xml:space="preserve"> en 00 ; bijv. 18:00)</t>
    </r>
  </si>
  <si>
    <r>
      <t xml:space="preserve">uur </t>
    </r>
    <r>
      <rPr>
        <i/>
        <sz val="10"/>
        <color rgb="FFFF0000"/>
        <rFont val="Arial"/>
        <family val="2"/>
      </rPr>
      <t xml:space="preserve">(invullen hele uren als getal, gevolgd door </t>
    </r>
    <r>
      <rPr>
        <b/>
        <i/>
        <sz val="12"/>
        <color rgb="FFFF0000"/>
        <rFont val="Arial"/>
        <family val="2"/>
      </rPr>
      <t>:</t>
    </r>
    <r>
      <rPr>
        <i/>
        <sz val="10"/>
        <color rgb="FFFF0000"/>
        <rFont val="Arial"/>
        <family val="2"/>
      </rPr>
      <t xml:space="preserve"> en 00 ; bijv. 16:00)</t>
    </r>
  </si>
  <si>
    <t>Voor de reguliere en dubbelnummers geldt onderstaande planning:</t>
  </si>
  <si>
    <t>Regulier nummer</t>
  </si>
  <si>
    <t>Dubbelnummer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</si>
</sst>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* #,##0.00_-;_-* #,##0.00\-;_-* &quot;-&quot;??_-;_-@_-"/>
    <numFmt numFmtId="166" formatCode="_ [$€-413]\ * #,##0.00_ ;_ [$€-413]\ * \-#,##0.00_ ;_ [$€-413]\ * &quot;-&quot;??_ ;_ @_ "/>
    <numFmt numFmtId="167" formatCode="&quot;€&quot;\ #,##0.00"/>
    <numFmt numFmtId="168" formatCode="_ * #,##0_ ;_ * \-#,##0_ ;_ * &quot;-&quot;??_ ;_ @_ "/>
    <numFmt numFmtId="174" formatCode="[$-F400]h:mm:ss\ AM/PM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"/>
      <family val="2"/>
    </font>
    <font>
      <u/>
      <sz val="9"/>
      <color indexed="8"/>
      <name val="Arial"/>
      <family val="2"/>
    </font>
    <font>
      <b/>
      <u/>
      <sz val="9"/>
      <color indexed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b/>
      <sz val="11"/>
      <name val="Arial"/>
      <family val="2"/>
    </font>
    <font>
      <b/>
      <u/>
      <sz val="11"/>
      <color indexed="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i/>
      <sz val="1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"/>
      <family val="2"/>
    </font>
    <font>
      <sz val="10"/>
      <color rgb="FF000000"/>
      <name val="Tahoma"/>
      <family val="2"/>
    </font>
    <font>
      <i/>
      <sz val="10"/>
      <color rgb="FF000000"/>
      <name val="Tahoma"/>
      <family val="2"/>
    </font>
    <font>
      <i/>
      <u/>
      <sz val="10"/>
      <name val="Arial"/>
      <family val="2"/>
    </font>
    <font>
      <sz val="9"/>
      <color theme="0" tint="-0.249977111117893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b/>
      <sz val="10"/>
      <color theme="0" tint="-0.249977111117893"/>
      <name val="Arial"/>
      <family val="2"/>
      <charset val="204"/>
    </font>
    <font>
      <vertAlign val="superscript"/>
      <sz val="10"/>
      <name val="Arial"/>
      <family val="2"/>
    </font>
    <font>
      <sz val="9"/>
      <name val="Arial"/>
      <family val="2"/>
      <charset val="204"/>
    </font>
    <font>
      <b/>
      <vertAlign val="superscript"/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i/>
      <sz val="10"/>
      <color rgb="FFFF0000"/>
      <name val="Arial"/>
      <family val="2"/>
    </font>
    <font>
      <b/>
      <i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8">
    <xf numFmtId="0" fontId="0" fillId="0" borderId="0" xfId="0"/>
    <xf numFmtId="0" fontId="4" fillId="2" borderId="0" xfId="2" applyFont="1" applyFill="1" applyAlignment="1">
      <alignment horizontal="left" vertical="top"/>
    </xf>
    <xf numFmtId="0" fontId="5" fillId="2" borderId="0" xfId="2" applyFont="1" applyFill="1" applyAlignment="1">
      <alignment horizontal="left" vertical="top"/>
    </xf>
    <xf numFmtId="0" fontId="5" fillId="3" borderId="0" xfId="2" applyFont="1" applyFill="1" applyAlignment="1">
      <alignment horizontal="left" vertical="top"/>
    </xf>
    <xf numFmtId="0" fontId="6" fillId="3" borderId="0" xfId="2" applyFont="1" applyFill="1" applyAlignment="1">
      <alignment horizontal="left"/>
    </xf>
    <xf numFmtId="4" fontId="5" fillId="3" borderId="0" xfId="2" applyNumberFormat="1" applyFont="1" applyFill="1" applyAlignment="1">
      <alignment horizontal="left" vertical="top"/>
    </xf>
    <xf numFmtId="4" fontId="5" fillId="2" borderId="0" xfId="2" applyNumberFormat="1" applyFont="1" applyFill="1" applyAlignment="1">
      <alignment horizontal="left" vertical="top"/>
    </xf>
    <xf numFmtId="3" fontId="7" fillId="3" borderId="0" xfId="2" applyNumberFormat="1" applyFont="1" applyFill="1" applyAlignment="1">
      <alignment vertical="top"/>
    </xf>
    <xf numFmtId="0" fontId="7" fillId="3" borderId="0" xfId="2" applyFont="1" applyFill="1" applyAlignment="1">
      <alignment vertical="top"/>
    </xf>
    <xf numFmtId="164" fontId="7" fillId="3" borderId="0" xfId="2" applyNumberFormat="1" applyFont="1" applyFill="1" applyAlignment="1">
      <alignment vertical="top"/>
    </xf>
    <xf numFmtId="4" fontId="9" fillId="3" borderId="0" xfId="2" applyNumberFormat="1" applyFont="1" applyFill="1" applyAlignment="1">
      <alignment vertical="top"/>
    </xf>
    <xf numFmtId="4" fontId="4" fillId="2" borderId="0" xfId="2" applyNumberFormat="1" applyFont="1" applyFill="1" applyAlignment="1">
      <alignment horizontal="left" vertical="top"/>
    </xf>
    <xf numFmtId="3" fontId="10" fillId="3" borderId="0" xfId="2" applyNumberFormat="1" applyFont="1" applyFill="1" applyAlignment="1">
      <alignment vertical="top"/>
    </xf>
    <xf numFmtId="1" fontId="11" fillId="2" borderId="0" xfId="2" applyNumberFormat="1" applyFont="1" applyFill="1" applyAlignment="1">
      <alignment vertical="top"/>
    </xf>
    <xf numFmtId="0" fontId="12" fillId="2" borderId="0" xfId="2" applyFont="1" applyFill="1" applyAlignment="1">
      <alignment horizontal="left" vertical="top"/>
    </xf>
    <xf numFmtId="4" fontId="8" fillId="3" borderId="0" xfId="2" applyNumberFormat="1" applyFont="1" applyFill="1" applyAlignment="1">
      <alignment horizontal="left" vertical="top"/>
    </xf>
    <xf numFmtId="3" fontId="4" fillId="2" borderId="0" xfId="2" applyNumberFormat="1" applyFont="1" applyFill="1" applyAlignment="1">
      <alignment horizontal="left" vertical="top"/>
    </xf>
    <xf numFmtId="1" fontId="7" fillId="2" borderId="0" xfId="2" applyNumberFormat="1" applyFont="1" applyFill="1" applyAlignment="1">
      <alignment vertical="top"/>
    </xf>
    <xf numFmtId="4" fontId="7" fillId="2" borderId="0" xfId="2" applyNumberFormat="1" applyFont="1" applyFill="1" applyAlignment="1">
      <alignment vertical="top"/>
    </xf>
    <xf numFmtId="4" fontId="8" fillId="2" borderId="0" xfId="2" applyNumberFormat="1" applyFont="1" applyFill="1" applyAlignment="1">
      <alignment horizontal="left" vertical="top"/>
    </xf>
    <xf numFmtId="3" fontId="11" fillId="3" borderId="0" xfId="2" applyNumberFormat="1" applyFont="1" applyFill="1" applyAlignment="1">
      <alignment vertical="top"/>
    </xf>
    <xf numFmtId="0" fontId="4" fillId="2" borderId="4" xfId="2" applyFont="1" applyFill="1" applyBorder="1" applyAlignment="1">
      <alignment horizontal="left" vertical="top"/>
    </xf>
    <xf numFmtId="0" fontId="5" fillId="2" borderId="4" xfId="2" applyFont="1" applyFill="1" applyBorder="1" applyAlignment="1">
      <alignment horizontal="left" vertical="top"/>
    </xf>
    <xf numFmtId="4" fontId="5" fillId="2" borderId="4" xfId="2" applyNumberFormat="1" applyFont="1" applyFill="1" applyBorder="1" applyAlignment="1">
      <alignment horizontal="left" vertical="top"/>
    </xf>
    <xf numFmtId="4" fontId="5" fillId="2" borderId="5" xfId="2" applyNumberFormat="1" applyFont="1" applyFill="1" applyBorder="1" applyAlignment="1">
      <alignment horizontal="left" vertical="top"/>
    </xf>
    <xf numFmtId="3" fontId="7" fillId="3" borderId="5" xfId="2" applyNumberFormat="1" applyFont="1" applyFill="1" applyBorder="1" applyAlignment="1">
      <alignment vertical="top"/>
    </xf>
    <xf numFmtId="0" fontId="7" fillId="3" borderId="5" xfId="2" applyFont="1" applyFill="1" applyBorder="1" applyAlignment="1">
      <alignment vertical="top"/>
    </xf>
    <xf numFmtId="164" fontId="7" fillId="3" borderId="5" xfId="2" applyNumberFormat="1" applyFont="1" applyFill="1" applyBorder="1" applyAlignment="1">
      <alignment vertical="top"/>
    </xf>
    <xf numFmtId="0" fontId="4" fillId="5" borderId="0" xfId="2" applyFont="1" applyFill="1" applyAlignment="1">
      <alignment horizontal="left" vertical="top"/>
    </xf>
    <xf numFmtId="0" fontId="5" fillId="5" borderId="0" xfId="2" applyFont="1" applyFill="1" applyAlignment="1">
      <alignment horizontal="left" vertical="top"/>
    </xf>
    <xf numFmtId="0" fontId="5" fillId="6" borderId="0" xfId="2" applyFont="1" applyFill="1" applyAlignment="1">
      <alignment horizontal="left" vertical="top"/>
    </xf>
    <xf numFmtId="4" fontId="5" fillId="6" borderId="0" xfId="2" applyNumberFormat="1" applyFont="1" applyFill="1" applyAlignment="1">
      <alignment horizontal="left" vertical="top"/>
    </xf>
    <xf numFmtId="0" fontId="4" fillId="6" borderId="0" xfId="2" applyFont="1" applyFill="1" applyAlignment="1">
      <alignment horizontal="left" vertical="top"/>
    </xf>
    <xf numFmtId="0" fontId="0" fillId="3" borderId="0" xfId="0" applyFill="1"/>
    <xf numFmtId="3" fontId="13" fillId="3" borderId="0" xfId="0" applyNumberFormat="1" applyFont="1" applyFill="1" applyAlignment="1">
      <alignment horizontal="center"/>
    </xf>
    <xf numFmtId="4" fontId="4" fillId="7" borderId="6" xfId="2" applyNumberFormat="1" applyFont="1" applyFill="1" applyBorder="1" applyAlignment="1">
      <alignment horizontal="left" vertical="top"/>
    </xf>
    <xf numFmtId="0" fontId="14" fillId="3" borderId="0" xfId="0" applyFont="1" applyFill="1" applyAlignment="1">
      <alignment horizontal="center"/>
    </xf>
    <xf numFmtId="0" fontId="12" fillId="5" borderId="0" xfId="2" applyFont="1" applyFill="1" applyAlignment="1">
      <alignment horizontal="left" vertical="top"/>
    </xf>
    <xf numFmtId="4" fontId="5" fillId="7" borderId="0" xfId="2" applyNumberFormat="1" applyFont="1" applyFill="1" applyAlignment="1">
      <alignment horizontal="left" vertical="top"/>
    </xf>
    <xf numFmtId="165" fontId="3" fillId="3" borderId="0" xfId="3" applyFont="1" applyFill="1"/>
    <xf numFmtId="165" fontId="13" fillId="3" borderId="0" xfId="3" applyFont="1" applyFill="1"/>
    <xf numFmtId="0" fontId="3" fillId="3" borderId="0" xfId="0" applyFont="1" applyFill="1"/>
    <xf numFmtId="165" fontId="15" fillId="3" borderId="0" xfId="3" applyFont="1" applyFill="1"/>
    <xf numFmtId="0" fontId="8" fillId="5" borderId="0" xfId="2" applyFont="1" applyFill="1" applyAlignment="1">
      <alignment horizontal="left" vertical="top" wrapText="1"/>
    </xf>
    <xf numFmtId="3" fontId="7" fillId="5" borderId="0" xfId="2" applyNumberFormat="1" applyFont="1" applyFill="1" applyAlignment="1">
      <alignment vertical="top" wrapText="1"/>
    </xf>
    <xf numFmtId="1" fontId="7" fillId="5" borderId="0" xfId="2" applyNumberFormat="1" applyFont="1" applyFill="1" applyAlignment="1">
      <alignment horizontal="center" vertical="top" wrapText="1"/>
    </xf>
    <xf numFmtId="3" fontId="7" fillId="4" borderId="0" xfId="2" applyNumberFormat="1" applyFont="1" applyFill="1" applyAlignment="1" applyProtection="1">
      <alignment horizontal="center" vertical="top" wrapText="1"/>
      <protection locked="0"/>
    </xf>
    <xf numFmtId="166" fontId="7" fillId="4" borderId="0" xfId="2" applyNumberFormat="1" applyFont="1" applyFill="1" applyAlignment="1" applyProtection="1">
      <alignment horizontal="center" vertical="top"/>
      <protection locked="0"/>
    </xf>
    <xf numFmtId="1" fontId="7" fillId="4" borderId="0" xfId="2" applyNumberFormat="1" applyFont="1" applyFill="1" applyAlignment="1" applyProtection="1">
      <alignment horizontal="center" vertical="top" wrapText="1"/>
      <protection locked="0"/>
    </xf>
    <xf numFmtId="4" fontId="7" fillId="4" borderId="0" xfId="2" applyNumberFormat="1" applyFont="1" applyFill="1" applyAlignment="1" applyProtection="1">
      <alignment horizontal="center" vertical="top" wrapText="1"/>
      <protection locked="0"/>
    </xf>
    <xf numFmtId="166" fontId="7" fillId="7" borderId="0" xfId="2" applyNumberFormat="1" applyFont="1" applyFill="1" applyAlignment="1">
      <alignment horizontal="center" vertical="top"/>
    </xf>
    <xf numFmtId="166" fontId="7" fillId="4" borderId="0" xfId="2" applyNumberFormat="1" applyFont="1" applyFill="1" applyAlignment="1" applyProtection="1">
      <alignment horizontal="center" vertical="top" wrapText="1"/>
      <protection locked="0"/>
    </xf>
    <xf numFmtId="0" fontId="4" fillId="5" borderId="0" xfId="2" applyFont="1" applyFill="1" applyAlignment="1">
      <alignment horizontal="left" vertical="top" wrapText="1"/>
    </xf>
    <xf numFmtId="1" fontId="7" fillId="5" borderId="0" xfId="2" applyNumberFormat="1" applyFont="1" applyFill="1" applyAlignment="1">
      <alignment vertical="top" wrapText="1"/>
    </xf>
    <xf numFmtId="3" fontId="7" fillId="6" borderId="0" xfId="2" applyNumberFormat="1" applyFont="1" applyFill="1" applyAlignment="1">
      <alignment horizontal="center" vertical="top" wrapText="1"/>
    </xf>
    <xf numFmtId="3" fontId="7" fillId="6" borderId="0" xfId="2" applyNumberFormat="1" applyFont="1" applyFill="1" applyAlignment="1">
      <alignment vertical="top" wrapText="1"/>
    </xf>
    <xf numFmtId="1" fontId="7" fillId="6" borderId="0" xfId="2" applyNumberFormat="1" applyFont="1" applyFill="1" applyAlignment="1">
      <alignment vertical="top" wrapText="1"/>
    </xf>
    <xf numFmtId="4" fontId="7" fillId="7" borderId="0" xfId="2" applyNumberFormat="1" applyFont="1" applyFill="1" applyAlignment="1">
      <alignment horizontal="center" vertical="top" wrapText="1"/>
    </xf>
    <xf numFmtId="166" fontId="7" fillId="7" borderId="0" xfId="2" applyNumberFormat="1" applyFont="1" applyFill="1" applyAlignment="1">
      <alignment horizontal="center" vertical="top" wrapText="1"/>
    </xf>
    <xf numFmtId="1" fontId="7" fillId="5" borderId="0" xfId="2" applyNumberFormat="1" applyFont="1" applyFill="1" applyAlignment="1">
      <alignment vertical="top"/>
    </xf>
    <xf numFmtId="3" fontId="7" fillId="5" borderId="0" xfId="2" applyNumberFormat="1" applyFont="1" applyFill="1" applyAlignment="1">
      <alignment vertical="top"/>
    </xf>
    <xf numFmtId="1" fontId="7" fillId="5" borderId="0" xfId="2" applyNumberFormat="1" applyFont="1" applyFill="1" applyAlignment="1">
      <alignment horizontal="center" vertical="top"/>
    </xf>
    <xf numFmtId="0" fontId="7" fillId="5" borderId="0" xfId="2" applyFont="1" applyFill="1" applyAlignment="1">
      <alignment vertical="top"/>
    </xf>
    <xf numFmtId="0" fontId="7" fillId="6" borderId="0" xfId="2" applyFont="1" applyFill="1" applyAlignment="1">
      <alignment vertical="top"/>
    </xf>
    <xf numFmtId="4" fontId="7" fillId="7" borderId="0" xfId="2" applyNumberFormat="1" applyFont="1" applyFill="1" applyAlignment="1">
      <alignment horizontal="center" vertical="top"/>
    </xf>
    <xf numFmtId="0" fontId="5" fillId="5" borderId="0" xfId="2" applyFont="1" applyFill="1" applyAlignment="1">
      <alignment horizontal="center" vertical="top"/>
    </xf>
    <xf numFmtId="0" fontId="5" fillId="6" borderId="0" xfId="2" applyFont="1" applyFill="1" applyAlignment="1">
      <alignment horizontal="center" vertical="top"/>
    </xf>
    <xf numFmtId="3" fontId="5" fillId="6" borderId="0" xfId="2" applyNumberFormat="1" applyFont="1" applyFill="1" applyAlignment="1">
      <alignment horizontal="center" vertical="top"/>
    </xf>
    <xf numFmtId="4" fontId="5" fillId="7" borderId="0" xfId="2" applyNumberFormat="1" applyFont="1" applyFill="1" applyAlignment="1">
      <alignment horizontal="center" vertical="top"/>
    </xf>
    <xf numFmtId="166" fontId="5" fillId="7" borderId="0" xfId="2" applyNumberFormat="1" applyFont="1" applyFill="1" applyAlignment="1">
      <alignment horizontal="center" vertical="top"/>
    </xf>
    <xf numFmtId="0" fontId="8" fillId="5" borderId="0" xfId="2" applyFont="1" applyFill="1" applyAlignment="1">
      <alignment horizontal="left" vertical="top"/>
    </xf>
    <xf numFmtId="1" fontId="9" fillId="4" borderId="0" xfId="2" applyNumberFormat="1" applyFont="1" applyFill="1" applyAlignment="1" applyProtection="1">
      <alignment horizontal="center" vertical="top"/>
      <protection locked="0"/>
    </xf>
    <xf numFmtId="3" fontId="7" fillId="4" borderId="0" xfId="2" applyNumberFormat="1" applyFont="1" applyFill="1" applyAlignment="1" applyProtection="1">
      <alignment horizontal="center" vertical="top"/>
      <protection locked="0"/>
    </xf>
    <xf numFmtId="3" fontId="7" fillId="4" borderId="0" xfId="2" applyNumberFormat="1" applyFont="1" applyFill="1" applyAlignment="1" applyProtection="1">
      <alignment vertical="top"/>
      <protection locked="0"/>
    </xf>
    <xf numFmtId="1" fontId="7" fillId="6" borderId="0" xfId="2" applyNumberFormat="1" applyFont="1" applyFill="1" applyAlignment="1">
      <alignment vertical="top"/>
    </xf>
    <xf numFmtId="4" fontId="7" fillId="4" borderId="0" xfId="2" applyNumberFormat="1" applyFont="1" applyFill="1" applyAlignment="1" applyProtection="1">
      <alignment horizontal="center" vertical="top"/>
      <protection locked="0"/>
    </xf>
    <xf numFmtId="0" fontId="7" fillId="4" borderId="0" xfId="2" applyFont="1" applyFill="1" applyAlignment="1" applyProtection="1">
      <alignment horizontal="center" vertical="top"/>
      <protection locked="0"/>
    </xf>
    <xf numFmtId="0" fontId="7" fillId="4" borderId="0" xfId="2" applyFont="1" applyFill="1" applyAlignment="1" applyProtection="1">
      <alignment vertical="top"/>
      <protection locked="0"/>
    </xf>
    <xf numFmtId="0" fontId="9" fillId="4" borderId="0" xfId="2" applyFont="1" applyFill="1" applyAlignment="1" applyProtection="1">
      <alignment horizontal="center" vertical="top"/>
      <protection locked="0"/>
    </xf>
    <xf numFmtId="3" fontId="7" fillId="6" borderId="0" xfId="2" applyNumberFormat="1" applyFont="1" applyFill="1" applyAlignment="1">
      <alignment horizontal="center" vertical="top"/>
    </xf>
    <xf numFmtId="3" fontId="7" fillId="6" borderId="0" xfId="2" applyNumberFormat="1" applyFont="1" applyFill="1" applyAlignment="1">
      <alignment vertical="top"/>
    </xf>
    <xf numFmtId="166" fontId="7" fillId="6" borderId="0" xfId="2" applyNumberFormat="1" applyFont="1" applyFill="1" applyAlignment="1">
      <alignment horizontal="center" vertical="top"/>
    </xf>
    <xf numFmtId="4" fontId="7" fillId="6" borderId="0" xfId="2" applyNumberFormat="1" applyFont="1" applyFill="1" applyAlignment="1">
      <alignment vertical="top"/>
    </xf>
    <xf numFmtId="1" fontId="7" fillId="4" borderId="0" xfId="2" applyNumberFormat="1" applyFont="1" applyFill="1" applyAlignment="1" applyProtection="1">
      <alignment vertical="top"/>
      <protection locked="0"/>
    </xf>
    <xf numFmtId="1" fontId="11" fillId="2" borderId="0" xfId="2" applyNumberFormat="1" applyFont="1" applyFill="1" applyAlignment="1">
      <alignment horizontal="right" vertical="top"/>
    </xf>
    <xf numFmtId="1" fontId="7" fillId="4" borderId="0" xfId="2" applyNumberFormat="1" applyFont="1" applyFill="1" applyAlignment="1" applyProtection="1">
      <alignment vertical="top" wrapText="1"/>
      <protection locked="0"/>
    </xf>
    <xf numFmtId="0" fontId="16" fillId="3" borderId="0" xfId="0" applyFont="1" applyFill="1" applyAlignment="1">
      <alignment horizontal="left"/>
    </xf>
    <xf numFmtId="0" fontId="16" fillId="3" borderId="0" xfId="0" applyFont="1" applyFill="1"/>
    <xf numFmtId="0" fontId="17" fillId="3" borderId="0" xfId="0" applyFont="1" applyFill="1" applyAlignment="1">
      <alignment horizontal="right"/>
    </xf>
    <xf numFmtId="22" fontId="17" fillId="3" borderId="0" xfId="0" applyNumberFormat="1" applyFont="1" applyFill="1"/>
    <xf numFmtId="0" fontId="18" fillId="3" borderId="0" xfId="0" applyFont="1" applyFill="1"/>
    <xf numFmtId="0" fontId="16" fillId="3" borderId="0" xfId="0" applyFont="1" applyFill="1" applyAlignment="1">
      <alignment horizontal="center"/>
    </xf>
    <xf numFmtId="0" fontId="3" fillId="3" borderId="8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17" fillId="3" borderId="0" xfId="0" applyFont="1" applyFill="1"/>
    <xf numFmtId="0" fontId="3" fillId="3" borderId="10" xfId="0" applyFont="1" applyFill="1" applyBorder="1" applyAlignment="1">
      <alignment horizontal="left" wrapText="1"/>
    </xf>
    <xf numFmtId="0" fontId="19" fillId="3" borderId="0" xfId="0" applyFont="1" applyFill="1" applyAlignment="1">
      <alignment vertical="top" wrapText="1"/>
    </xf>
    <xf numFmtId="0" fontId="16" fillId="3" borderId="12" xfId="0" applyFont="1" applyFill="1" applyBorder="1" applyAlignment="1">
      <alignment horizontal="left"/>
    </xf>
    <xf numFmtId="0" fontId="15" fillId="3" borderId="0" xfId="0" applyFont="1" applyFill="1"/>
    <xf numFmtId="0" fontId="20" fillId="3" borderId="0" xfId="0" applyFont="1" applyFill="1" applyAlignment="1">
      <alignment vertical="top" wrapText="1"/>
    </xf>
    <xf numFmtId="0" fontId="22" fillId="3" borderId="0" xfId="0" applyFont="1" applyFill="1"/>
    <xf numFmtId="0" fontId="23" fillId="3" borderId="0" xfId="0" applyFont="1" applyFill="1"/>
    <xf numFmtId="0" fontId="24" fillId="3" borderId="17" xfId="0" applyFont="1" applyFill="1" applyBorder="1"/>
    <xf numFmtId="0" fontId="17" fillId="3" borderId="18" xfId="0" applyFont="1" applyFill="1" applyBorder="1"/>
    <xf numFmtId="0" fontId="17" fillId="3" borderId="14" xfId="0" applyFont="1" applyFill="1" applyBorder="1"/>
    <xf numFmtId="0" fontId="17" fillId="3" borderId="15" xfId="0" applyFont="1" applyFill="1" applyBorder="1"/>
    <xf numFmtId="0" fontId="24" fillId="3" borderId="18" xfId="0" applyFont="1" applyFill="1" applyBorder="1"/>
    <xf numFmtId="0" fontId="24" fillId="3" borderId="0" xfId="0" applyFont="1" applyFill="1" applyAlignment="1">
      <alignment horizontal="left"/>
    </xf>
    <xf numFmtId="0" fontId="17" fillId="3" borderId="22" xfId="0" applyFont="1" applyFill="1" applyBorder="1"/>
    <xf numFmtId="167" fontId="17" fillId="4" borderId="9" xfId="1" applyNumberFormat="1" applyFont="1" applyFill="1" applyBorder="1" applyProtection="1">
      <protection locked="0"/>
    </xf>
    <xf numFmtId="44" fontId="23" fillId="3" borderId="0" xfId="1" applyFont="1" applyFill="1" applyBorder="1" applyProtection="1"/>
    <xf numFmtId="0" fontId="23" fillId="3" borderId="22" xfId="0" applyFont="1" applyFill="1" applyBorder="1"/>
    <xf numFmtId="44" fontId="17" fillId="3" borderId="9" xfId="1" applyFont="1" applyFill="1" applyBorder="1" applyProtection="1"/>
    <xf numFmtId="0" fontId="17" fillId="3" borderId="25" xfId="0" applyFont="1" applyFill="1" applyBorder="1" applyAlignment="1">
      <alignment horizontal="left"/>
    </xf>
    <xf numFmtId="167" fontId="17" fillId="4" borderId="13" xfId="1" applyNumberFormat="1" applyFont="1" applyFill="1" applyBorder="1" applyProtection="1">
      <protection locked="0"/>
    </xf>
    <xf numFmtId="0" fontId="23" fillId="3" borderId="26" xfId="0" applyFont="1" applyFill="1" applyBorder="1"/>
    <xf numFmtId="44" fontId="17" fillId="3" borderId="13" xfId="1" applyFont="1" applyFill="1" applyBorder="1" applyProtection="1"/>
    <xf numFmtId="0" fontId="23" fillId="3" borderId="1" xfId="0" applyFont="1" applyFill="1" applyBorder="1"/>
    <xf numFmtId="44" fontId="17" fillId="3" borderId="25" xfId="1" applyFont="1" applyFill="1" applyBorder="1" applyAlignment="1" applyProtection="1">
      <alignment horizontal="right"/>
    </xf>
    <xf numFmtId="44" fontId="17" fillId="3" borderId="27" xfId="1" applyFont="1" applyFill="1" applyBorder="1" applyProtection="1"/>
    <xf numFmtId="0" fontId="16" fillId="3" borderId="17" xfId="0" applyFont="1" applyFill="1" applyBorder="1"/>
    <xf numFmtId="0" fontId="0" fillId="0" borderId="1" xfId="0" applyBorder="1"/>
    <xf numFmtId="0" fontId="13" fillId="3" borderId="2" xfId="0" applyFont="1" applyFill="1" applyBorder="1"/>
    <xf numFmtId="0" fontId="13" fillId="3" borderId="3" xfId="0" applyFont="1" applyFill="1" applyBorder="1"/>
    <xf numFmtId="0" fontId="16" fillId="3" borderId="18" xfId="0" applyFont="1" applyFill="1" applyBorder="1"/>
    <xf numFmtId="167" fontId="17" fillId="4" borderId="29" xfId="1" applyNumberFormat="1" applyFont="1" applyFill="1" applyBorder="1" applyProtection="1">
      <protection locked="0"/>
    </xf>
    <xf numFmtId="44" fontId="17" fillId="3" borderId="0" xfId="1" applyFont="1" applyFill="1" applyBorder="1" applyProtection="1"/>
    <xf numFmtId="3" fontId="17" fillId="3" borderId="29" xfId="0" applyNumberFormat="1" applyFont="1" applyFill="1" applyBorder="1"/>
    <xf numFmtId="167" fontId="17" fillId="4" borderId="6" xfId="1" applyNumberFormat="1" applyFont="1" applyFill="1" applyBorder="1" applyProtection="1">
      <protection locked="0"/>
    </xf>
    <xf numFmtId="167" fontId="17" fillId="4" borderId="11" xfId="1" applyNumberFormat="1" applyFont="1" applyFill="1" applyBorder="1" applyProtection="1">
      <protection locked="0"/>
    </xf>
    <xf numFmtId="3" fontId="17" fillId="3" borderId="22" xfId="0" applyNumberFormat="1" applyFont="1" applyFill="1" applyBorder="1"/>
    <xf numFmtId="44" fontId="17" fillId="3" borderId="11" xfId="1" applyFont="1" applyFill="1" applyBorder="1" applyProtection="1"/>
    <xf numFmtId="167" fontId="17" fillId="4" borderId="26" xfId="1" applyNumberFormat="1" applyFont="1" applyFill="1" applyBorder="1" applyProtection="1">
      <protection locked="0"/>
    </xf>
    <xf numFmtId="3" fontId="17" fillId="3" borderId="25" xfId="0" applyNumberFormat="1" applyFont="1" applyFill="1" applyBorder="1"/>
    <xf numFmtId="0" fontId="17" fillId="3" borderId="0" xfId="0" applyFont="1" applyFill="1" applyAlignment="1">
      <alignment horizontal="left"/>
    </xf>
    <xf numFmtId="0" fontId="17" fillId="3" borderId="24" xfId="0" applyFont="1" applyFill="1" applyBorder="1"/>
    <xf numFmtId="44" fontId="17" fillId="3" borderId="0" xfId="1" applyFont="1" applyFill="1" applyBorder="1" applyAlignment="1" applyProtection="1">
      <alignment horizontal="right"/>
    </xf>
    <xf numFmtId="0" fontId="16" fillId="3" borderId="0" xfId="0" applyFont="1" applyFill="1" applyAlignment="1">
      <alignment horizontal="right"/>
    </xf>
    <xf numFmtId="2" fontId="17" fillId="3" borderId="0" xfId="0" applyNumberFormat="1" applyFont="1" applyFill="1"/>
    <xf numFmtId="0" fontId="13" fillId="3" borderId="0" xfId="0" applyFont="1" applyFill="1" applyAlignment="1">
      <alignment wrapText="1"/>
    </xf>
    <xf numFmtId="0" fontId="17" fillId="3" borderId="0" xfId="0" applyFont="1" applyFill="1" applyAlignment="1">
      <alignment wrapText="1"/>
    </xf>
    <xf numFmtId="0" fontId="16" fillId="3" borderId="0" xfId="0" applyFont="1" applyFill="1" applyAlignment="1">
      <alignment wrapText="1"/>
    </xf>
    <xf numFmtId="0" fontId="16" fillId="3" borderId="16" xfId="0" applyFont="1" applyFill="1" applyBorder="1" applyAlignment="1">
      <alignment wrapText="1"/>
    </xf>
    <xf numFmtId="0" fontId="16" fillId="3" borderId="36" xfId="0" applyFont="1" applyFill="1" applyBorder="1"/>
    <xf numFmtId="0" fontId="26" fillId="3" borderId="0" xfId="0" applyFont="1" applyFill="1" applyAlignment="1">
      <alignment vertical="top"/>
    </xf>
    <xf numFmtId="3" fontId="17" fillId="3" borderId="6" xfId="0" applyNumberFormat="1" applyFont="1" applyFill="1" applyBorder="1"/>
    <xf numFmtId="3" fontId="17" fillId="3" borderId="26" xfId="0" applyNumberFormat="1" applyFont="1" applyFill="1" applyBorder="1"/>
    <xf numFmtId="0" fontId="17" fillId="3" borderId="0" xfId="0" applyFont="1" applyFill="1" applyAlignment="1">
      <alignment horizontal="left" vertical="top" wrapText="1"/>
    </xf>
    <xf numFmtId="0" fontId="17" fillId="3" borderId="38" xfId="0" applyFont="1" applyFill="1" applyBorder="1"/>
    <xf numFmtId="44" fontId="17" fillId="3" borderId="39" xfId="1" applyFont="1" applyFill="1" applyBorder="1" applyProtection="1"/>
    <xf numFmtId="0" fontId="28" fillId="3" borderId="40" xfId="0" applyFont="1" applyFill="1" applyBorder="1" applyAlignment="1">
      <alignment horizontal="left"/>
    </xf>
    <xf numFmtId="0" fontId="17" fillId="3" borderId="17" xfId="0" applyFont="1" applyFill="1" applyBorder="1" applyAlignment="1">
      <alignment horizontal="left"/>
    </xf>
    <xf numFmtId="0" fontId="28" fillId="3" borderId="17" xfId="0" applyFont="1" applyFill="1" applyBorder="1" applyAlignment="1">
      <alignment horizontal="left"/>
    </xf>
    <xf numFmtId="0" fontId="17" fillId="3" borderId="36" xfId="0" applyFont="1" applyFill="1" applyBorder="1"/>
    <xf numFmtId="0" fontId="16" fillId="3" borderId="1" xfId="0" applyFont="1" applyFill="1" applyBorder="1" applyAlignment="1">
      <alignment wrapText="1"/>
    </xf>
    <xf numFmtId="0" fontId="16" fillId="3" borderId="2" xfId="0" applyFont="1" applyFill="1" applyBorder="1"/>
    <xf numFmtId="0" fontId="16" fillId="3" borderId="3" xfId="0" applyFont="1" applyFill="1" applyBorder="1"/>
    <xf numFmtId="44" fontId="17" fillId="3" borderId="41" xfId="1" applyFont="1" applyFill="1" applyBorder="1" applyProtection="1"/>
    <xf numFmtId="0" fontId="17" fillId="3" borderId="26" xfId="0" applyFont="1" applyFill="1" applyBorder="1"/>
    <xf numFmtId="0" fontId="17" fillId="3" borderId="1" xfId="0" applyFont="1" applyFill="1" applyBorder="1"/>
    <xf numFmtId="44" fontId="17" fillId="3" borderId="26" xfId="1" applyFont="1" applyFill="1" applyBorder="1" applyAlignment="1" applyProtection="1">
      <alignment horizontal="right"/>
    </xf>
    <xf numFmtId="44" fontId="17" fillId="3" borderId="3" xfId="1" applyFont="1" applyFill="1" applyBorder="1" applyProtection="1"/>
    <xf numFmtId="0" fontId="2" fillId="0" borderId="1" xfId="0" applyFont="1" applyBorder="1" applyAlignment="1">
      <alignment horizontal="right"/>
    </xf>
    <xf numFmtId="44" fontId="0" fillId="0" borderId="3" xfId="0" applyNumberFormat="1" applyBorder="1"/>
    <xf numFmtId="1" fontId="9" fillId="4" borderId="0" xfId="2" applyNumberFormat="1" applyFont="1" applyFill="1" applyAlignment="1" applyProtection="1">
      <alignment horizontal="center" vertical="top" wrapText="1"/>
    </xf>
    <xf numFmtId="0" fontId="3" fillId="3" borderId="0" xfId="0" applyFont="1" applyFill="1" applyBorder="1" applyAlignment="1">
      <alignment horizontal="left" wrapText="1"/>
    </xf>
    <xf numFmtId="0" fontId="17" fillId="3" borderId="0" xfId="0" applyFont="1" applyFill="1" applyAlignment="1">
      <alignment horizontal="center"/>
    </xf>
    <xf numFmtId="0" fontId="19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/>
    </xf>
    <xf numFmtId="3" fontId="3" fillId="3" borderId="9" xfId="0" applyNumberFormat="1" applyFont="1" applyFill="1" applyBorder="1" applyAlignment="1">
      <alignment horizontal="center"/>
    </xf>
    <xf numFmtId="3" fontId="3" fillId="3" borderId="11" xfId="0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3" fontId="16" fillId="3" borderId="13" xfId="0" applyNumberFormat="1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17" fillId="3" borderId="37" xfId="0" applyFont="1" applyFill="1" applyBorder="1" applyAlignment="1">
      <alignment horizontal="center"/>
    </xf>
    <xf numFmtId="0" fontId="17" fillId="3" borderId="23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168" fontId="19" fillId="3" borderId="0" xfId="4" applyNumberFormat="1" applyFont="1" applyFill="1" applyAlignment="1">
      <alignment horizontal="center" vertical="top" wrapText="1"/>
    </xf>
    <xf numFmtId="0" fontId="30" fillId="3" borderId="7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wrapText="1"/>
    </xf>
    <xf numFmtId="0" fontId="29" fillId="3" borderId="0" xfId="0" applyFont="1" applyFill="1" applyAlignment="1">
      <alignment horizontal="left" wrapText="1"/>
    </xf>
    <xf numFmtId="0" fontId="8" fillId="4" borderId="0" xfId="2" applyFont="1" applyFill="1" applyAlignment="1" applyProtection="1">
      <alignment horizontal="center" vertical="top"/>
      <protection locked="0"/>
    </xf>
    <xf numFmtId="4" fontId="4" fillId="7" borderId="6" xfId="2" applyNumberFormat="1" applyFont="1" applyFill="1" applyBorder="1" applyAlignment="1">
      <alignment horizontal="center" vertical="top"/>
    </xf>
    <xf numFmtId="0" fontId="5" fillId="4" borderId="1" xfId="2" applyFont="1" applyFill="1" applyBorder="1" applyAlignment="1" applyProtection="1">
      <alignment horizontal="center" vertical="top"/>
      <protection locked="0"/>
    </xf>
    <xf numFmtId="0" fontId="5" fillId="4" borderId="2" xfId="2" applyFont="1" applyFill="1" applyBorder="1" applyAlignment="1" applyProtection="1">
      <alignment horizontal="center" vertical="top"/>
      <protection locked="0"/>
    </xf>
    <xf numFmtId="0" fontId="5" fillId="4" borderId="3" xfId="2" applyFont="1" applyFill="1" applyBorder="1" applyAlignment="1" applyProtection="1">
      <alignment horizontal="center" vertical="top"/>
      <protection locked="0"/>
    </xf>
    <xf numFmtId="0" fontId="17" fillId="3" borderId="33" xfId="0" applyFont="1" applyFill="1" applyBorder="1" applyAlignment="1">
      <alignment horizontal="left" wrapText="1"/>
    </xf>
    <xf numFmtId="0" fontId="17" fillId="3" borderId="34" xfId="0" applyFont="1" applyFill="1" applyBorder="1" applyAlignment="1">
      <alignment horizontal="left" wrapText="1"/>
    </xf>
    <xf numFmtId="0" fontId="17" fillId="3" borderId="35" xfId="0" applyFont="1" applyFill="1" applyBorder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16" fillId="3" borderId="16" xfId="0" applyFont="1" applyFill="1" applyBorder="1" applyAlignment="1">
      <alignment horizontal="left" wrapText="1"/>
    </xf>
    <xf numFmtId="0" fontId="16" fillId="3" borderId="19" xfId="0" applyFont="1" applyFill="1" applyBorder="1" applyAlignment="1">
      <alignment horizontal="left" wrapText="1"/>
    </xf>
    <xf numFmtId="0" fontId="16" fillId="3" borderId="16" xfId="0" applyFont="1" applyFill="1" applyBorder="1" applyAlignment="1">
      <alignment horizontal="center" wrapText="1"/>
    </xf>
    <xf numFmtId="0" fontId="16" fillId="3" borderId="19" xfId="0" applyFont="1" applyFill="1" applyBorder="1" applyAlignment="1">
      <alignment horizontal="center" wrapText="1"/>
    </xf>
    <xf numFmtId="0" fontId="17" fillId="3" borderId="20" xfId="0" applyFont="1" applyFill="1" applyBorder="1" applyAlignment="1">
      <alignment horizontal="left" wrapText="1"/>
    </xf>
    <xf numFmtId="0" fontId="17" fillId="3" borderId="21" xfId="0" applyFont="1" applyFill="1" applyBorder="1" applyAlignment="1">
      <alignment horizontal="left" wrapText="1"/>
    </xf>
    <xf numFmtId="0" fontId="17" fillId="3" borderId="24" xfId="0" applyFont="1" applyFill="1" applyBorder="1" applyAlignment="1">
      <alignment horizontal="left" wrapText="1"/>
    </xf>
    <xf numFmtId="0" fontId="17" fillId="3" borderId="18" xfId="0" applyFont="1" applyFill="1" applyBorder="1" applyAlignment="1">
      <alignment horizontal="left" wrapText="1"/>
    </xf>
    <xf numFmtId="0" fontId="17" fillId="3" borderId="28" xfId="0" applyFont="1" applyFill="1" applyBorder="1" applyAlignment="1">
      <alignment horizontal="left" wrapText="1"/>
    </xf>
    <xf numFmtId="0" fontId="17" fillId="3" borderId="30" xfId="0" applyFont="1" applyFill="1" applyBorder="1" applyAlignment="1">
      <alignment horizontal="left" wrapText="1"/>
    </xf>
    <xf numFmtId="0" fontId="17" fillId="3" borderId="31" xfId="0" applyFont="1" applyFill="1" applyBorder="1" applyAlignment="1">
      <alignment horizontal="left" wrapText="1"/>
    </xf>
    <xf numFmtId="0" fontId="17" fillId="3" borderId="32" xfId="0" applyFont="1" applyFill="1" applyBorder="1" applyAlignment="1">
      <alignment horizontal="left" wrapText="1"/>
    </xf>
    <xf numFmtId="0" fontId="17" fillId="3" borderId="30" xfId="0" applyFont="1" applyFill="1" applyBorder="1" applyAlignment="1">
      <alignment horizontal="left" vertical="top" wrapText="1"/>
    </xf>
    <xf numFmtId="0" fontId="17" fillId="3" borderId="31" xfId="0" applyFont="1" applyFill="1" applyBorder="1" applyAlignment="1">
      <alignment horizontal="left" vertical="top" wrapText="1"/>
    </xf>
    <xf numFmtId="0" fontId="17" fillId="3" borderId="32" xfId="0" applyFont="1" applyFill="1" applyBorder="1" applyAlignment="1">
      <alignment horizontal="left" vertical="top" wrapText="1"/>
    </xf>
    <xf numFmtId="0" fontId="17" fillId="3" borderId="10" xfId="0" applyFont="1" applyFill="1" applyBorder="1" applyAlignment="1">
      <alignment horizontal="left"/>
    </xf>
    <xf numFmtId="0" fontId="17" fillId="3" borderId="6" xfId="0" applyFont="1" applyFill="1" applyBorder="1" applyAlignment="1">
      <alignment horizontal="left"/>
    </xf>
    <xf numFmtId="0" fontId="3" fillId="3" borderId="24" xfId="0" applyFont="1" applyFill="1" applyBorder="1" applyAlignment="1">
      <alignment horizontal="left" wrapText="1"/>
    </xf>
    <xf numFmtId="0" fontId="3" fillId="3" borderId="18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3" fontId="17" fillId="3" borderId="8" xfId="0" applyNumberFormat="1" applyFont="1" applyFill="1" applyBorder="1" applyAlignment="1">
      <alignment horizontal="left"/>
    </xf>
    <xf numFmtId="3" fontId="17" fillId="3" borderId="29" xfId="0" applyNumberFormat="1" applyFont="1" applyFill="1" applyBorder="1" applyAlignment="1">
      <alignment horizontal="left"/>
    </xf>
    <xf numFmtId="0" fontId="17" fillId="3" borderId="10" xfId="0" applyFont="1" applyFill="1" applyBorder="1" applyAlignment="1">
      <alignment horizontal="left" wrapText="1"/>
    </xf>
    <xf numFmtId="0" fontId="17" fillId="3" borderId="6" xfId="0" applyFont="1" applyFill="1" applyBorder="1" applyAlignment="1">
      <alignment horizontal="left" wrapText="1"/>
    </xf>
    <xf numFmtId="0" fontId="17" fillId="3" borderId="38" xfId="0" applyFont="1" applyFill="1" applyBorder="1" applyAlignment="1">
      <alignment horizontal="left" wrapText="1"/>
    </xf>
    <xf numFmtId="0" fontId="17" fillId="3" borderId="25" xfId="0" applyFont="1" applyFill="1" applyBorder="1" applyAlignment="1">
      <alignment horizontal="left" wrapText="1"/>
    </xf>
    <xf numFmtId="0" fontId="17" fillId="3" borderId="8" xfId="0" applyFont="1" applyFill="1" applyBorder="1" applyAlignment="1">
      <alignment horizontal="left"/>
    </xf>
    <xf numFmtId="0" fontId="17" fillId="3" borderId="29" xfId="0" applyFont="1" applyFill="1" applyBorder="1" applyAlignment="1">
      <alignment horizontal="left"/>
    </xf>
    <xf numFmtId="0" fontId="29" fillId="3" borderId="0" xfId="0" applyFont="1" applyFill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3" fillId="3" borderId="26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31" fillId="5" borderId="0" xfId="2" applyNumberFormat="1" applyFont="1" applyFill="1" applyAlignment="1">
      <alignment horizontal="center" vertical="top"/>
    </xf>
    <xf numFmtId="1" fontId="31" fillId="5" borderId="0" xfId="2" applyNumberFormat="1" applyFont="1" applyFill="1" applyAlignment="1">
      <alignment vertical="top" wrapText="1"/>
    </xf>
    <xf numFmtId="0" fontId="4" fillId="6" borderId="0" xfId="2" applyFont="1" applyFill="1" applyAlignment="1">
      <alignment horizontal="left" vertical="top" wrapText="1"/>
    </xf>
    <xf numFmtId="4" fontId="4" fillId="6" borderId="0" xfId="2" applyNumberFormat="1" applyFont="1" applyFill="1" applyAlignment="1">
      <alignment horizontal="left" vertical="top" wrapText="1"/>
    </xf>
    <xf numFmtId="0" fontId="0" fillId="0" borderId="0" xfId="0" applyBorder="1"/>
    <xf numFmtId="4" fontId="5" fillId="2" borderId="0" xfId="2" applyNumberFormat="1" applyFont="1" applyFill="1" applyBorder="1" applyAlignment="1">
      <alignment horizontal="left" vertical="top"/>
    </xf>
    <xf numFmtId="3" fontId="32" fillId="3" borderId="0" xfId="2" applyNumberFormat="1" applyFont="1" applyFill="1" applyAlignment="1">
      <alignment vertical="top"/>
    </xf>
    <xf numFmtId="3" fontId="7" fillId="6" borderId="0" xfId="2" applyNumberFormat="1" applyFont="1" applyFill="1" applyAlignment="1" applyProtection="1">
      <alignment vertical="top" wrapText="1"/>
    </xf>
    <xf numFmtId="0" fontId="8" fillId="6" borderId="0" xfId="2" applyFont="1" applyFill="1" applyAlignment="1">
      <alignment horizontal="center" vertical="top"/>
    </xf>
    <xf numFmtId="0" fontId="20" fillId="0" borderId="6" xfId="0" applyFont="1" applyBorder="1" applyAlignment="1">
      <alignment wrapText="1"/>
    </xf>
    <xf numFmtId="174" fontId="17" fillId="4" borderId="15" xfId="1" applyNumberFormat="1" applyFont="1" applyFill="1" applyBorder="1" applyAlignment="1" applyProtection="1">
      <alignment horizontal="right"/>
      <protection locked="0"/>
    </xf>
  </cellXfs>
  <cellStyles count="5">
    <cellStyle name="Comma 2 2" xfId="3" xr:uid="{447FCB3F-2CBD-43E5-8676-E13C9DD280EB}"/>
    <cellStyle name="Komma" xfId="4" builtinId="3"/>
    <cellStyle name="Standaard" xfId="0" builtinId="0"/>
    <cellStyle name="Standaard_Delicious+Tender DEF+2012-2013+for+partner+Weiss-Druck+Sales" xfId="2" xr:uid="{60EB1E9D-4A67-4E08-9EB7-5FA3E9676E7B}"/>
    <cellStyle name="Valuta" xfId="1" builtinId="4"/>
  </cellStyles>
  <dxfs count="0"/>
  <tableStyles count="0" defaultTableStyle="TableStyleMedium2" defaultPivotStyle="PivotStyleLight16"/>
  <colors>
    <mruColors>
      <color rgb="FF126E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023C5-DDDA-4F34-8DD8-8EA34AFC4F18}">
  <sheetPr>
    <tabColor rgb="FF92D050"/>
  </sheetPr>
  <dimension ref="A1:AB33"/>
  <sheetViews>
    <sheetView tabSelected="1" workbookViewId="0">
      <selection activeCell="B2" sqref="B2:D2"/>
    </sheetView>
  </sheetViews>
  <sheetFormatPr defaultRowHeight="14.5" x14ac:dyDescent="0.35"/>
  <cols>
    <col min="1" max="1" width="25.7265625" bestFit="1" customWidth="1"/>
    <col min="3" max="3" width="9.7265625" customWidth="1"/>
    <col min="4" max="4" width="20.7265625" customWidth="1"/>
    <col min="5" max="5" width="10.36328125" bestFit="1" customWidth="1"/>
    <col min="6" max="6" width="7.54296875" customWidth="1"/>
    <col min="7" max="7" width="9.7265625" customWidth="1"/>
    <col min="8" max="8" width="11.1796875" customWidth="1"/>
    <col min="9" max="9" width="10.54296875" customWidth="1"/>
    <col min="10" max="10" width="11.81640625" customWidth="1"/>
    <col min="11" max="11" width="9.36328125" customWidth="1"/>
    <col min="12" max="12" width="9.6328125" customWidth="1"/>
    <col min="13" max="13" width="10.81640625" bestFit="1" customWidth="1"/>
    <col min="14" max="14" width="9.36328125" bestFit="1" customWidth="1"/>
    <col min="15" max="15" width="10.08984375" bestFit="1" customWidth="1"/>
    <col min="16" max="16" width="10.36328125" bestFit="1" customWidth="1"/>
    <col min="17" max="17" width="9.36328125" bestFit="1" customWidth="1"/>
    <col min="18" max="18" width="10.08984375" bestFit="1" customWidth="1"/>
    <col min="19" max="19" width="10.36328125" bestFit="1" customWidth="1"/>
    <col min="20" max="23" width="12.7265625" bestFit="1" customWidth="1"/>
    <col min="25" max="26" width="11.1796875" bestFit="1" customWidth="1"/>
    <col min="27" max="27" width="10.1796875" bestFit="1" customWidth="1"/>
    <col min="28" max="28" width="11.1796875" bestFit="1" customWidth="1"/>
  </cols>
  <sheetData>
    <row r="1" spans="1:28" x14ac:dyDescent="0.35">
      <c r="A1" s="1" t="s">
        <v>0</v>
      </c>
      <c r="B1" s="1" t="s">
        <v>1</v>
      </c>
      <c r="C1" s="2"/>
      <c r="D1" s="2"/>
      <c r="E1" s="2"/>
      <c r="F1" s="2"/>
      <c r="G1" s="3"/>
      <c r="H1" s="3"/>
      <c r="I1" s="4"/>
      <c r="J1" s="3"/>
      <c r="K1" s="3"/>
      <c r="L1" s="3"/>
      <c r="M1" s="3"/>
      <c r="N1" s="5"/>
      <c r="O1" s="5"/>
      <c r="P1" s="5"/>
      <c r="Q1" s="5"/>
      <c r="R1" s="5"/>
      <c r="S1" s="6"/>
      <c r="T1" s="7"/>
      <c r="U1" s="7"/>
      <c r="V1" s="7"/>
      <c r="W1" s="7"/>
      <c r="X1" s="8"/>
      <c r="Y1" s="9"/>
      <c r="Z1" s="9"/>
      <c r="AA1" s="9"/>
      <c r="AB1" s="8"/>
    </row>
    <row r="2" spans="1:28" ht="15" thickBot="1" x14ac:dyDescent="0.4">
      <c r="A2" s="1" t="s">
        <v>2</v>
      </c>
      <c r="B2" s="184" t="s">
        <v>3</v>
      </c>
      <c r="C2" s="184"/>
      <c r="D2" s="184"/>
      <c r="E2" s="2"/>
      <c r="F2" s="2"/>
      <c r="G2" s="2"/>
      <c r="H2" s="2"/>
      <c r="I2" s="6"/>
      <c r="J2" s="2"/>
      <c r="K2" s="2"/>
      <c r="L2" s="2"/>
      <c r="M2" s="2"/>
      <c r="N2" s="10"/>
      <c r="O2" s="11"/>
      <c r="P2" s="11"/>
      <c r="Q2" s="6" t="s">
        <v>4</v>
      </c>
      <c r="R2" s="6" t="s">
        <v>4</v>
      </c>
      <c r="S2" s="6" t="s">
        <v>4</v>
      </c>
      <c r="T2" s="12"/>
      <c r="U2" s="7"/>
      <c r="V2" s="7"/>
      <c r="W2" s="7"/>
      <c r="X2" s="8"/>
      <c r="Y2" s="9"/>
      <c r="Z2" s="9"/>
      <c r="AA2" s="9"/>
      <c r="AB2" s="8"/>
    </row>
    <row r="3" spans="1:28" ht="15" thickBot="1" x14ac:dyDescent="0.4">
      <c r="A3" s="1" t="s">
        <v>5</v>
      </c>
      <c r="B3" s="13">
        <v>38</v>
      </c>
      <c r="C3" s="14" t="s">
        <v>6</v>
      </c>
      <c r="D3" s="2"/>
      <c r="E3" s="13">
        <v>4</v>
      </c>
      <c r="F3" s="14" t="s">
        <v>7</v>
      </c>
      <c r="G3" s="2"/>
      <c r="H3" s="2"/>
      <c r="I3" s="15" t="s">
        <v>8</v>
      </c>
      <c r="J3" s="2"/>
      <c r="L3" s="186" t="s">
        <v>9</v>
      </c>
      <c r="M3" s="187"/>
      <c r="N3" s="188"/>
      <c r="O3" s="231"/>
      <c r="P3" s="11"/>
      <c r="Q3" s="6"/>
      <c r="R3" s="232"/>
      <c r="S3" s="6" t="s">
        <v>4</v>
      </c>
      <c r="T3" s="12"/>
      <c r="U3" s="7"/>
      <c r="V3" s="7"/>
      <c r="W3" s="7"/>
      <c r="X3" s="8"/>
      <c r="Y3" s="9"/>
      <c r="Z3" s="9"/>
      <c r="AA3" s="9"/>
      <c r="AB3" s="8"/>
    </row>
    <row r="4" spans="1:28" ht="15" thickBot="1" x14ac:dyDescent="0.4">
      <c r="A4" s="1" t="s">
        <v>10</v>
      </c>
      <c r="B4" s="17">
        <v>200</v>
      </c>
      <c r="C4" s="2"/>
      <c r="D4" s="2"/>
      <c r="E4" s="2"/>
      <c r="F4" s="2"/>
      <c r="G4" s="2"/>
      <c r="H4" s="2"/>
      <c r="I4" s="18"/>
      <c r="J4" s="8"/>
      <c r="K4" s="8"/>
      <c r="L4" s="8"/>
      <c r="M4" s="8"/>
      <c r="N4" s="11"/>
      <c r="O4" s="16"/>
      <c r="P4" s="11"/>
      <c r="Q4" s="6" t="s">
        <v>4</v>
      </c>
      <c r="R4" s="6" t="s">
        <v>4</v>
      </c>
      <c r="S4" s="6" t="s">
        <v>4</v>
      </c>
      <c r="T4" s="12"/>
      <c r="U4" s="7"/>
      <c r="V4" s="7"/>
      <c r="W4" s="7"/>
      <c r="X4" s="8"/>
      <c r="Y4" s="9"/>
      <c r="Z4" s="9"/>
      <c r="AA4" s="9"/>
      <c r="AB4" s="8"/>
    </row>
    <row r="5" spans="1:28" ht="15" thickBot="1" x14ac:dyDescent="0.4">
      <c r="A5" s="1" t="s">
        <v>11</v>
      </c>
      <c r="B5" s="17">
        <v>285</v>
      </c>
      <c r="C5" s="2"/>
      <c r="D5" s="8"/>
      <c r="E5" s="2"/>
      <c r="F5" s="2"/>
      <c r="G5" s="2"/>
      <c r="H5" s="2"/>
      <c r="I5" s="19" t="s">
        <v>12</v>
      </c>
      <c r="J5" s="2"/>
      <c r="L5" s="186" t="s">
        <v>13</v>
      </c>
      <c r="M5" s="187"/>
      <c r="N5" s="187"/>
      <c r="O5" s="188"/>
      <c r="P5" s="11"/>
      <c r="Q5" s="6"/>
      <c r="S5" s="6" t="s">
        <v>4</v>
      </c>
      <c r="T5" s="12"/>
      <c r="U5" s="7"/>
      <c r="V5" s="7"/>
      <c r="W5" s="7"/>
      <c r="X5" s="8"/>
      <c r="Y5" s="9"/>
      <c r="Z5" s="9"/>
      <c r="AA5" s="9"/>
      <c r="AB5" s="8"/>
    </row>
    <row r="6" spans="1:28" x14ac:dyDescent="0.35">
      <c r="A6" s="1" t="s">
        <v>14</v>
      </c>
      <c r="B6" s="20">
        <v>235000</v>
      </c>
      <c r="C6" s="2"/>
      <c r="D6" s="2"/>
      <c r="E6" s="2"/>
      <c r="F6" s="2"/>
      <c r="G6" s="2"/>
      <c r="H6" s="2"/>
      <c r="I6" s="6"/>
      <c r="J6" s="2"/>
      <c r="K6" s="2"/>
      <c r="L6" s="2"/>
      <c r="M6" s="2"/>
      <c r="N6" s="11"/>
      <c r="O6" s="16"/>
      <c r="P6" s="11"/>
      <c r="Q6" s="6" t="s">
        <v>4</v>
      </c>
      <c r="R6" s="6" t="s">
        <v>4</v>
      </c>
      <c r="S6" s="6" t="s">
        <v>4</v>
      </c>
      <c r="T6" s="12"/>
      <c r="U6" s="7"/>
      <c r="V6" s="7"/>
      <c r="W6" s="7"/>
      <c r="X6" s="8"/>
      <c r="Y6" s="9"/>
      <c r="Z6" s="9"/>
      <c r="AA6" s="9"/>
      <c r="AB6" s="8"/>
    </row>
    <row r="7" spans="1:28" ht="15.5" x14ac:dyDescent="0.35">
      <c r="A7" s="1" t="s">
        <v>15</v>
      </c>
      <c r="B7" s="233" t="s">
        <v>126</v>
      </c>
      <c r="C7" s="2"/>
      <c r="D7" s="2"/>
      <c r="E7" s="2"/>
      <c r="F7" s="2"/>
      <c r="G7" s="2"/>
      <c r="H7" s="2"/>
      <c r="I7" s="6"/>
      <c r="J7" s="2"/>
      <c r="K7" s="2"/>
      <c r="L7" s="2"/>
      <c r="M7" s="2"/>
      <c r="N7" s="11"/>
      <c r="O7" s="16"/>
      <c r="P7" s="11"/>
      <c r="Q7" s="6" t="s">
        <v>4</v>
      </c>
      <c r="R7" s="6" t="s">
        <v>4</v>
      </c>
      <c r="S7" s="6" t="s">
        <v>4</v>
      </c>
      <c r="T7" s="12"/>
      <c r="U7" s="7"/>
      <c r="V7" s="7"/>
      <c r="W7" s="7"/>
      <c r="X7" s="8"/>
      <c r="Y7" s="9"/>
      <c r="Z7" s="9"/>
      <c r="AA7" s="9"/>
      <c r="AB7" s="8"/>
    </row>
    <row r="8" spans="1:28" x14ac:dyDescent="0.35">
      <c r="A8" s="1" t="s">
        <v>16</v>
      </c>
      <c r="B8" s="7" t="s">
        <v>17</v>
      </c>
      <c r="C8" s="1" t="s">
        <v>4</v>
      </c>
      <c r="D8" s="1" t="s">
        <v>4</v>
      </c>
      <c r="E8" s="2" t="s">
        <v>4</v>
      </c>
      <c r="F8" s="1" t="s">
        <v>4</v>
      </c>
      <c r="G8" s="2" t="s">
        <v>4</v>
      </c>
      <c r="H8" s="2" t="s">
        <v>4</v>
      </c>
      <c r="I8" s="6" t="s">
        <v>4</v>
      </c>
      <c r="J8" s="1" t="s">
        <v>4</v>
      </c>
      <c r="K8" s="2" t="s">
        <v>4</v>
      </c>
      <c r="L8" s="2" t="s">
        <v>4</v>
      </c>
      <c r="M8" s="2" t="s">
        <v>4</v>
      </c>
      <c r="N8" s="11" t="s">
        <v>4</v>
      </c>
      <c r="O8" s="16" t="s">
        <v>4</v>
      </c>
      <c r="P8" s="11" t="s">
        <v>4</v>
      </c>
      <c r="Q8" s="11" t="s">
        <v>4</v>
      </c>
      <c r="R8" s="6" t="s">
        <v>4</v>
      </c>
      <c r="S8" s="6" t="s">
        <v>4</v>
      </c>
      <c r="T8" s="7"/>
      <c r="U8" s="7"/>
      <c r="V8" s="7"/>
      <c r="W8" s="7"/>
      <c r="X8" s="8"/>
      <c r="Y8" s="9"/>
      <c r="Z8" s="9"/>
      <c r="AA8" s="9"/>
      <c r="AB8" s="8"/>
    </row>
    <row r="9" spans="1:28" x14ac:dyDescent="0.35">
      <c r="A9" s="21" t="s">
        <v>4</v>
      </c>
      <c r="B9" s="21" t="s">
        <v>4</v>
      </c>
      <c r="C9" s="22" t="s">
        <v>4</v>
      </c>
      <c r="D9" s="22" t="s">
        <v>4</v>
      </c>
      <c r="E9" s="22" t="s">
        <v>4</v>
      </c>
      <c r="F9" s="22" t="s">
        <v>4</v>
      </c>
      <c r="G9" s="22" t="s">
        <v>4</v>
      </c>
      <c r="H9" s="22" t="s">
        <v>4</v>
      </c>
      <c r="I9" s="23" t="s">
        <v>4</v>
      </c>
      <c r="J9" s="22" t="s">
        <v>4</v>
      </c>
      <c r="K9" s="22" t="s">
        <v>4</v>
      </c>
      <c r="L9" s="22" t="s">
        <v>4</v>
      </c>
      <c r="M9" s="2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24" t="s">
        <v>4</v>
      </c>
      <c r="S9" s="24" t="s">
        <v>4</v>
      </c>
      <c r="T9" s="25"/>
      <c r="U9" s="25"/>
      <c r="V9" s="25"/>
      <c r="W9" s="25"/>
      <c r="X9" s="26"/>
      <c r="Y9" s="27"/>
      <c r="Z9" s="27"/>
      <c r="AA9" s="27"/>
      <c r="AB9" s="26"/>
    </row>
    <row r="10" spans="1:28" x14ac:dyDescent="0.35">
      <c r="A10" s="28" t="s">
        <v>18</v>
      </c>
      <c r="B10" s="28" t="s">
        <v>19</v>
      </c>
      <c r="C10" s="28" t="s">
        <v>20</v>
      </c>
      <c r="D10" s="29"/>
      <c r="E10" s="29"/>
      <c r="F10" s="29"/>
      <c r="G10" s="30" t="s">
        <v>4</v>
      </c>
      <c r="H10" s="30" t="s">
        <v>4</v>
      </c>
      <c r="I10" s="31" t="s">
        <v>4</v>
      </c>
      <c r="J10" s="32"/>
      <c r="K10" s="30" t="s">
        <v>4</v>
      </c>
      <c r="L10" s="30" t="s">
        <v>4</v>
      </c>
      <c r="M10" s="30" t="s">
        <v>4</v>
      </c>
      <c r="N10" s="185" t="s">
        <v>21</v>
      </c>
      <c r="O10" s="185"/>
      <c r="P10" s="185"/>
      <c r="Q10" s="185" t="s">
        <v>22</v>
      </c>
      <c r="R10" s="185"/>
      <c r="S10" s="185"/>
      <c r="T10" s="33"/>
      <c r="U10" s="33"/>
      <c r="V10" s="33"/>
      <c r="W10" s="34" t="str">
        <f>B6&amp;" ex."</f>
        <v>235000 ex.</v>
      </c>
      <c r="X10" s="33"/>
      <c r="Y10" s="33"/>
      <c r="Z10" s="33"/>
      <c r="AA10" s="33"/>
      <c r="AB10" s="34" t="str">
        <f>"10.000 ex."</f>
        <v>10.000 ex.</v>
      </c>
    </row>
    <row r="11" spans="1:28" ht="34.5" x14ac:dyDescent="0.35">
      <c r="A11" s="28" t="s">
        <v>4</v>
      </c>
      <c r="B11" s="28" t="s">
        <v>4</v>
      </c>
      <c r="C11" s="28" t="s">
        <v>23</v>
      </c>
      <c r="D11" s="28" t="s">
        <v>24</v>
      </c>
      <c r="E11" s="28" t="s">
        <v>25</v>
      </c>
      <c r="F11" s="52" t="s">
        <v>26</v>
      </c>
      <c r="G11" s="229" t="s">
        <v>27</v>
      </c>
      <c r="H11" s="229" t="s">
        <v>28</v>
      </c>
      <c r="I11" s="230" t="s">
        <v>29</v>
      </c>
      <c r="J11" s="229" t="s">
        <v>30</v>
      </c>
      <c r="K11" s="229" t="s">
        <v>31</v>
      </c>
      <c r="L11" s="229" t="s">
        <v>32</v>
      </c>
      <c r="M11" s="32" t="s">
        <v>33</v>
      </c>
      <c r="N11" s="35" t="s">
        <v>34</v>
      </c>
      <c r="O11" s="35" t="s">
        <v>35</v>
      </c>
      <c r="P11" s="35" t="s">
        <v>36</v>
      </c>
      <c r="Q11" s="35" t="s">
        <v>34</v>
      </c>
      <c r="R11" s="35" t="s">
        <v>35</v>
      </c>
      <c r="S11" s="35" t="s">
        <v>36</v>
      </c>
      <c r="T11" s="36" t="s">
        <v>37</v>
      </c>
      <c r="U11" s="36" t="s">
        <v>38</v>
      </c>
      <c r="V11" s="36" t="s">
        <v>39</v>
      </c>
      <c r="W11" s="36" t="s">
        <v>40</v>
      </c>
      <c r="X11" s="33"/>
      <c r="Y11" s="36" t="s">
        <v>41</v>
      </c>
      <c r="Z11" s="36" t="s">
        <v>41</v>
      </c>
      <c r="AA11" s="36" t="s">
        <v>39</v>
      </c>
      <c r="AB11" s="36" t="s">
        <v>40</v>
      </c>
    </row>
    <row r="12" spans="1:28" x14ac:dyDescent="0.35">
      <c r="A12" s="37" t="s">
        <v>42</v>
      </c>
      <c r="B12" s="29" t="s">
        <v>4</v>
      </c>
      <c r="C12" s="29" t="s">
        <v>4</v>
      </c>
      <c r="D12" s="29"/>
      <c r="E12" s="29" t="s">
        <v>4</v>
      </c>
      <c r="F12" s="29" t="s">
        <v>4</v>
      </c>
      <c r="G12" s="30" t="s">
        <v>4</v>
      </c>
      <c r="H12" s="30" t="s">
        <v>4</v>
      </c>
      <c r="I12" s="31" t="s">
        <v>4</v>
      </c>
      <c r="J12" s="30" t="s">
        <v>4</v>
      </c>
      <c r="K12" s="30" t="s">
        <v>4</v>
      </c>
      <c r="L12" s="30" t="s">
        <v>4</v>
      </c>
      <c r="M12" s="30" t="s">
        <v>4</v>
      </c>
      <c r="N12" s="38" t="s">
        <v>4</v>
      </c>
      <c r="O12" s="38" t="s">
        <v>4</v>
      </c>
      <c r="P12" s="38" t="s">
        <v>4</v>
      </c>
      <c r="Q12" s="38" t="s">
        <v>4</v>
      </c>
      <c r="R12" s="38" t="s">
        <v>4</v>
      </c>
      <c r="S12" s="38" t="s">
        <v>4</v>
      </c>
      <c r="T12" s="39">
        <f>SUM(T13:T33)</f>
        <v>0</v>
      </c>
      <c r="U12" s="39">
        <f>SUM(U13:U33)</f>
        <v>0</v>
      </c>
      <c r="V12" s="39">
        <f>SUM(V13:V33)</f>
        <v>0</v>
      </c>
      <c r="W12" s="40">
        <f>SUM(U12:V12)</f>
        <v>0</v>
      </c>
      <c r="X12" s="33"/>
      <c r="Y12" s="39">
        <f>SUM(Y13:Y33)</f>
        <v>0</v>
      </c>
      <c r="Z12" s="39">
        <f>SUM(Z13:Z33)</f>
        <v>0</v>
      </c>
      <c r="AA12" s="39">
        <f>SUM(AA13:AA33)</f>
        <v>0</v>
      </c>
      <c r="AB12" s="40">
        <f>SUM(Z12:AA12)</f>
        <v>0</v>
      </c>
    </row>
    <row r="13" spans="1:28" x14ac:dyDescent="0.35">
      <c r="A13" s="43" t="s">
        <v>44</v>
      </c>
      <c r="B13" s="164">
        <v>42</v>
      </c>
      <c r="C13" s="44" t="s">
        <v>45</v>
      </c>
      <c r="D13" s="85"/>
      <c r="E13" s="85"/>
      <c r="F13" s="45">
        <v>115</v>
      </c>
      <c r="G13" s="46"/>
      <c r="H13" s="234"/>
      <c r="I13" s="47">
        <v>0</v>
      </c>
      <c r="J13" s="46">
        <v>0</v>
      </c>
      <c r="K13" s="48">
        <v>0</v>
      </c>
      <c r="L13" s="48">
        <v>0</v>
      </c>
      <c r="M13" s="48" t="s">
        <v>46</v>
      </c>
      <c r="N13" s="49">
        <v>0</v>
      </c>
      <c r="O13" s="50">
        <f>+N13/1000*I13</f>
        <v>0</v>
      </c>
      <c r="P13" s="51">
        <v>0</v>
      </c>
      <c r="Q13" s="49">
        <v>0</v>
      </c>
      <c r="R13" s="50">
        <f>+Q13/1000*I13</f>
        <v>0</v>
      </c>
      <c r="S13" s="51">
        <v>0</v>
      </c>
      <c r="T13" s="39">
        <f t="shared" ref="T13" si="0">B13*N13+(B13*Q13*$B$6/10000)</f>
        <v>0</v>
      </c>
      <c r="U13" s="39">
        <f t="shared" ref="U13" si="1">B13*O13+(B13*R13*$B$6/10000)</f>
        <v>0</v>
      </c>
      <c r="V13" s="39">
        <f t="shared" ref="V13" si="2">B13*P13+(B13*S13*$B$6/10000)</f>
        <v>0</v>
      </c>
      <c r="W13" s="39"/>
      <c r="X13" s="41"/>
      <c r="Y13" s="39">
        <f t="shared" ref="Y13" si="3">(B13*Q13)</f>
        <v>0</v>
      </c>
      <c r="Z13" s="39">
        <f t="shared" ref="Z13" si="4">(B13*R13)</f>
        <v>0</v>
      </c>
      <c r="AA13" s="39">
        <f t="shared" ref="AA13" si="5">(B13*S13)</f>
        <v>0</v>
      </c>
      <c r="AB13" s="42"/>
    </row>
    <row r="14" spans="1:28" x14ac:dyDescent="0.35">
      <c r="A14" s="52" t="s">
        <v>43</v>
      </c>
      <c r="B14" s="45"/>
      <c r="C14" s="44"/>
      <c r="D14" s="53"/>
      <c r="E14" s="53"/>
      <c r="F14" s="45"/>
      <c r="G14" s="54"/>
      <c r="H14" s="55"/>
      <c r="I14" s="54"/>
      <c r="J14" s="55"/>
      <c r="K14" s="56"/>
      <c r="L14" s="56"/>
      <c r="M14" s="56"/>
      <c r="N14" s="57"/>
      <c r="O14" s="58"/>
      <c r="P14" s="58"/>
      <c r="Q14" s="57"/>
      <c r="R14" s="58"/>
      <c r="S14" s="58"/>
      <c r="T14" s="39"/>
      <c r="U14" s="39"/>
      <c r="V14" s="39"/>
      <c r="W14" s="39"/>
      <c r="X14" s="41"/>
      <c r="Y14" s="39"/>
      <c r="Z14" s="39"/>
      <c r="AA14" s="39"/>
      <c r="AB14" s="42"/>
    </row>
    <row r="15" spans="1:28" x14ac:dyDescent="0.35">
      <c r="A15" s="37" t="s">
        <v>47</v>
      </c>
      <c r="B15" s="65"/>
      <c r="C15" s="29" t="s">
        <v>4</v>
      </c>
      <c r="D15" s="29" t="s">
        <v>4</v>
      </c>
      <c r="E15" s="29" t="s">
        <v>4</v>
      </c>
      <c r="F15" s="65" t="s">
        <v>4</v>
      </c>
      <c r="G15" s="66" t="s">
        <v>4</v>
      </c>
      <c r="H15" s="30" t="s">
        <v>4</v>
      </c>
      <c r="I15" s="67" t="s">
        <v>4</v>
      </c>
      <c r="J15" s="30" t="s">
        <v>4</v>
      </c>
      <c r="K15" s="30" t="s">
        <v>4</v>
      </c>
      <c r="L15" s="30" t="s">
        <v>4</v>
      </c>
      <c r="M15" s="30" t="s">
        <v>4</v>
      </c>
      <c r="N15" s="68" t="s">
        <v>4</v>
      </c>
      <c r="O15" s="69" t="s">
        <v>4</v>
      </c>
      <c r="P15" s="69" t="s">
        <v>4</v>
      </c>
      <c r="Q15" s="68" t="s">
        <v>4</v>
      </c>
      <c r="R15" s="69" t="s">
        <v>4</v>
      </c>
      <c r="S15" s="50"/>
      <c r="T15" s="39"/>
      <c r="U15" s="39"/>
      <c r="V15" s="39"/>
      <c r="W15" s="39"/>
      <c r="X15" s="41"/>
      <c r="Y15" s="39"/>
      <c r="Z15" s="39"/>
      <c r="AA15" s="39"/>
      <c r="AB15" s="42"/>
    </row>
    <row r="16" spans="1:28" x14ac:dyDescent="0.35">
      <c r="A16" s="70" t="s">
        <v>109</v>
      </c>
      <c r="B16" s="164"/>
      <c r="C16" s="60" t="s">
        <v>48</v>
      </c>
      <c r="D16" s="228" t="s">
        <v>125</v>
      </c>
      <c r="E16" s="59" t="s">
        <v>49</v>
      </c>
      <c r="F16" s="227">
        <v>50</v>
      </c>
      <c r="G16" s="72">
        <v>0</v>
      </c>
      <c r="H16" s="73"/>
      <c r="I16" s="47">
        <v>0</v>
      </c>
      <c r="J16" s="72">
        <v>0</v>
      </c>
      <c r="K16" s="74" t="s">
        <v>4</v>
      </c>
      <c r="L16" s="74" t="s">
        <v>4</v>
      </c>
      <c r="M16" s="74" t="s">
        <v>4</v>
      </c>
      <c r="N16" s="49">
        <v>0</v>
      </c>
      <c r="O16" s="50">
        <f>+N16/1000*I16</f>
        <v>0</v>
      </c>
      <c r="P16" s="51">
        <v>0</v>
      </c>
      <c r="Q16" s="49">
        <v>0</v>
      </c>
      <c r="R16" s="50">
        <f>+Q16/1000*I16</f>
        <v>0</v>
      </c>
      <c r="S16" s="51">
        <v>0</v>
      </c>
      <c r="T16" s="39">
        <f t="shared" ref="T16:T25" si="6">B16*N16+(B16*Q16*$B$6/10000)</f>
        <v>0</v>
      </c>
      <c r="U16" s="39">
        <f t="shared" ref="U16:U25" si="7">B16*O16+(B16*R16*$B$6/10000)</f>
        <v>0</v>
      </c>
      <c r="V16" s="39">
        <f t="shared" ref="V16:V25" si="8">B16*P16+(B16*S16*$B$6/10000)</f>
        <v>0</v>
      </c>
      <c r="W16" s="39"/>
      <c r="X16" s="41"/>
      <c r="Y16" s="39">
        <f t="shared" ref="Y16:Y25" si="9">(B16*Q16)</f>
        <v>0</v>
      </c>
      <c r="Z16" s="39">
        <f t="shared" ref="Z16:Z25" si="10">(B16*R16)</f>
        <v>0</v>
      </c>
      <c r="AA16" s="39">
        <f t="shared" ref="AA16:AA25" si="11">(B16*S16)</f>
        <v>0</v>
      </c>
      <c r="AB16" s="42"/>
    </row>
    <row r="17" spans="1:28" x14ac:dyDescent="0.35">
      <c r="A17" s="70" t="s">
        <v>110</v>
      </c>
      <c r="B17" s="164"/>
      <c r="C17" s="60" t="s">
        <v>48</v>
      </c>
      <c r="D17" s="228" t="s">
        <v>125</v>
      </c>
      <c r="E17" s="59" t="s">
        <v>49</v>
      </c>
      <c r="F17" s="227">
        <v>50</v>
      </c>
      <c r="G17" s="72">
        <v>0</v>
      </c>
      <c r="H17" s="73"/>
      <c r="I17" s="47">
        <v>0</v>
      </c>
      <c r="J17" s="72">
        <v>0</v>
      </c>
      <c r="K17" s="74" t="s">
        <v>4</v>
      </c>
      <c r="L17" s="74" t="s">
        <v>4</v>
      </c>
      <c r="M17" s="74" t="s">
        <v>4</v>
      </c>
      <c r="N17" s="49">
        <v>0</v>
      </c>
      <c r="O17" s="50">
        <f t="shared" ref="O17:O25" si="12">+N17/1000*I17</f>
        <v>0</v>
      </c>
      <c r="P17" s="51">
        <v>0</v>
      </c>
      <c r="Q17" s="49">
        <v>0</v>
      </c>
      <c r="R17" s="50">
        <f t="shared" ref="R17:R25" si="13">+Q17/1000*I17</f>
        <v>0</v>
      </c>
      <c r="S17" s="51">
        <v>0</v>
      </c>
      <c r="T17" s="39">
        <f t="shared" si="6"/>
        <v>0</v>
      </c>
      <c r="U17" s="39">
        <f t="shared" si="7"/>
        <v>0</v>
      </c>
      <c r="V17" s="39">
        <f t="shared" si="8"/>
        <v>0</v>
      </c>
      <c r="W17" s="39"/>
      <c r="X17" s="41"/>
      <c r="Y17" s="39">
        <f t="shared" si="9"/>
        <v>0</v>
      </c>
      <c r="Z17" s="39">
        <f t="shared" si="10"/>
        <v>0</v>
      </c>
      <c r="AA17" s="39">
        <f t="shared" si="11"/>
        <v>0</v>
      </c>
      <c r="AB17" s="42"/>
    </row>
    <row r="18" spans="1:28" x14ac:dyDescent="0.35">
      <c r="A18" s="70" t="s">
        <v>108</v>
      </c>
      <c r="B18" s="164"/>
      <c r="C18" s="60" t="s">
        <v>48</v>
      </c>
      <c r="D18" s="228" t="s">
        <v>125</v>
      </c>
      <c r="E18" s="59" t="s">
        <v>49</v>
      </c>
      <c r="F18" s="227">
        <v>50</v>
      </c>
      <c r="G18" s="72">
        <v>0</v>
      </c>
      <c r="H18" s="73"/>
      <c r="I18" s="47">
        <v>0</v>
      </c>
      <c r="J18" s="72">
        <v>0</v>
      </c>
      <c r="K18" s="74" t="s">
        <v>4</v>
      </c>
      <c r="L18" s="74" t="s">
        <v>4</v>
      </c>
      <c r="M18" s="74" t="s">
        <v>4</v>
      </c>
      <c r="N18" s="49">
        <v>0</v>
      </c>
      <c r="O18" s="50">
        <f t="shared" si="12"/>
        <v>0</v>
      </c>
      <c r="P18" s="51">
        <v>0</v>
      </c>
      <c r="Q18" s="49">
        <v>0</v>
      </c>
      <c r="R18" s="50">
        <f t="shared" si="13"/>
        <v>0</v>
      </c>
      <c r="S18" s="51">
        <v>0</v>
      </c>
      <c r="T18" s="39">
        <f t="shared" si="6"/>
        <v>0</v>
      </c>
      <c r="U18" s="39">
        <f t="shared" si="7"/>
        <v>0</v>
      </c>
      <c r="V18" s="39">
        <f t="shared" si="8"/>
        <v>0</v>
      </c>
      <c r="W18" s="39"/>
      <c r="X18" s="41"/>
      <c r="Y18" s="39">
        <f t="shared" si="9"/>
        <v>0</v>
      </c>
      <c r="Z18" s="39">
        <f t="shared" si="10"/>
        <v>0</v>
      </c>
      <c r="AA18" s="39">
        <f t="shared" si="11"/>
        <v>0</v>
      </c>
      <c r="AB18" s="42"/>
    </row>
    <row r="19" spans="1:28" x14ac:dyDescent="0.35">
      <c r="A19" s="70" t="s">
        <v>105</v>
      </c>
      <c r="B19" s="164"/>
      <c r="C19" s="60" t="s">
        <v>48</v>
      </c>
      <c r="D19" s="228" t="s">
        <v>125</v>
      </c>
      <c r="E19" s="59" t="s">
        <v>49</v>
      </c>
      <c r="F19" s="227">
        <v>50</v>
      </c>
      <c r="G19" s="76">
        <v>0</v>
      </c>
      <c r="H19" s="77"/>
      <c r="I19" s="47">
        <v>0</v>
      </c>
      <c r="J19" s="76">
        <v>0</v>
      </c>
      <c r="K19" s="63"/>
      <c r="L19" s="63"/>
      <c r="M19" s="63"/>
      <c r="N19" s="49">
        <v>0</v>
      </c>
      <c r="O19" s="50">
        <f t="shared" si="12"/>
        <v>0</v>
      </c>
      <c r="P19" s="51">
        <v>0</v>
      </c>
      <c r="Q19" s="49">
        <v>0</v>
      </c>
      <c r="R19" s="50">
        <f t="shared" si="13"/>
        <v>0</v>
      </c>
      <c r="S19" s="51">
        <v>0</v>
      </c>
      <c r="T19" s="39">
        <f t="shared" si="6"/>
        <v>0</v>
      </c>
      <c r="U19" s="39">
        <f t="shared" si="7"/>
        <v>0</v>
      </c>
      <c r="V19" s="39">
        <f t="shared" si="8"/>
        <v>0</v>
      </c>
      <c r="W19" s="39"/>
      <c r="X19" s="41"/>
      <c r="Y19" s="39">
        <f t="shared" si="9"/>
        <v>0</v>
      </c>
      <c r="Z19" s="39">
        <f t="shared" si="10"/>
        <v>0</v>
      </c>
      <c r="AA19" s="39">
        <f t="shared" si="11"/>
        <v>0</v>
      </c>
      <c r="AB19" s="42"/>
    </row>
    <row r="20" spans="1:28" x14ac:dyDescent="0.35">
      <c r="A20" s="70" t="s">
        <v>106</v>
      </c>
      <c r="B20" s="164"/>
      <c r="C20" s="60" t="s">
        <v>48</v>
      </c>
      <c r="D20" s="228" t="s">
        <v>125</v>
      </c>
      <c r="E20" s="59" t="s">
        <v>49</v>
      </c>
      <c r="F20" s="227">
        <v>50</v>
      </c>
      <c r="G20" s="72">
        <v>0</v>
      </c>
      <c r="H20" s="73"/>
      <c r="I20" s="47">
        <v>0</v>
      </c>
      <c r="J20" s="72">
        <v>0</v>
      </c>
      <c r="K20" s="74"/>
      <c r="L20" s="74"/>
      <c r="M20" s="74"/>
      <c r="N20" s="49">
        <v>0</v>
      </c>
      <c r="O20" s="50">
        <f t="shared" si="12"/>
        <v>0</v>
      </c>
      <c r="P20" s="51">
        <v>0</v>
      </c>
      <c r="Q20" s="49">
        <v>0</v>
      </c>
      <c r="R20" s="50">
        <f t="shared" si="13"/>
        <v>0</v>
      </c>
      <c r="S20" s="51">
        <v>0</v>
      </c>
      <c r="T20" s="39">
        <f t="shared" si="6"/>
        <v>0</v>
      </c>
      <c r="U20" s="39">
        <f t="shared" si="7"/>
        <v>0</v>
      </c>
      <c r="V20" s="39">
        <f t="shared" si="8"/>
        <v>0</v>
      </c>
      <c r="W20" s="39"/>
      <c r="X20" s="41"/>
      <c r="Y20" s="39">
        <f t="shared" si="9"/>
        <v>0</v>
      </c>
      <c r="Z20" s="39">
        <f t="shared" si="10"/>
        <v>0</v>
      </c>
      <c r="AA20" s="39">
        <f t="shared" si="11"/>
        <v>0</v>
      </c>
      <c r="AB20" s="42"/>
    </row>
    <row r="21" spans="1:28" x14ac:dyDescent="0.35">
      <c r="A21" s="70" t="s">
        <v>50</v>
      </c>
      <c r="B21" s="164"/>
      <c r="C21" s="60" t="s">
        <v>48</v>
      </c>
      <c r="D21" s="228" t="s">
        <v>125</v>
      </c>
      <c r="E21" s="59" t="s">
        <v>49</v>
      </c>
      <c r="F21" s="227">
        <v>50</v>
      </c>
      <c r="G21" s="72">
        <v>0</v>
      </c>
      <c r="H21" s="73"/>
      <c r="I21" s="47">
        <v>0</v>
      </c>
      <c r="J21" s="72">
        <v>0</v>
      </c>
      <c r="K21" s="74"/>
      <c r="L21" s="74"/>
      <c r="M21" s="74"/>
      <c r="N21" s="49">
        <v>0</v>
      </c>
      <c r="O21" s="50">
        <f t="shared" si="12"/>
        <v>0</v>
      </c>
      <c r="P21" s="51">
        <v>0</v>
      </c>
      <c r="Q21" s="49">
        <v>0</v>
      </c>
      <c r="R21" s="50">
        <f t="shared" si="13"/>
        <v>0</v>
      </c>
      <c r="S21" s="51">
        <v>0</v>
      </c>
      <c r="T21" s="39">
        <f t="shared" si="6"/>
        <v>0</v>
      </c>
      <c r="U21" s="39">
        <f t="shared" si="7"/>
        <v>0</v>
      </c>
      <c r="V21" s="39">
        <f t="shared" si="8"/>
        <v>0</v>
      </c>
      <c r="W21" s="39"/>
      <c r="X21" s="41"/>
      <c r="Y21" s="39">
        <f t="shared" si="9"/>
        <v>0</v>
      </c>
      <c r="Z21" s="39">
        <f t="shared" si="10"/>
        <v>0</v>
      </c>
      <c r="AA21" s="39">
        <f t="shared" si="11"/>
        <v>0</v>
      </c>
      <c r="AB21" s="42"/>
    </row>
    <row r="22" spans="1:28" x14ac:dyDescent="0.35">
      <c r="A22" s="70" t="s">
        <v>107</v>
      </c>
      <c r="B22" s="164"/>
      <c r="C22" s="60" t="s">
        <v>48</v>
      </c>
      <c r="D22" s="228" t="s">
        <v>125</v>
      </c>
      <c r="E22" s="59" t="s">
        <v>49</v>
      </c>
      <c r="F22" s="227">
        <v>50</v>
      </c>
      <c r="G22" s="72">
        <v>0</v>
      </c>
      <c r="H22" s="73"/>
      <c r="I22" s="47">
        <v>0</v>
      </c>
      <c r="J22" s="72">
        <v>0</v>
      </c>
      <c r="K22" s="74"/>
      <c r="L22" s="74"/>
      <c r="M22" s="74"/>
      <c r="N22" s="49">
        <v>0</v>
      </c>
      <c r="O22" s="50">
        <f t="shared" ref="O22" si="14">+N22/1000*I22</f>
        <v>0</v>
      </c>
      <c r="P22" s="51">
        <v>0</v>
      </c>
      <c r="Q22" s="49">
        <v>0</v>
      </c>
      <c r="R22" s="50">
        <f t="shared" ref="R22" si="15">+Q22/1000*I22</f>
        <v>0</v>
      </c>
      <c r="S22" s="51">
        <v>0</v>
      </c>
      <c r="T22" s="39">
        <f t="shared" ref="T22" si="16">B22*N22+(B22*Q22*$B$6/10000)</f>
        <v>0</v>
      </c>
      <c r="U22" s="39">
        <f t="shared" ref="U22" si="17">B22*O22+(B22*R22*$B$6/10000)</f>
        <v>0</v>
      </c>
      <c r="V22" s="39">
        <f t="shared" ref="V22" si="18">B22*P22+(B22*S22*$B$6/10000)</f>
        <v>0</v>
      </c>
      <c r="W22" s="39"/>
      <c r="X22" s="41"/>
      <c r="Y22" s="39">
        <f t="shared" ref="Y22" si="19">(B22*Q22)</f>
        <v>0</v>
      </c>
      <c r="Z22" s="39">
        <f t="shared" ref="Z22" si="20">(B22*R22)</f>
        <v>0</v>
      </c>
      <c r="AA22" s="39">
        <f t="shared" ref="AA22" si="21">(B22*S22)</f>
        <v>0</v>
      </c>
      <c r="AB22" s="42"/>
    </row>
    <row r="23" spans="1:28" x14ac:dyDescent="0.35">
      <c r="A23" s="70" t="s">
        <v>51</v>
      </c>
      <c r="B23" s="164"/>
      <c r="C23" s="60" t="s">
        <v>48</v>
      </c>
      <c r="D23" s="228" t="s">
        <v>125</v>
      </c>
      <c r="E23" s="59" t="s">
        <v>49</v>
      </c>
      <c r="F23" s="227">
        <v>50</v>
      </c>
      <c r="G23" s="76">
        <v>0</v>
      </c>
      <c r="H23" s="77"/>
      <c r="I23" s="47">
        <v>0</v>
      </c>
      <c r="J23" s="76">
        <v>0</v>
      </c>
      <c r="K23" s="63"/>
      <c r="L23" s="63"/>
      <c r="M23" s="63"/>
      <c r="N23" s="49">
        <v>0</v>
      </c>
      <c r="O23" s="50">
        <f t="shared" si="12"/>
        <v>0</v>
      </c>
      <c r="P23" s="51">
        <v>0</v>
      </c>
      <c r="Q23" s="49">
        <v>0</v>
      </c>
      <c r="R23" s="50">
        <f t="shared" si="13"/>
        <v>0</v>
      </c>
      <c r="S23" s="51">
        <v>0</v>
      </c>
      <c r="T23" s="39">
        <f t="shared" si="6"/>
        <v>0</v>
      </c>
      <c r="U23" s="39">
        <f t="shared" si="7"/>
        <v>0</v>
      </c>
      <c r="V23" s="39">
        <f t="shared" si="8"/>
        <v>0</v>
      </c>
      <c r="W23" s="39"/>
      <c r="X23" s="41"/>
      <c r="Y23" s="39">
        <f t="shared" si="9"/>
        <v>0</v>
      </c>
      <c r="Z23" s="39">
        <f t="shared" si="10"/>
        <v>0</v>
      </c>
      <c r="AA23" s="39">
        <f t="shared" si="11"/>
        <v>0</v>
      </c>
      <c r="AB23" s="42"/>
    </row>
    <row r="24" spans="1:28" x14ac:dyDescent="0.35">
      <c r="A24" s="70" t="s">
        <v>52</v>
      </c>
      <c r="B24" s="164"/>
      <c r="C24" s="60" t="s">
        <v>48</v>
      </c>
      <c r="D24" s="228" t="s">
        <v>125</v>
      </c>
      <c r="E24" s="59" t="s">
        <v>49</v>
      </c>
      <c r="F24" s="227">
        <v>50</v>
      </c>
      <c r="G24" s="72">
        <v>0</v>
      </c>
      <c r="H24" s="73"/>
      <c r="I24" s="47">
        <v>0</v>
      </c>
      <c r="J24" s="72">
        <v>0</v>
      </c>
      <c r="K24" s="74"/>
      <c r="L24" s="74"/>
      <c r="M24" s="74"/>
      <c r="N24" s="49">
        <v>0</v>
      </c>
      <c r="O24" s="50">
        <f t="shared" si="12"/>
        <v>0</v>
      </c>
      <c r="P24" s="51">
        <v>0</v>
      </c>
      <c r="Q24" s="49">
        <v>0</v>
      </c>
      <c r="R24" s="50">
        <f t="shared" si="13"/>
        <v>0</v>
      </c>
      <c r="S24" s="51">
        <v>0</v>
      </c>
      <c r="T24" s="39">
        <f t="shared" si="6"/>
        <v>0</v>
      </c>
      <c r="U24" s="39">
        <f t="shared" si="7"/>
        <v>0</v>
      </c>
      <c r="V24" s="39">
        <f t="shared" si="8"/>
        <v>0</v>
      </c>
      <c r="W24" s="39"/>
      <c r="X24" s="41"/>
      <c r="Y24" s="39">
        <f t="shared" si="9"/>
        <v>0</v>
      </c>
      <c r="Z24" s="39">
        <f t="shared" si="10"/>
        <v>0</v>
      </c>
      <c r="AA24" s="39">
        <f t="shared" si="11"/>
        <v>0</v>
      </c>
      <c r="AB24" s="42"/>
    </row>
    <row r="25" spans="1:28" x14ac:dyDescent="0.35">
      <c r="A25" s="70" t="s">
        <v>53</v>
      </c>
      <c r="B25" s="164"/>
      <c r="C25" s="60" t="s">
        <v>48</v>
      </c>
      <c r="D25" s="228" t="s">
        <v>125</v>
      </c>
      <c r="E25" s="59" t="s">
        <v>49</v>
      </c>
      <c r="F25" s="227">
        <v>50</v>
      </c>
      <c r="G25" s="72">
        <v>0</v>
      </c>
      <c r="H25" s="73"/>
      <c r="I25" s="47">
        <v>0</v>
      </c>
      <c r="J25" s="72">
        <v>0</v>
      </c>
      <c r="K25" s="74"/>
      <c r="L25" s="74"/>
      <c r="M25" s="74"/>
      <c r="N25" s="49">
        <v>0</v>
      </c>
      <c r="O25" s="50">
        <f t="shared" si="12"/>
        <v>0</v>
      </c>
      <c r="P25" s="51">
        <v>0</v>
      </c>
      <c r="Q25" s="49">
        <v>0</v>
      </c>
      <c r="R25" s="50">
        <f t="shared" si="13"/>
        <v>0</v>
      </c>
      <c r="S25" s="51">
        <v>0</v>
      </c>
      <c r="T25" s="39">
        <f t="shared" si="6"/>
        <v>0</v>
      </c>
      <c r="U25" s="39">
        <f t="shared" si="7"/>
        <v>0</v>
      </c>
      <c r="V25" s="39">
        <f t="shared" si="8"/>
        <v>0</v>
      </c>
      <c r="W25" s="39"/>
      <c r="X25" s="41"/>
      <c r="Y25" s="39">
        <f t="shared" si="9"/>
        <v>0</v>
      </c>
      <c r="Z25" s="39">
        <f t="shared" si="10"/>
        <v>0</v>
      </c>
      <c r="AA25" s="39">
        <f t="shared" si="11"/>
        <v>0</v>
      </c>
      <c r="AB25" s="42"/>
    </row>
    <row r="26" spans="1:28" x14ac:dyDescent="0.35">
      <c r="A26" s="28"/>
      <c r="B26" s="59"/>
      <c r="C26" s="60"/>
      <c r="D26" s="53"/>
      <c r="E26" s="59"/>
      <c r="F26" s="61"/>
      <c r="G26" s="79"/>
      <c r="H26" s="80"/>
      <c r="I26" s="81"/>
      <c r="J26" s="79"/>
      <c r="K26" s="74"/>
      <c r="L26" s="74"/>
      <c r="M26" s="74"/>
      <c r="N26" s="64"/>
      <c r="O26" s="50"/>
      <c r="P26" s="50"/>
      <c r="Q26" s="64"/>
      <c r="R26" s="50"/>
      <c r="S26" s="50"/>
      <c r="T26" s="39"/>
      <c r="U26" s="39"/>
      <c r="V26" s="39"/>
      <c r="W26" s="39"/>
      <c r="X26" s="41"/>
      <c r="Y26" s="39"/>
      <c r="Z26" s="39"/>
      <c r="AA26" s="39"/>
      <c r="AB26" s="42"/>
    </row>
    <row r="27" spans="1:28" x14ac:dyDescent="0.35">
      <c r="A27" s="37" t="s">
        <v>54</v>
      </c>
      <c r="B27" s="29"/>
      <c r="C27" s="29" t="s">
        <v>4</v>
      </c>
      <c r="D27" s="29" t="s">
        <v>4</v>
      </c>
      <c r="E27" s="29" t="s">
        <v>4</v>
      </c>
      <c r="F27" s="29" t="s">
        <v>4</v>
      </c>
      <c r="G27" s="30" t="s">
        <v>4</v>
      </c>
      <c r="H27" s="30" t="s">
        <v>4</v>
      </c>
      <c r="I27" s="31" t="s">
        <v>4</v>
      </c>
      <c r="J27" s="30" t="s">
        <v>4</v>
      </c>
      <c r="K27" s="30" t="s">
        <v>4</v>
      </c>
      <c r="L27" s="30" t="s">
        <v>4</v>
      </c>
      <c r="M27" s="30" t="s">
        <v>4</v>
      </c>
      <c r="N27" s="68" t="s">
        <v>4</v>
      </c>
      <c r="O27" s="68" t="s">
        <v>4</v>
      </c>
      <c r="P27" s="68" t="s">
        <v>4</v>
      </c>
      <c r="Q27" s="68" t="s">
        <v>4</v>
      </c>
      <c r="R27" s="68" t="s">
        <v>4</v>
      </c>
      <c r="S27" s="64"/>
      <c r="T27" s="39"/>
      <c r="U27" s="39"/>
      <c r="V27" s="39"/>
      <c r="W27" s="39"/>
      <c r="X27" s="41"/>
      <c r="Y27" s="39"/>
      <c r="Z27" s="39"/>
      <c r="AA27" s="39"/>
      <c r="AB27" s="42"/>
    </row>
    <row r="28" spans="1:28" x14ac:dyDescent="0.35">
      <c r="A28" s="70" t="s">
        <v>115</v>
      </c>
      <c r="B28" s="164"/>
      <c r="C28" s="60"/>
      <c r="D28" s="59"/>
      <c r="E28" s="59"/>
      <c r="F28" s="59"/>
      <c r="G28" s="80"/>
      <c r="H28" s="80"/>
      <c r="I28" s="82"/>
      <c r="J28" s="80"/>
      <c r="K28" s="74"/>
      <c r="L28" s="74"/>
      <c r="M28" s="74"/>
      <c r="N28" s="64"/>
      <c r="O28" s="64"/>
      <c r="P28" s="51">
        <v>0</v>
      </c>
      <c r="Q28" s="50"/>
      <c r="R28" s="50"/>
      <c r="S28" s="51">
        <v>0</v>
      </c>
      <c r="T28" s="39">
        <f t="shared" ref="T28:T32" si="22">B28*N28+(B28*Q28*$B$6/10000)</f>
        <v>0</v>
      </c>
      <c r="U28" s="39">
        <f t="shared" ref="U28:U32" si="23">B28*O28+(B28*R28*$B$6/10000)</f>
        <v>0</v>
      </c>
      <c r="V28" s="39">
        <f t="shared" ref="V28:V32" si="24">B28*P28+(B28*S28*$B$6/10000)</f>
        <v>0</v>
      </c>
      <c r="W28" s="39"/>
      <c r="X28" s="41"/>
      <c r="Y28" s="39">
        <f t="shared" ref="Y28:Y32" si="25">(B28*Q28)</f>
        <v>0</v>
      </c>
      <c r="Z28" s="39">
        <f t="shared" ref="Z28:Z32" si="26">(B28*R28)</f>
        <v>0</v>
      </c>
      <c r="AA28" s="39">
        <f t="shared" ref="AA28:AA32" si="27">(B28*S28)</f>
        <v>0</v>
      </c>
      <c r="AB28" s="42"/>
    </row>
    <row r="29" spans="1:28" x14ac:dyDescent="0.35">
      <c r="A29" s="70" t="s">
        <v>116</v>
      </c>
      <c r="B29" s="164"/>
      <c r="C29" s="60"/>
      <c r="D29" s="59"/>
      <c r="E29" s="59"/>
      <c r="F29" s="59"/>
      <c r="G29" s="80"/>
      <c r="H29" s="80"/>
      <c r="I29" s="82"/>
      <c r="J29" s="80"/>
      <c r="K29" s="74"/>
      <c r="L29" s="74"/>
      <c r="M29" s="74"/>
      <c r="N29" s="64"/>
      <c r="O29" s="64"/>
      <c r="P29" s="51">
        <v>0</v>
      </c>
      <c r="Q29" s="50"/>
      <c r="R29" s="50"/>
      <c r="S29" s="51">
        <v>0</v>
      </c>
      <c r="T29" s="39">
        <f t="shared" si="22"/>
        <v>0</v>
      </c>
      <c r="U29" s="39">
        <f t="shared" si="23"/>
        <v>0</v>
      </c>
      <c r="V29" s="39">
        <f t="shared" si="24"/>
        <v>0</v>
      </c>
      <c r="W29" s="39"/>
      <c r="X29" s="41"/>
      <c r="Y29" s="39">
        <f t="shared" si="25"/>
        <v>0</v>
      </c>
      <c r="Z29" s="39">
        <f t="shared" si="26"/>
        <v>0</v>
      </c>
      <c r="AA29" s="39">
        <f t="shared" si="27"/>
        <v>0</v>
      </c>
      <c r="AB29" s="42"/>
    </row>
    <row r="30" spans="1:28" x14ac:dyDescent="0.35">
      <c r="A30" s="70" t="s">
        <v>117</v>
      </c>
      <c r="B30" s="164"/>
      <c r="C30" s="60"/>
      <c r="D30" s="59"/>
      <c r="E30" s="59"/>
      <c r="F30" s="59"/>
      <c r="G30" s="80"/>
      <c r="H30" s="80"/>
      <c r="I30" s="82"/>
      <c r="J30" s="80"/>
      <c r="K30" s="74"/>
      <c r="L30" s="74"/>
      <c r="M30" s="74"/>
      <c r="N30" s="64"/>
      <c r="O30" s="64"/>
      <c r="P30" s="51">
        <v>0</v>
      </c>
      <c r="Q30" s="50"/>
      <c r="R30" s="50"/>
      <c r="S30" s="51">
        <v>0</v>
      </c>
      <c r="T30" s="39">
        <f t="shared" si="22"/>
        <v>0</v>
      </c>
      <c r="U30" s="39">
        <f t="shared" si="23"/>
        <v>0</v>
      </c>
      <c r="V30" s="39">
        <f t="shared" si="24"/>
        <v>0</v>
      </c>
      <c r="W30" s="39"/>
      <c r="X30" s="41"/>
      <c r="Y30" s="39">
        <f t="shared" si="25"/>
        <v>0</v>
      </c>
      <c r="Z30" s="39">
        <f t="shared" si="26"/>
        <v>0</v>
      </c>
      <c r="AA30" s="39">
        <f t="shared" si="27"/>
        <v>0</v>
      </c>
      <c r="AB30" s="42"/>
    </row>
    <row r="31" spans="1:28" x14ac:dyDescent="0.35">
      <c r="A31" s="70" t="s">
        <v>118</v>
      </c>
      <c r="B31" s="164"/>
      <c r="C31" s="60"/>
      <c r="D31" s="59"/>
      <c r="E31" s="59"/>
      <c r="F31" s="59"/>
      <c r="G31" s="80"/>
      <c r="H31" s="80"/>
      <c r="I31" s="82"/>
      <c r="J31" s="80"/>
      <c r="K31" s="74"/>
      <c r="L31" s="74"/>
      <c r="M31" s="74"/>
      <c r="N31" s="64"/>
      <c r="O31" s="64"/>
      <c r="P31" s="51">
        <v>0</v>
      </c>
      <c r="Q31" s="50"/>
      <c r="R31" s="50"/>
      <c r="S31" s="51">
        <v>0</v>
      </c>
      <c r="T31" s="39">
        <f t="shared" si="22"/>
        <v>0</v>
      </c>
      <c r="U31" s="39">
        <f t="shared" si="23"/>
        <v>0</v>
      </c>
      <c r="V31" s="39">
        <f t="shared" si="24"/>
        <v>0</v>
      </c>
      <c r="W31" s="39"/>
      <c r="X31" s="41"/>
      <c r="Y31" s="39">
        <f t="shared" si="25"/>
        <v>0</v>
      </c>
      <c r="Z31" s="39">
        <f t="shared" si="26"/>
        <v>0</v>
      </c>
      <c r="AA31" s="39">
        <f t="shared" si="27"/>
        <v>0</v>
      </c>
      <c r="AB31" s="42"/>
    </row>
    <row r="32" spans="1:28" x14ac:dyDescent="0.35">
      <c r="A32" s="70" t="s">
        <v>114</v>
      </c>
      <c r="B32" s="164"/>
      <c r="C32" s="60"/>
      <c r="D32" s="59"/>
      <c r="E32" s="59"/>
      <c r="F32" s="59"/>
      <c r="G32" s="80"/>
      <c r="H32" s="80"/>
      <c r="I32" s="82"/>
      <c r="J32" s="80"/>
      <c r="K32" s="74"/>
      <c r="L32" s="74"/>
      <c r="M32" s="74"/>
      <c r="N32" s="64"/>
      <c r="O32" s="64"/>
      <c r="P32" s="51">
        <v>0</v>
      </c>
      <c r="Q32" s="50"/>
      <c r="R32" s="50"/>
      <c r="S32" s="51">
        <v>0</v>
      </c>
      <c r="T32" s="39">
        <f t="shared" si="22"/>
        <v>0</v>
      </c>
      <c r="U32" s="39">
        <f t="shared" si="23"/>
        <v>0</v>
      </c>
      <c r="V32" s="39">
        <f t="shared" si="24"/>
        <v>0</v>
      </c>
      <c r="W32" s="39"/>
      <c r="X32" s="41"/>
      <c r="Y32" s="39">
        <f t="shared" si="25"/>
        <v>0</v>
      </c>
      <c r="Z32" s="39">
        <f t="shared" si="26"/>
        <v>0</v>
      </c>
      <c r="AA32" s="39">
        <f t="shared" si="27"/>
        <v>0</v>
      </c>
      <c r="AB32" s="42"/>
    </row>
    <row r="33" spans="1:28" x14ac:dyDescent="0.35">
      <c r="A33" s="70" t="s">
        <v>119</v>
      </c>
      <c r="B33" s="164"/>
      <c r="C33" s="60"/>
      <c r="D33" s="59"/>
      <c r="E33" s="59"/>
      <c r="F33" s="59"/>
      <c r="G33" s="80"/>
      <c r="H33" s="80"/>
      <c r="I33" s="82"/>
      <c r="J33" s="80"/>
      <c r="K33" s="74"/>
      <c r="L33" s="74"/>
      <c r="M33" s="74"/>
      <c r="N33" s="64"/>
      <c r="O33" s="64"/>
      <c r="P33" s="51">
        <v>0</v>
      </c>
      <c r="Q33" s="50"/>
      <c r="R33" s="50"/>
      <c r="S33" s="51">
        <v>0</v>
      </c>
      <c r="T33" s="39">
        <f t="shared" ref="T33" si="28">B33*N33+(B33*Q33*$B$6/10000)</f>
        <v>0</v>
      </c>
      <c r="U33" s="39">
        <f t="shared" ref="U33" si="29">B33*O33+(B33*R33*$B$6/10000)</f>
        <v>0</v>
      </c>
      <c r="V33" s="39">
        <f t="shared" ref="V33" si="30">B33*P33+(B33*S33*$B$6/10000)</f>
        <v>0</v>
      </c>
      <c r="W33" s="39"/>
      <c r="X33" s="41"/>
      <c r="Y33" s="39">
        <f t="shared" ref="Y33" si="31">(B33*Q33)</f>
        <v>0</v>
      </c>
      <c r="Z33" s="39">
        <f t="shared" ref="Z33" si="32">(B33*R33)</f>
        <v>0</v>
      </c>
      <c r="AA33" s="39">
        <f t="shared" ref="AA33" si="33">(B33*S33)</f>
        <v>0</v>
      </c>
      <c r="AB33" s="42"/>
    </row>
  </sheetData>
  <sheetProtection algorithmName="SHA-512" hashValue="4u9pnNO43Bgj3ShU8AkBwTYezErDnmHNwyUjo+J0iWG4LEoLnf3x6rzvpZv/HZtzcGhkqNIv6KXfG2mxz0/MRQ==" saltValue="d1BslovKhKkHPwMWvSw/jg==" spinCount="100000" sheet="1" objects="1" scenarios="1" selectLockedCells="1"/>
  <mergeCells count="5">
    <mergeCell ref="B2:D2"/>
    <mergeCell ref="L3:N3"/>
    <mergeCell ref="N10:P10"/>
    <mergeCell ref="Q10:S10"/>
    <mergeCell ref="L5: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3804A-0600-4EC9-AF3A-4540ACF9F633}">
  <sheetPr>
    <tabColor rgb="FF92D050"/>
  </sheetPr>
  <dimension ref="A1:AB34"/>
  <sheetViews>
    <sheetView zoomScaleNormal="100" workbookViewId="0">
      <selection activeCell="B2" sqref="B2:D2"/>
    </sheetView>
  </sheetViews>
  <sheetFormatPr defaultRowHeight="14.5" x14ac:dyDescent="0.35"/>
  <cols>
    <col min="1" max="1" width="26.1796875" customWidth="1"/>
    <col min="3" max="3" width="10.7265625" customWidth="1"/>
    <col min="4" max="4" width="21.1796875" customWidth="1"/>
    <col min="5" max="5" width="11.26953125" customWidth="1"/>
    <col min="6" max="6" width="7.54296875" customWidth="1"/>
    <col min="7" max="7" width="9.6328125" customWidth="1"/>
    <col min="8" max="8" width="11.7265625" customWidth="1"/>
    <col min="9" max="9" width="10.90625" customWidth="1"/>
    <col min="10" max="10" width="12.1796875" customWidth="1"/>
    <col min="11" max="11" width="8.90625" customWidth="1"/>
    <col min="12" max="12" width="9.453125" customWidth="1"/>
    <col min="13" max="13" width="10.81640625" bestFit="1" customWidth="1"/>
    <col min="14" max="14" width="9.36328125" bestFit="1" customWidth="1"/>
    <col min="15" max="15" width="10.08984375" bestFit="1" customWidth="1"/>
    <col min="16" max="16" width="10.36328125" bestFit="1" customWidth="1"/>
    <col min="17" max="17" width="9.36328125" bestFit="1" customWidth="1"/>
    <col min="18" max="18" width="10.08984375" bestFit="1" customWidth="1"/>
    <col min="19" max="19" width="10.36328125" bestFit="1" customWidth="1"/>
    <col min="20" max="23" width="12.7265625" bestFit="1" customWidth="1"/>
    <col min="25" max="27" width="10.1796875" bestFit="1" customWidth="1"/>
    <col min="28" max="28" width="11.1796875" bestFit="1" customWidth="1"/>
  </cols>
  <sheetData>
    <row r="1" spans="1:28" x14ac:dyDescent="0.35">
      <c r="A1" s="1" t="s">
        <v>0</v>
      </c>
      <c r="B1" s="1" t="s">
        <v>127</v>
      </c>
      <c r="C1" s="2"/>
      <c r="D1" s="2"/>
      <c r="E1" s="2"/>
      <c r="F1" s="2"/>
      <c r="G1" s="3"/>
      <c r="H1" s="3"/>
      <c r="I1" s="4"/>
      <c r="J1" s="3"/>
      <c r="K1" s="3"/>
      <c r="L1" s="3"/>
      <c r="M1" s="3"/>
      <c r="N1" s="5"/>
      <c r="O1" s="5"/>
      <c r="P1" s="5"/>
      <c r="Q1" s="5"/>
      <c r="R1" s="5"/>
      <c r="S1" s="6"/>
      <c r="T1" s="7"/>
      <c r="U1" s="7"/>
      <c r="V1" s="7"/>
      <c r="W1" s="7"/>
      <c r="X1" s="8"/>
      <c r="Y1" s="9"/>
      <c r="Z1" s="9"/>
      <c r="AA1" s="9"/>
      <c r="AB1" s="8"/>
    </row>
    <row r="2" spans="1:28" ht="15" thickBot="1" x14ac:dyDescent="0.4">
      <c r="A2" s="1" t="s">
        <v>2</v>
      </c>
      <c r="B2" s="184" t="s">
        <v>3</v>
      </c>
      <c r="C2" s="184"/>
      <c r="D2" s="184"/>
      <c r="E2" s="2"/>
      <c r="F2" s="2"/>
      <c r="G2" s="2"/>
      <c r="H2" s="2"/>
      <c r="I2" s="6"/>
      <c r="J2" s="2"/>
      <c r="K2" s="2"/>
      <c r="L2" s="2"/>
      <c r="M2" s="2"/>
      <c r="N2" s="10"/>
      <c r="O2" s="11"/>
      <c r="P2" s="11"/>
      <c r="Q2" s="6" t="s">
        <v>4</v>
      </c>
      <c r="R2" s="6" t="s">
        <v>4</v>
      </c>
      <c r="S2" s="6" t="s">
        <v>4</v>
      </c>
      <c r="T2" s="12"/>
      <c r="U2" s="7"/>
      <c r="V2" s="7"/>
      <c r="W2" s="7"/>
      <c r="X2" s="8"/>
      <c r="Y2" s="9"/>
      <c r="Z2" s="9"/>
      <c r="AA2" s="9"/>
      <c r="AB2" s="8"/>
    </row>
    <row r="3" spans="1:28" ht="15" thickBot="1" x14ac:dyDescent="0.4">
      <c r="A3" s="1" t="s">
        <v>5</v>
      </c>
      <c r="B3" s="84">
        <v>6</v>
      </c>
      <c r="C3" s="14" t="s">
        <v>98</v>
      </c>
      <c r="D3" s="2"/>
      <c r="E3" s="13"/>
      <c r="F3" s="2"/>
      <c r="G3" s="2"/>
      <c r="H3" s="2"/>
      <c r="I3" s="15" t="s">
        <v>99</v>
      </c>
      <c r="J3" s="2"/>
      <c r="L3" s="186" t="s">
        <v>100</v>
      </c>
      <c r="M3" s="187"/>
      <c r="N3" s="188"/>
      <c r="O3" s="16"/>
      <c r="P3" s="11"/>
      <c r="Q3" s="6"/>
      <c r="R3" s="6"/>
      <c r="S3" s="6" t="s">
        <v>4</v>
      </c>
      <c r="T3" s="12"/>
      <c r="U3" s="7"/>
      <c r="V3" s="7"/>
      <c r="W3" s="7"/>
      <c r="X3" s="8"/>
      <c r="Y3" s="9"/>
      <c r="Z3" s="9"/>
      <c r="AA3" s="9"/>
      <c r="AB3" s="8"/>
    </row>
    <row r="4" spans="1:28" x14ac:dyDescent="0.35">
      <c r="A4" s="1" t="s">
        <v>10</v>
      </c>
      <c r="B4" s="17">
        <v>200</v>
      </c>
      <c r="C4" s="2"/>
      <c r="D4" s="2"/>
      <c r="E4" s="2"/>
      <c r="F4" s="2"/>
      <c r="G4" s="2"/>
      <c r="H4" s="2"/>
      <c r="I4" s="19"/>
      <c r="J4" s="2"/>
      <c r="K4" s="2"/>
      <c r="L4" s="2"/>
      <c r="M4" s="2"/>
      <c r="N4" s="11"/>
      <c r="O4" s="16"/>
      <c r="P4" s="11"/>
      <c r="Q4" s="6" t="s">
        <v>4</v>
      </c>
      <c r="R4" s="6" t="s">
        <v>4</v>
      </c>
      <c r="S4" s="6" t="s">
        <v>4</v>
      </c>
      <c r="T4" s="12"/>
      <c r="U4" s="7"/>
      <c r="V4" s="7"/>
      <c r="W4" s="7"/>
      <c r="X4" s="8"/>
      <c r="Y4" s="9"/>
      <c r="Z4" s="9"/>
      <c r="AA4" s="9"/>
      <c r="AB4" s="8"/>
    </row>
    <row r="5" spans="1:28" x14ac:dyDescent="0.35">
      <c r="A5" s="1" t="s">
        <v>11</v>
      </c>
      <c r="B5" s="17">
        <v>285</v>
      </c>
      <c r="C5" s="2"/>
      <c r="D5" s="8"/>
      <c r="E5" s="2"/>
      <c r="F5" s="2"/>
      <c r="G5" s="2"/>
      <c r="H5" s="2"/>
      <c r="I5" s="6"/>
      <c r="J5" s="2"/>
      <c r="K5" s="2"/>
      <c r="L5" s="2"/>
      <c r="M5" s="2"/>
      <c r="N5" s="11"/>
      <c r="O5" s="16"/>
      <c r="P5" s="11"/>
      <c r="Q5" s="6" t="s">
        <v>4</v>
      </c>
      <c r="R5" s="6" t="s">
        <v>4</v>
      </c>
      <c r="S5" s="6" t="s">
        <v>4</v>
      </c>
      <c r="T5" s="12"/>
      <c r="U5" s="7"/>
      <c r="V5" s="7"/>
      <c r="W5" s="7"/>
      <c r="X5" s="8"/>
      <c r="Y5" s="9"/>
      <c r="Z5" s="9"/>
      <c r="AA5" s="9"/>
      <c r="AB5" s="8"/>
    </row>
    <row r="6" spans="1:28" x14ac:dyDescent="0.35">
      <c r="A6" s="1" t="s">
        <v>14</v>
      </c>
      <c r="B6" s="20">
        <v>450000</v>
      </c>
      <c r="C6" s="2"/>
      <c r="D6" s="2"/>
      <c r="E6" s="2"/>
      <c r="F6" s="2"/>
      <c r="G6" s="2"/>
      <c r="H6" s="2"/>
      <c r="I6" s="6"/>
      <c r="J6" s="2"/>
      <c r="K6" s="2"/>
      <c r="L6" s="2"/>
      <c r="M6" s="2"/>
      <c r="N6" s="11"/>
      <c r="O6" s="16"/>
      <c r="P6" s="11"/>
      <c r="Q6" s="6" t="s">
        <v>4</v>
      </c>
      <c r="R6" s="6" t="s">
        <v>4</v>
      </c>
      <c r="S6" s="6" t="s">
        <v>4</v>
      </c>
      <c r="T6" s="12"/>
      <c r="U6" s="7"/>
      <c r="V6" s="7"/>
      <c r="W6" s="7"/>
      <c r="X6" s="8"/>
      <c r="Y6" s="9"/>
      <c r="Z6" s="9"/>
      <c r="AA6" s="9"/>
      <c r="AB6" s="8"/>
    </row>
    <row r="7" spans="1:28" ht="15.5" x14ac:dyDescent="0.35">
      <c r="A7" s="1" t="s">
        <v>15</v>
      </c>
      <c r="B7" s="233" t="s">
        <v>126</v>
      </c>
      <c r="C7" s="2"/>
      <c r="D7" s="2"/>
      <c r="E7" s="2"/>
      <c r="F7" s="2"/>
      <c r="G7" s="2"/>
      <c r="H7" s="2"/>
      <c r="I7" s="6"/>
      <c r="J7" s="2"/>
      <c r="K7" s="2"/>
      <c r="L7" s="2"/>
      <c r="M7" s="2"/>
      <c r="N7" s="11"/>
      <c r="O7" s="16"/>
      <c r="P7" s="11"/>
      <c r="Q7" s="6" t="s">
        <v>4</v>
      </c>
      <c r="R7" s="6" t="s">
        <v>4</v>
      </c>
      <c r="S7" s="6" t="s">
        <v>4</v>
      </c>
      <c r="T7" s="12"/>
      <c r="U7" s="7"/>
      <c r="V7" s="7"/>
      <c r="W7" s="7"/>
      <c r="X7" s="8"/>
      <c r="Y7" s="9"/>
      <c r="Z7" s="9"/>
      <c r="AA7" s="9"/>
      <c r="AB7" s="8"/>
    </row>
    <row r="8" spans="1:28" x14ac:dyDescent="0.35">
      <c r="A8" s="1" t="s">
        <v>16</v>
      </c>
      <c r="B8" s="7" t="s">
        <v>17</v>
      </c>
      <c r="C8" s="1" t="s">
        <v>4</v>
      </c>
      <c r="D8" s="1" t="s">
        <v>4</v>
      </c>
      <c r="E8" s="2" t="s">
        <v>4</v>
      </c>
      <c r="F8" s="1" t="s">
        <v>4</v>
      </c>
      <c r="G8" s="2" t="s">
        <v>4</v>
      </c>
      <c r="H8" s="2" t="s">
        <v>4</v>
      </c>
      <c r="I8" s="6" t="s">
        <v>4</v>
      </c>
      <c r="J8" s="1" t="s">
        <v>4</v>
      </c>
      <c r="K8" s="2" t="s">
        <v>4</v>
      </c>
      <c r="L8" s="2" t="s">
        <v>4</v>
      </c>
      <c r="M8" s="2" t="s">
        <v>4</v>
      </c>
      <c r="N8" s="11" t="s">
        <v>4</v>
      </c>
      <c r="O8" s="16" t="s">
        <v>4</v>
      </c>
      <c r="P8" s="11" t="s">
        <v>4</v>
      </c>
      <c r="Q8" s="11" t="s">
        <v>4</v>
      </c>
      <c r="R8" s="6" t="s">
        <v>4</v>
      </c>
      <c r="S8" s="6" t="s">
        <v>4</v>
      </c>
      <c r="T8" s="7"/>
      <c r="U8" s="7"/>
      <c r="V8" s="7"/>
      <c r="W8" s="7"/>
      <c r="X8" s="8"/>
      <c r="Y8" s="9"/>
      <c r="Z8" s="9"/>
      <c r="AA8" s="9"/>
      <c r="AB8" s="8"/>
    </row>
    <row r="9" spans="1:28" x14ac:dyDescent="0.35">
      <c r="A9" s="21" t="s">
        <v>4</v>
      </c>
      <c r="B9" s="21" t="s">
        <v>4</v>
      </c>
      <c r="C9" s="22" t="s">
        <v>4</v>
      </c>
      <c r="D9" s="22" t="s">
        <v>4</v>
      </c>
      <c r="E9" s="22" t="s">
        <v>4</v>
      </c>
      <c r="F9" s="22" t="s">
        <v>4</v>
      </c>
      <c r="G9" s="22" t="s">
        <v>4</v>
      </c>
      <c r="H9" s="22" t="s">
        <v>4</v>
      </c>
      <c r="I9" s="23" t="s">
        <v>4</v>
      </c>
      <c r="J9" s="22" t="s">
        <v>4</v>
      </c>
      <c r="K9" s="22" t="s">
        <v>4</v>
      </c>
      <c r="L9" s="22" t="s">
        <v>4</v>
      </c>
      <c r="M9" s="2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24" t="s">
        <v>4</v>
      </c>
      <c r="S9" s="24" t="s">
        <v>4</v>
      </c>
      <c r="T9" s="25"/>
      <c r="U9" s="25"/>
      <c r="V9" s="25"/>
      <c r="W9" s="25"/>
      <c r="X9" s="26"/>
      <c r="Y9" s="27"/>
      <c r="Z9" s="27"/>
      <c r="AA9" s="27"/>
      <c r="AB9" s="26"/>
    </row>
    <row r="10" spans="1:28" x14ac:dyDescent="0.35">
      <c r="A10" s="28" t="s">
        <v>18</v>
      </c>
      <c r="B10" s="28" t="s">
        <v>19</v>
      </c>
      <c r="C10" s="28" t="s">
        <v>20</v>
      </c>
      <c r="D10" s="29"/>
      <c r="E10" s="29"/>
      <c r="F10" s="29"/>
      <c r="G10" s="30" t="s">
        <v>4</v>
      </c>
      <c r="H10" s="30" t="s">
        <v>4</v>
      </c>
      <c r="I10" s="31" t="s">
        <v>4</v>
      </c>
      <c r="J10" s="32"/>
      <c r="K10" s="30" t="s">
        <v>4</v>
      </c>
      <c r="L10" s="30" t="s">
        <v>4</v>
      </c>
      <c r="M10" s="30" t="s">
        <v>4</v>
      </c>
      <c r="N10" s="185" t="s">
        <v>21</v>
      </c>
      <c r="O10" s="185"/>
      <c r="P10" s="185"/>
      <c r="Q10" s="185" t="s">
        <v>22</v>
      </c>
      <c r="R10" s="185"/>
      <c r="S10" s="185"/>
      <c r="T10" s="33"/>
      <c r="U10" s="33"/>
      <c r="V10" s="33"/>
      <c r="W10" s="34" t="str">
        <f>B6&amp;" ex."</f>
        <v>450000 ex.</v>
      </c>
      <c r="X10" s="33"/>
      <c r="Y10" s="33"/>
      <c r="Z10" s="33"/>
      <c r="AA10" s="33"/>
      <c r="AB10" s="34" t="str">
        <f>"10.000 ex."</f>
        <v>10.000 ex.</v>
      </c>
    </row>
    <row r="11" spans="1:28" ht="23" x14ac:dyDescent="0.35">
      <c r="A11" s="28" t="s">
        <v>4</v>
      </c>
      <c r="B11" s="28" t="s">
        <v>4</v>
      </c>
      <c r="C11" s="28" t="s">
        <v>23</v>
      </c>
      <c r="D11" s="28" t="s">
        <v>24</v>
      </c>
      <c r="E11" s="28" t="s">
        <v>25</v>
      </c>
      <c r="F11" s="52" t="s">
        <v>26</v>
      </c>
      <c r="G11" s="229" t="s">
        <v>27</v>
      </c>
      <c r="H11" s="229" t="s">
        <v>28</v>
      </c>
      <c r="I11" s="230" t="s">
        <v>29</v>
      </c>
      <c r="J11" s="229" t="s">
        <v>30</v>
      </c>
      <c r="K11" s="229" t="s">
        <v>31</v>
      </c>
      <c r="L11" s="229" t="s">
        <v>32</v>
      </c>
      <c r="M11" s="32" t="s">
        <v>33</v>
      </c>
      <c r="N11" s="35" t="s">
        <v>34</v>
      </c>
      <c r="O11" s="35" t="s">
        <v>35</v>
      </c>
      <c r="P11" s="35" t="s">
        <v>36</v>
      </c>
      <c r="Q11" s="35" t="s">
        <v>34</v>
      </c>
      <c r="R11" s="35" t="s">
        <v>35</v>
      </c>
      <c r="S11" s="35" t="s">
        <v>36</v>
      </c>
      <c r="T11" s="36" t="s">
        <v>37</v>
      </c>
      <c r="U11" s="36" t="s">
        <v>38</v>
      </c>
      <c r="V11" s="36" t="s">
        <v>39</v>
      </c>
      <c r="W11" s="36" t="s">
        <v>40</v>
      </c>
      <c r="X11" s="33"/>
      <c r="Y11" s="36" t="s">
        <v>41</v>
      </c>
      <c r="Z11" s="36" t="s">
        <v>41</v>
      </c>
      <c r="AA11" s="36" t="s">
        <v>39</v>
      </c>
      <c r="AB11" s="36" t="s">
        <v>40</v>
      </c>
    </row>
    <row r="12" spans="1:28" x14ac:dyDescent="0.35">
      <c r="A12" s="37" t="s">
        <v>42</v>
      </c>
      <c r="B12" s="29" t="s">
        <v>4</v>
      </c>
      <c r="C12" s="29" t="s">
        <v>4</v>
      </c>
      <c r="D12" s="29" t="s">
        <v>4</v>
      </c>
      <c r="E12" s="29" t="s">
        <v>4</v>
      </c>
      <c r="F12" s="29" t="s">
        <v>4</v>
      </c>
      <c r="G12" s="30" t="s">
        <v>4</v>
      </c>
      <c r="H12" s="30" t="s">
        <v>4</v>
      </c>
      <c r="I12" s="31" t="s">
        <v>4</v>
      </c>
      <c r="J12" s="30" t="s">
        <v>4</v>
      </c>
      <c r="K12" s="30" t="s">
        <v>4</v>
      </c>
      <c r="L12" s="30" t="s">
        <v>4</v>
      </c>
      <c r="M12" s="30" t="s">
        <v>4</v>
      </c>
      <c r="N12" s="38" t="s">
        <v>4</v>
      </c>
      <c r="O12" s="38" t="s">
        <v>4</v>
      </c>
      <c r="P12" s="38" t="s">
        <v>4</v>
      </c>
      <c r="Q12" s="38" t="s">
        <v>4</v>
      </c>
      <c r="R12" s="38" t="s">
        <v>4</v>
      </c>
      <c r="S12" s="38" t="s">
        <v>4</v>
      </c>
      <c r="T12" s="39">
        <f>SUM(T13:T34)</f>
        <v>0</v>
      </c>
      <c r="U12" s="39">
        <f>SUM(U13:U34)</f>
        <v>0</v>
      </c>
      <c r="V12" s="39">
        <f>SUM(V13:V34)</f>
        <v>0</v>
      </c>
      <c r="W12" s="40">
        <f>SUM(U12:V12)</f>
        <v>0</v>
      </c>
      <c r="X12" s="33"/>
      <c r="Y12" s="39">
        <f>SUM(Y13:Y34)</f>
        <v>0</v>
      </c>
      <c r="Z12" s="39">
        <f>SUM(Z13:Z34)</f>
        <v>0</v>
      </c>
      <c r="AA12" s="39">
        <f>SUM(AA13:AA34)</f>
        <v>0</v>
      </c>
      <c r="AB12" s="40">
        <f>SUM(Z12:AA12)</f>
        <v>0</v>
      </c>
    </row>
    <row r="13" spans="1:28" x14ac:dyDescent="0.35">
      <c r="A13" s="43" t="s">
        <v>44</v>
      </c>
      <c r="B13" s="164">
        <v>6</v>
      </c>
      <c r="C13" s="44" t="s">
        <v>45</v>
      </c>
      <c r="D13" s="85"/>
      <c r="E13" s="85"/>
      <c r="F13" s="45">
        <v>115</v>
      </c>
      <c r="G13" s="46">
        <v>0</v>
      </c>
      <c r="H13" s="235"/>
      <c r="I13" s="47">
        <v>0</v>
      </c>
      <c r="J13" s="46">
        <v>0</v>
      </c>
      <c r="K13" s="48">
        <v>0</v>
      </c>
      <c r="L13" s="48">
        <v>0</v>
      </c>
      <c r="M13" s="48" t="s">
        <v>46</v>
      </c>
      <c r="N13" s="49">
        <v>0</v>
      </c>
      <c r="O13" s="50">
        <f>+N13/1000*I13</f>
        <v>0</v>
      </c>
      <c r="P13" s="51">
        <v>0</v>
      </c>
      <c r="Q13" s="49">
        <v>0</v>
      </c>
      <c r="R13" s="50">
        <f>+Q13/1000*I13</f>
        <v>0</v>
      </c>
      <c r="S13" s="51">
        <v>0</v>
      </c>
      <c r="T13" s="39">
        <f t="shared" ref="T13:T14" si="0">B13*N13+(B13*Q13*$B$6/10000)</f>
        <v>0</v>
      </c>
      <c r="U13" s="39">
        <f t="shared" ref="U13:U14" si="1">B13*O13+(B13*R13*$B$6/10000)</f>
        <v>0</v>
      </c>
      <c r="V13" s="39">
        <f t="shared" ref="V13:V14" si="2">B13*P13+(B13*S13*$B$6/10000)</f>
        <v>0</v>
      </c>
      <c r="W13" s="39"/>
      <c r="X13" s="41"/>
      <c r="Y13" s="39">
        <f t="shared" ref="Y13:Y14" si="3">(B13*Q13)</f>
        <v>0</v>
      </c>
      <c r="Z13" s="39">
        <f t="shared" ref="Z13:Z14" si="4">(B13*R13)</f>
        <v>0</v>
      </c>
      <c r="AA13" s="39">
        <f t="shared" ref="AA13:AA14" si="5">(B13*S13)</f>
        <v>0</v>
      </c>
      <c r="AB13" s="42"/>
    </row>
    <row r="14" spans="1:28" x14ac:dyDescent="0.35">
      <c r="A14" s="52" t="s">
        <v>43</v>
      </c>
      <c r="B14" s="45"/>
      <c r="C14" s="44"/>
      <c r="D14" s="53"/>
      <c r="E14" s="53"/>
      <c r="F14" s="45"/>
      <c r="G14" s="54"/>
      <c r="H14" s="55"/>
      <c r="I14" s="54"/>
      <c r="J14" s="55"/>
      <c r="K14" s="56"/>
      <c r="L14" s="56"/>
      <c r="M14" s="56"/>
      <c r="N14" s="57"/>
      <c r="O14" s="58"/>
      <c r="P14" s="58"/>
      <c r="Q14" s="57"/>
      <c r="R14" s="58"/>
      <c r="S14" s="58"/>
      <c r="T14" s="39"/>
      <c r="U14" s="39"/>
      <c r="V14" s="39"/>
      <c r="W14" s="39"/>
      <c r="X14" s="41"/>
      <c r="Y14" s="39"/>
      <c r="Z14" s="39"/>
      <c r="AA14" s="39"/>
      <c r="AB14" s="42"/>
    </row>
    <row r="15" spans="1:28" x14ac:dyDescent="0.35">
      <c r="A15" s="37" t="s">
        <v>47</v>
      </c>
      <c r="B15" s="65"/>
      <c r="C15" s="29" t="s">
        <v>4</v>
      </c>
      <c r="D15" s="29" t="s">
        <v>4</v>
      </c>
      <c r="E15" s="29" t="s">
        <v>4</v>
      </c>
      <c r="F15" s="65" t="s">
        <v>4</v>
      </c>
      <c r="G15" s="66" t="s">
        <v>4</v>
      </c>
      <c r="H15" s="30" t="s">
        <v>4</v>
      </c>
      <c r="I15" s="67" t="s">
        <v>4</v>
      </c>
      <c r="J15" s="30" t="s">
        <v>4</v>
      </c>
      <c r="K15" s="30" t="s">
        <v>4</v>
      </c>
      <c r="L15" s="30" t="s">
        <v>4</v>
      </c>
      <c r="M15" s="30" t="s">
        <v>4</v>
      </c>
      <c r="N15" s="68" t="s">
        <v>4</v>
      </c>
      <c r="O15" s="69" t="s">
        <v>4</v>
      </c>
      <c r="P15" s="69" t="s">
        <v>4</v>
      </c>
      <c r="Q15" s="68" t="s">
        <v>4</v>
      </c>
      <c r="R15" s="69" t="s">
        <v>4</v>
      </c>
      <c r="S15" s="50"/>
      <c r="T15" s="39"/>
      <c r="U15" s="39"/>
      <c r="V15" s="39"/>
      <c r="W15" s="39"/>
      <c r="X15" s="41"/>
      <c r="Y15" s="39"/>
      <c r="Z15" s="39"/>
      <c r="AA15" s="39"/>
      <c r="AB15" s="42"/>
    </row>
    <row r="16" spans="1:28" x14ac:dyDescent="0.35">
      <c r="A16" s="70" t="s">
        <v>109</v>
      </c>
      <c r="B16" s="71"/>
      <c r="C16" s="60" t="s">
        <v>48</v>
      </c>
      <c r="D16" s="228" t="s">
        <v>125</v>
      </c>
      <c r="E16" s="59" t="s">
        <v>49</v>
      </c>
      <c r="F16" s="227">
        <v>50</v>
      </c>
      <c r="G16" s="72">
        <v>0</v>
      </c>
      <c r="H16" s="73"/>
      <c r="I16" s="47">
        <v>0</v>
      </c>
      <c r="J16" s="72">
        <v>0</v>
      </c>
      <c r="K16" s="74" t="s">
        <v>4</v>
      </c>
      <c r="L16" s="74" t="s">
        <v>4</v>
      </c>
      <c r="M16" s="74" t="s">
        <v>4</v>
      </c>
      <c r="N16" s="75">
        <v>0</v>
      </c>
      <c r="O16" s="50">
        <f>+N16/1000*I16</f>
        <v>0</v>
      </c>
      <c r="P16" s="47">
        <v>0</v>
      </c>
      <c r="Q16" s="75">
        <v>0</v>
      </c>
      <c r="R16" s="50">
        <f>+Q16/1000*I16</f>
        <v>0</v>
      </c>
      <c r="S16" s="47">
        <v>0</v>
      </c>
      <c r="T16" s="39">
        <f t="shared" ref="T16:T26" si="6">B16*N16+(B16*Q16*$B$6/10000)</f>
        <v>0</v>
      </c>
      <c r="U16" s="39">
        <f t="shared" ref="U16:U26" si="7">B16*O16+(B16*R16*$B$6/10000)</f>
        <v>0</v>
      </c>
      <c r="V16" s="39">
        <f t="shared" ref="V16:V26" si="8">B16*P16+(B16*S16*$B$6/10000)</f>
        <v>0</v>
      </c>
      <c r="W16" s="39"/>
      <c r="X16" s="41"/>
      <c r="Y16" s="39">
        <f t="shared" ref="Y16:Y26" si="9">(B16*Q16)</f>
        <v>0</v>
      </c>
      <c r="Z16" s="39">
        <f t="shared" ref="Z16:Z26" si="10">(B16*R16)</f>
        <v>0</v>
      </c>
      <c r="AA16" s="39">
        <f t="shared" ref="AA16:AA26" si="11">(B16*S16)</f>
        <v>0</v>
      </c>
      <c r="AB16" s="42"/>
    </row>
    <row r="17" spans="1:28" x14ac:dyDescent="0.35">
      <c r="A17" s="70" t="s">
        <v>110</v>
      </c>
      <c r="B17" s="71"/>
      <c r="C17" s="60" t="s">
        <v>48</v>
      </c>
      <c r="D17" s="228" t="s">
        <v>125</v>
      </c>
      <c r="E17" s="59" t="s">
        <v>49</v>
      </c>
      <c r="F17" s="227">
        <v>50</v>
      </c>
      <c r="G17" s="72">
        <v>0</v>
      </c>
      <c r="H17" s="73"/>
      <c r="I17" s="47">
        <v>0</v>
      </c>
      <c r="J17" s="72">
        <v>0</v>
      </c>
      <c r="K17" s="74" t="s">
        <v>4</v>
      </c>
      <c r="L17" s="74" t="s">
        <v>4</v>
      </c>
      <c r="M17" s="74" t="s">
        <v>4</v>
      </c>
      <c r="N17" s="75">
        <v>0</v>
      </c>
      <c r="O17" s="50">
        <f t="shared" ref="O17:O26" si="12">+N17/1000*I17</f>
        <v>0</v>
      </c>
      <c r="P17" s="47">
        <v>0</v>
      </c>
      <c r="Q17" s="75">
        <v>0</v>
      </c>
      <c r="R17" s="50">
        <f t="shared" ref="R17:R26" si="13">+Q17/1000*I17</f>
        <v>0</v>
      </c>
      <c r="S17" s="47">
        <v>0</v>
      </c>
      <c r="T17" s="39">
        <f t="shared" si="6"/>
        <v>0</v>
      </c>
      <c r="U17" s="39">
        <f t="shared" si="7"/>
        <v>0</v>
      </c>
      <c r="V17" s="39">
        <f t="shared" si="8"/>
        <v>0</v>
      </c>
      <c r="W17" s="39"/>
      <c r="X17" s="41"/>
      <c r="Y17" s="39">
        <f t="shared" si="9"/>
        <v>0</v>
      </c>
      <c r="Z17" s="39">
        <f t="shared" si="10"/>
        <v>0</v>
      </c>
      <c r="AA17" s="39">
        <f t="shared" si="11"/>
        <v>0</v>
      </c>
      <c r="AB17" s="42"/>
    </row>
    <row r="18" spans="1:28" x14ac:dyDescent="0.35">
      <c r="A18" s="70" t="s">
        <v>108</v>
      </c>
      <c r="B18" s="71"/>
      <c r="C18" s="60" t="s">
        <v>48</v>
      </c>
      <c r="D18" s="228" t="s">
        <v>125</v>
      </c>
      <c r="E18" s="59" t="s">
        <v>49</v>
      </c>
      <c r="F18" s="227">
        <v>50</v>
      </c>
      <c r="G18" s="72">
        <v>0</v>
      </c>
      <c r="H18" s="73"/>
      <c r="I18" s="47">
        <v>0</v>
      </c>
      <c r="J18" s="72">
        <v>0</v>
      </c>
      <c r="K18" s="74" t="s">
        <v>4</v>
      </c>
      <c r="L18" s="74" t="s">
        <v>4</v>
      </c>
      <c r="M18" s="74" t="s">
        <v>4</v>
      </c>
      <c r="N18" s="75">
        <v>0</v>
      </c>
      <c r="O18" s="50">
        <f t="shared" si="12"/>
        <v>0</v>
      </c>
      <c r="P18" s="47">
        <v>0</v>
      </c>
      <c r="Q18" s="75">
        <v>0</v>
      </c>
      <c r="R18" s="50">
        <f t="shared" si="13"/>
        <v>0</v>
      </c>
      <c r="S18" s="47">
        <v>0</v>
      </c>
      <c r="T18" s="39">
        <f t="shared" si="6"/>
        <v>0</v>
      </c>
      <c r="U18" s="39">
        <f t="shared" si="7"/>
        <v>0</v>
      </c>
      <c r="V18" s="39">
        <f t="shared" si="8"/>
        <v>0</v>
      </c>
      <c r="W18" s="39"/>
      <c r="X18" s="41"/>
      <c r="Y18" s="39">
        <f t="shared" si="9"/>
        <v>0</v>
      </c>
      <c r="Z18" s="39">
        <f t="shared" si="10"/>
        <v>0</v>
      </c>
      <c r="AA18" s="39">
        <f t="shared" si="11"/>
        <v>0</v>
      </c>
      <c r="AB18" s="42"/>
    </row>
    <row r="19" spans="1:28" x14ac:dyDescent="0.35">
      <c r="A19" s="70" t="s">
        <v>105</v>
      </c>
      <c r="B19" s="71"/>
      <c r="C19" s="60" t="s">
        <v>48</v>
      </c>
      <c r="D19" s="228" t="s">
        <v>125</v>
      </c>
      <c r="E19" s="59" t="s">
        <v>49</v>
      </c>
      <c r="F19" s="227">
        <v>50</v>
      </c>
      <c r="G19" s="76">
        <v>0</v>
      </c>
      <c r="H19" s="77"/>
      <c r="I19" s="47">
        <v>0</v>
      </c>
      <c r="J19" s="76">
        <v>0</v>
      </c>
      <c r="K19" s="63"/>
      <c r="L19" s="63"/>
      <c r="M19" s="63"/>
      <c r="N19" s="75">
        <v>0</v>
      </c>
      <c r="O19" s="50">
        <f t="shared" si="12"/>
        <v>0</v>
      </c>
      <c r="P19" s="47">
        <v>0</v>
      </c>
      <c r="Q19" s="75">
        <v>0</v>
      </c>
      <c r="R19" s="50">
        <f t="shared" si="13"/>
        <v>0</v>
      </c>
      <c r="S19" s="47">
        <v>0</v>
      </c>
      <c r="T19" s="39">
        <f t="shared" si="6"/>
        <v>0</v>
      </c>
      <c r="U19" s="39">
        <f t="shared" si="7"/>
        <v>0</v>
      </c>
      <c r="V19" s="39">
        <f t="shared" si="8"/>
        <v>0</v>
      </c>
      <c r="W19" s="39"/>
      <c r="X19" s="41"/>
      <c r="Y19" s="39">
        <f t="shared" si="9"/>
        <v>0</v>
      </c>
      <c r="Z19" s="39">
        <f t="shared" si="10"/>
        <v>0</v>
      </c>
      <c r="AA19" s="39">
        <f t="shared" si="11"/>
        <v>0</v>
      </c>
      <c r="AB19" s="42"/>
    </row>
    <row r="20" spans="1:28" x14ac:dyDescent="0.35">
      <c r="A20" s="70" t="s">
        <v>111</v>
      </c>
      <c r="B20" s="71"/>
      <c r="C20" s="60" t="s">
        <v>48</v>
      </c>
      <c r="D20" s="228" t="s">
        <v>125</v>
      </c>
      <c r="E20" s="59" t="s">
        <v>49</v>
      </c>
      <c r="F20" s="227">
        <v>50</v>
      </c>
      <c r="G20" s="76">
        <v>0</v>
      </c>
      <c r="H20" s="77"/>
      <c r="I20" s="47">
        <v>0</v>
      </c>
      <c r="J20" s="76">
        <v>0</v>
      </c>
      <c r="K20" s="63"/>
      <c r="L20" s="63"/>
      <c r="M20" s="63"/>
      <c r="N20" s="75">
        <v>0</v>
      </c>
      <c r="O20" s="50">
        <f t="shared" ref="O20" si="14">+N20/1000*I20</f>
        <v>0</v>
      </c>
      <c r="P20" s="47">
        <v>0</v>
      </c>
      <c r="Q20" s="75">
        <v>0</v>
      </c>
      <c r="R20" s="50">
        <f t="shared" ref="R20" si="15">+Q20/1000*I20</f>
        <v>0</v>
      </c>
      <c r="S20" s="47">
        <v>0</v>
      </c>
      <c r="T20" s="39">
        <f t="shared" ref="T20" si="16">B20*N20+(B20*Q20*$B$6/10000)</f>
        <v>0</v>
      </c>
      <c r="U20" s="39">
        <f t="shared" ref="U20" si="17">B20*O20+(B20*R20*$B$6/10000)</f>
        <v>0</v>
      </c>
      <c r="V20" s="39">
        <f t="shared" ref="V20" si="18">B20*P20+(B20*S20*$B$6/10000)</f>
        <v>0</v>
      </c>
      <c r="W20" s="39"/>
      <c r="X20" s="41"/>
      <c r="Y20" s="39">
        <f t="shared" ref="Y20" si="19">(B20*Q20)</f>
        <v>0</v>
      </c>
      <c r="Z20" s="39">
        <f t="shared" ref="Z20" si="20">(B20*R20)</f>
        <v>0</v>
      </c>
      <c r="AA20" s="39">
        <f t="shared" ref="AA20" si="21">(B20*S20)</f>
        <v>0</v>
      </c>
      <c r="AB20" s="42"/>
    </row>
    <row r="21" spans="1:28" x14ac:dyDescent="0.35">
      <c r="A21" s="70" t="s">
        <v>112</v>
      </c>
      <c r="B21" s="71"/>
      <c r="C21" s="60" t="s">
        <v>48</v>
      </c>
      <c r="D21" s="228" t="s">
        <v>125</v>
      </c>
      <c r="E21" s="59" t="s">
        <v>49</v>
      </c>
      <c r="F21" s="227">
        <v>50</v>
      </c>
      <c r="G21" s="72">
        <v>0</v>
      </c>
      <c r="H21" s="73"/>
      <c r="I21" s="47">
        <v>0</v>
      </c>
      <c r="J21" s="72">
        <v>0</v>
      </c>
      <c r="K21" s="74"/>
      <c r="L21" s="74"/>
      <c r="M21" s="74"/>
      <c r="N21" s="75">
        <v>0</v>
      </c>
      <c r="O21" s="50">
        <f t="shared" si="12"/>
        <v>0</v>
      </c>
      <c r="P21" s="47">
        <v>0</v>
      </c>
      <c r="Q21" s="75">
        <v>0</v>
      </c>
      <c r="R21" s="50">
        <f t="shared" si="13"/>
        <v>0</v>
      </c>
      <c r="S21" s="47">
        <v>0</v>
      </c>
      <c r="T21" s="39">
        <f t="shared" si="6"/>
        <v>0</v>
      </c>
      <c r="U21" s="39">
        <f t="shared" si="7"/>
        <v>0</v>
      </c>
      <c r="V21" s="39">
        <f t="shared" si="8"/>
        <v>0</v>
      </c>
      <c r="W21" s="39"/>
      <c r="X21" s="41"/>
      <c r="Y21" s="39">
        <f t="shared" si="9"/>
        <v>0</v>
      </c>
      <c r="Z21" s="39">
        <f t="shared" si="10"/>
        <v>0</v>
      </c>
      <c r="AA21" s="39">
        <f t="shared" si="11"/>
        <v>0</v>
      </c>
      <c r="AB21" s="42"/>
    </row>
    <row r="22" spans="1:28" x14ac:dyDescent="0.35">
      <c r="A22" s="70" t="s">
        <v>50</v>
      </c>
      <c r="B22" s="71"/>
      <c r="C22" s="60" t="s">
        <v>48</v>
      </c>
      <c r="D22" s="228" t="s">
        <v>125</v>
      </c>
      <c r="E22" s="59" t="s">
        <v>49</v>
      </c>
      <c r="F22" s="227">
        <v>50</v>
      </c>
      <c r="G22" s="76">
        <v>0</v>
      </c>
      <c r="H22" s="77"/>
      <c r="I22" s="47">
        <v>0</v>
      </c>
      <c r="J22" s="76">
        <v>0</v>
      </c>
      <c r="K22" s="63"/>
      <c r="L22" s="63"/>
      <c r="M22" s="63"/>
      <c r="N22" s="75">
        <v>0</v>
      </c>
      <c r="O22" s="50">
        <f t="shared" si="12"/>
        <v>0</v>
      </c>
      <c r="P22" s="47">
        <v>0</v>
      </c>
      <c r="Q22" s="75">
        <v>0</v>
      </c>
      <c r="R22" s="50">
        <f t="shared" si="13"/>
        <v>0</v>
      </c>
      <c r="S22" s="47">
        <v>0</v>
      </c>
      <c r="T22" s="39">
        <f t="shared" si="6"/>
        <v>0</v>
      </c>
      <c r="U22" s="39">
        <f t="shared" si="7"/>
        <v>0</v>
      </c>
      <c r="V22" s="39">
        <f t="shared" si="8"/>
        <v>0</v>
      </c>
      <c r="W22" s="39"/>
      <c r="X22" s="41"/>
      <c r="Y22" s="39">
        <f t="shared" si="9"/>
        <v>0</v>
      </c>
      <c r="Z22" s="39">
        <f t="shared" si="10"/>
        <v>0</v>
      </c>
      <c r="AA22" s="39">
        <f t="shared" si="11"/>
        <v>0</v>
      </c>
      <c r="AB22" s="42"/>
    </row>
    <row r="23" spans="1:28" x14ac:dyDescent="0.35">
      <c r="A23" s="70" t="s">
        <v>113</v>
      </c>
      <c r="B23" s="71"/>
      <c r="C23" s="60" t="s">
        <v>48</v>
      </c>
      <c r="D23" s="228" t="s">
        <v>125</v>
      </c>
      <c r="E23" s="59" t="s">
        <v>49</v>
      </c>
      <c r="F23" s="227">
        <v>50</v>
      </c>
      <c r="G23" s="72">
        <v>0</v>
      </c>
      <c r="H23" s="73"/>
      <c r="I23" s="47">
        <v>0</v>
      </c>
      <c r="J23" s="72">
        <v>0</v>
      </c>
      <c r="K23" s="74"/>
      <c r="L23" s="74"/>
      <c r="M23" s="74"/>
      <c r="N23" s="75">
        <v>0</v>
      </c>
      <c r="O23" s="50">
        <f t="shared" ref="O23" si="22">+N23/1000*I23</f>
        <v>0</v>
      </c>
      <c r="P23" s="47">
        <v>0</v>
      </c>
      <c r="Q23" s="75">
        <v>0</v>
      </c>
      <c r="R23" s="50">
        <f t="shared" ref="R23" si="23">+Q23/1000*I23</f>
        <v>0</v>
      </c>
      <c r="S23" s="47">
        <v>0</v>
      </c>
      <c r="T23" s="39">
        <f t="shared" ref="T23" si="24">B23*N23+(B23*Q23*$B$6/10000)</f>
        <v>0</v>
      </c>
      <c r="U23" s="39">
        <f t="shared" ref="U23" si="25">B23*O23+(B23*R23*$B$6/10000)</f>
        <v>0</v>
      </c>
      <c r="V23" s="39">
        <f t="shared" ref="V23" si="26">B23*P23+(B23*S23*$B$6/10000)</f>
        <v>0</v>
      </c>
      <c r="W23" s="39"/>
      <c r="X23" s="41"/>
      <c r="Y23" s="39">
        <f t="shared" ref="Y23" si="27">(B23*Q23)</f>
        <v>0</v>
      </c>
      <c r="Z23" s="39">
        <f t="shared" ref="Z23" si="28">(B23*R23)</f>
        <v>0</v>
      </c>
      <c r="AA23" s="39">
        <f t="shared" ref="AA23" si="29">(B23*S23)</f>
        <v>0</v>
      </c>
      <c r="AB23" s="42"/>
    </row>
    <row r="24" spans="1:28" x14ac:dyDescent="0.35">
      <c r="A24" s="70" t="s">
        <v>51</v>
      </c>
      <c r="B24" s="78"/>
      <c r="C24" s="60" t="s">
        <v>48</v>
      </c>
      <c r="D24" s="228" t="s">
        <v>125</v>
      </c>
      <c r="E24" s="59" t="s">
        <v>49</v>
      </c>
      <c r="F24" s="227">
        <v>50</v>
      </c>
      <c r="G24" s="72">
        <v>0</v>
      </c>
      <c r="H24" s="73"/>
      <c r="I24" s="47">
        <v>0</v>
      </c>
      <c r="J24" s="72">
        <v>0</v>
      </c>
      <c r="K24" s="74"/>
      <c r="L24" s="74"/>
      <c r="M24" s="74"/>
      <c r="N24" s="75">
        <v>0</v>
      </c>
      <c r="O24" s="50">
        <f t="shared" si="12"/>
        <v>0</v>
      </c>
      <c r="P24" s="47">
        <v>0</v>
      </c>
      <c r="Q24" s="75">
        <v>0</v>
      </c>
      <c r="R24" s="50">
        <f t="shared" si="13"/>
        <v>0</v>
      </c>
      <c r="S24" s="47">
        <v>0</v>
      </c>
      <c r="T24" s="39">
        <f t="shared" si="6"/>
        <v>0</v>
      </c>
      <c r="U24" s="39">
        <f t="shared" si="7"/>
        <v>0</v>
      </c>
      <c r="V24" s="39">
        <f t="shared" si="8"/>
        <v>0</v>
      </c>
      <c r="W24" s="39"/>
      <c r="X24" s="41"/>
      <c r="Y24" s="39">
        <f t="shared" si="9"/>
        <v>0</v>
      </c>
      <c r="Z24" s="39">
        <f t="shared" si="10"/>
        <v>0</v>
      </c>
      <c r="AA24" s="39">
        <f t="shared" si="11"/>
        <v>0</v>
      </c>
      <c r="AB24" s="42"/>
    </row>
    <row r="25" spans="1:28" x14ac:dyDescent="0.35">
      <c r="A25" s="70" t="s">
        <v>52</v>
      </c>
      <c r="B25" s="71"/>
      <c r="C25" s="60" t="s">
        <v>48</v>
      </c>
      <c r="D25" s="228" t="s">
        <v>125</v>
      </c>
      <c r="E25" s="59" t="s">
        <v>49</v>
      </c>
      <c r="F25" s="227">
        <v>50</v>
      </c>
      <c r="G25" s="72">
        <v>0</v>
      </c>
      <c r="H25" s="73"/>
      <c r="I25" s="47">
        <v>0</v>
      </c>
      <c r="J25" s="72">
        <v>0</v>
      </c>
      <c r="K25" s="74"/>
      <c r="L25" s="74"/>
      <c r="M25" s="74"/>
      <c r="N25" s="75">
        <v>0</v>
      </c>
      <c r="O25" s="50">
        <f t="shared" si="12"/>
        <v>0</v>
      </c>
      <c r="P25" s="47">
        <v>0</v>
      </c>
      <c r="Q25" s="75">
        <v>0</v>
      </c>
      <c r="R25" s="50">
        <f t="shared" si="13"/>
        <v>0</v>
      </c>
      <c r="S25" s="47">
        <v>0</v>
      </c>
      <c r="T25" s="39">
        <f t="shared" si="6"/>
        <v>0</v>
      </c>
      <c r="U25" s="39">
        <f t="shared" si="7"/>
        <v>0</v>
      </c>
      <c r="V25" s="39">
        <f t="shared" si="8"/>
        <v>0</v>
      </c>
      <c r="W25" s="39"/>
      <c r="X25" s="41"/>
      <c r="Y25" s="39">
        <f t="shared" si="9"/>
        <v>0</v>
      </c>
      <c r="Z25" s="39">
        <f t="shared" si="10"/>
        <v>0</v>
      </c>
      <c r="AA25" s="39">
        <f t="shared" si="11"/>
        <v>0</v>
      </c>
      <c r="AB25" s="42"/>
    </row>
    <row r="26" spans="1:28" x14ac:dyDescent="0.35">
      <c r="A26" s="70" t="s">
        <v>53</v>
      </c>
      <c r="B26" s="71"/>
      <c r="C26" s="60" t="s">
        <v>48</v>
      </c>
      <c r="D26" s="228" t="s">
        <v>125</v>
      </c>
      <c r="E26" s="59" t="s">
        <v>49</v>
      </c>
      <c r="F26" s="227">
        <v>50</v>
      </c>
      <c r="G26" s="72">
        <v>0</v>
      </c>
      <c r="H26" s="73"/>
      <c r="I26" s="47">
        <v>0</v>
      </c>
      <c r="J26" s="72">
        <v>0</v>
      </c>
      <c r="K26" s="74"/>
      <c r="L26" s="74"/>
      <c r="M26" s="74"/>
      <c r="N26" s="75">
        <v>0</v>
      </c>
      <c r="O26" s="50">
        <f t="shared" si="12"/>
        <v>0</v>
      </c>
      <c r="P26" s="47">
        <v>0</v>
      </c>
      <c r="Q26" s="75">
        <v>0</v>
      </c>
      <c r="R26" s="50">
        <f t="shared" si="13"/>
        <v>0</v>
      </c>
      <c r="S26" s="47">
        <v>0</v>
      </c>
      <c r="T26" s="39">
        <f t="shared" si="6"/>
        <v>0</v>
      </c>
      <c r="U26" s="39">
        <f t="shared" si="7"/>
        <v>0</v>
      </c>
      <c r="V26" s="39">
        <f t="shared" si="8"/>
        <v>0</v>
      </c>
      <c r="W26" s="39"/>
      <c r="X26" s="41"/>
      <c r="Y26" s="39">
        <f t="shared" si="9"/>
        <v>0</v>
      </c>
      <c r="Z26" s="39">
        <f t="shared" si="10"/>
        <v>0</v>
      </c>
      <c r="AA26" s="39">
        <f t="shared" si="11"/>
        <v>0</v>
      </c>
      <c r="AB26" s="42"/>
    </row>
    <row r="27" spans="1:28" x14ac:dyDescent="0.35">
      <c r="A27" s="28"/>
      <c r="B27" s="62"/>
      <c r="C27" s="62"/>
      <c r="D27" s="62"/>
      <c r="E27" s="62"/>
      <c r="F27" s="62"/>
      <c r="G27" s="63"/>
      <c r="H27" s="63"/>
      <c r="I27" s="82"/>
      <c r="J27" s="63"/>
      <c r="K27" s="63"/>
      <c r="L27" s="63"/>
      <c r="M27" s="63"/>
      <c r="N27" s="64"/>
      <c r="O27" s="64"/>
      <c r="P27" s="64"/>
      <c r="Q27" s="64"/>
      <c r="R27" s="64"/>
      <c r="S27" s="64"/>
      <c r="T27" s="39"/>
      <c r="U27" s="39"/>
      <c r="V27" s="39"/>
      <c r="W27" s="39"/>
      <c r="X27" s="41"/>
      <c r="Y27" s="39"/>
      <c r="Z27" s="39"/>
      <c r="AA27" s="39"/>
      <c r="AB27" s="42"/>
    </row>
    <row r="28" spans="1:28" x14ac:dyDescent="0.35">
      <c r="A28" s="37" t="s">
        <v>54</v>
      </c>
      <c r="B28" s="29"/>
      <c r="C28" s="29" t="s">
        <v>4</v>
      </c>
      <c r="D28" s="29" t="s">
        <v>4</v>
      </c>
      <c r="E28" s="29" t="s">
        <v>4</v>
      </c>
      <c r="F28" s="29" t="s">
        <v>4</v>
      </c>
      <c r="G28" s="30" t="s">
        <v>4</v>
      </c>
      <c r="H28" s="30" t="s">
        <v>4</v>
      </c>
      <c r="I28" s="31" t="s">
        <v>4</v>
      </c>
      <c r="J28" s="30" t="s">
        <v>4</v>
      </c>
      <c r="K28" s="30" t="s">
        <v>4</v>
      </c>
      <c r="L28" s="30" t="s">
        <v>4</v>
      </c>
      <c r="M28" s="30" t="s">
        <v>4</v>
      </c>
      <c r="N28" s="68" t="s">
        <v>4</v>
      </c>
      <c r="O28" s="68" t="s">
        <v>4</v>
      </c>
      <c r="P28" s="68" t="s">
        <v>4</v>
      </c>
      <c r="Q28" s="68" t="s">
        <v>4</v>
      </c>
      <c r="R28" s="68" t="s">
        <v>4</v>
      </c>
      <c r="S28" s="64"/>
      <c r="T28" s="39"/>
      <c r="U28" s="39"/>
      <c r="V28" s="39"/>
      <c r="W28" s="39"/>
      <c r="X28" s="41"/>
      <c r="Y28" s="39"/>
      <c r="Z28" s="39"/>
      <c r="AA28" s="39"/>
      <c r="AB28" s="42"/>
    </row>
    <row r="29" spans="1:28" x14ac:dyDescent="0.35">
      <c r="A29" s="70" t="s">
        <v>115</v>
      </c>
      <c r="B29" s="83"/>
      <c r="C29" s="60"/>
      <c r="D29" s="59"/>
      <c r="E29" s="59"/>
      <c r="F29" s="59"/>
      <c r="G29" s="80"/>
      <c r="H29" s="80"/>
      <c r="I29" s="82"/>
      <c r="J29" s="80"/>
      <c r="K29" s="74"/>
      <c r="L29" s="74"/>
      <c r="M29" s="74"/>
      <c r="N29" s="64"/>
      <c r="O29" s="64"/>
      <c r="P29" s="47">
        <v>0</v>
      </c>
      <c r="Q29" s="50"/>
      <c r="R29" s="50"/>
      <c r="S29" s="47">
        <v>0</v>
      </c>
      <c r="T29" s="39">
        <f t="shared" ref="T29:T33" si="30">B29*N29+(B29*Q29*$B$6/10000)</f>
        <v>0</v>
      </c>
      <c r="U29" s="39">
        <f t="shared" ref="U29:U33" si="31">B29*O29+(B29*R29*$B$6/10000)</f>
        <v>0</v>
      </c>
      <c r="V29" s="39">
        <f t="shared" ref="V29:V33" si="32">B29*P29+(B29*S29*$B$6/10000)</f>
        <v>0</v>
      </c>
      <c r="W29" s="39"/>
      <c r="X29" s="41"/>
      <c r="Y29" s="39">
        <f t="shared" ref="Y29:Y33" si="33">(B29*Q29)</f>
        <v>0</v>
      </c>
      <c r="Z29" s="39">
        <f t="shared" ref="Z29:Z33" si="34">(B29*R29)</f>
        <v>0</v>
      </c>
      <c r="AA29" s="39">
        <f t="shared" ref="AA29:AA33" si="35">(B29*S29)</f>
        <v>0</v>
      </c>
      <c r="AB29" s="42"/>
    </row>
    <row r="30" spans="1:28" x14ac:dyDescent="0.35">
      <c r="A30" s="70" t="s">
        <v>116</v>
      </c>
      <c r="B30" s="83"/>
      <c r="C30" s="60"/>
      <c r="D30" s="59"/>
      <c r="E30" s="59"/>
      <c r="F30" s="59"/>
      <c r="G30" s="80"/>
      <c r="H30" s="80"/>
      <c r="I30" s="82"/>
      <c r="J30" s="80"/>
      <c r="K30" s="74"/>
      <c r="L30" s="74"/>
      <c r="M30" s="74"/>
      <c r="N30" s="64"/>
      <c r="O30" s="64"/>
      <c r="P30" s="47">
        <v>0</v>
      </c>
      <c r="Q30" s="50"/>
      <c r="R30" s="50"/>
      <c r="S30" s="47">
        <v>0</v>
      </c>
      <c r="T30" s="39">
        <f t="shared" si="30"/>
        <v>0</v>
      </c>
      <c r="U30" s="39">
        <f t="shared" si="31"/>
        <v>0</v>
      </c>
      <c r="V30" s="39">
        <f t="shared" si="32"/>
        <v>0</v>
      </c>
      <c r="W30" s="39"/>
      <c r="X30" s="41"/>
      <c r="Y30" s="39">
        <f t="shared" si="33"/>
        <v>0</v>
      </c>
      <c r="Z30" s="39">
        <f t="shared" si="34"/>
        <v>0</v>
      </c>
      <c r="AA30" s="39">
        <f t="shared" si="35"/>
        <v>0</v>
      </c>
      <c r="AB30" s="42"/>
    </row>
    <row r="31" spans="1:28" x14ac:dyDescent="0.35">
      <c r="A31" s="70" t="s">
        <v>117</v>
      </c>
      <c r="B31" s="83"/>
      <c r="C31" s="60"/>
      <c r="D31" s="59"/>
      <c r="E31" s="59"/>
      <c r="F31" s="59"/>
      <c r="G31" s="80"/>
      <c r="H31" s="80"/>
      <c r="I31" s="82"/>
      <c r="J31" s="80"/>
      <c r="K31" s="74"/>
      <c r="L31" s="74"/>
      <c r="M31" s="74"/>
      <c r="N31" s="64"/>
      <c r="O31" s="64"/>
      <c r="P31" s="47">
        <v>0</v>
      </c>
      <c r="Q31" s="50"/>
      <c r="R31" s="50"/>
      <c r="S31" s="47">
        <v>0</v>
      </c>
      <c r="T31" s="39">
        <f t="shared" si="30"/>
        <v>0</v>
      </c>
      <c r="U31" s="39">
        <f t="shared" si="31"/>
        <v>0</v>
      </c>
      <c r="V31" s="39">
        <f t="shared" si="32"/>
        <v>0</v>
      </c>
      <c r="W31" s="39"/>
      <c r="X31" s="41"/>
      <c r="Y31" s="39">
        <f t="shared" si="33"/>
        <v>0</v>
      </c>
      <c r="Z31" s="39">
        <f t="shared" si="34"/>
        <v>0</v>
      </c>
      <c r="AA31" s="39">
        <f t="shared" si="35"/>
        <v>0</v>
      </c>
      <c r="AB31" s="42"/>
    </row>
    <row r="32" spans="1:28" x14ac:dyDescent="0.35">
      <c r="A32" s="70" t="s">
        <v>118</v>
      </c>
      <c r="B32" s="83"/>
      <c r="C32" s="60"/>
      <c r="D32" s="59"/>
      <c r="E32" s="59"/>
      <c r="F32" s="59"/>
      <c r="G32" s="80"/>
      <c r="H32" s="80"/>
      <c r="I32" s="82"/>
      <c r="J32" s="80"/>
      <c r="K32" s="74"/>
      <c r="L32" s="74"/>
      <c r="M32" s="74"/>
      <c r="N32" s="64"/>
      <c r="O32" s="64"/>
      <c r="P32" s="47">
        <v>0</v>
      </c>
      <c r="Q32" s="50"/>
      <c r="R32" s="50"/>
      <c r="S32" s="47">
        <v>0</v>
      </c>
      <c r="T32" s="39">
        <f t="shared" si="30"/>
        <v>0</v>
      </c>
      <c r="U32" s="39">
        <f t="shared" si="31"/>
        <v>0</v>
      </c>
      <c r="V32" s="39">
        <f t="shared" si="32"/>
        <v>0</v>
      </c>
      <c r="W32" s="39"/>
      <c r="X32" s="41"/>
      <c r="Y32" s="39">
        <f t="shared" si="33"/>
        <v>0</v>
      </c>
      <c r="Z32" s="39">
        <f t="shared" si="34"/>
        <v>0</v>
      </c>
      <c r="AA32" s="39">
        <f t="shared" si="35"/>
        <v>0</v>
      </c>
      <c r="AB32" s="42"/>
    </row>
    <row r="33" spans="1:28" x14ac:dyDescent="0.35">
      <c r="A33" s="70" t="s">
        <v>114</v>
      </c>
      <c r="B33" s="83"/>
      <c r="C33" s="60"/>
      <c r="D33" s="59"/>
      <c r="E33" s="59"/>
      <c r="F33" s="59"/>
      <c r="G33" s="80"/>
      <c r="H33" s="80"/>
      <c r="I33" s="82"/>
      <c r="J33" s="80"/>
      <c r="K33" s="74"/>
      <c r="L33" s="74"/>
      <c r="M33" s="74"/>
      <c r="N33" s="64"/>
      <c r="O33" s="64"/>
      <c r="P33" s="47">
        <v>0</v>
      </c>
      <c r="Q33" s="50"/>
      <c r="R33" s="50"/>
      <c r="S33" s="47">
        <v>0</v>
      </c>
      <c r="T33" s="39">
        <f t="shared" si="30"/>
        <v>0</v>
      </c>
      <c r="U33" s="39">
        <f t="shared" si="31"/>
        <v>0</v>
      </c>
      <c r="V33" s="39">
        <f t="shared" si="32"/>
        <v>0</v>
      </c>
      <c r="W33" s="39"/>
      <c r="X33" s="41"/>
      <c r="Y33" s="39">
        <f t="shared" si="33"/>
        <v>0</v>
      </c>
      <c r="Z33" s="39">
        <f t="shared" si="34"/>
        <v>0</v>
      </c>
      <c r="AA33" s="39">
        <f t="shared" si="35"/>
        <v>0</v>
      </c>
      <c r="AB33" s="42"/>
    </row>
    <row r="34" spans="1:28" x14ac:dyDescent="0.35">
      <c r="A34" s="70" t="s">
        <v>119</v>
      </c>
      <c r="B34" s="83"/>
      <c r="C34" s="60"/>
      <c r="D34" s="59"/>
      <c r="E34" s="59"/>
      <c r="F34" s="59"/>
      <c r="G34" s="80"/>
      <c r="H34" s="80"/>
      <c r="I34" s="82"/>
      <c r="J34" s="80"/>
      <c r="K34" s="74"/>
      <c r="L34" s="74"/>
      <c r="M34" s="74"/>
      <c r="N34" s="64"/>
      <c r="O34" s="64"/>
      <c r="P34" s="47">
        <v>0</v>
      </c>
      <c r="Q34" s="50"/>
      <c r="R34" s="50"/>
      <c r="S34" s="47">
        <v>0</v>
      </c>
      <c r="T34" s="39">
        <f t="shared" ref="T34" si="36">B34*N34+(B34*Q34*$B$6/10000)</f>
        <v>0</v>
      </c>
      <c r="U34" s="39">
        <f t="shared" ref="U34" si="37">B34*O34+(B34*R34*$B$6/10000)</f>
        <v>0</v>
      </c>
      <c r="V34" s="39">
        <f t="shared" ref="V34" si="38">B34*P34+(B34*S34*$B$6/10000)</f>
        <v>0</v>
      </c>
      <c r="W34" s="39"/>
      <c r="X34" s="41"/>
      <c r="Y34" s="39">
        <f t="shared" ref="Y34" si="39">(B34*Q34)</f>
        <v>0</v>
      </c>
      <c r="Z34" s="39">
        <f t="shared" ref="Z34" si="40">(B34*R34)</f>
        <v>0</v>
      </c>
      <c r="AA34" s="39">
        <f t="shared" ref="AA34" si="41">(B34*S34)</f>
        <v>0</v>
      </c>
      <c r="AB34" s="42"/>
    </row>
  </sheetData>
  <sheetProtection algorithmName="SHA-512" hashValue="0b8mBLWS0b9INE9B9HzE0JTkRxK+K+3go8nhYMwsYu8BKzd+ReluLH30V62GsueDpJH/6exZP0iQP7AqtFFNHQ==" saltValue="baHAdV/NYs6Owcm4vWbCTQ==" spinCount="100000" sheet="1" objects="1" scenarios="1" selectLockedCells="1"/>
  <mergeCells count="4">
    <mergeCell ref="B2:D2"/>
    <mergeCell ref="L3:N3"/>
    <mergeCell ref="N10:P10"/>
    <mergeCell ref="Q10:S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F0287-D449-4682-A084-C94272019B7D}">
  <sheetPr>
    <tabColor rgb="FFFFFF00"/>
  </sheetPr>
  <dimension ref="A1:L77"/>
  <sheetViews>
    <sheetView workbookViewId="0">
      <selection activeCell="G37" sqref="G37"/>
    </sheetView>
  </sheetViews>
  <sheetFormatPr defaultRowHeight="14.5" x14ac:dyDescent="0.35"/>
  <cols>
    <col min="1" max="1" width="23.36328125" customWidth="1"/>
    <col min="2" max="2" width="12.6328125" customWidth="1"/>
    <col min="3" max="3" width="13" customWidth="1"/>
    <col min="5" max="5" width="17.36328125" customWidth="1"/>
    <col min="6" max="6" width="14.453125" bestFit="1" customWidth="1"/>
    <col min="7" max="7" width="18.81640625" bestFit="1" customWidth="1"/>
    <col min="10" max="10" width="10.81640625" customWidth="1"/>
    <col min="11" max="11" width="11.90625" bestFit="1" customWidth="1"/>
    <col min="12" max="12" width="17" customWidth="1"/>
  </cols>
  <sheetData>
    <row r="1" spans="1:12" ht="15" thickBot="1" x14ac:dyDescent="0.4">
      <c r="A1" s="86" t="s">
        <v>55</v>
      </c>
      <c r="D1" s="87"/>
      <c r="E1" s="180" t="s">
        <v>103</v>
      </c>
      <c r="F1" s="180" t="s">
        <v>104</v>
      </c>
      <c r="H1" s="87"/>
      <c r="I1" s="88"/>
      <c r="J1" s="89"/>
      <c r="K1" s="87"/>
      <c r="L1" s="90" t="s">
        <v>56</v>
      </c>
    </row>
    <row r="2" spans="1:12" ht="15" thickBot="1" x14ac:dyDescent="0.4">
      <c r="A2" s="91"/>
      <c r="D2" s="87"/>
      <c r="E2" s="181" t="s">
        <v>57</v>
      </c>
      <c r="F2" s="181" t="s">
        <v>57</v>
      </c>
      <c r="H2" s="87"/>
      <c r="I2" s="88"/>
      <c r="J2" s="89"/>
      <c r="K2" s="87"/>
      <c r="L2" s="90" t="s">
        <v>58</v>
      </c>
    </row>
    <row r="3" spans="1:12" x14ac:dyDescent="0.35">
      <c r="A3" s="92" t="s">
        <v>59</v>
      </c>
      <c r="D3" s="87"/>
      <c r="E3" s="169">
        <v>185000</v>
      </c>
      <c r="F3" s="169">
        <v>410000</v>
      </c>
      <c r="H3" s="87"/>
      <c r="I3" s="88"/>
      <c r="J3" s="89"/>
      <c r="K3" s="87"/>
      <c r="L3" s="90"/>
    </row>
    <row r="4" spans="1:12" x14ac:dyDescent="0.35">
      <c r="A4" s="93" t="s">
        <v>60</v>
      </c>
      <c r="D4" s="94"/>
      <c r="E4" s="170">
        <v>49000</v>
      </c>
      <c r="F4" s="170">
        <v>39000</v>
      </c>
      <c r="H4" s="94"/>
      <c r="I4" s="94"/>
      <c r="J4" s="94"/>
      <c r="K4" s="94"/>
      <c r="L4" s="90"/>
    </row>
    <row r="5" spans="1:12" ht="51" x14ac:dyDescent="0.35">
      <c r="A5" s="95" t="s">
        <v>61</v>
      </c>
      <c r="D5" s="94"/>
      <c r="E5" s="171">
        <v>1000</v>
      </c>
      <c r="F5" s="171">
        <v>1000</v>
      </c>
      <c r="H5" s="33"/>
      <c r="I5" s="94"/>
      <c r="J5" s="94"/>
      <c r="K5" s="94"/>
      <c r="L5" s="90"/>
    </row>
    <row r="6" spans="1:12" ht="15" thickBot="1" x14ac:dyDescent="0.4">
      <c r="A6" s="97" t="s">
        <v>62</v>
      </c>
      <c r="D6" s="94"/>
      <c r="E6" s="172">
        <f>SUM(E3:E5)</f>
        <v>235000</v>
      </c>
      <c r="F6" s="172">
        <f>SUM(F3:F5)</f>
        <v>450000</v>
      </c>
      <c r="H6" s="33"/>
      <c r="I6" s="94"/>
      <c r="J6" s="94"/>
      <c r="K6" s="94"/>
      <c r="L6" s="90"/>
    </row>
    <row r="7" spans="1:12" ht="15" thickBot="1" x14ac:dyDescent="0.4">
      <c r="E7" s="225" t="s">
        <v>123</v>
      </c>
      <c r="F7" s="226"/>
      <c r="G7" s="178" t="s">
        <v>124</v>
      </c>
    </row>
    <row r="8" spans="1:12" x14ac:dyDescent="0.35">
      <c r="A8" s="197" t="s">
        <v>75</v>
      </c>
      <c r="B8" s="198"/>
      <c r="C8" s="198"/>
      <c r="D8" s="201"/>
      <c r="E8" s="166">
        <v>4</v>
      </c>
      <c r="F8" s="167">
        <v>1</v>
      </c>
      <c r="G8" s="179">
        <f>E8*E6+F8*F6</f>
        <v>1390000</v>
      </c>
      <c r="H8" s="33"/>
      <c r="I8" s="94"/>
      <c r="J8" s="94"/>
      <c r="K8" s="94"/>
      <c r="L8" s="90"/>
    </row>
    <row r="9" spans="1:12" ht="15" thickBot="1" x14ac:dyDescent="0.4">
      <c r="A9" s="205" t="s">
        <v>78</v>
      </c>
      <c r="B9" s="206"/>
      <c r="C9" s="206"/>
      <c r="D9" s="207"/>
      <c r="E9" s="168">
        <v>2</v>
      </c>
      <c r="F9" s="167">
        <v>3</v>
      </c>
      <c r="G9" s="179">
        <f>E9*E6+F9*F6</f>
        <v>1820000</v>
      </c>
      <c r="H9" s="87"/>
      <c r="I9" s="88"/>
      <c r="J9" s="89"/>
      <c r="K9" s="87"/>
      <c r="L9" s="87"/>
    </row>
    <row r="10" spans="1:12" x14ac:dyDescent="0.35">
      <c r="A10" s="197" t="s">
        <v>122</v>
      </c>
      <c r="B10" s="198"/>
      <c r="C10" s="198"/>
      <c r="D10" s="198"/>
      <c r="E10" s="168">
        <v>19</v>
      </c>
      <c r="F10" s="96"/>
      <c r="G10" s="179">
        <f>E10*E3</f>
        <v>3515000</v>
      </c>
      <c r="H10" s="87"/>
      <c r="I10" s="88"/>
      <c r="J10" s="89"/>
      <c r="K10" s="87"/>
      <c r="L10" s="87"/>
    </row>
    <row r="11" spans="1:12" ht="15" thickBot="1" x14ac:dyDescent="0.4">
      <c r="A11" s="210" t="s">
        <v>84</v>
      </c>
      <c r="B11" s="211"/>
      <c r="C11" s="211"/>
      <c r="D11" s="211"/>
      <c r="E11" s="168">
        <v>23</v>
      </c>
      <c r="F11" s="167">
        <v>6</v>
      </c>
      <c r="G11" s="179">
        <f>E11*E6+F11*F6</f>
        <v>8105000</v>
      </c>
      <c r="H11" s="87"/>
      <c r="I11" s="88"/>
      <c r="J11" s="89"/>
      <c r="K11" s="87"/>
      <c r="L11" s="87"/>
    </row>
    <row r="12" spans="1:12" ht="15.5" x14ac:dyDescent="0.35">
      <c r="A12" s="214" t="s">
        <v>86</v>
      </c>
      <c r="B12" s="215"/>
      <c r="C12" s="215"/>
      <c r="D12" s="215"/>
      <c r="E12" s="168">
        <v>23</v>
      </c>
      <c r="F12" s="167">
        <v>6</v>
      </c>
      <c r="G12" s="179">
        <f>E12*E6+F12*F6</f>
        <v>8105000</v>
      </c>
      <c r="H12" s="87"/>
      <c r="I12" s="88"/>
      <c r="J12" s="89"/>
      <c r="K12" s="87"/>
      <c r="L12" s="87"/>
    </row>
    <row r="13" spans="1:12" x14ac:dyDescent="0.35">
      <c r="A13" s="216" t="s">
        <v>87</v>
      </c>
      <c r="B13" s="217"/>
      <c r="C13" s="217"/>
      <c r="D13" s="217"/>
      <c r="E13" s="168">
        <v>3</v>
      </c>
      <c r="F13" s="167">
        <v>1</v>
      </c>
      <c r="G13" s="179">
        <f>E13*E6+F13*F6</f>
        <v>1155000</v>
      </c>
      <c r="H13" s="87"/>
      <c r="I13" s="88"/>
      <c r="J13" s="89"/>
      <c r="K13" s="87"/>
      <c r="L13" s="87"/>
    </row>
    <row r="14" spans="1:12" x14ac:dyDescent="0.35">
      <c r="A14" s="208" t="s">
        <v>88</v>
      </c>
      <c r="B14" s="209"/>
      <c r="C14" s="209"/>
      <c r="D14" s="209"/>
      <c r="E14" s="168">
        <v>2</v>
      </c>
      <c r="F14" s="167">
        <v>1</v>
      </c>
      <c r="G14" s="179">
        <f>E14*E6+F14*F6</f>
        <v>920000</v>
      </c>
      <c r="H14" s="87"/>
      <c r="I14" s="88"/>
      <c r="J14" s="89"/>
      <c r="K14" s="87"/>
      <c r="L14" s="87"/>
    </row>
    <row r="15" spans="1:12" x14ac:dyDescent="0.35">
      <c r="A15" s="216" t="s">
        <v>89</v>
      </c>
      <c r="B15" s="217"/>
      <c r="C15" s="217"/>
      <c r="D15" s="217"/>
      <c r="E15" s="168">
        <v>22</v>
      </c>
      <c r="F15" s="167">
        <v>5</v>
      </c>
      <c r="G15" s="179">
        <f>E15*E6+F15*F6</f>
        <v>7420000</v>
      </c>
      <c r="H15" s="87"/>
      <c r="I15" s="88"/>
      <c r="J15" s="89"/>
      <c r="K15" s="87"/>
      <c r="L15" s="87"/>
    </row>
    <row r="16" spans="1:12" ht="15" thickBot="1" x14ac:dyDescent="0.4">
      <c r="A16" s="218" t="s">
        <v>90</v>
      </c>
      <c r="B16" s="219"/>
      <c r="C16" s="219"/>
      <c r="D16" s="219"/>
      <c r="E16" s="168">
        <v>16</v>
      </c>
      <c r="F16" s="167">
        <v>10</v>
      </c>
      <c r="G16" s="179">
        <f>E16*E6+F16*F6</f>
        <v>8260000</v>
      </c>
      <c r="H16" s="87"/>
      <c r="I16" s="88"/>
      <c r="J16" s="89"/>
      <c r="K16" s="87"/>
      <c r="L16" s="87"/>
    </row>
    <row r="17" spans="1:12" x14ac:dyDescent="0.35">
      <c r="A17" s="165"/>
      <c r="B17" s="165"/>
      <c r="C17" s="165"/>
      <c r="D17" s="165"/>
      <c r="E17" s="87"/>
      <c r="F17" s="96"/>
      <c r="G17" s="96"/>
      <c r="H17" s="87"/>
      <c r="I17" s="88"/>
      <c r="J17" s="89"/>
      <c r="K17" s="87"/>
      <c r="L17" s="87"/>
    </row>
    <row r="18" spans="1:12" x14ac:dyDescent="0.35">
      <c r="A18" s="87" t="s">
        <v>63</v>
      </c>
      <c r="B18" s="94"/>
      <c r="C18" s="94"/>
      <c r="D18" s="94"/>
      <c r="E18" s="94"/>
      <c r="F18" s="96"/>
      <c r="G18" s="96"/>
      <c r="H18" s="87"/>
      <c r="I18" s="94"/>
      <c r="J18" s="94"/>
      <c r="K18" s="94"/>
      <c r="L18" s="94"/>
    </row>
    <row r="19" spans="1:12" ht="15" thickBot="1" x14ac:dyDescent="0.4">
      <c r="A19" t="s">
        <v>143</v>
      </c>
      <c r="B19" s="33"/>
      <c r="C19" s="99"/>
      <c r="D19" s="99"/>
      <c r="E19" s="99"/>
      <c r="F19" s="94"/>
      <c r="G19" s="98"/>
      <c r="H19" s="94"/>
      <c r="I19" s="94"/>
      <c r="J19" s="94"/>
      <c r="K19" s="94"/>
      <c r="L19" s="94"/>
    </row>
    <row r="20" spans="1:12" ht="16" thickBot="1" x14ac:dyDescent="0.4">
      <c r="A20" s="192" t="s">
        <v>140</v>
      </c>
      <c r="B20" s="192"/>
      <c r="C20" s="192"/>
      <c r="D20" s="192"/>
      <c r="E20" s="236" t="s">
        <v>56</v>
      </c>
      <c r="F20" s="237"/>
      <c r="G20" s="94" t="s">
        <v>141</v>
      </c>
      <c r="H20" s="94"/>
      <c r="I20" s="94"/>
      <c r="J20" s="94"/>
      <c r="K20" s="94"/>
      <c r="L20" s="94"/>
    </row>
    <row r="21" spans="1:12" ht="15" customHeight="1" thickBot="1" x14ac:dyDescent="0.4">
      <c r="A21" s="192" t="s">
        <v>139</v>
      </c>
      <c r="B21" s="192"/>
      <c r="C21" s="192"/>
      <c r="D21" s="192"/>
      <c r="E21" s="236" t="s">
        <v>56</v>
      </c>
      <c r="F21" s="237"/>
      <c r="G21" s="94" t="s">
        <v>142</v>
      </c>
      <c r="H21" s="94"/>
      <c r="I21" s="94"/>
      <c r="J21" s="94"/>
      <c r="K21" s="94"/>
      <c r="L21" s="94"/>
    </row>
    <row r="22" spans="1:12" x14ac:dyDescent="0.35">
      <c r="A22" s="33"/>
      <c r="B22" s="33"/>
      <c r="C22" s="33"/>
      <c r="D22" s="33"/>
      <c r="E22" s="94"/>
      <c r="F22" s="94"/>
      <c r="G22" s="94"/>
      <c r="H22" s="94"/>
      <c r="I22" s="94"/>
      <c r="J22" s="94"/>
      <c r="K22" s="94"/>
      <c r="L22" s="94"/>
    </row>
    <row r="23" spans="1:12" ht="15" thickBot="1" x14ac:dyDescent="0.4">
      <c r="A23" s="86" t="s">
        <v>64</v>
      </c>
      <c r="B23" s="100"/>
      <c r="C23" s="101"/>
      <c r="D23" s="101"/>
      <c r="E23" s="101"/>
      <c r="F23" s="101"/>
      <c r="G23" s="101"/>
      <c r="H23" s="101"/>
      <c r="I23" s="101"/>
      <c r="J23" s="101"/>
      <c r="K23" s="101"/>
      <c r="L23" s="101"/>
    </row>
    <row r="24" spans="1:12" ht="15" thickBot="1" x14ac:dyDescent="0.4">
      <c r="A24" s="101"/>
      <c r="B24" s="100"/>
      <c r="C24" s="101"/>
      <c r="D24" s="101"/>
      <c r="E24" s="101"/>
      <c r="F24" s="101"/>
      <c r="G24" s="101"/>
      <c r="H24" s="101"/>
      <c r="I24" s="101"/>
      <c r="J24" s="193" t="s">
        <v>65</v>
      </c>
      <c r="K24" s="102"/>
      <c r="L24" s="195" t="s">
        <v>66</v>
      </c>
    </row>
    <row r="25" spans="1:12" ht="15" thickBot="1" x14ac:dyDescent="0.4">
      <c r="A25" s="101"/>
      <c r="B25" s="103"/>
      <c r="C25" s="103"/>
      <c r="D25" s="103"/>
      <c r="E25" s="103"/>
      <c r="F25" s="104"/>
      <c r="G25" s="105" t="s">
        <v>21</v>
      </c>
      <c r="H25" s="101"/>
      <c r="I25" s="101"/>
      <c r="J25" s="194"/>
      <c r="K25" s="106"/>
      <c r="L25" s="196"/>
    </row>
    <row r="26" spans="1:12" x14ac:dyDescent="0.35">
      <c r="A26" s="107"/>
      <c r="B26" s="197" t="s">
        <v>67</v>
      </c>
      <c r="C26" s="198"/>
      <c r="D26" s="198"/>
      <c r="E26" s="198"/>
      <c r="F26" s="108" t="s">
        <v>68</v>
      </c>
      <c r="G26" s="109">
        <v>0</v>
      </c>
      <c r="H26" s="110"/>
      <c r="I26" s="101"/>
      <c r="J26" s="177">
        <v>1</v>
      </c>
      <c r="K26" s="111"/>
      <c r="L26" s="112">
        <f>G26*J26</f>
        <v>0</v>
      </c>
    </row>
    <row r="27" spans="1:12" ht="15" thickBot="1" x14ac:dyDescent="0.4">
      <c r="A27" s="101"/>
      <c r="B27" s="199" t="s">
        <v>69</v>
      </c>
      <c r="C27" s="200"/>
      <c r="D27" s="200"/>
      <c r="E27" s="200"/>
      <c r="F27" s="113" t="s">
        <v>70</v>
      </c>
      <c r="G27" s="114">
        <v>0</v>
      </c>
      <c r="H27" s="110"/>
      <c r="I27" s="101"/>
      <c r="J27" s="173">
        <v>48</v>
      </c>
      <c r="K27" s="115"/>
      <c r="L27" s="116">
        <f>G27*J27</f>
        <v>0</v>
      </c>
    </row>
    <row r="28" spans="1:12" ht="15" thickBot="1" x14ac:dyDescent="0.4">
      <c r="A28" s="101"/>
      <c r="B28" s="101"/>
      <c r="C28" s="101"/>
      <c r="D28" s="101"/>
      <c r="E28" s="101"/>
      <c r="F28" s="101"/>
      <c r="G28" s="101"/>
      <c r="H28" s="101"/>
      <c r="I28" s="101"/>
      <c r="J28" s="117"/>
      <c r="K28" s="118" t="s">
        <v>71</v>
      </c>
      <c r="L28" s="119">
        <f>SUM(L26:L27)</f>
        <v>0</v>
      </c>
    </row>
    <row r="29" spans="1:12" ht="15" thickBot="1" x14ac:dyDescent="0.4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</row>
    <row r="30" spans="1:12" ht="15" thickBot="1" x14ac:dyDescent="0.4">
      <c r="A30" s="94"/>
      <c r="B30" s="94"/>
      <c r="C30" s="94"/>
      <c r="D30" s="94"/>
      <c r="E30" s="94"/>
      <c r="F30" s="94"/>
      <c r="G30" s="94"/>
      <c r="H30" s="94"/>
      <c r="I30" s="94"/>
      <c r="J30" s="193" t="s">
        <v>65</v>
      </c>
      <c r="K30" s="120"/>
      <c r="L30" s="195" t="s">
        <v>66</v>
      </c>
    </row>
    <row r="31" spans="1:12" ht="15" thickBot="1" x14ac:dyDescent="0.4">
      <c r="A31" s="94"/>
      <c r="B31" s="121"/>
      <c r="C31" s="122"/>
      <c r="D31" s="122"/>
      <c r="E31" s="122"/>
      <c r="F31" s="122" t="s">
        <v>21</v>
      </c>
      <c r="G31" s="123" t="s">
        <v>72</v>
      </c>
      <c r="H31" s="94"/>
      <c r="I31" s="94"/>
      <c r="J31" s="194"/>
      <c r="K31" s="124" t="s">
        <v>73</v>
      </c>
      <c r="L31" s="196"/>
    </row>
    <row r="32" spans="1:12" x14ac:dyDescent="0.35">
      <c r="A32" s="87" t="s">
        <v>74</v>
      </c>
      <c r="B32" s="197" t="s">
        <v>75</v>
      </c>
      <c r="C32" s="198"/>
      <c r="D32" s="198"/>
      <c r="E32" s="201"/>
      <c r="F32" s="125">
        <v>0</v>
      </c>
      <c r="G32" s="109">
        <v>0</v>
      </c>
      <c r="H32" s="126"/>
      <c r="I32" s="126"/>
      <c r="J32" s="174">
        <v>5</v>
      </c>
      <c r="K32" s="127">
        <f>G8</f>
        <v>1390000</v>
      </c>
      <c r="L32" s="112">
        <f t="shared" ref="L32:L37" si="0">(J32*F32)+((K32/1000)*G32)</f>
        <v>0</v>
      </c>
    </row>
    <row r="33" spans="1:12" x14ac:dyDescent="0.35">
      <c r="A33" s="94" t="s">
        <v>76</v>
      </c>
      <c r="B33" s="202" t="s">
        <v>77</v>
      </c>
      <c r="C33" s="203"/>
      <c r="D33" s="203"/>
      <c r="E33" s="204"/>
      <c r="F33" s="128">
        <v>0</v>
      </c>
      <c r="G33" s="129">
        <v>0</v>
      </c>
      <c r="H33" s="126"/>
      <c r="I33" s="126"/>
      <c r="J33" s="175">
        <v>0</v>
      </c>
      <c r="K33" s="130">
        <f>$E$6*J33</f>
        <v>0</v>
      </c>
      <c r="L33" s="131">
        <f t="shared" si="0"/>
        <v>0</v>
      </c>
    </row>
    <row r="34" spans="1:12" x14ac:dyDescent="0.35">
      <c r="A34" s="94"/>
      <c r="B34" s="205" t="s">
        <v>78</v>
      </c>
      <c r="C34" s="206"/>
      <c r="D34" s="206"/>
      <c r="E34" s="207"/>
      <c r="F34" s="128">
        <v>0</v>
      </c>
      <c r="G34" s="129">
        <v>0</v>
      </c>
      <c r="H34" s="126"/>
      <c r="I34" s="126"/>
      <c r="J34" s="175">
        <v>5</v>
      </c>
      <c r="K34" s="130">
        <f>G9</f>
        <v>1820000</v>
      </c>
      <c r="L34" s="131">
        <f t="shared" si="0"/>
        <v>0</v>
      </c>
    </row>
    <row r="35" spans="1:12" x14ac:dyDescent="0.35">
      <c r="A35" s="94"/>
      <c r="B35" s="202" t="s">
        <v>79</v>
      </c>
      <c r="C35" s="203"/>
      <c r="D35" s="203"/>
      <c r="E35" s="204"/>
      <c r="F35" s="128">
        <v>0</v>
      </c>
      <c r="G35" s="129">
        <v>0</v>
      </c>
      <c r="H35" s="126"/>
      <c r="I35" s="126"/>
      <c r="J35" s="175">
        <v>0</v>
      </c>
      <c r="K35" s="130">
        <f>$E$6*J35</f>
        <v>0</v>
      </c>
      <c r="L35" s="131">
        <f t="shared" si="0"/>
        <v>0</v>
      </c>
    </row>
    <row r="36" spans="1:12" x14ac:dyDescent="0.35">
      <c r="A36" s="94"/>
      <c r="B36" s="202" t="s">
        <v>80</v>
      </c>
      <c r="C36" s="203"/>
      <c r="D36" s="203"/>
      <c r="E36" s="204"/>
      <c r="F36" s="128">
        <v>0</v>
      </c>
      <c r="G36" s="129">
        <v>0</v>
      </c>
      <c r="H36" s="126"/>
      <c r="I36" s="126"/>
      <c r="J36" s="175">
        <v>0</v>
      </c>
      <c r="K36" s="130">
        <f>$E$6*J36</f>
        <v>0</v>
      </c>
      <c r="L36" s="131">
        <f t="shared" si="0"/>
        <v>0</v>
      </c>
    </row>
    <row r="37" spans="1:12" ht="15" thickBot="1" x14ac:dyDescent="0.4">
      <c r="A37" s="94"/>
      <c r="B37" s="189" t="s">
        <v>81</v>
      </c>
      <c r="C37" s="190"/>
      <c r="D37" s="190"/>
      <c r="E37" s="191"/>
      <c r="F37" s="132">
        <v>0</v>
      </c>
      <c r="G37" s="114">
        <v>0</v>
      </c>
      <c r="H37" s="126"/>
      <c r="I37" s="126"/>
      <c r="J37" s="173">
        <v>0</v>
      </c>
      <c r="K37" s="133">
        <f>$E$6*J37</f>
        <v>0</v>
      </c>
      <c r="L37" s="116">
        <f t="shared" si="0"/>
        <v>0</v>
      </c>
    </row>
    <row r="38" spans="1:12" ht="15" thickBot="1" x14ac:dyDescent="0.4">
      <c r="A38" s="94"/>
      <c r="B38" s="94"/>
      <c r="C38" s="134"/>
      <c r="D38" s="134"/>
      <c r="E38" s="134"/>
      <c r="F38" s="94"/>
      <c r="G38" s="94"/>
      <c r="H38" s="94"/>
      <c r="I38" s="94"/>
      <c r="J38" s="135"/>
      <c r="K38" s="118" t="s">
        <v>71</v>
      </c>
      <c r="L38" s="119">
        <f>SUM(L32:L37)</f>
        <v>0</v>
      </c>
    </row>
    <row r="39" spans="1:12" x14ac:dyDescent="0.35">
      <c r="A39" s="94"/>
      <c r="B39" s="94"/>
      <c r="C39" s="134"/>
      <c r="D39" s="134"/>
      <c r="E39" s="134"/>
      <c r="F39" s="94"/>
      <c r="G39" s="94"/>
      <c r="H39" s="94"/>
      <c r="I39" s="94"/>
      <c r="J39" s="94"/>
      <c r="K39" s="136"/>
      <c r="L39" s="126"/>
    </row>
    <row r="40" spans="1:12" ht="15" thickBot="1" x14ac:dyDescent="0.4">
      <c r="A40" s="86" t="s">
        <v>82</v>
      </c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</row>
    <row r="41" spans="1:12" ht="15" thickBot="1" x14ac:dyDescent="0.4">
      <c r="A41" s="101"/>
      <c r="B41" s="100"/>
      <c r="C41" s="101"/>
      <c r="D41" s="101"/>
      <c r="E41" s="101"/>
      <c r="F41" s="101"/>
      <c r="G41" s="101"/>
      <c r="H41" s="101"/>
      <c r="I41" s="101"/>
      <c r="J41" s="193" t="s">
        <v>65</v>
      </c>
      <c r="K41" s="102"/>
      <c r="L41" s="195" t="s">
        <v>66</v>
      </c>
    </row>
    <row r="42" spans="1:12" ht="15" thickBot="1" x14ac:dyDescent="0.4">
      <c r="A42" s="94"/>
      <c r="B42" s="121"/>
      <c r="C42" s="122"/>
      <c r="D42" s="122"/>
      <c r="E42" s="122"/>
      <c r="F42" s="122" t="s">
        <v>21</v>
      </c>
      <c r="G42" s="123" t="s">
        <v>72</v>
      </c>
      <c r="H42" s="101"/>
      <c r="I42" s="101"/>
      <c r="J42" s="194"/>
      <c r="K42" s="106"/>
      <c r="L42" s="196"/>
    </row>
    <row r="43" spans="1:12" x14ac:dyDescent="0.35">
      <c r="A43" s="107"/>
      <c r="B43" s="197" t="s">
        <v>83</v>
      </c>
      <c r="C43" s="198"/>
      <c r="D43" s="198"/>
      <c r="E43" s="198"/>
      <c r="F43" s="125">
        <v>0</v>
      </c>
      <c r="G43" s="109">
        <v>0</v>
      </c>
      <c r="H43" s="110"/>
      <c r="I43" s="101"/>
      <c r="J43" s="177">
        <v>19</v>
      </c>
      <c r="K43" s="130">
        <f>G10</f>
        <v>3515000</v>
      </c>
      <c r="L43" s="131">
        <f t="shared" ref="L43:L44" si="1">(J43*F43)+((K43/1000)*G43)</f>
        <v>0</v>
      </c>
    </row>
    <row r="44" spans="1:12" ht="15" thickBot="1" x14ac:dyDescent="0.4">
      <c r="A44" s="101"/>
      <c r="B44" s="210" t="s">
        <v>84</v>
      </c>
      <c r="C44" s="211"/>
      <c r="D44" s="211"/>
      <c r="E44" s="211"/>
      <c r="F44" s="128">
        <v>0</v>
      </c>
      <c r="G44" s="114">
        <v>0</v>
      </c>
      <c r="H44" s="110"/>
      <c r="I44" s="101"/>
      <c r="J44" s="173">
        <v>29</v>
      </c>
      <c r="K44" s="130">
        <f>G11</f>
        <v>8105000</v>
      </c>
      <c r="L44" s="131">
        <f t="shared" si="1"/>
        <v>0</v>
      </c>
    </row>
    <row r="45" spans="1:12" ht="15" thickBot="1" x14ac:dyDescent="0.4">
      <c r="A45" s="101"/>
      <c r="B45" s="101"/>
      <c r="C45" s="101"/>
      <c r="D45" s="101"/>
      <c r="E45" s="101"/>
      <c r="F45" s="101"/>
      <c r="G45" s="101"/>
      <c r="H45" s="101"/>
      <c r="I45" s="101"/>
      <c r="J45" s="117"/>
      <c r="K45" s="118" t="s">
        <v>71</v>
      </c>
      <c r="L45" s="119">
        <f>SUM(L43:L44)</f>
        <v>0</v>
      </c>
    </row>
    <row r="46" spans="1:12" x14ac:dyDescent="0.35">
      <c r="A46" s="137"/>
      <c r="B46" s="33"/>
      <c r="C46" s="33"/>
      <c r="D46" s="94"/>
      <c r="E46" s="94"/>
      <c r="F46" s="138"/>
      <c r="G46" s="94"/>
      <c r="H46" s="94"/>
      <c r="I46" s="94"/>
      <c r="J46" s="94"/>
      <c r="K46" s="94"/>
      <c r="L46" s="94"/>
    </row>
    <row r="47" spans="1:12" ht="15" thickBot="1" x14ac:dyDescent="0.4">
      <c r="A47" s="87" t="s">
        <v>85</v>
      </c>
      <c r="B47" s="33"/>
      <c r="C47" s="139"/>
      <c r="D47" s="140"/>
      <c r="E47" s="33"/>
      <c r="F47" s="33"/>
      <c r="G47" s="33"/>
      <c r="H47" s="94"/>
      <c r="I47" s="94"/>
      <c r="J47" s="141"/>
      <c r="K47" s="87"/>
      <c r="L47" s="141"/>
    </row>
    <row r="48" spans="1:12" ht="27" thickBot="1" x14ac:dyDescent="0.4">
      <c r="A48" s="94" t="s">
        <v>76</v>
      </c>
      <c r="B48" s="212"/>
      <c r="C48" s="213"/>
      <c r="D48" s="213"/>
      <c r="E48" s="213"/>
      <c r="F48" s="122" t="s">
        <v>21</v>
      </c>
      <c r="G48" s="123" t="s">
        <v>72</v>
      </c>
      <c r="H48" s="94"/>
      <c r="I48" s="94"/>
      <c r="J48" s="142" t="s">
        <v>65</v>
      </c>
      <c r="K48" s="143" t="s">
        <v>73</v>
      </c>
      <c r="L48" s="142" t="s">
        <v>66</v>
      </c>
    </row>
    <row r="49" spans="1:12" ht="15.5" x14ac:dyDescent="0.35">
      <c r="A49" s="94"/>
      <c r="B49" s="214" t="s">
        <v>86</v>
      </c>
      <c r="C49" s="215"/>
      <c r="D49" s="215"/>
      <c r="E49" s="215"/>
      <c r="F49" s="125">
        <v>0</v>
      </c>
      <c r="G49" s="109">
        <v>0</v>
      </c>
      <c r="H49" s="94"/>
      <c r="I49" s="94"/>
      <c r="J49" s="174">
        <v>29</v>
      </c>
      <c r="K49" s="127">
        <f>G12</f>
        <v>8105000</v>
      </c>
      <c r="L49" s="112">
        <f>(J49*F49)+((K49/1000)*G49)</f>
        <v>0</v>
      </c>
    </row>
    <row r="50" spans="1:12" x14ac:dyDescent="0.35">
      <c r="A50" s="94"/>
      <c r="B50" s="216" t="s">
        <v>87</v>
      </c>
      <c r="C50" s="217"/>
      <c r="D50" s="217"/>
      <c r="E50" s="217"/>
      <c r="F50" s="128">
        <v>0</v>
      </c>
      <c r="G50" s="128">
        <v>0</v>
      </c>
      <c r="H50" s="94"/>
      <c r="I50" s="144"/>
      <c r="J50" s="175">
        <v>4</v>
      </c>
      <c r="K50" s="145">
        <f>G13</f>
        <v>1155000</v>
      </c>
      <c r="L50" s="131">
        <f>(J50*F50)+((K50/1000)*G50)</f>
        <v>0</v>
      </c>
    </row>
    <row r="51" spans="1:12" x14ac:dyDescent="0.35">
      <c r="A51" s="94"/>
      <c r="B51" s="208" t="s">
        <v>88</v>
      </c>
      <c r="C51" s="209"/>
      <c r="D51" s="209"/>
      <c r="E51" s="209"/>
      <c r="F51" s="128">
        <v>0</v>
      </c>
      <c r="G51" s="128">
        <v>0</v>
      </c>
      <c r="H51" s="94"/>
      <c r="I51" s="144"/>
      <c r="J51" s="175">
        <v>3</v>
      </c>
      <c r="K51" s="145">
        <f>G14</f>
        <v>920000</v>
      </c>
      <c r="L51" s="131">
        <f>(J51*F51)+((K51/1000)*G51)</f>
        <v>0</v>
      </c>
    </row>
    <row r="52" spans="1:12" x14ac:dyDescent="0.35">
      <c r="A52" s="94"/>
      <c r="B52" s="216" t="s">
        <v>89</v>
      </c>
      <c r="C52" s="217"/>
      <c r="D52" s="217"/>
      <c r="E52" s="217"/>
      <c r="F52" s="128">
        <v>0</v>
      </c>
      <c r="G52" s="128">
        <v>0</v>
      </c>
      <c r="H52" s="94"/>
      <c r="I52" s="144"/>
      <c r="J52" s="176">
        <v>27</v>
      </c>
      <c r="K52" s="145">
        <f>G15</f>
        <v>7420000</v>
      </c>
      <c r="L52" s="131">
        <f>(J52*F52)+((K52/1000)*G52)</f>
        <v>0</v>
      </c>
    </row>
    <row r="53" spans="1:12" ht="15" thickBot="1" x14ac:dyDescent="0.4">
      <c r="A53" s="94"/>
      <c r="B53" s="218" t="s">
        <v>90</v>
      </c>
      <c r="C53" s="219"/>
      <c r="D53" s="219"/>
      <c r="E53" s="219"/>
      <c r="F53" s="128">
        <v>0</v>
      </c>
      <c r="G53" s="128">
        <v>0</v>
      </c>
      <c r="H53" s="94"/>
      <c r="I53" s="144"/>
      <c r="J53" s="173">
        <v>26</v>
      </c>
      <c r="K53" s="146">
        <f>G16</f>
        <v>8260000</v>
      </c>
      <c r="L53" s="116">
        <f>(J53*F53)+((K53/1000)*G53)</f>
        <v>0</v>
      </c>
    </row>
    <row r="54" spans="1:12" ht="15" thickBot="1" x14ac:dyDescent="0.4">
      <c r="A54" s="94"/>
      <c r="B54" s="94" t="s">
        <v>91</v>
      </c>
      <c r="C54" s="147"/>
      <c r="D54" s="147"/>
      <c r="E54" s="147"/>
      <c r="F54" s="147"/>
      <c r="G54" s="147"/>
      <c r="H54" s="94"/>
      <c r="I54" s="144"/>
      <c r="J54" s="148"/>
      <c r="K54" s="118" t="s">
        <v>71</v>
      </c>
      <c r="L54" s="149">
        <f>SUM(L49:L53)</f>
        <v>0</v>
      </c>
    </row>
    <row r="55" spans="1:12" ht="16" thickBot="1" x14ac:dyDescent="0.4">
      <c r="A55" s="86" t="s">
        <v>92</v>
      </c>
      <c r="B55" s="33"/>
      <c r="C55" s="33"/>
      <c r="D55" s="33"/>
      <c r="E55" s="33"/>
      <c r="F55" s="33"/>
      <c r="G55" s="94"/>
      <c r="H55" s="94"/>
      <c r="I55" s="94"/>
      <c r="J55" s="94"/>
      <c r="K55" s="94"/>
      <c r="L55" s="94"/>
    </row>
    <row r="56" spans="1:12" ht="27.5" thickBot="1" x14ac:dyDescent="0.45">
      <c r="A56" s="94" t="s">
        <v>76</v>
      </c>
      <c r="B56" s="150" t="s">
        <v>144</v>
      </c>
      <c r="C56" s="151"/>
      <c r="D56" s="151"/>
      <c r="E56" s="152" t="s">
        <v>102</v>
      </c>
      <c r="F56" s="153" t="s">
        <v>93</v>
      </c>
      <c r="G56" s="126"/>
      <c r="H56" s="126"/>
      <c r="I56" s="126"/>
      <c r="J56" s="154" t="s">
        <v>65</v>
      </c>
      <c r="K56" s="155"/>
      <c r="L56" s="156" t="s">
        <v>94</v>
      </c>
    </row>
    <row r="57" spans="1:12" x14ac:dyDescent="0.35">
      <c r="A57" s="33"/>
      <c r="B57" s="220" t="s">
        <v>120</v>
      </c>
      <c r="C57" s="221"/>
      <c r="D57" s="221"/>
      <c r="E57" s="221"/>
      <c r="F57" s="109">
        <v>0</v>
      </c>
      <c r="G57" s="126"/>
      <c r="H57" s="126"/>
      <c r="I57" s="126"/>
      <c r="J57" s="177">
        <v>38</v>
      </c>
      <c r="K57" s="130">
        <f>E3</f>
        <v>185000</v>
      </c>
      <c r="L57" s="157">
        <f>J57*F57</f>
        <v>0</v>
      </c>
    </row>
    <row r="58" spans="1:12" x14ac:dyDescent="0.35">
      <c r="A58" s="134" t="s">
        <v>43</v>
      </c>
      <c r="B58" s="208" t="s">
        <v>121</v>
      </c>
      <c r="C58" s="209"/>
      <c r="D58" s="209"/>
      <c r="E58" s="209"/>
      <c r="F58" s="129">
        <v>0</v>
      </c>
      <c r="G58" s="126"/>
      <c r="H58" s="126"/>
      <c r="I58" s="126"/>
      <c r="J58" s="175">
        <v>38</v>
      </c>
      <c r="K58" s="145">
        <f>E4</f>
        <v>49000</v>
      </c>
      <c r="L58" s="131">
        <f>J58*F58</f>
        <v>0</v>
      </c>
    </row>
    <row r="59" spans="1:12" ht="16" thickBot="1" x14ac:dyDescent="0.4">
      <c r="A59" s="86" t="s">
        <v>43</v>
      </c>
      <c r="B59" s="223" t="s">
        <v>95</v>
      </c>
      <c r="C59" s="224"/>
      <c r="D59" s="224"/>
      <c r="E59" s="224"/>
      <c r="F59" s="114">
        <v>0</v>
      </c>
      <c r="G59" s="94"/>
      <c r="H59" s="94"/>
      <c r="I59" s="94"/>
      <c r="J59" s="173">
        <v>38</v>
      </c>
      <c r="K59" s="158">
        <f>E5</f>
        <v>1000</v>
      </c>
      <c r="L59" s="116">
        <f>J59*F59</f>
        <v>0</v>
      </c>
    </row>
    <row r="60" spans="1:12" ht="15" thickBot="1" x14ac:dyDescent="0.4">
      <c r="A60" s="86" t="s">
        <v>43</v>
      </c>
      <c r="B60" s="192"/>
      <c r="C60" s="222"/>
      <c r="D60" s="222"/>
      <c r="E60" s="222"/>
      <c r="F60" s="222"/>
      <c r="G60" s="94"/>
      <c r="H60" s="94"/>
      <c r="I60" s="94"/>
      <c r="J60" s="159"/>
      <c r="K60" s="160" t="s">
        <v>71</v>
      </c>
      <c r="L60" s="161">
        <f>SUM(L57:L59)</f>
        <v>0</v>
      </c>
    </row>
    <row r="61" spans="1:12" x14ac:dyDescent="0.35">
      <c r="A61" s="94"/>
      <c r="B61" s="192" t="s">
        <v>96</v>
      </c>
      <c r="C61" s="222"/>
      <c r="D61" s="222"/>
      <c r="E61" s="222"/>
      <c r="F61" s="222"/>
      <c r="G61" s="94"/>
      <c r="H61" s="94"/>
      <c r="I61" s="94"/>
      <c r="J61" s="94"/>
      <c r="K61" s="94"/>
      <c r="L61" s="94"/>
    </row>
    <row r="62" spans="1:12" ht="15" thickBot="1" x14ac:dyDescent="0.4">
      <c r="A62" s="94"/>
      <c r="B62" s="182"/>
      <c r="C62" s="183"/>
      <c r="D62" s="183"/>
      <c r="E62" s="183"/>
      <c r="F62" s="183"/>
      <c r="G62" s="94"/>
      <c r="H62" s="94"/>
      <c r="I62" s="94"/>
      <c r="J62" s="94"/>
      <c r="K62" s="94"/>
      <c r="L62" s="94"/>
    </row>
    <row r="63" spans="1:12" ht="27.5" thickBot="1" x14ac:dyDescent="0.45">
      <c r="A63" s="94"/>
      <c r="B63" s="150" t="s">
        <v>145</v>
      </c>
      <c r="C63" s="151"/>
      <c r="D63" s="151"/>
      <c r="E63" s="152" t="s">
        <v>102</v>
      </c>
      <c r="F63" s="153" t="s">
        <v>93</v>
      </c>
      <c r="G63" s="126"/>
      <c r="H63" s="126"/>
      <c r="I63" s="126"/>
      <c r="J63" s="154" t="s">
        <v>65</v>
      </c>
      <c r="K63" s="155"/>
      <c r="L63" s="156" t="s">
        <v>94</v>
      </c>
    </row>
    <row r="64" spans="1:12" x14ac:dyDescent="0.35">
      <c r="A64" s="94"/>
      <c r="B64" s="220" t="s">
        <v>120</v>
      </c>
      <c r="C64" s="221"/>
      <c r="D64" s="221"/>
      <c r="E64" s="221"/>
      <c r="F64" s="109">
        <v>0</v>
      </c>
      <c r="G64" s="126"/>
      <c r="H64" s="126"/>
      <c r="I64" s="126"/>
      <c r="J64" s="177">
        <v>4</v>
      </c>
      <c r="K64" s="130">
        <f>E3</f>
        <v>185000</v>
      </c>
      <c r="L64" s="157">
        <f>J64*F64</f>
        <v>0</v>
      </c>
    </row>
    <row r="65" spans="1:12" x14ac:dyDescent="0.35">
      <c r="A65" s="94"/>
      <c r="B65" s="208" t="s">
        <v>121</v>
      </c>
      <c r="C65" s="209"/>
      <c r="D65" s="209"/>
      <c r="E65" s="209"/>
      <c r="F65" s="129">
        <v>0</v>
      </c>
      <c r="G65" s="126"/>
      <c r="H65" s="126"/>
      <c r="I65" s="126"/>
      <c r="J65" s="175">
        <v>4</v>
      </c>
      <c r="K65" s="145">
        <f>E4</f>
        <v>49000</v>
      </c>
      <c r="L65" s="131">
        <f>J65*F65</f>
        <v>0</v>
      </c>
    </row>
    <row r="66" spans="1:12" ht="16" thickBot="1" x14ac:dyDescent="0.4">
      <c r="A66" s="94"/>
      <c r="B66" s="223" t="s">
        <v>95</v>
      </c>
      <c r="C66" s="224"/>
      <c r="D66" s="224"/>
      <c r="E66" s="224"/>
      <c r="F66" s="114">
        <v>0</v>
      </c>
      <c r="G66" s="94"/>
      <c r="H66" s="94"/>
      <c r="I66" s="94"/>
      <c r="J66" s="173">
        <v>4</v>
      </c>
      <c r="K66" s="158">
        <f>E5</f>
        <v>1000</v>
      </c>
      <c r="L66" s="116">
        <f>J66*F66</f>
        <v>0</v>
      </c>
    </row>
    <row r="67" spans="1:12" ht="15" thickBot="1" x14ac:dyDescent="0.4">
      <c r="A67" s="94"/>
      <c r="B67" s="192"/>
      <c r="C67" s="222"/>
      <c r="D67" s="222"/>
      <c r="E67" s="222"/>
      <c r="F67" s="222"/>
      <c r="G67" s="94"/>
      <c r="H67" s="94"/>
      <c r="I67" s="94"/>
      <c r="J67" s="159"/>
      <c r="K67" s="160" t="s">
        <v>71</v>
      </c>
      <c r="L67" s="161">
        <f>SUM(L64:L66)</f>
        <v>0</v>
      </c>
    </row>
    <row r="68" spans="1:12" x14ac:dyDescent="0.35">
      <c r="A68" s="94"/>
      <c r="B68" s="192" t="s">
        <v>96</v>
      </c>
      <c r="C68" s="222"/>
      <c r="D68" s="222"/>
      <c r="E68" s="222"/>
      <c r="F68" s="222"/>
      <c r="G68" s="94"/>
      <c r="H68" s="94"/>
      <c r="I68" s="94"/>
      <c r="J68" s="94"/>
      <c r="K68" s="94"/>
      <c r="L68" s="94"/>
    </row>
    <row r="69" spans="1:12" ht="15" thickBot="1" x14ac:dyDescent="0.4"/>
    <row r="70" spans="1:12" ht="27.5" thickBot="1" x14ac:dyDescent="0.45">
      <c r="B70" s="150" t="s">
        <v>97</v>
      </c>
      <c r="C70" s="151"/>
      <c r="D70" s="151"/>
      <c r="E70" s="152" t="s">
        <v>101</v>
      </c>
      <c r="F70" s="153" t="s">
        <v>93</v>
      </c>
      <c r="G70" s="126"/>
      <c r="H70" s="126"/>
      <c r="I70" s="126"/>
      <c r="J70" s="154" t="s">
        <v>65</v>
      </c>
      <c r="K70" s="155"/>
      <c r="L70" s="156" t="s">
        <v>94</v>
      </c>
    </row>
    <row r="71" spans="1:12" x14ac:dyDescent="0.35">
      <c r="B71" s="220" t="s">
        <v>120</v>
      </c>
      <c r="C71" s="221"/>
      <c r="D71" s="221"/>
      <c r="E71" s="221"/>
      <c r="F71" s="109">
        <v>0</v>
      </c>
      <c r="G71" s="126"/>
      <c r="H71" s="126"/>
      <c r="I71" s="126"/>
      <c r="J71" s="177">
        <v>6</v>
      </c>
      <c r="K71" s="130">
        <f>F3</f>
        <v>410000</v>
      </c>
      <c r="L71" s="157">
        <f>J71*F71</f>
        <v>0</v>
      </c>
    </row>
    <row r="72" spans="1:12" x14ac:dyDescent="0.35">
      <c r="B72" s="208" t="s">
        <v>121</v>
      </c>
      <c r="C72" s="209"/>
      <c r="D72" s="209"/>
      <c r="E72" s="209"/>
      <c r="F72" s="129">
        <v>0</v>
      </c>
      <c r="G72" s="126"/>
      <c r="H72" s="126"/>
      <c r="I72" s="126"/>
      <c r="J72" s="175">
        <v>6</v>
      </c>
      <c r="K72" s="145">
        <f>F4</f>
        <v>39000</v>
      </c>
      <c r="L72" s="131">
        <f>J72*F72</f>
        <v>0</v>
      </c>
    </row>
    <row r="73" spans="1:12" ht="16" thickBot="1" x14ac:dyDescent="0.4">
      <c r="B73" s="223" t="s">
        <v>95</v>
      </c>
      <c r="C73" s="224"/>
      <c r="D73" s="224"/>
      <c r="E73" s="224"/>
      <c r="F73" s="114">
        <v>0</v>
      </c>
      <c r="G73" s="94"/>
      <c r="H73" s="94"/>
      <c r="I73" s="94"/>
      <c r="J73" s="173">
        <v>6</v>
      </c>
      <c r="K73" s="158">
        <f>F5</f>
        <v>1000</v>
      </c>
      <c r="L73" s="116">
        <f>J73*F73</f>
        <v>0</v>
      </c>
    </row>
    <row r="74" spans="1:12" ht="15" thickBot="1" x14ac:dyDescent="0.4">
      <c r="B74" s="192"/>
      <c r="C74" s="222"/>
      <c r="D74" s="222"/>
      <c r="E74" s="222"/>
      <c r="F74" s="222"/>
      <c r="G74" s="94"/>
      <c r="H74" s="94"/>
      <c r="I74" s="94"/>
      <c r="J74" s="159"/>
      <c r="K74" s="160" t="s">
        <v>71</v>
      </c>
      <c r="L74" s="161">
        <f>SUM(L71:L73)</f>
        <v>0</v>
      </c>
    </row>
    <row r="75" spans="1:12" x14ac:dyDescent="0.35">
      <c r="B75" s="192" t="s">
        <v>96</v>
      </c>
      <c r="C75" s="222"/>
      <c r="D75" s="222"/>
      <c r="E75" s="222"/>
      <c r="F75" s="222"/>
      <c r="G75" s="94"/>
      <c r="H75" s="94"/>
      <c r="I75" s="94"/>
      <c r="J75" s="94"/>
      <c r="K75" s="94"/>
      <c r="L75" s="94"/>
    </row>
    <row r="76" spans="1:12" ht="15" thickBot="1" x14ac:dyDescent="0.4"/>
    <row r="77" spans="1:12" ht="15" thickBot="1" x14ac:dyDescent="0.4">
      <c r="K77" s="162" t="s">
        <v>40</v>
      </c>
      <c r="L77" s="163">
        <f>L28+L38+L45+L54+L60+L67+L74</f>
        <v>0</v>
      </c>
    </row>
  </sheetData>
  <sheetProtection algorithmName="SHA-512" hashValue="Eme2So9trPsLUPXARY6KHakxXdcP/YNYWgHhvQowaIxvjU9JjVMeFOw/8RBpq5vZh90rcmuQp/zdXXt/0uhA3w==" saltValue="XW8XOs9PdtYpGSmWsgM1mA==" spinCount="100000" sheet="1" objects="1" scenarios="1" selectLockedCells="1"/>
  <mergeCells count="49">
    <mergeCell ref="A13:D13"/>
    <mergeCell ref="A14:D14"/>
    <mergeCell ref="A15:D15"/>
    <mergeCell ref="A16:D16"/>
    <mergeCell ref="E7:F7"/>
    <mergeCell ref="A8:D8"/>
    <mergeCell ref="A9:D9"/>
    <mergeCell ref="A10:D10"/>
    <mergeCell ref="A11:D11"/>
    <mergeCell ref="A12:D12"/>
    <mergeCell ref="B74:F74"/>
    <mergeCell ref="B75:F75"/>
    <mergeCell ref="B59:E59"/>
    <mergeCell ref="B60:F60"/>
    <mergeCell ref="B61:F61"/>
    <mergeCell ref="B71:E71"/>
    <mergeCell ref="B72:E72"/>
    <mergeCell ref="B73:E73"/>
    <mergeCell ref="B64:E64"/>
    <mergeCell ref="B65:E65"/>
    <mergeCell ref="B66:E66"/>
    <mergeCell ref="B67:F67"/>
    <mergeCell ref="B68:F68"/>
    <mergeCell ref="B58:E58"/>
    <mergeCell ref="J41:J42"/>
    <mergeCell ref="L41:L42"/>
    <mergeCell ref="B43:E43"/>
    <mergeCell ref="B44:E44"/>
    <mergeCell ref="B48:E48"/>
    <mergeCell ref="B49:E49"/>
    <mergeCell ref="B50:E50"/>
    <mergeCell ref="B51:E51"/>
    <mergeCell ref="B52:E52"/>
    <mergeCell ref="B53:E53"/>
    <mergeCell ref="B57:E57"/>
    <mergeCell ref="B37:E37"/>
    <mergeCell ref="J24:J25"/>
    <mergeCell ref="L24:L25"/>
    <mergeCell ref="B26:E26"/>
    <mergeCell ref="B27:E27"/>
    <mergeCell ref="J30:J31"/>
    <mergeCell ref="L30:L31"/>
    <mergeCell ref="B32:E32"/>
    <mergeCell ref="B33:E33"/>
    <mergeCell ref="B34:E34"/>
    <mergeCell ref="B35:E35"/>
    <mergeCell ref="B36:E36"/>
    <mergeCell ref="A20:D20"/>
    <mergeCell ref="A21:D21"/>
  </mergeCells>
  <pageMargins left="0.7" right="0.7" top="0.75" bottom="0.75" header="0.3" footer="0.3"/>
  <pageSetup paperSize="9" orientation="portrait" r:id="rId1"/>
  <ignoredErrors>
    <ignoredError sqref="K3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930DD-FEB0-48E4-81E3-94CE5CBFE2E9}">
  <sheetPr>
    <tabColor rgb="FFFFC000"/>
  </sheetPr>
  <dimension ref="A1:AB33"/>
  <sheetViews>
    <sheetView workbookViewId="0">
      <selection activeCell="B2" sqref="B2:D2"/>
    </sheetView>
  </sheetViews>
  <sheetFormatPr defaultRowHeight="14.5" x14ac:dyDescent="0.35"/>
  <cols>
    <col min="1" max="1" width="26.7265625" customWidth="1"/>
    <col min="3" max="3" width="9.7265625" customWidth="1"/>
    <col min="4" max="4" width="15.7265625" customWidth="1"/>
    <col min="5" max="5" width="10.36328125" bestFit="1" customWidth="1"/>
    <col min="6" max="6" width="7.54296875" customWidth="1"/>
    <col min="7" max="7" width="9.7265625" customWidth="1"/>
    <col min="8" max="8" width="11.1796875" customWidth="1"/>
    <col min="9" max="9" width="10.54296875" customWidth="1"/>
    <col min="10" max="10" width="11.81640625" customWidth="1"/>
    <col min="11" max="11" width="9.36328125" customWidth="1"/>
    <col min="12" max="12" width="9.6328125" customWidth="1"/>
    <col min="13" max="13" width="10.81640625" bestFit="1" customWidth="1"/>
    <col min="14" max="14" width="9.36328125" bestFit="1" customWidth="1"/>
    <col min="15" max="15" width="10.08984375" bestFit="1" customWidth="1"/>
    <col min="16" max="16" width="10.36328125" bestFit="1" customWidth="1"/>
    <col min="17" max="17" width="9.36328125" bestFit="1" customWidth="1"/>
    <col min="18" max="18" width="10.08984375" bestFit="1" customWidth="1"/>
    <col min="19" max="19" width="10.36328125" bestFit="1" customWidth="1"/>
    <col min="20" max="23" width="12.7265625" bestFit="1" customWidth="1"/>
    <col min="25" max="26" width="11.1796875" bestFit="1" customWidth="1"/>
    <col min="27" max="27" width="10.1796875" bestFit="1" customWidth="1"/>
    <col min="28" max="28" width="11.1796875" bestFit="1" customWidth="1"/>
  </cols>
  <sheetData>
    <row r="1" spans="1:28" x14ac:dyDescent="0.35">
      <c r="A1" s="1" t="s">
        <v>0</v>
      </c>
      <c r="B1" s="1" t="s">
        <v>1</v>
      </c>
      <c r="C1" s="2"/>
      <c r="D1" s="2"/>
      <c r="E1" s="2"/>
      <c r="F1" s="2"/>
      <c r="G1" s="3"/>
      <c r="H1" s="3"/>
      <c r="I1" s="4"/>
      <c r="J1" s="3"/>
      <c r="K1" s="3"/>
      <c r="L1" s="3"/>
      <c r="M1" s="3"/>
      <c r="N1" s="5"/>
      <c r="O1" s="5"/>
      <c r="P1" s="5"/>
      <c r="Q1" s="5"/>
      <c r="R1" s="5"/>
      <c r="S1" s="6"/>
      <c r="T1" s="7"/>
      <c r="U1" s="7"/>
      <c r="V1" s="7"/>
      <c r="W1" s="7"/>
      <c r="X1" s="8"/>
      <c r="Y1" s="9"/>
      <c r="Z1" s="9"/>
      <c r="AA1" s="9"/>
      <c r="AB1" s="8"/>
    </row>
    <row r="2" spans="1:28" ht="15" thickBot="1" x14ac:dyDescent="0.4">
      <c r="A2" s="1" t="s">
        <v>2</v>
      </c>
      <c r="B2" s="184" t="s">
        <v>3</v>
      </c>
      <c r="C2" s="184"/>
      <c r="D2" s="184"/>
      <c r="E2" s="2"/>
      <c r="F2" s="2"/>
      <c r="G2" s="2"/>
      <c r="H2" s="2"/>
      <c r="I2" s="6"/>
      <c r="J2" s="2"/>
      <c r="K2" s="2"/>
      <c r="L2" s="2"/>
      <c r="M2" s="2"/>
      <c r="N2" s="10"/>
      <c r="O2" s="11"/>
      <c r="P2" s="11"/>
      <c r="Q2" s="6" t="s">
        <v>4</v>
      </c>
      <c r="R2" s="6" t="s">
        <v>4</v>
      </c>
      <c r="S2" s="6" t="s">
        <v>4</v>
      </c>
      <c r="T2" s="12"/>
      <c r="U2" s="7"/>
      <c r="V2" s="7"/>
      <c r="W2" s="7"/>
      <c r="X2" s="8"/>
      <c r="Y2" s="9"/>
      <c r="Z2" s="9"/>
      <c r="AA2" s="9"/>
      <c r="AB2" s="8"/>
    </row>
    <row r="3" spans="1:28" ht="15" thickBot="1" x14ac:dyDescent="0.4">
      <c r="A3" s="1" t="s">
        <v>5</v>
      </c>
      <c r="B3" s="13">
        <v>38</v>
      </c>
      <c r="C3" s="14" t="s">
        <v>6</v>
      </c>
      <c r="D3" s="2"/>
      <c r="E3" s="13">
        <v>4</v>
      </c>
      <c r="F3" s="14" t="s">
        <v>7</v>
      </c>
      <c r="G3" s="2"/>
      <c r="H3" s="2"/>
      <c r="I3" s="15" t="s">
        <v>8</v>
      </c>
      <c r="J3" s="2"/>
      <c r="L3" s="186" t="s">
        <v>129</v>
      </c>
      <c r="M3" s="187"/>
      <c r="N3" s="188"/>
      <c r="O3" s="231"/>
      <c r="P3" s="11"/>
      <c r="Q3" s="6"/>
      <c r="R3" s="232"/>
      <c r="S3" s="6" t="s">
        <v>4</v>
      </c>
      <c r="T3" s="12"/>
      <c r="U3" s="7"/>
      <c r="V3" s="7"/>
      <c r="W3" s="7"/>
      <c r="X3" s="8"/>
      <c r="Y3" s="9"/>
      <c r="Z3" s="9"/>
      <c r="AA3" s="9"/>
      <c r="AB3" s="8"/>
    </row>
    <row r="4" spans="1:28" ht="15" thickBot="1" x14ac:dyDescent="0.4">
      <c r="A4" s="1" t="s">
        <v>10</v>
      </c>
      <c r="B4" s="17">
        <v>200</v>
      </c>
      <c r="C4" s="2"/>
      <c r="D4" s="2"/>
      <c r="E4" s="2"/>
      <c r="F4" s="2"/>
      <c r="G4" s="2"/>
      <c r="H4" s="2"/>
      <c r="I4" s="18"/>
      <c r="J4" s="8"/>
      <c r="K4" s="8"/>
      <c r="L4" s="8"/>
      <c r="M4" s="8"/>
      <c r="N4" s="11"/>
      <c r="O4" s="16"/>
      <c r="P4" s="11"/>
      <c r="Q4" s="6" t="s">
        <v>4</v>
      </c>
      <c r="R4" s="6" t="s">
        <v>4</v>
      </c>
      <c r="S4" s="6" t="s">
        <v>4</v>
      </c>
      <c r="T4" s="12"/>
      <c r="U4" s="7"/>
      <c r="V4" s="7"/>
      <c r="W4" s="7"/>
      <c r="X4" s="8"/>
      <c r="Y4" s="9"/>
      <c r="Z4" s="9"/>
      <c r="AA4" s="9"/>
      <c r="AB4" s="8"/>
    </row>
    <row r="5" spans="1:28" ht="15" thickBot="1" x14ac:dyDescent="0.4">
      <c r="A5" s="1" t="s">
        <v>11</v>
      </c>
      <c r="B5" s="17">
        <v>285</v>
      </c>
      <c r="C5" s="2"/>
      <c r="D5" s="8"/>
      <c r="E5" s="2"/>
      <c r="F5" s="2"/>
      <c r="G5" s="2"/>
      <c r="H5" s="2"/>
      <c r="I5" s="19" t="s">
        <v>12</v>
      </c>
      <c r="J5" s="2"/>
      <c r="L5" s="186" t="s">
        <v>128</v>
      </c>
      <c r="M5" s="187"/>
      <c r="N5" s="187"/>
      <c r="O5" s="188"/>
      <c r="P5" s="11"/>
      <c r="Q5" s="6"/>
      <c r="S5" s="6" t="s">
        <v>4</v>
      </c>
      <c r="T5" s="12"/>
      <c r="U5" s="7"/>
      <c r="V5" s="7"/>
      <c r="W5" s="7"/>
      <c r="X5" s="8"/>
      <c r="Y5" s="9"/>
      <c r="Z5" s="9"/>
      <c r="AA5" s="9"/>
      <c r="AB5" s="8"/>
    </row>
    <row r="6" spans="1:28" x14ac:dyDescent="0.35">
      <c r="A6" s="1" t="s">
        <v>14</v>
      </c>
      <c r="B6" s="20">
        <v>235000</v>
      </c>
      <c r="C6" s="2"/>
      <c r="D6" s="2"/>
      <c r="E6" s="2"/>
      <c r="F6" s="2"/>
      <c r="G6" s="2"/>
      <c r="H6" s="2"/>
      <c r="I6" s="6"/>
      <c r="J6" s="2"/>
      <c r="K6" s="2"/>
      <c r="L6" s="2"/>
      <c r="M6" s="2"/>
      <c r="N6" s="11"/>
      <c r="O6" s="16"/>
      <c r="P6" s="11"/>
      <c r="Q6" s="6" t="s">
        <v>4</v>
      </c>
      <c r="R6" s="6" t="s">
        <v>4</v>
      </c>
      <c r="S6" s="6" t="s">
        <v>4</v>
      </c>
      <c r="T6" s="12"/>
      <c r="U6" s="7"/>
      <c r="V6" s="7"/>
      <c r="W6" s="7"/>
      <c r="X6" s="8"/>
      <c r="Y6" s="9"/>
      <c r="Z6" s="9"/>
      <c r="AA6" s="9"/>
      <c r="AB6" s="8"/>
    </row>
    <row r="7" spans="1:28" ht="15.5" x14ac:dyDescent="0.35">
      <c r="A7" s="1" t="s">
        <v>15</v>
      </c>
      <c r="B7" s="233" t="s">
        <v>138</v>
      </c>
      <c r="C7" s="2"/>
      <c r="D7" s="2"/>
      <c r="E7" s="2"/>
      <c r="F7" s="2"/>
      <c r="G7" s="2"/>
      <c r="H7" s="2"/>
      <c r="I7" s="6"/>
      <c r="J7" s="2"/>
      <c r="K7" s="2"/>
      <c r="L7" s="2"/>
      <c r="M7" s="2"/>
      <c r="N7" s="11"/>
      <c r="O7" s="16"/>
      <c r="P7" s="11"/>
      <c r="Q7" s="6" t="s">
        <v>4</v>
      </c>
      <c r="R7" s="6" t="s">
        <v>4</v>
      </c>
      <c r="S7" s="6" t="s">
        <v>4</v>
      </c>
      <c r="T7" s="12"/>
      <c r="U7" s="7"/>
      <c r="V7" s="7"/>
      <c r="W7" s="7"/>
      <c r="X7" s="8"/>
      <c r="Y7" s="9"/>
      <c r="Z7" s="9"/>
      <c r="AA7" s="9"/>
      <c r="AB7" s="8"/>
    </row>
    <row r="8" spans="1:28" x14ac:dyDescent="0.35">
      <c r="A8" s="1" t="s">
        <v>16</v>
      </c>
      <c r="B8" s="7" t="s">
        <v>17</v>
      </c>
      <c r="C8" s="1" t="s">
        <v>4</v>
      </c>
      <c r="D8" s="1" t="s">
        <v>4</v>
      </c>
      <c r="E8" s="2" t="s">
        <v>4</v>
      </c>
      <c r="F8" s="1" t="s">
        <v>4</v>
      </c>
      <c r="G8" s="2" t="s">
        <v>4</v>
      </c>
      <c r="H8" s="2" t="s">
        <v>4</v>
      </c>
      <c r="I8" s="6" t="s">
        <v>4</v>
      </c>
      <c r="J8" s="1" t="s">
        <v>4</v>
      </c>
      <c r="K8" s="2" t="s">
        <v>4</v>
      </c>
      <c r="L8" s="2" t="s">
        <v>4</v>
      </c>
      <c r="M8" s="2" t="s">
        <v>4</v>
      </c>
      <c r="N8" s="11" t="s">
        <v>4</v>
      </c>
      <c r="O8" s="16" t="s">
        <v>4</v>
      </c>
      <c r="P8" s="11" t="s">
        <v>4</v>
      </c>
      <c r="Q8" s="11" t="s">
        <v>4</v>
      </c>
      <c r="R8" s="6" t="s">
        <v>4</v>
      </c>
      <c r="S8" s="6" t="s">
        <v>4</v>
      </c>
      <c r="T8" s="7"/>
      <c r="U8" s="7"/>
      <c r="V8" s="7"/>
      <c r="W8" s="7"/>
      <c r="X8" s="8"/>
      <c r="Y8" s="9"/>
      <c r="Z8" s="9"/>
      <c r="AA8" s="9"/>
      <c r="AB8" s="8"/>
    </row>
    <row r="9" spans="1:28" x14ac:dyDescent="0.35">
      <c r="A9" s="21" t="s">
        <v>4</v>
      </c>
      <c r="B9" s="21" t="s">
        <v>4</v>
      </c>
      <c r="C9" s="22" t="s">
        <v>4</v>
      </c>
      <c r="D9" s="22" t="s">
        <v>4</v>
      </c>
      <c r="E9" s="22" t="s">
        <v>4</v>
      </c>
      <c r="F9" s="22" t="s">
        <v>4</v>
      </c>
      <c r="G9" s="22" t="s">
        <v>4</v>
      </c>
      <c r="H9" s="22" t="s">
        <v>4</v>
      </c>
      <c r="I9" s="23" t="s">
        <v>4</v>
      </c>
      <c r="J9" s="22" t="s">
        <v>4</v>
      </c>
      <c r="K9" s="22" t="s">
        <v>4</v>
      </c>
      <c r="L9" s="22" t="s">
        <v>4</v>
      </c>
      <c r="M9" s="2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24" t="s">
        <v>4</v>
      </c>
      <c r="S9" s="24" t="s">
        <v>4</v>
      </c>
      <c r="T9" s="25"/>
      <c r="U9" s="25"/>
      <c r="V9" s="25"/>
      <c r="W9" s="25"/>
      <c r="X9" s="26"/>
      <c r="Y9" s="27"/>
      <c r="Z9" s="27"/>
      <c r="AA9" s="27"/>
      <c r="AB9" s="26"/>
    </row>
    <row r="10" spans="1:28" x14ac:dyDescent="0.35">
      <c r="A10" s="28" t="s">
        <v>18</v>
      </c>
      <c r="B10" s="28" t="s">
        <v>19</v>
      </c>
      <c r="C10" s="28" t="s">
        <v>20</v>
      </c>
      <c r="D10" s="29"/>
      <c r="E10" s="29"/>
      <c r="F10" s="29"/>
      <c r="G10" s="30" t="s">
        <v>4</v>
      </c>
      <c r="H10" s="30" t="s">
        <v>4</v>
      </c>
      <c r="I10" s="31" t="s">
        <v>4</v>
      </c>
      <c r="J10" s="32"/>
      <c r="K10" s="30" t="s">
        <v>4</v>
      </c>
      <c r="L10" s="30" t="s">
        <v>4</v>
      </c>
      <c r="M10" s="30" t="s">
        <v>4</v>
      </c>
      <c r="N10" s="185" t="s">
        <v>21</v>
      </c>
      <c r="O10" s="185"/>
      <c r="P10" s="185"/>
      <c r="Q10" s="185" t="s">
        <v>22</v>
      </c>
      <c r="R10" s="185"/>
      <c r="S10" s="185"/>
      <c r="T10" s="33"/>
      <c r="U10" s="33"/>
      <c r="V10" s="33"/>
      <c r="W10" s="34" t="str">
        <f>B6&amp;" ex."</f>
        <v>235000 ex.</v>
      </c>
      <c r="X10" s="33"/>
      <c r="Y10" s="33"/>
      <c r="Z10" s="33"/>
      <c r="AA10" s="33"/>
      <c r="AB10" s="34" t="str">
        <f>"10.000 ex."</f>
        <v>10.000 ex.</v>
      </c>
    </row>
    <row r="11" spans="1:28" ht="34.5" x14ac:dyDescent="0.35">
      <c r="A11" s="28" t="s">
        <v>4</v>
      </c>
      <c r="B11" s="28" t="s">
        <v>4</v>
      </c>
      <c r="C11" s="28" t="s">
        <v>23</v>
      </c>
      <c r="D11" s="28" t="s">
        <v>24</v>
      </c>
      <c r="E11" s="28" t="s">
        <v>25</v>
      </c>
      <c r="F11" s="52" t="s">
        <v>26</v>
      </c>
      <c r="G11" s="229" t="s">
        <v>27</v>
      </c>
      <c r="H11" s="229" t="s">
        <v>28</v>
      </c>
      <c r="I11" s="230" t="s">
        <v>29</v>
      </c>
      <c r="J11" s="229" t="s">
        <v>30</v>
      </c>
      <c r="K11" s="229" t="s">
        <v>31</v>
      </c>
      <c r="L11" s="229" t="s">
        <v>32</v>
      </c>
      <c r="M11" s="32" t="s">
        <v>33</v>
      </c>
      <c r="N11" s="35" t="s">
        <v>34</v>
      </c>
      <c r="O11" s="35" t="s">
        <v>35</v>
      </c>
      <c r="P11" s="35" t="s">
        <v>36</v>
      </c>
      <c r="Q11" s="35" t="s">
        <v>34</v>
      </c>
      <c r="R11" s="35" t="s">
        <v>35</v>
      </c>
      <c r="S11" s="35" t="s">
        <v>36</v>
      </c>
      <c r="T11" s="36" t="s">
        <v>37</v>
      </c>
      <c r="U11" s="36" t="s">
        <v>38</v>
      </c>
      <c r="V11" s="36" t="s">
        <v>39</v>
      </c>
      <c r="W11" s="36" t="s">
        <v>40</v>
      </c>
      <c r="X11" s="33"/>
      <c r="Y11" s="36" t="s">
        <v>41</v>
      </c>
      <c r="Z11" s="36" t="s">
        <v>41</v>
      </c>
      <c r="AA11" s="36" t="s">
        <v>39</v>
      </c>
      <c r="AB11" s="36" t="s">
        <v>40</v>
      </c>
    </row>
    <row r="12" spans="1:28" x14ac:dyDescent="0.35">
      <c r="A12" s="37" t="s">
        <v>42</v>
      </c>
      <c r="B12" s="29" t="s">
        <v>4</v>
      </c>
      <c r="C12" s="29" t="s">
        <v>4</v>
      </c>
      <c r="D12" s="29"/>
      <c r="E12" s="29" t="s">
        <v>4</v>
      </c>
      <c r="F12" s="29" t="s">
        <v>4</v>
      </c>
      <c r="G12" s="30" t="s">
        <v>4</v>
      </c>
      <c r="H12" s="30" t="s">
        <v>4</v>
      </c>
      <c r="I12" s="31" t="s">
        <v>4</v>
      </c>
      <c r="J12" s="30" t="s">
        <v>4</v>
      </c>
      <c r="K12" s="30" t="s">
        <v>4</v>
      </c>
      <c r="L12" s="30" t="s">
        <v>4</v>
      </c>
      <c r="M12" s="30" t="s">
        <v>4</v>
      </c>
      <c r="N12" s="38" t="s">
        <v>4</v>
      </c>
      <c r="O12" s="38" t="s">
        <v>4</v>
      </c>
      <c r="P12" s="38" t="s">
        <v>4</v>
      </c>
      <c r="Q12" s="38" t="s">
        <v>4</v>
      </c>
      <c r="R12" s="38" t="s">
        <v>4</v>
      </c>
      <c r="S12" s="38" t="s">
        <v>4</v>
      </c>
      <c r="T12" s="39">
        <f>SUM(T13:T33)</f>
        <v>0</v>
      </c>
      <c r="U12" s="39">
        <f>SUM(U13:U33)</f>
        <v>0</v>
      </c>
      <c r="V12" s="39">
        <f>SUM(V13:V33)</f>
        <v>0</v>
      </c>
      <c r="W12" s="40">
        <f>SUM(U12:V12)</f>
        <v>0</v>
      </c>
      <c r="X12" s="33"/>
      <c r="Y12" s="39">
        <f>SUM(Y13:Y33)</f>
        <v>0</v>
      </c>
      <c r="Z12" s="39">
        <f>SUM(Z13:Z33)</f>
        <v>0</v>
      </c>
      <c r="AA12" s="39">
        <f>SUM(AA13:AA33)</f>
        <v>0</v>
      </c>
      <c r="AB12" s="40">
        <f>SUM(Z12:AA12)</f>
        <v>0</v>
      </c>
    </row>
    <row r="13" spans="1:28" x14ac:dyDescent="0.35">
      <c r="A13" s="43" t="s">
        <v>44</v>
      </c>
      <c r="B13" s="164">
        <v>42</v>
      </c>
      <c r="C13" s="44" t="s">
        <v>45</v>
      </c>
      <c r="D13" s="85"/>
      <c r="E13" s="85"/>
      <c r="F13" s="45">
        <v>115</v>
      </c>
      <c r="G13" s="46"/>
      <c r="H13" s="234"/>
      <c r="I13" s="47">
        <v>0</v>
      </c>
      <c r="J13" s="46">
        <v>0</v>
      </c>
      <c r="K13" s="48">
        <v>0</v>
      </c>
      <c r="L13" s="48">
        <v>0</v>
      </c>
      <c r="M13" s="48" t="s">
        <v>46</v>
      </c>
      <c r="N13" s="49">
        <v>0</v>
      </c>
      <c r="O13" s="50">
        <f>+N13/1000*I13</f>
        <v>0</v>
      </c>
      <c r="P13" s="51">
        <v>0</v>
      </c>
      <c r="Q13" s="49">
        <v>0</v>
      </c>
      <c r="R13" s="50">
        <f>+Q13/1000*I13</f>
        <v>0</v>
      </c>
      <c r="S13" s="51">
        <v>0</v>
      </c>
      <c r="T13" s="39">
        <f t="shared" ref="T13" si="0">B13*N13+(B13*Q13*$B$6/10000)</f>
        <v>0</v>
      </c>
      <c r="U13" s="39">
        <f t="shared" ref="U13" si="1">B13*O13+(B13*R13*$B$6/10000)</f>
        <v>0</v>
      </c>
      <c r="V13" s="39">
        <f t="shared" ref="V13" si="2">B13*P13+(B13*S13*$B$6/10000)</f>
        <v>0</v>
      </c>
      <c r="W13" s="39"/>
      <c r="X13" s="41"/>
      <c r="Y13" s="39">
        <f t="shared" ref="Y13" si="3">(B13*Q13)</f>
        <v>0</v>
      </c>
      <c r="Z13" s="39">
        <f t="shared" ref="Z13" si="4">(B13*R13)</f>
        <v>0</v>
      </c>
      <c r="AA13" s="39">
        <f t="shared" ref="AA13" si="5">(B13*S13)</f>
        <v>0</v>
      </c>
      <c r="AB13" s="42"/>
    </row>
    <row r="14" spans="1:28" x14ac:dyDescent="0.35">
      <c r="A14" s="52" t="s">
        <v>43</v>
      </c>
      <c r="B14" s="45"/>
      <c r="C14" s="44"/>
      <c r="D14" s="53"/>
      <c r="E14" s="53"/>
      <c r="F14" s="45"/>
      <c r="G14" s="54"/>
      <c r="H14" s="55"/>
      <c r="I14" s="54"/>
      <c r="J14" s="55"/>
      <c r="K14" s="56"/>
      <c r="L14" s="56"/>
      <c r="M14" s="56"/>
      <c r="N14" s="57"/>
      <c r="O14" s="58"/>
      <c r="P14" s="58"/>
      <c r="Q14" s="57"/>
      <c r="R14" s="58"/>
      <c r="S14" s="58"/>
      <c r="T14" s="39"/>
      <c r="U14" s="39"/>
      <c r="V14" s="39"/>
      <c r="W14" s="39"/>
      <c r="X14" s="41"/>
      <c r="Y14" s="39"/>
      <c r="Z14" s="39"/>
      <c r="AA14" s="39"/>
      <c r="AB14" s="42"/>
    </row>
    <row r="15" spans="1:28" x14ac:dyDescent="0.35">
      <c r="A15" s="37" t="s">
        <v>47</v>
      </c>
      <c r="B15" s="65"/>
      <c r="C15" s="29" t="s">
        <v>4</v>
      </c>
      <c r="D15" s="29" t="s">
        <v>4</v>
      </c>
      <c r="E15" s="29" t="s">
        <v>4</v>
      </c>
      <c r="F15" s="65" t="s">
        <v>4</v>
      </c>
      <c r="G15" s="66" t="s">
        <v>4</v>
      </c>
      <c r="H15" s="30" t="s">
        <v>4</v>
      </c>
      <c r="I15" s="67" t="s">
        <v>4</v>
      </c>
      <c r="J15" s="30" t="s">
        <v>4</v>
      </c>
      <c r="K15" s="30" t="s">
        <v>4</v>
      </c>
      <c r="L15" s="30" t="s">
        <v>4</v>
      </c>
      <c r="M15" s="30" t="s">
        <v>4</v>
      </c>
      <c r="N15" s="68" t="s">
        <v>4</v>
      </c>
      <c r="O15" s="69" t="s">
        <v>4</v>
      </c>
      <c r="P15" s="69" t="s">
        <v>4</v>
      </c>
      <c r="Q15" s="68" t="s">
        <v>4</v>
      </c>
      <c r="R15" s="69" t="s">
        <v>4</v>
      </c>
      <c r="S15" s="50"/>
      <c r="T15" s="39"/>
      <c r="U15" s="39"/>
      <c r="V15" s="39"/>
      <c r="W15" s="39"/>
      <c r="X15" s="41"/>
      <c r="Y15" s="39"/>
      <c r="Z15" s="39"/>
      <c r="AA15" s="39"/>
      <c r="AB15" s="42"/>
    </row>
    <row r="16" spans="1:28" x14ac:dyDescent="0.35">
      <c r="A16" s="70" t="s">
        <v>107</v>
      </c>
      <c r="B16" s="71"/>
      <c r="C16" s="60" t="s">
        <v>48</v>
      </c>
      <c r="D16" s="228" t="s">
        <v>137</v>
      </c>
      <c r="E16" s="59" t="s">
        <v>49</v>
      </c>
      <c r="F16" s="227">
        <v>53</v>
      </c>
      <c r="G16" s="72">
        <v>0</v>
      </c>
      <c r="H16" s="73"/>
      <c r="I16" s="47">
        <v>0</v>
      </c>
      <c r="J16" s="72">
        <v>0</v>
      </c>
      <c r="K16" s="74" t="s">
        <v>4</v>
      </c>
      <c r="L16" s="74" t="s">
        <v>4</v>
      </c>
      <c r="M16" s="74" t="s">
        <v>4</v>
      </c>
      <c r="N16" s="75">
        <v>0</v>
      </c>
      <c r="O16" s="50">
        <f>+N16/1000*I16</f>
        <v>0</v>
      </c>
      <c r="P16" s="47">
        <v>0</v>
      </c>
      <c r="Q16" s="75">
        <v>0</v>
      </c>
      <c r="R16" s="50">
        <f>+Q16/1000*I16</f>
        <v>0</v>
      </c>
      <c r="S16" s="47">
        <v>0</v>
      </c>
      <c r="T16" s="39">
        <f t="shared" ref="T16:T24" si="6">B16*N16+(B16*Q16*$B$6/10000)</f>
        <v>0</v>
      </c>
      <c r="U16" s="39">
        <f t="shared" ref="U16:U24" si="7">B16*O16+(B16*R16*$B$6/10000)</f>
        <v>0</v>
      </c>
      <c r="V16" s="39">
        <f t="shared" ref="V16:V24" si="8">B16*P16+(B16*S16*$B$6/10000)</f>
        <v>0</v>
      </c>
      <c r="W16" s="39"/>
      <c r="X16" s="41"/>
      <c r="Y16" s="39">
        <f t="shared" ref="Y16:Y24" si="9">(B16*Q16)</f>
        <v>0</v>
      </c>
      <c r="Z16" s="39">
        <f t="shared" ref="Z16:Z24" si="10">(B16*R16)</f>
        <v>0</v>
      </c>
      <c r="AA16" s="39">
        <f t="shared" ref="AA16:AA24" si="11">(B16*S16)</f>
        <v>0</v>
      </c>
      <c r="AB16" s="42"/>
    </row>
    <row r="17" spans="1:28" x14ac:dyDescent="0.35">
      <c r="A17" s="70" t="s">
        <v>51</v>
      </c>
      <c r="B17" s="71"/>
      <c r="C17" s="60" t="s">
        <v>48</v>
      </c>
      <c r="D17" s="228" t="s">
        <v>137</v>
      </c>
      <c r="E17" s="59" t="s">
        <v>49</v>
      </c>
      <c r="F17" s="227">
        <v>53</v>
      </c>
      <c r="G17" s="72">
        <v>0</v>
      </c>
      <c r="H17" s="73"/>
      <c r="I17" s="47">
        <v>0</v>
      </c>
      <c r="J17" s="72">
        <v>0</v>
      </c>
      <c r="K17" s="74" t="s">
        <v>4</v>
      </c>
      <c r="L17" s="74" t="s">
        <v>4</v>
      </c>
      <c r="M17" s="74" t="s">
        <v>4</v>
      </c>
      <c r="N17" s="75">
        <v>0</v>
      </c>
      <c r="O17" s="50">
        <f t="shared" ref="O17:O24" si="12">+N17/1000*I17</f>
        <v>0</v>
      </c>
      <c r="P17" s="47">
        <v>0</v>
      </c>
      <c r="Q17" s="75">
        <v>0</v>
      </c>
      <c r="R17" s="50">
        <f t="shared" ref="R17:R24" si="13">+Q17/1000*I17</f>
        <v>0</v>
      </c>
      <c r="S17" s="47">
        <v>0</v>
      </c>
      <c r="T17" s="39">
        <f t="shared" si="6"/>
        <v>0</v>
      </c>
      <c r="U17" s="39">
        <f t="shared" si="7"/>
        <v>0</v>
      </c>
      <c r="V17" s="39">
        <f t="shared" si="8"/>
        <v>0</v>
      </c>
      <c r="W17" s="39"/>
      <c r="X17" s="41"/>
      <c r="Y17" s="39">
        <f t="shared" si="9"/>
        <v>0</v>
      </c>
      <c r="Z17" s="39">
        <f t="shared" si="10"/>
        <v>0</v>
      </c>
      <c r="AA17" s="39">
        <f t="shared" si="11"/>
        <v>0</v>
      </c>
      <c r="AB17" s="42"/>
    </row>
    <row r="18" spans="1:28" x14ac:dyDescent="0.35">
      <c r="A18" s="70" t="s">
        <v>130</v>
      </c>
      <c r="B18" s="71"/>
      <c r="C18" s="60" t="s">
        <v>48</v>
      </c>
      <c r="D18" s="228" t="s">
        <v>137</v>
      </c>
      <c r="E18" s="59" t="s">
        <v>49</v>
      </c>
      <c r="F18" s="227">
        <v>53</v>
      </c>
      <c r="G18" s="72">
        <v>0</v>
      </c>
      <c r="H18" s="73"/>
      <c r="I18" s="47">
        <v>0</v>
      </c>
      <c r="J18" s="72">
        <v>0</v>
      </c>
      <c r="K18" s="74" t="s">
        <v>4</v>
      </c>
      <c r="L18" s="74" t="s">
        <v>4</v>
      </c>
      <c r="M18" s="74" t="s">
        <v>4</v>
      </c>
      <c r="N18" s="75">
        <v>0</v>
      </c>
      <c r="O18" s="50">
        <f t="shared" si="12"/>
        <v>0</v>
      </c>
      <c r="P18" s="47">
        <v>0</v>
      </c>
      <c r="Q18" s="75">
        <v>0</v>
      </c>
      <c r="R18" s="50">
        <f t="shared" si="13"/>
        <v>0</v>
      </c>
      <c r="S18" s="47">
        <v>0</v>
      </c>
      <c r="T18" s="39">
        <f t="shared" si="6"/>
        <v>0</v>
      </c>
      <c r="U18" s="39">
        <f t="shared" si="7"/>
        <v>0</v>
      </c>
      <c r="V18" s="39">
        <f t="shared" si="8"/>
        <v>0</v>
      </c>
      <c r="W18" s="39"/>
      <c r="X18" s="41"/>
      <c r="Y18" s="39">
        <f t="shared" si="9"/>
        <v>0</v>
      </c>
      <c r="Z18" s="39">
        <f t="shared" si="10"/>
        <v>0</v>
      </c>
      <c r="AA18" s="39">
        <f t="shared" si="11"/>
        <v>0</v>
      </c>
      <c r="AB18" s="42"/>
    </row>
    <row r="19" spans="1:28" x14ac:dyDescent="0.35">
      <c r="A19" s="70" t="s">
        <v>131</v>
      </c>
      <c r="B19" s="71"/>
      <c r="C19" s="60" t="s">
        <v>48</v>
      </c>
      <c r="D19" s="228" t="s">
        <v>137</v>
      </c>
      <c r="E19" s="59" t="s">
        <v>49</v>
      </c>
      <c r="F19" s="227">
        <v>53</v>
      </c>
      <c r="G19" s="76">
        <v>0</v>
      </c>
      <c r="H19" s="77"/>
      <c r="I19" s="47">
        <v>0</v>
      </c>
      <c r="J19" s="76">
        <v>0</v>
      </c>
      <c r="K19" s="63"/>
      <c r="L19" s="63"/>
      <c r="M19" s="63"/>
      <c r="N19" s="75">
        <v>0</v>
      </c>
      <c r="O19" s="50">
        <f t="shared" si="12"/>
        <v>0</v>
      </c>
      <c r="P19" s="47">
        <v>0</v>
      </c>
      <c r="Q19" s="75">
        <v>0</v>
      </c>
      <c r="R19" s="50">
        <f t="shared" si="13"/>
        <v>0</v>
      </c>
      <c r="S19" s="47">
        <v>0</v>
      </c>
      <c r="T19" s="39">
        <f t="shared" si="6"/>
        <v>0</v>
      </c>
      <c r="U19" s="39">
        <f t="shared" si="7"/>
        <v>0</v>
      </c>
      <c r="V19" s="39">
        <f t="shared" si="8"/>
        <v>0</v>
      </c>
      <c r="W19" s="39"/>
      <c r="X19" s="41"/>
      <c r="Y19" s="39">
        <f t="shared" si="9"/>
        <v>0</v>
      </c>
      <c r="Z19" s="39">
        <f t="shared" si="10"/>
        <v>0</v>
      </c>
      <c r="AA19" s="39">
        <f t="shared" si="11"/>
        <v>0</v>
      </c>
      <c r="AB19" s="42"/>
    </row>
    <row r="20" spans="1:28" x14ac:dyDescent="0.35">
      <c r="A20" s="70" t="s">
        <v>132</v>
      </c>
      <c r="B20" s="71"/>
      <c r="C20" s="60" t="s">
        <v>48</v>
      </c>
      <c r="D20" s="228" t="s">
        <v>137</v>
      </c>
      <c r="E20" s="59" t="s">
        <v>49</v>
      </c>
      <c r="F20" s="227">
        <v>53</v>
      </c>
      <c r="G20" s="72">
        <v>0</v>
      </c>
      <c r="H20" s="73"/>
      <c r="I20" s="47">
        <v>0</v>
      </c>
      <c r="J20" s="72">
        <v>0</v>
      </c>
      <c r="K20" s="74"/>
      <c r="L20" s="74"/>
      <c r="M20" s="74"/>
      <c r="N20" s="75">
        <v>0</v>
      </c>
      <c r="O20" s="50">
        <f t="shared" si="12"/>
        <v>0</v>
      </c>
      <c r="P20" s="47">
        <v>0</v>
      </c>
      <c r="Q20" s="75">
        <v>0</v>
      </c>
      <c r="R20" s="50">
        <f t="shared" si="13"/>
        <v>0</v>
      </c>
      <c r="S20" s="47">
        <v>0</v>
      </c>
      <c r="T20" s="39">
        <f t="shared" si="6"/>
        <v>0</v>
      </c>
      <c r="U20" s="39">
        <f t="shared" si="7"/>
        <v>0</v>
      </c>
      <c r="V20" s="39">
        <f t="shared" si="8"/>
        <v>0</v>
      </c>
      <c r="W20" s="39"/>
      <c r="X20" s="41"/>
      <c r="Y20" s="39">
        <f t="shared" si="9"/>
        <v>0</v>
      </c>
      <c r="Z20" s="39">
        <f t="shared" si="10"/>
        <v>0</v>
      </c>
      <c r="AA20" s="39">
        <f t="shared" si="11"/>
        <v>0</v>
      </c>
      <c r="AB20" s="42"/>
    </row>
    <row r="21" spans="1:28" x14ac:dyDescent="0.35">
      <c r="A21" s="70" t="s">
        <v>133</v>
      </c>
      <c r="B21" s="71"/>
      <c r="C21" s="60" t="s">
        <v>48</v>
      </c>
      <c r="D21" s="228" t="s">
        <v>137</v>
      </c>
      <c r="E21" s="59" t="s">
        <v>49</v>
      </c>
      <c r="F21" s="227">
        <v>53</v>
      </c>
      <c r="G21" s="72">
        <v>0</v>
      </c>
      <c r="H21" s="73"/>
      <c r="I21" s="47">
        <v>0</v>
      </c>
      <c r="J21" s="72">
        <v>0</v>
      </c>
      <c r="K21" s="74"/>
      <c r="L21" s="74"/>
      <c r="M21" s="74"/>
      <c r="N21" s="75">
        <v>0</v>
      </c>
      <c r="O21" s="50">
        <f t="shared" si="12"/>
        <v>0</v>
      </c>
      <c r="P21" s="47">
        <v>0</v>
      </c>
      <c r="Q21" s="75">
        <v>0</v>
      </c>
      <c r="R21" s="50">
        <f t="shared" si="13"/>
        <v>0</v>
      </c>
      <c r="S21" s="47">
        <v>0</v>
      </c>
      <c r="T21" s="39">
        <f t="shared" si="6"/>
        <v>0</v>
      </c>
      <c r="U21" s="39">
        <f t="shared" si="7"/>
        <v>0</v>
      </c>
      <c r="V21" s="39">
        <f t="shared" si="8"/>
        <v>0</v>
      </c>
      <c r="W21" s="39"/>
      <c r="X21" s="41"/>
      <c r="Y21" s="39">
        <f t="shared" si="9"/>
        <v>0</v>
      </c>
      <c r="Z21" s="39">
        <f t="shared" si="10"/>
        <v>0</v>
      </c>
      <c r="AA21" s="39">
        <f t="shared" si="11"/>
        <v>0</v>
      </c>
      <c r="AB21" s="42"/>
    </row>
    <row r="22" spans="1:28" x14ac:dyDescent="0.35">
      <c r="A22" s="70" t="s">
        <v>134</v>
      </c>
      <c r="B22" s="71"/>
      <c r="C22" s="60" t="s">
        <v>48</v>
      </c>
      <c r="D22" s="228" t="s">
        <v>137</v>
      </c>
      <c r="E22" s="59" t="s">
        <v>49</v>
      </c>
      <c r="F22" s="227">
        <v>53</v>
      </c>
      <c r="G22" s="72">
        <v>0</v>
      </c>
      <c r="H22" s="73"/>
      <c r="I22" s="47">
        <v>0</v>
      </c>
      <c r="J22" s="72">
        <v>0</v>
      </c>
      <c r="K22" s="74"/>
      <c r="L22" s="74"/>
      <c r="M22" s="74"/>
      <c r="N22" s="75">
        <v>0</v>
      </c>
      <c r="O22" s="50">
        <f t="shared" si="12"/>
        <v>0</v>
      </c>
      <c r="P22" s="47">
        <v>0</v>
      </c>
      <c r="Q22" s="75">
        <v>0</v>
      </c>
      <c r="R22" s="50">
        <f t="shared" si="13"/>
        <v>0</v>
      </c>
      <c r="S22" s="47">
        <v>0</v>
      </c>
      <c r="T22" s="39">
        <f t="shared" si="6"/>
        <v>0</v>
      </c>
      <c r="U22" s="39">
        <f t="shared" si="7"/>
        <v>0</v>
      </c>
      <c r="V22" s="39">
        <f t="shared" si="8"/>
        <v>0</v>
      </c>
      <c r="W22" s="39"/>
      <c r="X22" s="41"/>
      <c r="Y22" s="39">
        <f t="shared" si="9"/>
        <v>0</v>
      </c>
      <c r="Z22" s="39">
        <f t="shared" si="10"/>
        <v>0</v>
      </c>
      <c r="AA22" s="39">
        <f t="shared" si="11"/>
        <v>0</v>
      </c>
      <c r="AB22" s="42"/>
    </row>
    <row r="23" spans="1:28" x14ac:dyDescent="0.35">
      <c r="A23" s="70" t="s">
        <v>135</v>
      </c>
      <c r="B23" s="78"/>
      <c r="C23" s="60" t="s">
        <v>48</v>
      </c>
      <c r="D23" s="228" t="s">
        <v>137</v>
      </c>
      <c r="E23" s="59" t="s">
        <v>49</v>
      </c>
      <c r="F23" s="227">
        <v>53</v>
      </c>
      <c r="G23" s="76">
        <v>0</v>
      </c>
      <c r="H23" s="77"/>
      <c r="I23" s="47">
        <v>0</v>
      </c>
      <c r="J23" s="76">
        <v>0</v>
      </c>
      <c r="K23" s="63"/>
      <c r="L23" s="63"/>
      <c r="M23" s="63"/>
      <c r="N23" s="75">
        <v>0</v>
      </c>
      <c r="O23" s="50">
        <f t="shared" si="12"/>
        <v>0</v>
      </c>
      <c r="P23" s="47">
        <v>0</v>
      </c>
      <c r="Q23" s="75">
        <v>0</v>
      </c>
      <c r="R23" s="50">
        <f t="shared" si="13"/>
        <v>0</v>
      </c>
      <c r="S23" s="47">
        <v>0</v>
      </c>
      <c r="T23" s="39">
        <f t="shared" si="6"/>
        <v>0</v>
      </c>
      <c r="U23" s="39">
        <f t="shared" si="7"/>
        <v>0</v>
      </c>
      <c r="V23" s="39">
        <f t="shared" si="8"/>
        <v>0</v>
      </c>
      <c r="W23" s="39"/>
      <c r="X23" s="41"/>
      <c r="Y23" s="39">
        <f t="shared" si="9"/>
        <v>0</v>
      </c>
      <c r="Z23" s="39">
        <f t="shared" si="10"/>
        <v>0</v>
      </c>
      <c r="AA23" s="39">
        <f t="shared" si="11"/>
        <v>0</v>
      </c>
      <c r="AB23" s="42"/>
    </row>
    <row r="24" spans="1:28" x14ac:dyDescent="0.35">
      <c r="A24" s="70" t="s">
        <v>136</v>
      </c>
      <c r="B24" s="71"/>
      <c r="C24" s="60" t="s">
        <v>48</v>
      </c>
      <c r="D24" s="228" t="s">
        <v>137</v>
      </c>
      <c r="E24" s="59" t="s">
        <v>49</v>
      </c>
      <c r="F24" s="227">
        <v>53</v>
      </c>
      <c r="G24" s="72">
        <v>0</v>
      </c>
      <c r="H24" s="73"/>
      <c r="I24" s="47">
        <v>0</v>
      </c>
      <c r="J24" s="72">
        <v>0</v>
      </c>
      <c r="K24" s="74"/>
      <c r="L24" s="74"/>
      <c r="M24" s="74"/>
      <c r="N24" s="75">
        <v>0</v>
      </c>
      <c r="O24" s="50">
        <f t="shared" si="12"/>
        <v>0</v>
      </c>
      <c r="P24" s="47">
        <v>0</v>
      </c>
      <c r="Q24" s="75">
        <v>0</v>
      </c>
      <c r="R24" s="50">
        <f t="shared" si="13"/>
        <v>0</v>
      </c>
      <c r="S24" s="47">
        <v>0</v>
      </c>
      <c r="T24" s="39">
        <f t="shared" si="6"/>
        <v>0</v>
      </c>
      <c r="U24" s="39">
        <f t="shared" si="7"/>
        <v>0</v>
      </c>
      <c r="V24" s="39">
        <f t="shared" si="8"/>
        <v>0</v>
      </c>
      <c r="W24" s="39"/>
      <c r="X24" s="41"/>
      <c r="Y24" s="39">
        <f t="shared" si="9"/>
        <v>0</v>
      </c>
      <c r="Z24" s="39">
        <f t="shared" si="10"/>
        <v>0</v>
      </c>
      <c r="AA24" s="39">
        <f t="shared" si="11"/>
        <v>0</v>
      </c>
      <c r="AB24" s="42"/>
    </row>
    <row r="25" spans="1:28" x14ac:dyDescent="0.35">
      <c r="A25" s="28"/>
      <c r="B25" s="59"/>
      <c r="C25" s="60"/>
      <c r="D25" s="53"/>
      <c r="E25" s="59"/>
      <c r="F25" s="61"/>
      <c r="G25" s="79"/>
      <c r="H25" s="80"/>
      <c r="I25" s="81"/>
      <c r="J25" s="79"/>
      <c r="K25" s="74"/>
      <c r="L25" s="74"/>
      <c r="M25" s="74"/>
      <c r="N25" s="64"/>
      <c r="O25" s="50"/>
      <c r="P25" s="50"/>
      <c r="Q25" s="64"/>
      <c r="R25" s="50"/>
      <c r="S25" s="50"/>
      <c r="T25" s="39"/>
      <c r="U25" s="39"/>
      <c r="V25" s="39"/>
      <c r="W25" s="39"/>
      <c r="X25" s="41"/>
      <c r="Y25" s="39"/>
      <c r="Z25" s="39"/>
      <c r="AA25" s="39"/>
      <c r="AB25" s="42"/>
    </row>
    <row r="26" spans="1:28" x14ac:dyDescent="0.35">
      <c r="A26" s="37" t="s">
        <v>54</v>
      </c>
      <c r="B26" s="29"/>
      <c r="C26" s="29" t="s">
        <v>4</v>
      </c>
      <c r="D26" s="29" t="s">
        <v>4</v>
      </c>
      <c r="E26" s="29" t="s">
        <v>4</v>
      </c>
      <c r="F26" s="29" t="s">
        <v>4</v>
      </c>
      <c r="G26" s="30" t="s">
        <v>4</v>
      </c>
      <c r="H26" s="30" t="s">
        <v>4</v>
      </c>
      <c r="I26" s="31" t="s">
        <v>4</v>
      </c>
      <c r="J26" s="30" t="s">
        <v>4</v>
      </c>
      <c r="K26" s="30" t="s">
        <v>4</v>
      </c>
      <c r="L26" s="30" t="s">
        <v>4</v>
      </c>
      <c r="M26" s="30" t="s">
        <v>4</v>
      </c>
      <c r="N26" s="68" t="s">
        <v>4</v>
      </c>
      <c r="O26" s="68" t="s">
        <v>4</v>
      </c>
      <c r="P26" s="68" t="s">
        <v>4</v>
      </c>
      <c r="Q26" s="68" t="s">
        <v>4</v>
      </c>
      <c r="R26" s="68" t="s">
        <v>4</v>
      </c>
      <c r="S26" s="64"/>
      <c r="T26" s="39"/>
      <c r="U26" s="39"/>
      <c r="V26" s="39"/>
      <c r="W26" s="39"/>
      <c r="X26" s="41"/>
      <c r="Y26" s="39"/>
      <c r="Z26" s="39"/>
      <c r="AA26" s="39"/>
      <c r="AB26" s="42"/>
    </row>
    <row r="27" spans="1:28" x14ac:dyDescent="0.35">
      <c r="A27" s="70" t="s">
        <v>115</v>
      </c>
      <c r="B27" s="83"/>
      <c r="C27" s="60"/>
      <c r="D27" s="59"/>
      <c r="E27" s="59"/>
      <c r="F27" s="59"/>
      <c r="G27" s="80"/>
      <c r="H27" s="80"/>
      <c r="I27" s="82"/>
      <c r="J27" s="80"/>
      <c r="K27" s="74"/>
      <c r="L27" s="74"/>
      <c r="M27" s="74"/>
      <c r="N27" s="64"/>
      <c r="O27" s="64"/>
      <c r="P27" s="47">
        <v>0</v>
      </c>
      <c r="Q27" s="50"/>
      <c r="R27" s="50"/>
      <c r="S27" s="47">
        <v>0</v>
      </c>
      <c r="T27" s="39">
        <f t="shared" ref="T27:T33" si="14">B27*N27+(B27*Q27*$B$6/10000)</f>
        <v>0</v>
      </c>
      <c r="U27" s="39">
        <f t="shared" ref="U27:U33" si="15">B27*O27+(B27*R27*$B$6/10000)</f>
        <v>0</v>
      </c>
      <c r="V27" s="39">
        <f t="shared" ref="V27:V33" si="16">B27*P27+(B27*S27*$B$6/10000)</f>
        <v>0</v>
      </c>
      <c r="W27" s="39"/>
      <c r="X27" s="41"/>
      <c r="Y27" s="39">
        <f t="shared" ref="Y27:Y33" si="17">(B27*Q27)</f>
        <v>0</v>
      </c>
      <c r="Z27" s="39">
        <f t="shared" ref="Z27:Z33" si="18">(B27*R27)</f>
        <v>0</v>
      </c>
      <c r="AA27" s="39">
        <f t="shared" ref="AA27:AA33" si="19">(B27*S27)</f>
        <v>0</v>
      </c>
      <c r="AB27" s="42"/>
    </row>
    <row r="28" spans="1:28" x14ac:dyDescent="0.35">
      <c r="A28" s="70" t="s">
        <v>116</v>
      </c>
      <c r="B28" s="83"/>
      <c r="C28" s="60"/>
      <c r="D28" s="59"/>
      <c r="E28" s="59"/>
      <c r="F28" s="59"/>
      <c r="G28" s="80"/>
      <c r="H28" s="80"/>
      <c r="I28" s="82"/>
      <c r="J28" s="80"/>
      <c r="K28" s="74"/>
      <c r="L28" s="74"/>
      <c r="M28" s="74"/>
      <c r="N28" s="64"/>
      <c r="O28" s="64"/>
      <c r="P28" s="47">
        <v>0</v>
      </c>
      <c r="Q28" s="50"/>
      <c r="R28" s="50"/>
      <c r="S28" s="47">
        <v>0</v>
      </c>
      <c r="T28" s="39">
        <f t="shared" si="14"/>
        <v>0</v>
      </c>
      <c r="U28" s="39">
        <f t="shared" si="15"/>
        <v>0</v>
      </c>
      <c r="V28" s="39">
        <f t="shared" si="16"/>
        <v>0</v>
      </c>
      <c r="W28" s="39"/>
      <c r="X28" s="41"/>
      <c r="Y28" s="39">
        <f t="shared" si="17"/>
        <v>0</v>
      </c>
      <c r="Z28" s="39">
        <f t="shared" si="18"/>
        <v>0</v>
      </c>
      <c r="AA28" s="39">
        <f t="shared" si="19"/>
        <v>0</v>
      </c>
      <c r="AB28" s="42"/>
    </row>
    <row r="29" spans="1:28" x14ac:dyDescent="0.35">
      <c r="A29" s="70" t="s">
        <v>117</v>
      </c>
      <c r="B29" s="83"/>
      <c r="C29" s="60"/>
      <c r="D29" s="59"/>
      <c r="E29" s="59"/>
      <c r="F29" s="59"/>
      <c r="G29" s="80"/>
      <c r="H29" s="80"/>
      <c r="I29" s="82"/>
      <c r="J29" s="80"/>
      <c r="K29" s="74"/>
      <c r="L29" s="74"/>
      <c r="M29" s="74"/>
      <c r="N29" s="64"/>
      <c r="O29" s="64"/>
      <c r="P29" s="47">
        <v>0</v>
      </c>
      <c r="Q29" s="50"/>
      <c r="R29" s="50"/>
      <c r="S29" s="47">
        <v>0</v>
      </c>
      <c r="T29" s="39">
        <f t="shared" si="14"/>
        <v>0</v>
      </c>
      <c r="U29" s="39">
        <f t="shared" si="15"/>
        <v>0</v>
      </c>
      <c r="V29" s="39">
        <f t="shared" si="16"/>
        <v>0</v>
      </c>
      <c r="W29" s="39"/>
      <c r="X29" s="41"/>
      <c r="Y29" s="39">
        <f t="shared" si="17"/>
        <v>0</v>
      </c>
      <c r="Z29" s="39">
        <f t="shared" si="18"/>
        <v>0</v>
      </c>
      <c r="AA29" s="39">
        <f t="shared" si="19"/>
        <v>0</v>
      </c>
      <c r="AB29" s="42"/>
    </row>
    <row r="30" spans="1:28" x14ac:dyDescent="0.35">
      <c r="A30" s="70" t="s">
        <v>118</v>
      </c>
      <c r="B30" s="83"/>
      <c r="C30" s="60"/>
      <c r="D30" s="59"/>
      <c r="E30" s="59"/>
      <c r="F30" s="59"/>
      <c r="G30" s="80"/>
      <c r="H30" s="80"/>
      <c r="I30" s="82"/>
      <c r="J30" s="80"/>
      <c r="K30" s="74"/>
      <c r="L30" s="74"/>
      <c r="M30" s="74"/>
      <c r="N30" s="64"/>
      <c r="O30" s="64"/>
      <c r="P30" s="47">
        <v>0</v>
      </c>
      <c r="Q30" s="50"/>
      <c r="R30" s="50"/>
      <c r="S30" s="47">
        <v>0</v>
      </c>
      <c r="T30" s="39">
        <f t="shared" si="14"/>
        <v>0</v>
      </c>
      <c r="U30" s="39">
        <f t="shared" si="15"/>
        <v>0</v>
      </c>
      <c r="V30" s="39">
        <f t="shared" si="16"/>
        <v>0</v>
      </c>
      <c r="W30" s="39"/>
      <c r="X30" s="41"/>
      <c r="Y30" s="39">
        <f t="shared" si="17"/>
        <v>0</v>
      </c>
      <c r="Z30" s="39">
        <f t="shared" si="18"/>
        <v>0</v>
      </c>
      <c r="AA30" s="39">
        <f t="shared" si="19"/>
        <v>0</v>
      </c>
      <c r="AB30" s="42"/>
    </row>
    <row r="31" spans="1:28" x14ac:dyDescent="0.35">
      <c r="A31" s="70" t="s">
        <v>114</v>
      </c>
      <c r="B31" s="83"/>
      <c r="C31" s="60"/>
      <c r="D31" s="59"/>
      <c r="E31" s="59"/>
      <c r="F31" s="59"/>
      <c r="G31" s="80"/>
      <c r="H31" s="80"/>
      <c r="I31" s="82"/>
      <c r="J31" s="80"/>
      <c r="K31" s="74"/>
      <c r="L31" s="74"/>
      <c r="M31" s="74"/>
      <c r="N31" s="64"/>
      <c r="O31" s="64"/>
      <c r="P31" s="47">
        <v>0</v>
      </c>
      <c r="Q31" s="50"/>
      <c r="R31" s="50"/>
      <c r="S31" s="47">
        <v>0</v>
      </c>
      <c r="T31" s="39">
        <f t="shared" si="14"/>
        <v>0</v>
      </c>
      <c r="U31" s="39">
        <f t="shared" si="15"/>
        <v>0</v>
      </c>
      <c r="V31" s="39">
        <f t="shared" si="16"/>
        <v>0</v>
      </c>
      <c r="W31" s="39"/>
      <c r="X31" s="41"/>
      <c r="Y31" s="39">
        <f t="shared" si="17"/>
        <v>0</v>
      </c>
      <c r="Z31" s="39">
        <f t="shared" si="18"/>
        <v>0</v>
      </c>
      <c r="AA31" s="39">
        <f t="shared" si="19"/>
        <v>0</v>
      </c>
      <c r="AB31" s="42"/>
    </row>
    <row r="32" spans="1:28" x14ac:dyDescent="0.35">
      <c r="A32" s="70" t="s">
        <v>119</v>
      </c>
      <c r="B32" s="83"/>
      <c r="C32" s="60"/>
      <c r="D32" s="59"/>
      <c r="E32" s="59"/>
      <c r="F32" s="59"/>
      <c r="G32" s="80"/>
      <c r="H32" s="80"/>
      <c r="I32" s="82"/>
      <c r="J32" s="80"/>
      <c r="K32" s="74"/>
      <c r="L32" s="74"/>
      <c r="M32" s="74"/>
      <c r="N32" s="64"/>
      <c r="O32" s="64"/>
      <c r="P32" s="47">
        <v>0</v>
      </c>
      <c r="Q32" s="50"/>
      <c r="R32" s="50"/>
      <c r="S32" s="47">
        <v>0</v>
      </c>
      <c r="T32" s="39">
        <f t="shared" si="14"/>
        <v>0</v>
      </c>
      <c r="U32" s="39">
        <f t="shared" si="15"/>
        <v>0</v>
      </c>
      <c r="V32" s="39">
        <f t="shared" si="16"/>
        <v>0</v>
      </c>
      <c r="W32" s="39"/>
      <c r="X32" s="41"/>
      <c r="Y32" s="39">
        <f t="shared" si="17"/>
        <v>0</v>
      </c>
      <c r="Z32" s="39">
        <f t="shared" si="18"/>
        <v>0</v>
      </c>
      <c r="AA32" s="39">
        <f t="shared" si="19"/>
        <v>0</v>
      </c>
      <c r="AB32" s="42"/>
    </row>
    <row r="33" spans="1:28" x14ac:dyDescent="0.35">
      <c r="A33" s="28" t="s">
        <v>43</v>
      </c>
      <c r="B33" s="59"/>
      <c r="C33" s="60"/>
      <c r="D33" s="59"/>
      <c r="E33" s="59"/>
      <c r="F33" s="59"/>
      <c r="G33" s="80"/>
      <c r="H33" s="80"/>
      <c r="I33" s="82"/>
      <c r="J33" s="80"/>
      <c r="K33" s="74"/>
      <c r="L33" s="74"/>
      <c r="M33" s="74"/>
      <c r="N33" s="64"/>
      <c r="O33" s="64"/>
      <c r="P33" s="64"/>
      <c r="Q33" s="64"/>
      <c r="R33" s="64"/>
      <c r="S33" s="64"/>
      <c r="T33" s="39">
        <f t="shared" si="14"/>
        <v>0</v>
      </c>
      <c r="U33" s="39">
        <f t="shared" si="15"/>
        <v>0</v>
      </c>
      <c r="V33" s="39">
        <f t="shared" si="16"/>
        <v>0</v>
      </c>
      <c r="W33" s="39"/>
      <c r="X33" s="41"/>
      <c r="Y33" s="39">
        <f t="shared" si="17"/>
        <v>0</v>
      </c>
      <c r="Z33" s="39">
        <f t="shared" si="18"/>
        <v>0</v>
      </c>
      <c r="AA33" s="39">
        <f t="shared" si="19"/>
        <v>0</v>
      </c>
      <c r="AB33" s="42"/>
    </row>
  </sheetData>
  <sheetProtection algorithmName="SHA-512" hashValue="/djs4BKomPY3ZNg1aBuUEVEp/fCcHl3H6nYYsplgJKRgaCb4BZXm44uqwA7oADNDkosduJ+jtC2RutaWU6K1Nw==" saltValue="06ZjSsmPhLGAYmO1kYn2TA==" spinCount="100000" sheet="1" objects="1" scenarios="1" selectLockedCells="1"/>
  <mergeCells count="5">
    <mergeCell ref="B2:D2"/>
    <mergeCell ref="L3:N3"/>
    <mergeCell ref="L5:O5"/>
    <mergeCell ref="N10:P10"/>
    <mergeCell ref="Q10:S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F5F10-F938-4BC5-8825-3790986A1122}">
  <sheetPr>
    <tabColor rgb="FFFFC000"/>
  </sheetPr>
  <dimension ref="A1:AB32"/>
  <sheetViews>
    <sheetView workbookViewId="0">
      <selection activeCell="B2" sqref="B2:D2"/>
    </sheetView>
  </sheetViews>
  <sheetFormatPr defaultRowHeight="14.5" x14ac:dyDescent="0.35"/>
  <cols>
    <col min="1" max="1" width="26.1796875" customWidth="1"/>
    <col min="3" max="3" width="10.7265625" customWidth="1"/>
    <col min="4" max="4" width="15.90625" customWidth="1"/>
    <col min="5" max="5" width="11.26953125" customWidth="1"/>
    <col min="6" max="6" width="7.54296875" customWidth="1"/>
    <col min="7" max="7" width="9.6328125" customWidth="1"/>
    <col min="8" max="8" width="11.7265625" customWidth="1"/>
    <col min="9" max="9" width="10.90625" customWidth="1"/>
    <col min="10" max="10" width="12.1796875" customWidth="1"/>
    <col min="11" max="11" width="8.90625" customWidth="1"/>
    <col min="12" max="12" width="9.453125" customWidth="1"/>
    <col min="13" max="13" width="10.81640625" bestFit="1" customWidth="1"/>
    <col min="14" max="14" width="9.36328125" bestFit="1" customWidth="1"/>
    <col min="15" max="15" width="10.08984375" bestFit="1" customWidth="1"/>
    <col min="16" max="16" width="10.36328125" bestFit="1" customWidth="1"/>
    <col min="17" max="17" width="9.36328125" bestFit="1" customWidth="1"/>
    <col min="18" max="18" width="10.08984375" bestFit="1" customWidth="1"/>
    <col min="19" max="19" width="10.36328125" bestFit="1" customWidth="1"/>
    <col min="20" max="23" width="12.7265625" bestFit="1" customWidth="1"/>
    <col min="25" max="27" width="10.1796875" bestFit="1" customWidth="1"/>
    <col min="28" max="28" width="11.1796875" bestFit="1" customWidth="1"/>
  </cols>
  <sheetData>
    <row r="1" spans="1:28" x14ac:dyDescent="0.35">
      <c r="A1" s="1" t="s">
        <v>0</v>
      </c>
      <c r="B1" s="1" t="s">
        <v>127</v>
      </c>
      <c r="C1" s="2"/>
      <c r="D1" s="2"/>
      <c r="E1" s="2"/>
      <c r="F1" s="2"/>
      <c r="G1" s="3"/>
      <c r="H1" s="3"/>
      <c r="I1" s="4"/>
      <c r="J1" s="3"/>
      <c r="K1" s="3"/>
      <c r="L1" s="3"/>
      <c r="M1" s="3"/>
      <c r="N1" s="5"/>
      <c r="O1" s="5"/>
      <c r="P1" s="5"/>
      <c r="Q1" s="5"/>
      <c r="R1" s="5"/>
      <c r="S1" s="6"/>
      <c r="T1" s="7"/>
      <c r="U1" s="7"/>
      <c r="V1" s="7"/>
      <c r="W1" s="7"/>
      <c r="X1" s="8"/>
      <c r="Y1" s="9"/>
      <c r="Z1" s="9"/>
      <c r="AA1" s="9"/>
      <c r="AB1" s="8"/>
    </row>
    <row r="2" spans="1:28" ht="15" thickBot="1" x14ac:dyDescent="0.4">
      <c r="A2" s="1" t="s">
        <v>2</v>
      </c>
      <c r="B2" s="184" t="s">
        <v>3</v>
      </c>
      <c r="C2" s="184"/>
      <c r="D2" s="184"/>
      <c r="E2" s="2"/>
      <c r="F2" s="2"/>
      <c r="G2" s="2"/>
      <c r="H2" s="2"/>
      <c r="I2" s="6"/>
      <c r="J2" s="2"/>
      <c r="K2" s="2"/>
      <c r="L2" s="2"/>
      <c r="M2" s="2"/>
      <c r="N2" s="10"/>
      <c r="O2" s="11"/>
      <c r="P2" s="11"/>
      <c r="Q2" s="6" t="s">
        <v>4</v>
      </c>
      <c r="R2" s="6" t="s">
        <v>4</v>
      </c>
      <c r="S2" s="6" t="s">
        <v>4</v>
      </c>
      <c r="T2" s="12"/>
      <c r="U2" s="7"/>
      <c r="V2" s="7"/>
      <c r="W2" s="7"/>
      <c r="X2" s="8"/>
      <c r="Y2" s="9"/>
      <c r="Z2" s="9"/>
      <c r="AA2" s="9"/>
      <c r="AB2" s="8"/>
    </row>
    <row r="3" spans="1:28" ht="15" thickBot="1" x14ac:dyDescent="0.4">
      <c r="A3" s="1" t="s">
        <v>5</v>
      </c>
      <c r="B3" s="84">
        <v>6</v>
      </c>
      <c r="C3" s="14" t="s">
        <v>98</v>
      </c>
      <c r="D3" s="2"/>
      <c r="E3" s="13"/>
      <c r="F3" s="2"/>
      <c r="G3" s="2"/>
      <c r="H3" s="2"/>
      <c r="I3" s="15" t="s">
        <v>99</v>
      </c>
      <c r="J3" s="2"/>
      <c r="L3" s="186" t="s">
        <v>100</v>
      </c>
      <c r="M3" s="187"/>
      <c r="N3" s="188"/>
      <c r="O3" s="16"/>
      <c r="P3" s="11"/>
      <c r="Q3" s="6"/>
      <c r="R3" s="6"/>
      <c r="S3" s="6" t="s">
        <v>4</v>
      </c>
      <c r="T3" s="12"/>
      <c r="U3" s="7"/>
      <c r="V3" s="7"/>
      <c r="W3" s="7"/>
      <c r="X3" s="8"/>
      <c r="Y3" s="9"/>
      <c r="Z3" s="9"/>
      <c r="AA3" s="9"/>
      <c r="AB3" s="8"/>
    </row>
    <row r="4" spans="1:28" x14ac:dyDescent="0.35">
      <c r="A4" s="1" t="s">
        <v>10</v>
      </c>
      <c r="B4" s="17">
        <v>200</v>
      </c>
      <c r="C4" s="2"/>
      <c r="D4" s="2"/>
      <c r="E4" s="2"/>
      <c r="F4" s="2"/>
      <c r="G4" s="2"/>
      <c r="H4" s="2"/>
      <c r="I4" s="19"/>
      <c r="J4" s="2"/>
      <c r="K4" s="2"/>
      <c r="L4" s="2"/>
      <c r="M4" s="2"/>
      <c r="N4" s="11"/>
      <c r="O4" s="16"/>
      <c r="P4" s="11"/>
      <c r="Q4" s="6" t="s">
        <v>4</v>
      </c>
      <c r="R4" s="6" t="s">
        <v>4</v>
      </c>
      <c r="S4" s="6" t="s">
        <v>4</v>
      </c>
      <c r="T4" s="12"/>
      <c r="U4" s="7"/>
      <c r="V4" s="7"/>
      <c r="W4" s="7"/>
      <c r="X4" s="8"/>
      <c r="Y4" s="9"/>
      <c r="Z4" s="9"/>
      <c r="AA4" s="9"/>
      <c r="AB4" s="8"/>
    </row>
    <row r="5" spans="1:28" x14ac:dyDescent="0.35">
      <c r="A5" s="1" t="s">
        <v>11</v>
      </c>
      <c r="B5" s="17">
        <v>285</v>
      </c>
      <c r="C5" s="2"/>
      <c r="D5" s="8"/>
      <c r="E5" s="2"/>
      <c r="F5" s="2"/>
      <c r="G5" s="2"/>
      <c r="H5" s="2"/>
      <c r="I5" s="6"/>
      <c r="J5" s="2"/>
      <c r="K5" s="2"/>
      <c r="L5" s="2"/>
      <c r="M5" s="2"/>
      <c r="N5" s="11"/>
      <c r="O5" s="16"/>
      <c r="P5" s="11"/>
      <c r="Q5" s="6" t="s">
        <v>4</v>
      </c>
      <c r="R5" s="6" t="s">
        <v>4</v>
      </c>
      <c r="S5" s="6" t="s">
        <v>4</v>
      </c>
      <c r="T5" s="12"/>
      <c r="U5" s="7"/>
      <c r="V5" s="7"/>
      <c r="W5" s="7"/>
      <c r="X5" s="8"/>
      <c r="Y5" s="9"/>
      <c r="Z5" s="9"/>
      <c r="AA5" s="9"/>
      <c r="AB5" s="8"/>
    </row>
    <row r="6" spans="1:28" x14ac:dyDescent="0.35">
      <c r="A6" s="1" t="s">
        <v>14</v>
      </c>
      <c r="B6" s="20">
        <v>450000</v>
      </c>
      <c r="C6" s="2"/>
      <c r="D6" s="2"/>
      <c r="E6" s="2"/>
      <c r="F6" s="2"/>
      <c r="G6" s="2"/>
      <c r="H6" s="2"/>
      <c r="I6" s="6"/>
      <c r="J6" s="2"/>
      <c r="K6" s="2"/>
      <c r="L6" s="2"/>
      <c r="M6" s="2"/>
      <c r="N6" s="11"/>
      <c r="O6" s="16"/>
      <c r="P6" s="11"/>
      <c r="Q6" s="6" t="s">
        <v>4</v>
      </c>
      <c r="R6" s="6" t="s">
        <v>4</v>
      </c>
      <c r="S6" s="6" t="s">
        <v>4</v>
      </c>
      <c r="T6" s="12"/>
      <c r="U6" s="7"/>
      <c r="V6" s="7"/>
      <c r="W6" s="7"/>
      <c r="X6" s="8"/>
      <c r="Y6" s="9"/>
      <c r="Z6" s="9"/>
      <c r="AA6" s="9"/>
      <c r="AB6" s="8"/>
    </row>
    <row r="7" spans="1:28" ht="15.5" x14ac:dyDescent="0.35">
      <c r="A7" s="1" t="s">
        <v>15</v>
      </c>
      <c r="B7" s="233" t="s">
        <v>138</v>
      </c>
      <c r="C7" s="2"/>
      <c r="D7" s="2"/>
      <c r="E7" s="2"/>
      <c r="F7" s="2"/>
      <c r="G7" s="2"/>
      <c r="H7" s="2"/>
      <c r="I7" s="6"/>
      <c r="J7" s="2"/>
      <c r="K7" s="2"/>
      <c r="L7" s="2"/>
      <c r="M7" s="2"/>
      <c r="N7" s="11"/>
      <c r="O7" s="16"/>
      <c r="P7" s="11"/>
      <c r="Q7" s="6" t="s">
        <v>4</v>
      </c>
      <c r="R7" s="6" t="s">
        <v>4</v>
      </c>
      <c r="S7" s="6" t="s">
        <v>4</v>
      </c>
      <c r="T7" s="12"/>
      <c r="U7" s="7"/>
      <c r="V7" s="7"/>
      <c r="W7" s="7"/>
      <c r="X7" s="8"/>
      <c r="Y7" s="9"/>
      <c r="Z7" s="9"/>
      <c r="AA7" s="9"/>
      <c r="AB7" s="8"/>
    </row>
    <row r="8" spans="1:28" x14ac:dyDescent="0.35">
      <c r="A8" s="1" t="s">
        <v>16</v>
      </c>
      <c r="B8" s="7" t="s">
        <v>17</v>
      </c>
      <c r="C8" s="1" t="s">
        <v>4</v>
      </c>
      <c r="D8" s="1" t="s">
        <v>4</v>
      </c>
      <c r="E8" s="2" t="s">
        <v>4</v>
      </c>
      <c r="F8" s="1" t="s">
        <v>4</v>
      </c>
      <c r="G8" s="2" t="s">
        <v>4</v>
      </c>
      <c r="H8" s="2" t="s">
        <v>4</v>
      </c>
      <c r="I8" s="6" t="s">
        <v>4</v>
      </c>
      <c r="J8" s="1" t="s">
        <v>4</v>
      </c>
      <c r="K8" s="2" t="s">
        <v>4</v>
      </c>
      <c r="L8" s="2" t="s">
        <v>4</v>
      </c>
      <c r="M8" s="2" t="s">
        <v>4</v>
      </c>
      <c r="N8" s="11" t="s">
        <v>4</v>
      </c>
      <c r="O8" s="16" t="s">
        <v>4</v>
      </c>
      <c r="P8" s="11" t="s">
        <v>4</v>
      </c>
      <c r="Q8" s="11" t="s">
        <v>4</v>
      </c>
      <c r="R8" s="6" t="s">
        <v>4</v>
      </c>
      <c r="S8" s="6" t="s">
        <v>4</v>
      </c>
      <c r="T8" s="7"/>
      <c r="U8" s="7"/>
      <c r="V8" s="7"/>
      <c r="W8" s="7"/>
      <c r="X8" s="8"/>
      <c r="Y8" s="9"/>
      <c r="Z8" s="9"/>
      <c r="AA8" s="9"/>
      <c r="AB8" s="8"/>
    </row>
    <row r="9" spans="1:28" x14ac:dyDescent="0.35">
      <c r="A9" s="21" t="s">
        <v>4</v>
      </c>
      <c r="B9" s="21" t="s">
        <v>4</v>
      </c>
      <c r="C9" s="22" t="s">
        <v>4</v>
      </c>
      <c r="D9" s="22" t="s">
        <v>4</v>
      </c>
      <c r="E9" s="22" t="s">
        <v>4</v>
      </c>
      <c r="F9" s="22" t="s">
        <v>4</v>
      </c>
      <c r="G9" s="22" t="s">
        <v>4</v>
      </c>
      <c r="H9" s="22" t="s">
        <v>4</v>
      </c>
      <c r="I9" s="23" t="s">
        <v>4</v>
      </c>
      <c r="J9" s="22" t="s">
        <v>4</v>
      </c>
      <c r="K9" s="22" t="s">
        <v>4</v>
      </c>
      <c r="L9" s="22" t="s">
        <v>4</v>
      </c>
      <c r="M9" s="2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24" t="s">
        <v>4</v>
      </c>
      <c r="S9" s="24" t="s">
        <v>4</v>
      </c>
      <c r="T9" s="25"/>
      <c r="U9" s="25"/>
      <c r="V9" s="25"/>
      <c r="W9" s="25"/>
      <c r="X9" s="26"/>
      <c r="Y9" s="27"/>
      <c r="Z9" s="27"/>
      <c r="AA9" s="27"/>
      <c r="AB9" s="26"/>
    </row>
    <row r="10" spans="1:28" x14ac:dyDescent="0.35">
      <c r="A10" s="28" t="s">
        <v>18</v>
      </c>
      <c r="B10" s="28" t="s">
        <v>19</v>
      </c>
      <c r="C10" s="28" t="s">
        <v>20</v>
      </c>
      <c r="D10" s="29"/>
      <c r="E10" s="29"/>
      <c r="F10" s="29"/>
      <c r="G10" s="30" t="s">
        <v>4</v>
      </c>
      <c r="H10" s="30" t="s">
        <v>4</v>
      </c>
      <c r="I10" s="31" t="s">
        <v>4</v>
      </c>
      <c r="J10" s="32"/>
      <c r="K10" s="30" t="s">
        <v>4</v>
      </c>
      <c r="L10" s="30" t="s">
        <v>4</v>
      </c>
      <c r="M10" s="30" t="s">
        <v>4</v>
      </c>
      <c r="N10" s="185" t="s">
        <v>21</v>
      </c>
      <c r="O10" s="185"/>
      <c r="P10" s="185"/>
      <c r="Q10" s="185" t="s">
        <v>22</v>
      </c>
      <c r="R10" s="185"/>
      <c r="S10" s="185"/>
      <c r="T10" s="33"/>
      <c r="U10" s="33"/>
      <c r="V10" s="33"/>
      <c r="W10" s="34" t="str">
        <f>B6&amp;" ex."</f>
        <v>450000 ex.</v>
      </c>
      <c r="X10" s="33"/>
      <c r="Y10" s="33"/>
      <c r="Z10" s="33"/>
      <c r="AA10" s="33"/>
      <c r="AB10" s="34" t="str">
        <f>"10.000 ex."</f>
        <v>10.000 ex.</v>
      </c>
    </row>
    <row r="11" spans="1:28" ht="23" x14ac:dyDescent="0.35">
      <c r="A11" s="28" t="s">
        <v>4</v>
      </c>
      <c r="B11" s="28" t="s">
        <v>4</v>
      </c>
      <c r="C11" s="28" t="s">
        <v>23</v>
      </c>
      <c r="D11" s="28" t="s">
        <v>24</v>
      </c>
      <c r="E11" s="28" t="s">
        <v>25</v>
      </c>
      <c r="F11" s="52" t="s">
        <v>26</v>
      </c>
      <c r="G11" s="229" t="s">
        <v>27</v>
      </c>
      <c r="H11" s="229" t="s">
        <v>28</v>
      </c>
      <c r="I11" s="230" t="s">
        <v>29</v>
      </c>
      <c r="J11" s="229" t="s">
        <v>30</v>
      </c>
      <c r="K11" s="229" t="s">
        <v>31</v>
      </c>
      <c r="L11" s="229" t="s">
        <v>32</v>
      </c>
      <c r="M11" s="32" t="s">
        <v>33</v>
      </c>
      <c r="N11" s="35" t="s">
        <v>34</v>
      </c>
      <c r="O11" s="35" t="s">
        <v>35</v>
      </c>
      <c r="P11" s="35" t="s">
        <v>36</v>
      </c>
      <c r="Q11" s="35" t="s">
        <v>34</v>
      </c>
      <c r="R11" s="35" t="s">
        <v>35</v>
      </c>
      <c r="S11" s="35" t="s">
        <v>36</v>
      </c>
      <c r="T11" s="36" t="s">
        <v>37</v>
      </c>
      <c r="U11" s="36" t="s">
        <v>38</v>
      </c>
      <c r="V11" s="36" t="s">
        <v>39</v>
      </c>
      <c r="W11" s="36" t="s">
        <v>40</v>
      </c>
      <c r="X11" s="33"/>
      <c r="Y11" s="36" t="s">
        <v>41</v>
      </c>
      <c r="Z11" s="36" t="s">
        <v>41</v>
      </c>
      <c r="AA11" s="36" t="s">
        <v>39</v>
      </c>
      <c r="AB11" s="36" t="s">
        <v>40</v>
      </c>
    </row>
    <row r="12" spans="1:28" x14ac:dyDescent="0.35">
      <c r="A12" s="37" t="s">
        <v>42</v>
      </c>
      <c r="B12" s="29" t="s">
        <v>4</v>
      </c>
      <c r="C12" s="29" t="s">
        <v>4</v>
      </c>
      <c r="D12" s="29" t="s">
        <v>4</v>
      </c>
      <c r="E12" s="29" t="s">
        <v>4</v>
      </c>
      <c r="F12" s="29" t="s">
        <v>4</v>
      </c>
      <c r="G12" s="30" t="s">
        <v>4</v>
      </c>
      <c r="H12" s="30" t="s">
        <v>4</v>
      </c>
      <c r="I12" s="31" t="s">
        <v>4</v>
      </c>
      <c r="J12" s="30" t="s">
        <v>4</v>
      </c>
      <c r="K12" s="30" t="s">
        <v>4</v>
      </c>
      <c r="L12" s="30" t="s">
        <v>4</v>
      </c>
      <c r="M12" s="30" t="s">
        <v>4</v>
      </c>
      <c r="N12" s="38" t="s">
        <v>4</v>
      </c>
      <c r="O12" s="38" t="s">
        <v>4</v>
      </c>
      <c r="P12" s="38" t="s">
        <v>4</v>
      </c>
      <c r="Q12" s="38" t="s">
        <v>4</v>
      </c>
      <c r="R12" s="38" t="s">
        <v>4</v>
      </c>
      <c r="S12" s="38" t="s">
        <v>4</v>
      </c>
      <c r="T12" s="39">
        <f>SUM(T13:T32)</f>
        <v>0</v>
      </c>
      <c r="U12" s="39">
        <f>SUM(U13:U32)</f>
        <v>0</v>
      </c>
      <c r="V12" s="39">
        <f>SUM(V13:V32)</f>
        <v>0</v>
      </c>
      <c r="W12" s="40">
        <f>SUM(U12:V12)</f>
        <v>0</v>
      </c>
      <c r="X12" s="33"/>
      <c r="Y12" s="39">
        <f>SUM(Y13:Y32)</f>
        <v>0</v>
      </c>
      <c r="Z12" s="39">
        <f>SUM(Z13:Z32)</f>
        <v>0</v>
      </c>
      <c r="AA12" s="39">
        <f>SUM(AA13:AA32)</f>
        <v>0</v>
      </c>
      <c r="AB12" s="40">
        <f>SUM(Z12:AA12)</f>
        <v>0</v>
      </c>
    </row>
    <row r="13" spans="1:28" x14ac:dyDescent="0.35">
      <c r="A13" s="43" t="s">
        <v>44</v>
      </c>
      <c r="B13" s="164">
        <v>6</v>
      </c>
      <c r="C13" s="44" t="s">
        <v>45</v>
      </c>
      <c r="D13" s="85"/>
      <c r="E13" s="85"/>
      <c r="F13" s="45">
        <v>115</v>
      </c>
      <c r="G13" s="46">
        <v>0</v>
      </c>
      <c r="H13" s="235"/>
      <c r="I13" s="47">
        <v>0</v>
      </c>
      <c r="J13" s="46">
        <v>0</v>
      </c>
      <c r="K13" s="48">
        <v>0</v>
      </c>
      <c r="L13" s="48">
        <v>0</v>
      </c>
      <c r="M13" s="48" t="s">
        <v>46</v>
      </c>
      <c r="N13" s="49">
        <v>0</v>
      </c>
      <c r="O13" s="50">
        <f>+N13/1000*I13</f>
        <v>0</v>
      </c>
      <c r="P13" s="51">
        <v>0</v>
      </c>
      <c r="Q13" s="49">
        <v>0</v>
      </c>
      <c r="R13" s="50">
        <f>+Q13/1000*I13</f>
        <v>0</v>
      </c>
      <c r="S13" s="51">
        <v>0</v>
      </c>
      <c r="T13" s="39">
        <f t="shared" ref="T13" si="0">B13*N13+(B13*Q13*$B$6/10000)</f>
        <v>0</v>
      </c>
      <c r="U13" s="39">
        <f t="shared" ref="U13" si="1">B13*O13+(B13*R13*$B$6/10000)</f>
        <v>0</v>
      </c>
      <c r="V13" s="39">
        <f t="shared" ref="V13" si="2">B13*P13+(B13*S13*$B$6/10000)</f>
        <v>0</v>
      </c>
      <c r="W13" s="39"/>
      <c r="X13" s="41"/>
      <c r="Y13" s="39">
        <f t="shared" ref="Y13" si="3">(B13*Q13)</f>
        <v>0</v>
      </c>
      <c r="Z13" s="39">
        <f t="shared" ref="Z13" si="4">(B13*R13)</f>
        <v>0</v>
      </c>
      <c r="AA13" s="39">
        <f t="shared" ref="AA13" si="5">(B13*S13)</f>
        <v>0</v>
      </c>
      <c r="AB13" s="42"/>
    </row>
    <row r="14" spans="1:28" x14ac:dyDescent="0.35">
      <c r="A14" s="52" t="s">
        <v>43</v>
      </c>
      <c r="B14" s="45"/>
      <c r="C14" s="44"/>
      <c r="D14" s="53"/>
      <c r="E14" s="53"/>
      <c r="F14" s="45"/>
      <c r="G14" s="54"/>
      <c r="H14" s="55"/>
      <c r="I14" s="54"/>
      <c r="J14" s="55"/>
      <c r="K14" s="56"/>
      <c r="L14" s="56"/>
      <c r="M14" s="56"/>
      <c r="N14" s="57"/>
      <c r="O14" s="58"/>
      <c r="P14" s="58"/>
      <c r="Q14" s="57"/>
      <c r="R14" s="58"/>
      <c r="S14" s="58"/>
      <c r="T14" s="39"/>
      <c r="U14" s="39"/>
      <c r="V14" s="39"/>
      <c r="W14" s="39"/>
      <c r="X14" s="41"/>
      <c r="Y14" s="39"/>
      <c r="Z14" s="39"/>
      <c r="AA14" s="39"/>
      <c r="AB14" s="42"/>
    </row>
    <row r="15" spans="1:28" x14ac:dyDescent="0.35">
      <c r="A15" s="37" t="s">
        <v>47</v>
      </c>
      <c r="B15" s="65"/>
      <c r="C15" s="29" t="s">
        <v>4</v>
      </c>
      <c r="D15" s="29" t="s">
        <v>4</v>
      </c>
      <c r="E15" s="29" t="s">
        <v>4</v>
      </c>
      <c r="F15" s="65" t="s">
        <v>4</v>
      </c>
      <c r="G15" s="66" t="s">
        <v>4</v>
      </c>
      <c r="H15" s="30" t="s">
        <v>4</v>
      </c>
      <c r="I15" s="67" t="s">
        <v>4</v>
      </c>
      <c r="J15" s="30" t="s">
        <v>4</v>
      </c>
      <c r="K15" s="30" t="s">
        <v>4</v>
      </c>
      <c r="L15" s="30" t="s">
        <v>4</v>
      </c>
      <c r="M15" s="30" t="s">
        <v>4</v>
      </c>
      <c r="N15" s="68" t="s">
        <v>4</v>
      </c>
      <c r="O15" s="69" t="s">
        <v>4</v>
      </c>
      <c r="P15" s="69" t="s">
        <v>4</v>
      </c>
      <c r="Q15" s="68" t="s">
        <v>4</v>
      </c>
      <c r="R15" s="69" t="s">
        <v>4</v>
      </c>
      <c r="S15" s="50"/>
      <c r="T15" s="39"/>
      <c r="U15" s="39"/>
      <c r="V15" s="39"/>
      <c r="W15" s="39"/>
      <c r="X15" s="41"/>
      <c r="Y15" s="39"/>
      <c r="Z15" s="39"/>
      <c r="AA15" s="39"/>
      <c r="AB15" s="42"/>
    </row>
    <row r="16" spans="1:28" x14ac:dyDescent="0.35">
      <c r="A16" s="70" t="s">
        <v>107</v>
      </c>
      <c r="B16" s="71"/>
      <c r="C16" s="60" t="s">
        <v>48</v>
      </c>
      <c r="D16" s="228" t="s">
        <v>137</v>
      </c>
      <c r="E16" s="59" t="s">
        <v>49</v>
      </c>
      <c r="F16" s="227">
        <v>53</v>
      </c>
      <c r="G16" s="72">
        <v>0</v>
      </c>
      <c r="H16" s="73"/>
      <c r="I16" s="47">
        <v>0</v>
      </c>
      <c r="J16" s="72">
        <v>0</v>
      </c>
      <c r="K16" s="74" t="s">
        <v>4</v>
      </c>
      <c r="L16" s="74" t="s">
        <v>4</v>
      </c>
      <c r="M16" s="74" t="s">
        <v>4</v>
      </c>
      <c r="N16" s="75">
        <v>0</v>
      </c>
      <c r="O16" s="50">
        <f>+N16/1000*I16</f>
        <v>0</v>
      </c>
      <c r="P16" s="47">
        <v>0</v>
      </c>
      <c r="Q16" s="75">
        <v>0</v>
      </c>
      <c r="R16" s="50">
        <f>+Q16/1000*I16</f>
        <v>0</v>
      </c>
      <c r="S16" s="47">
        <v>0</v>
      </c>
      <c r="T16" s="39">
        <f t="shared" ref="T16:T24" si="6">B16*N16+(B16*Q16*$B$6/10000)</f>
        <v>0</v>
      </c>
      <c r="U16" s="39">
        <f t="shared" ref="U16:U24" si="7">B16*O16+(B16*R16*$B$6/10000)</f>
        <v>0</v>
      </c>
      <c r="V16" s="39">
        <f t="shared" ref="V16:V24" si="8">B16*P16+(B16*S16*$B$6/10000)</f>
        <v>0</v>
      </c>
      <c r="W16" s="39"/>
      <c r="X16" s="41"/>
      <c r="Y16" s="39">
        <f t="shared" ref="Y16:Y24" si="9">(B16*Q16)</f>
        <v>0</v>
      </c>
      <c r="Z16" s="39">
        <f t="shared" ref="Z16:Z24" si="10">(B16*R16)</f>
        <v>0</v>
      </c>
      <c r="AA16" s="39">
        <f t="shared" ref="AA16:AA24" si="11">(B16*S16)</f>
        <v>0</v>
      </c>
      <c r="AB16" s="42"/>
    </row>
    <row r="17" spans="1:28" x14ac:dyDescent="0.35">
      <c r="A17" s="70" t="s">
        <v>51</v>
      </c>
      <c r="B17" s="71"/>
      <c r="C17" s="60" t="s">
        <v>48</v>
      </c>
      <c r="D17" s="228" t="s">
        <v>137</v>
      </c>
      <c r="E17" s="59" t="s">
        <v>49</v>
      </c>
      <c r="F17" s="227">
        <v>53</v>
      </c>
      <c r="G17" s="72">
        <v>0</v>
      </c>
      <c r="H17" s="73"/>
      <c r="I17" s="47">
        <v>0</v>
      </c>
      <c r="J17" s="72">
        <v>0</v>
      </c>
      <c r="K17" s="74" t="s">
        <v>4</v>
      </c>
      <c r="L17" s="74" t="s">
        <v>4</v>
      </c>
      <c r="M17" s="74" t="s">
        <v>4</v>
      </c>
      <c r="N17" s="75">
        <v>0</v>
      </c>
      <c r="O17" s="50">
        <f t="shared" ref="O17:O24" si="12">+N17/1000*I17</f>
        <v>0</v>
      </c>
      <c r="P17" s="47">
        <v>0</v>
      </c>
      <c r="Q17" s="75">
        <v>0</v>
      </c>
      <c r="R17" s="50">
        <f t="shared" ref="R17:R24" si="13">+Q17/1000*I17</f>
        <v>0</v>
      </c>
      <c r="S17" s="47">
        <v>0</v>
      </c>
      <c r="T17" s="39">
        <f t="shared" si="6"/>
        <v>0</v>
      </c>
      <c r="U17" s="39">
        <f t="shared" si="7"/>
        <v>0</v>
      </c>
      <c r="V17" s="39">
        <f t="shared" si="8"/>
        <v>0</v>
      </c>
      <c r="W17" s="39"/>
      <c r="X17" s="41"/>
      <c r="Y17" s="39">
        <f t="shared" si="9"/>
        <v>0</v>
      </c>
      <c r="Z17" s="39">
        <f t="shared" si="10"/>
        <v>0</v>
      </c>
      <c r="AA17" s="39">
        <f t="shared" si="11"/>
        <v>0</v>
      </c>
      <c r="AB17" s="42"/>
    </row>
    <row r="18" spans="1:28" x14ac:dyDescent="0.35">
      <c r="A18" s="70" t="s">
        <v>130</v>
      </c>
      <c r="B18" s="71"/>
      <c r="C18" s="60" t="s">
        <v>48</v>
      </c>
      <c r="D18" s="228" t="s">
        <v>137</v>
      </c>
      <c r="E18" s="59" t="s">
        <v>49</v>
      </c>
      <c r="F18" s="227">
        <v>53</v>
      </c>
      <c r="G18" s="72">
        <v>0</v>
      </c>
      <c r="H18" s="73"/>
      <c r="I18" s="47">
        <v>0</v>
      </c>
      <c r="J18" s="72">
        <v>0</v>
      </c>
      <c r="K18" s="74" t="s">
        <v>4</v>
      </c>
      <c r="L18" s="74" t="s">
        <v>4</v>
      </c>
      <c r="M18" s="74" t="s">
        <v>4</v>
      </c>
      <c r="N18" s="75">
        <v>0</v>
      </c>
      <c r="O18" s="50">
        <f t="shared" si="12"/>
        <v>0</v>
      </c>
      <c r="P18" s="47">
        <v>0</v>
      </c>
      <c r="Q18" s="75">
        <v>0</v>
      </c>
      <c r="R18" s="50">
        <f t="shared" si="13"/>
        <v>0</v>
      </c>
      <c r="S18" s="47">
        <v>0</v>
      </c>
      <c r="T18" s="39">
        <f t="shared" si="6"/>
        <v>0</v>
      </c>
      <c r="U18" s="39">
        <f t="shared" si="7"/>
        <v>0</v>
      </c>
      <c r="V18" s="39">
        <f t="shared" si="8"/>
        <v>0</v>
      </c>
      <c r="W18" s="39"/>
      <c r="X18" s="41"/>
      <c r="Y18" s="39">
        <f t="shared" si="9"/>
        <v>0</v>
      </c>
      <c r="Z18" s="39">
        <f t="shared" si="10"/>
        <v>0</v>
      </c>
      <c r="AA18" s="39">
        <f t="shared" si="11"/>
        <v>0</v>
      </c>
      <c r="AB18" s="42"/>
    </row>
    <row r="19" spans="1:28" x14ac:dyDescent="0.35">
      <c r="A19" s="70" t="s">
        <v>131</v>
      </c>
      <c r="B19" s="71"/>
      <c r="C19" s="60" t="s">
        <v>48</v>
      </c>
      <c r="D19" s="228" t="s">
        <v>137</v>
      </c>
      <c r="E19" s="59" t="s">
        <v>49</v>
      </c>
      <c r="F19" s="227">
        <v>53</v>
      </c>
      <c r="G19" s="76">
        <v>0</v>
      </c>
      <c r="H19" s="77"/>
      <c r="I19" s="47">
        <v>0</v>
      </c>
      <c r="J19" s="76">
        <v>0</v>
      </c>
      <c r="K19" s="63"/>
      <c r="L19" s="63"/>
      <c r="M19" s="63"/>
      <c r="N19" s="75">
        <v>0</v>
      </c>
      <c r="O19" s="50">
        <f t="shared" si="12"/>
        <v>0</v>
      </c>
      <c r="P19" s="47">
        <v>0</v>
      </c>
      <c r="Q19" s="75">
        <v>0</v>
      </c>
      <c r="R19" s="50">
        <f t="shared" si="13"/>
        <v>0</v>
      </c>
      <c r="S19" s="47">
        <v>0</v>
      </c>
      <c r="T19" s="39">
        <f t="shared" si="6"/>
        <v>0</v>
      </c>
      <c r="U19" s="39">
        <f t="shared" si="7"/>
        <v>0</v>
      </c>
      <c r="V19" s="39">
        <f t="shared" si="8"/>
        <v>0</v>
      </c>
      <c r="W19" s="39"/>
      <c r="X19" s="41"/>
      <c r="Y19" s="39">
        <f t="shared" si="9"/>
        <v>0</v>
      </c>
      <c r="Z19" s="39">
        <f t="shared" si="10"/>
        <v>0</v>
      </c>
      <c r="AA19" s="39">
        <f t="shared" si="11"/>
        <v>0</v>
      </c>
      <c r="AB19" s="42"/>
    </row>
    <row r="20" spans="1:28" x14ac:dyDescent="0.35">
      <c r="A20" s="70" t="s">
        <v>132</v>
      </c>
      <c r="B20" s="71"/>
      <c r="C20" s="60" t="s">
        <v>48</v>
      </c>
      <c r="D20" s="228" t="s">
        <v>137</v>
      </c>
      <c r="E20" s="59" t="s">
        <v>49</v>
      </c>
      <c r="F20" s="227">
        <v>53</v>
      </c>
      <c r="G20" s="76">
        <v>0</v>
      </c>
      <c r="H20" s="77"/>
      <c r="I20" s="47">
        <v>0</v>
      </c>
      <c r="J20" s="76">
        <v>0</v>
      </c>
      <c r="K20" s="63"/>
      <c r="L20" s="63"/>
      <c r="M20" s="63"/>
      <c r="N20" s="75">
        <v>0</v>
      </c>
      <c r="O20" s="50">
        <f t="shared" si="12"/>
        <v>0</v>
      </c>
      <c r="P20" s="47">
        <v>0</v>
      </c>
      <c r="Q20" s="75">
        <v>0</v>
      </c>
      <c r="R20" s="50">
        <f t="shared" si="13"/>
        <v>0</v>
      </c>
      <c r="S20" s="47">
        <v>0</v>
      </c>
      <c r="T20" s="39">
        <f t="shared" si="6"/>
        <v>0</v>
      </c>
      <c r="U20" s="39">
        <f t="shared" si="7"/>
        <v>0</v>
      </c>
      <c r="V20" s="39">
        <f t="shared" si="8"/>
        <v>0</v>
      </c>
      <c r="W20" s="39"/>
      <c r="X20" s="41"/>
      <c r="Y20" s="39">
        <f t="shared" si="9"/>
        <v>0</v>
      </c>
      <c r="Z20" s="39">
        <f t="shared" si="10"/>
        <v>0</v>
      </c>
      <c r="AA20" s="39">
        <f t="shared" si="11"/>
        <v>0</v>
      </c>
      <c r="AB20" s="42"/>
    </row>
    <row r="21" spans="1:28" x14ac:dyDescent="0.35">
      <c r="A21" s="70" t="s">
        <v>133</v>
      </c>
      <c r="B21" s="71"/>
      <c r="C21" s="60" t="s">
        <v>48</v>
      </c>
      <c r="D21" s="228" t="s">
        <v>137</v>
      </c>
      <c r="E21" s="59" t="s">
        <v>49</v>
      </c>
      <c r="F21" s="227">
        <v>53</v>
      </c>
      <c r="G21" s="72">
        <v>0</v>
      </c>
      <c r="H21" s="73"/>
      <c r="I21" s="47">
        <v>0</v>
      </c>
      <c r="J21" s="72">
        <v>0</v>
      </c>
      <c r="K21" s="74"/>
      <c r="L21" s="74"/>
      <c r="M21" s="74"/>
      <c r="N21" s="75">
        <v>0</v>
      </c>
      <c r="O21" s="50">
        <f t="shared" si="12"/>
        <v>0</v>
      </c>
      <c r="P21" s="47">
        <v>0</v>
      </c>
      <c r="Q21" s="75">
        <v>0</v>
      </c>
      <c r="R21" s="50">
        <f t="shared" si="13"/>
        <v>0</v>
      </c>
      <c r="S21" s="47">
        <v>0</v>
      </c>
      <c r="T21" s="39">
        <f t="shared" si="6"/>
        <v>0</v>
      </c>
      <c r="U21" s="39">
        <f t="shared" si="7"/>
        <v>0</v>
      </c>
      <c r="V21" s="39">
        <f t="shared" si="8"/>
        <v>0</v>
      </c>
      <c r="W21" s="39"/>
      <c r="X21" s="41"/>
      <c r="Y21" s="39">
        <f t="shared" si="9"/>
        <v>0</v>
      </c>
      <c r="Z21" s="39">
        <f t="shared" si="10"/>
        <v>0</v>
      </c>
      <c r="AA21" s="39">
        <f t="shared" si="11"/>
        <v>0</v>
      </c>
      <c r="AB21" s="42"/>
    </row>
    <row r="22" spans="1:28" x14ac:dyDescent="0.35">
      <c r="A22" s="70" t="s">
        <v>134</v>
      </c>
      <c r="B22" s="71"/>
      <c r="C22" s="60" t="s">
        <v>48</v>
      </c>
      <c r="D22" s="228" t="s">
        <v>137</v>
      </c>
      <c r="E22" s="59" t="s">
        <v>49</v>
      </c>
      <c r="F22" s="227">
        <v>53</v>
      </c>
      <c r="G22" s="76">
        <v>0</v>
      </c>
      <c r="H22" s="77"/>
      <c r="I22" s="47">
        <v>0</v>
      </c>
      <c r="J22" s="76">
        <v>0</v>
      </c>
      <c r="K22" s="63"/>
      <c r="L22" s="63"/>
      <c r="M22" s="63"/>
      <c r="N22" s="75">
        <v>0</v>
      </c>
      <c r="O22" s="50">
        <f t="shared" si="12"/>
        <v>0</v>
      </c>
      <c r="P22" s="47">
        <v>0</v>
      </c>
      <c r="Q22" s="75">
        <v>0</v>
      </c>
      <c r="R22" s="50">
        <f t="shared" si="13"/>
        <v>0</v>
      </c>
      <c r="S22" s="47">
        <v>0</v>
      </c>
      <c r="T22" s="39">
        <f t="shared" si="6"/>
        <v>0</v>
      </c>
      <c r="U22" s="39">
        <f t="shared" si="7"/>
        <v>0</v>
      </c>
      <c r="V22" s="39">
        <f t="shared" si="8"/>
        <v>0</v>
      </c>
      <c r="W22" s="39"/>
      <c r="X22" s="41"/>
      <c r="Y22" s="39">
        <f t="shared" si="9"/>
        <v>0</v>
      </c>
      <c r="Z22" s="39">
        <f t="shared" si="10"/>
        <v>0</v>
      </c>
      <c r="AA22" s="39">
        <f t="shared" si="11"/>
        <v>0</v>
      </c>
      <c r="AB22" s="42"/>
    </row>
    <row r="23" spans="1:28" x14ac:dyDescent="0.35">
      <c r="A23" s="70" t="s">
        <v>135</v>
      </c>
      <c r="B23" s="78"/>
      <c r="C23" s="60" t="s">
        <v>48</v>
      </c>
      <c r="D23" s="228" t="s">
        <v>137</v>
      </c>
      <c r="E23" s="59" t="s">
        <v>49</v>
      </c>
      <c r="F23" s="227">
        <v>53</v>
      </c>
      <c r="G23" s="72">
        <v>0</v>
      </c>
      <c r="H23" s="73"/>
      <c r="I23" s="47">
        <v>0</v>
      </c>
      <c r="J23" s="72">
        <v>0</v>
      </c>
      <c r="K23" s="74"/>
      <c r="L23" s="74"/>
      <c r="M23" s="74"/>
      <c r="N23" s="75">
        <v>0</v>
      </c>
      <c r="O23" s="50">
        <f t="shared" si="12"/>
        <v>0</v>
      </c>
      <c r="P23" s="47">
        <v>0</v>
      </c>
      <c r="Q23" s="75">
        <v>0</v>
      </c>
      <c r="R23" s="50">
        <f t="shared" si="13"/>
        <v>0</v>
      </c>
      <c r="S23" s="47">
        <v>0</v>
      </c>
      <c r="T23" s="39">
        <f t="shared" si="6"/>
        <v>0</v>
      </c>
      <c r="U23" s="39">
        <f t="shared" si="7"/>
        <v>0</v>
      </c>
      <c r="V23" s="39">
        <f t="shared" si="8"/>
        <v>0</v>
      </c>
      <c r="W23" s="39"/>
      <c r="X23" s="41"/>
      <c r="Y23" s="39">
        <f t="shared" si="9"/>
        <v>0</v>
      </c>
      <c r="Z23" s="39">
        <f t="shared" si="10"/>
        <v>0</v>
      </c>
      <c r="AA23" s="39">
        <f t="shared" si="11"/>
        <v>0</v>
      </c>
      <c r="AB23" s="42"/>
    </row>
    <row r="24" spans="1:28" x14ac:dyDescent="0.35">
      <c r="A24" s="70" t="s">
        <v>136</v>
      </c>
      <c r="B24" s="71"/>
      <c r="C24" s="60" t="s">
        <v>48</v>
      </c>
      <c r="D24" s="228" t="s">
        <v>137</v>
      </c>
      <c r="E24" s="59" t="s">
        <v>49</v>
      </c>
      <c r="F24" s="227">
        <v>53</v>
      </c>
      <c r="G24" s="72">
        <v>0</v>
      </c>
      <c r="H24" s="73"/>
      <c r="I24" s="47">
        <v>0</v>
      </c>
      <c r="J24" s="72">
        <v>0</v>
      </c>
      <c r="K24" s="74"/>
      <c r="L24" s="74"/>
      <c r="M24" s="74"/>
      <c r="N24" s="75">
        <v>0</v>
      </c>
      <c r="O24" s="50">
        <f t="shared" si="12"/>
        <v>0</v>
      </c>
      <c r="P24" s="47">
        <v>0</v>
      </c>
      <c r="Q24" s="75">
        <v>0</v>
      </c>
      <c r="R24" s="50">
        <f t="shared" si="13"/>
        <v>0</v>
      </c>
      <c r="S24" s="47">
        <v>0</v>
      </c>
      <c r="T24" s="39">
        <f t="shared" si="6"/>
        <v>0</v>
      </c>
      <c r="U24" s="39">
        <f t="shared" si="7"/>
        <v>0</v>
      </c>
      <c r="V24" s="39">
        <f t="shared" si="8"/>
        <v>0</v>
      </c>
      <c r="W24" s="39"/>
      <c r="X24" s="41"/>
      <c r="Y24" s="39">
        <f t="shared" si="9"/>
        <v>0</v>
      </c>
      <c r="Z24" s="39">
        <f t="shared" si="10"/>
        <v>0</v>
      </c>
      <c r="AA24" s="39">
        <f t="shared" si="11"/>
        <v>0</v>
      </c>
      <c r="AB24" s="42"/>
    </row>
    <row r="25" spans="1:28" x14ac:dyDescent="0.35">
      <c r="A25" s="28"/>
      <c r="B25" s="62"/>
      <c r="C25" s="62"/>
      <c r="D25" s="62"/>
      <c r="E25" s="62"/>
      <c r="F25" s="62"/>
      <c r="G25" s="63"/>
      <c r="H25" s="63"/>
      <c r="I25" s="82"/>
      <c r="J25" s="63"/>
      <c r="K25" s="63"/>
      <c r="L25" s="63"/>
      <c r="M25" s="63"/>
      <c r="N25" s="64"/>
      <c r="O25" s="64"/>
      <c r="P25" s="64"/>
      <c r="Q25" s="64"/>
      <c r="R25" s="64"/>
      <c r="S25" s="64"/>
      <c r="T25" s="39"/>
      <c r="U25" s="39"/>
      <c r="V25" s="39"/>
      <c r="W25" s="39"/>
      <c r="X25" s="41"/>
      <c r="Y25" s="39"/>
      <c r="Z25" s="39"/>
      <c r="AA25" s="39"/>
      <c r="AB25" s="42"/>
    </row>
    <row r="26" spans="1:28" x14ac:dyDescent="0.35">
      <c r="A26" s="37" t="s">
        <v>54</v>
      </c>
      <c r="B26" s="29"/>
      <c r="C26" s="29" t="s">
        <v>4</v>
      </c>
      <c r="D26" s="29" t="s">
        <v>4</v>
      </c>
      <c r="E26" s="29" t="s">
        <v>4</v>
      </c>
      <c r="F26" s="29" t="s">
        <v>4</v>
      </c>
      <c r="G26" s="30" t="s">
        <v>4</v>
      </c>
      <c r="H26" s="30" t="s">
        <v>4</v>
      </c>
      <c r="I26" s="31" t="s">
        <v>4</v>
      </c>
      <c r="J26" s="30" t="s">
        <v>4</v>
      </c>
      <c r="K26" s="30" t="s">
        <v>4</v>
      </c>
      <c r="L26" s="30" t="s">
        <v>4</v>
      </c>
      <c r="M26" s="30" t="s">
        <v>4</v>
      </c>
      <c r="N26" s="68" t="s">
        <v>4</v>
      </c>
      <c r="O26" s="68" t="s">
        <v>4</v>
      </c>
      <c r="P26" s="68" t="s">
        <v>4</v>
      </c>
      <c r="Q26" s="68" t="s">
        <v>4</v>
      </c>
      <c r="R26" s="68" t="s">
        <v>4</v>
      </c>
      <c r="S26" s="64"/>
      <c r="T26" s="39"/>
      <c r="U26" s="39"/>
      <c r="V26" s="39"/>
      <c r="W26" s="39"/>
      <c r="X26" s="41"/>
      <c r="Y26" s="39"/>
      <c r="Z26" s="39"/>
      <c r="AA26" s="39"/>
      <c r="AB26" s="42"/>
    </row>
    <row r="27" spans="1:28" x14ac:dyDescent="0.35">
      <c r="A27" s="70" t="s">
        <v>115</v>
      </c>
      <c r="B27" s="83"/>
      <c r="C27" s="60"/>
      <c r="D27" s="59"/>
      <c r="E27" s="59"/>
      <c r="F27" s="59"/>
      <c r="G27" s="80"/>
      <c r="H27" s="80"/>
      <c r="I27" s="82"/>
      <c r="J27" s="80"/>
      <c r="K27" s="74"/>
      <c r="L27" s="74"/>
      <c r="M27" s="74"/>
      <c r="N27" s="64"/>
      <c r="O27" s="64"/>
      <c r="P27" s="47">
        <v>0</v>
      </c>
      <c r="Q27" s="50"/>
      <c r="R27" s="50"/>
      <c r="S27" s="47">
        <v>0</v>
      </c>
      <c r="T27" s="39">
        <f t="shared" ref="T27:T32" si="14">B27*N27+(B27*Q27*$B$6/10000)</f>
        <v>0</v>
      </c>
      <c r="U27" s="39">
        <f t="shared" ref="U27:U32" si="15">B27*O27+(B27*R27*$B$6/10000)</f>
        <v>0</v>
      </c>
      <c r="V27" s="39">
        <f t="shared" ref="V27:V32" si="16">B27*P27+(B27*S27*$B$6/10000)</f>
        <v>0</v>
      </c>
      <c r="W27" s="39"/>
      <c r="X27" s="41"/>
      <c r="Y27" s="39">
        <f t="shared" ref="Y27:Y32" si="17">(B27*Q27)</f>
        <v>0</v>
      </c>
      <c r="Z27" s="39">
        <f t="shared" ref="Z27:Z32" si="18">(B27*R27)</f>
        <v>0</v>
      </c>
      <c r="AA27" s="39">
        <f t="shared" ref="AA27:AA32" si="19">(B27*S27)</f>
        <v>0</v>
      </c>
      <c r="AB27" s="42"/>
    </row>
    <row r="28" spans="1:28" x14ac:dyDescent="0.35">
      <c r="A28" s="70" t="s">
        <v>116</v>
      </c>
      <c r="B28" s="83"/>
      <c r="C28" s="60"/>
      <c r="D28" s="59"/>
      <c r="E28" s="59"/>
      <c r="F28" s="59"/>
      <c r="G28" s="80"/>
      <c r="H28" s="80"/>
      <c r="I28" s="82"/>
      <c r="J28" s="80"/>
      <c r="K28" s="74"/>
      <c r="L28" s="74"/>
      <c r="M28" s="74"/>
      <c r="N28" s="64"/>
      <c r="O28" s="64"/>
      <c r="P28" s="47">
        <v>0</v>
      </c>
      <c r="Q28" s="50"/>
      <c r="R28" s="50"/>
      <c r="S28" s="47">
        <v>0</v>
      </c>
      <c r="T28" s="39">
        <f t="shared" si="14"/>
        <v>0</v>
      </c>
      <c r="U28" s="39">
        <f t="shared" si="15"/>
        <v>0</v>
      </c>
      <c r="V28" s="39">
        <f t="shared" si="16"/>
        <v>0</v>
      </c>
      <c r="W28" s="39"/>
      <c r="X28" s="41"/>
      <c r="Y28" s="39">
        <f t="shared" si="17"/>
        <v>0</v>
      </c>
      <c r="Z28" s="39">
        <f t="shared" si="18"/>
        <v>0</v>
      </c>
      <c r="AA28" s="39">
        <f t="shared" si="19"/>
        <v>0</v>
      </c>
      <c r="AB28" s="42"/>
    </row>
    <row r="29" spans="1:28" x14ac:dyDescent="0.35">
      <c r="A29" s="70" t="s">
        <v>117</v>
      </c>
      <c r="B29" s="83"/>
      <c r="C29" s="60"/>
      <c r="D29" s="59"/>
      <c r="E29" s="59"/>
      <c r="F29" s="59"/>
      <c r="G29" s="80"/>
      <c r="H29" s="80"/>
      <c r="I29" s="82"/>
      <c r="J29" s="80"/>
      <c r="K29" s="74"/>
      <c r="L29" s="74"/>
      <c r="M29" s="74"/>
      <c r="N29" s="64"/>
      <c r="O29" s="64"/>
      <c r="P29" s="47">
        <v>0</v>
      </c>
      <c r="Q29" s="50"/>
      <c r="R29" s="50"/>
      <c r="S29" s="47">
        <v>0</v>
      </c>
      <c r="T29" s="39">
        <f t="shared" si="14"/>
        <v>0</v>
      </c>
      <c r="U29" s="39">
        <f t="shared" si="15"/>
        <v>0</v>
      </c>
      <c r="V29" s="39">
        <f t="shared" si="16"/>
        <v>0</v>
      </c>
      <c r="W29" s="39"/>
      <c r="X29" s="41"/>
      <c r="Y29" s="39">
        <f t="shared" si="17"/>
        <v>0</v>
      </c>
      <c r="Z29" s="39">
        <f t="shared" si="18"/>
        <v>0</v>
      </c>
      <c r="AA29" s="39">
        <f t="shared" si="19"/>
        <v>0</v>
      </c>
      <c r="AB29" s="42"/>
    </row>
    <row r="30" spans="1:28" x14ac:dyDescent="0.35">
      <c r="A30" s="70" t="s">
        <v>118</v>
      </c>
      <c r="B30" s="83"/>
      <c r="C30" s="60"/>
      <c r="D30" s="59"/>
      <c r="E30" s="59"/>
      <c r="F30" s="59"/>
      <c r="G30" s="80"/>
      <c r="H30" s="80"/>
      <c r="I30" s="82"/>
      <c r="J30" s="80"/>
      <c r="K30" s="74"/>
      <c r="L30" s="74"/>
      <c r="M30" s="74"/>
      <c r="N30" s="64"/>
      <c r="O30" s="64"/>
      <c r="P30" s="47">
        <v>0</v>
      </c>
      <c r="Q30" s="50"/>
      <c r="R30" s="50"/>
      <c r="S30" s="47">
        <v>0</v>
      </c>
      <c r="T30" s="39">
        <f t="shared" si="14"/>
        <v>0</v>
      </c>
      <c r="U30" s="39">
        <f t="shared" si="15"/>
        <v>0</v>
      </c>
      <c r="V30" s="39">
        <f t="shared" si="16"/>
        <v>0</v>
      </c>
      <c r="W30" s="39"/>
      <c r="X30" s="41"/>
      <c r="Y30" s="39">
        <f t="shared" si="17"/>
        <v>0</v>
      </c>
      <c r="Z30" s="39">
        <f t="shared" si="18"/>
        <v>0</v>
      </c>
      <c r="AA30" s="39">
        <f t="shared" si="19"/>
        <v>0</v>
      </c>
      <c r="AB30" s="42"/>
    </row>
    <row r="31" spans="1:28" x14ac:dyDescent="0.35">
      <c r="A31" s="70" t="s">
        <v>114</v>
      </c>
      <c r="B31" s="83"/>
      <c r="C31" s="60"/>
      <c r="D31" s="59"/>
      <c r="E31" s="59"/>
      <c r="F31" s="59"/>
      <c r="G31" s="80"/>
      <c r="H31" s="80"/>
      <c r="I31" s="82"/>
      <c r="J31" s="80"/>
      <c r="K31" s="74"/>
      <c r="L31" s="74"/>
      <c r="M31" s="74"/>
      <c r="N31" s="64"/>
      <c r="O31" s="64"/>
      <c r="P31" s="47">
        <v>0</v>
      </c>
      <c r="Q31" s="50"/>
      <c r="R31" s="50"/>
      <c r="S31" s="47">
        <v>0</v>
      </c>
      <c r="T31" s="39">
        <f t="shared" si="14"/>
        <v>0</v>
      </c>
      <c r="U31" s="39">
        <f t="shared" si="15"/>
        <v>0</v>
      </c>
      <c r="V31" s="39">
        <f t="shared" si="16"/>
        <v>0</v>
      </c>
      <c r="W31" s="39"/>
      <c r="X31" s="41"/>
      <c r="Y31" s="39">
        <f t="shared" si="17"/>
        <v>0</v>
      </c>
      <c r="Z31" s="39">
        <f t="shared" si="18"/>
        <v>0</v>
      </c>
      <c r="AA31" s="39">
        <f t="shared" si="19"/>
        <v>0</v>
      </c>
      <c r="AB31" s="42"/>
    </row>
    <row r="32" spans="1:28" x14ac:dyDescent="0.35">
      <c r="A32" s="70" t="s">
        <v>119</v>
      </c>
      <c r="B32" s="83"/>
      <c r="C32" s="60"/>
      <c r="D32" s="59"/>
      <c r="E32" s="59"/>
      <c r="F32" s="59"/>
      <c r="G32" s="80"/>
      <c r="H32" s="80"/>
      <c r="I32" s="82"/>
      <c r="J32" s="80"/>
      <c r="K32" s="74"/>
      <c r="L32" s="74"/>
      <c r="M32" s="74"/>
      <c r="N32" s="64"/>
      <c r="O32" s="64"/>
      <c r="P32" s="47">
        <v>0</v>
      </c>
      <c r="Q32" s="50"/>
      <c r="R32" s="50"/>
      <c r="S32" s="47">
        <v>0</v>
      </c>
      <c r="T32" s="39">
        <f t="shared" si="14"/>
        <v>0</v>
      </c>
      <c r="U32" s="39">
        <f t="shared" si="15"/>
        <v>0</v>
      </c>
      <c r="V32" s="39">
        <f t="shared" si="16"/>
        <v>0</v>
      </c>
      <c r="W32" s="39"/>
      <c r="X32" s="41"/>
      <c r="Y32" s="39">
        <f t="shared" si="17"/>
        <v>0</v>
      </c>
      <c r="Z32" s="39">
        <f t="shared" si="18"/>
        <v>0</v>
      </c>
      <c r="AA32" s="39">
        <f t="shared" si="19"/>
        <v>0</v>
      </c>
      <c r="AB32" s="42"/>
    </row>
  </sheetData>
  <sheetProtection algorithmName="SHA-512" hashValue="zp4bR4NRJ6Iyuqti9FjgRrERdnjNUmCDrhmwGbnWZVix/IM2fS2gQWe70XeOVxB4KNem+SoKz43PDcUYqmXjkA==" saltValue="6DAFSD8o3yRb6uhQm5jswg==" spinCount="100000" sheet="1" objects="1" scenarios="1"/>
  <mergeCells count="4">
    <mergeCell ref="B2:D2"/>
    <mergeCell ref="L3:N3"/>
    <mergeCell ref="N10:P10"/>
    <mergeCell ref="Q10:S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regulier+dubbelnr OFFSET</vt:lpstr>
      <vt:lpstr>combinr OFFSET</vt:lpstr>
      <vt:lpstr>EXTRA'S</vt:lpstr>
      <vt:lpstr>regulier+dubbelnr DIEPDRUK</vt:lpstr>
      <vt:lpstr>combinr DIEPDRUK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Süter</dc:creator>
  <cp:lastModifiedBy>René Süter</cp:lastModifiedBy>
  <dcterms:created xsi:type="dcterms:W3CDTF">2021-08-17T15:59:50Z</dcterms:created>
  <dcterms:modified xsi:type="dcterms:W3CDTF">2021-11-03T15:38:12Z</dcterms:modified>
</cp:coreProperties>
</file>