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-CBR/Gedeelde documenten/EA - Inhuur Uitzendkrachten 2021/06 - Nota van Inlichtingen/NvI #2/"/>
    </mc:Choice>
  </mc:AlternateContent>
  <xr:revisionPtr revIDLastSave="3" documentId="8_{97C2794C-4DC3-479D-B312-E2188ED05A57}" xr6:coauthVersionLast="47" xr6:coauthVersionMax="47" xr10:uidLastSave="{C68AAC18-5480-4AEB-8D5E-E00B3AFA22C4}"/>
  <bookViews>
    <workbookView xWindow="5205" yWindow="285" windowWidth="23115" windowHeight="15315" tabRatio="703" activeTab="1" xr2:uid="{EA2F8B97-EEAE-484A-B62B-5E96081A0568}"/>
  </bookViews>
  <sheets>
    <sheet name="Perceel 2 Gen - kostprijs" sheetId="23" r:id="rId1"/>
    <sheet name="Perceel 2 Gen - orf" sheetId="2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4" l="1"/>
  <c r="C14" i="24" s="1"/>
  <c r="L45" i="23"/>
  <c r="J45" i="23"/>
  <c r="G45" i="23"/>
  <c r="E45" i="23"/>
  <c r="Q42" i="23"/>
  <c r="Q45" i="23" s="1"/>
  <c r="O42" i="23"/>
  <c r="O45" i="23" s="1"/>
  <c r="E39" i="23"/>
  <c r="O38" i="23"/>
  <c r="O37" i="23"/>
  <c r="Q36" i="23"/>
  <c r="O36" i="23"/>
  <c r="L35" i="23"/>
  <c r="Q35" i="23" s="1"/>
  <c r="J35" i="23"/>
  <c r="O35" i="23" s="1"/>
  <c r="J34" i="23"/>
  <c r="O34" i="23" s="1"/>
  <c r="Q33" i="23"/>
  <c r="L33" i="23"/>
  <c r="J33" i="23"/>
  <c r="O33" i="23" s="1"/>
  <c r="L32" i="23"/>
  <c r="Q32" i="23" s="1"/>
  <c r="J32" i="23"/>
  <c r="O32" i="23" s="1"/>
  <c r="J31" i="23"/>
  <c r="O31" i="23" s="1"/>
  <c r="G31" i="23"/>
  <c r="L31" i="23" s="1"/>
  <c r="Q31" i="23" s="1"/>
  <c r="J30" i="23"/>
  <c r="O30" i="23" s="1"/>
  <c r="G30" i="23"/>
  <c r="L30" i="23" s="1"/>
  <c r="Q30" i="23" s="1"/>
  <c r="J29" i="23"/>
  <c r="O29" i="23" s="1"/>
  <c r="G29" i="23"/>
  <c r="Q26" i="23"/>
  <c r="O26" i="23"/>
  <c r="L26" i="23"/>
  <c r="J26" i="23"/>
  <c r="G26" i="23"/>
  <c r="E26" i="23"/>
  <c r="L22" i="23"/>
  <c r="M22" i="23" s="1"/>
  <c r="J22" i="23"/>
  <c r="E20" i="23"/>
  <c r="E19" i="23"/>
  <c r="O19" i="23" s="1"/>
  <c r="O22" i="23" s="1"/>
  <c r="O17" i="23"/>
  <c r="P17" i="23" s="1"/>
  <c r="J17" i="23"/>
  <c r="K17" i="23" s="1"/>
  <c r="F17" i="23"/>
  <c r="E17" i="23"/>
  <c r="E14" i="24" l="1"/>
  <c r="F14" i="24" s="1"/>
  <c r="H14" i="24" s="1"/>
  <c r="E22" i="23"/>
  <c r="F22" i="23" s="1"/>
  <c r="F27" i="23" s="1"/>
  <c r="F40" i="23" s="1"/>
  <c r="F47" i="23" s="1"/>
  <c r="G39" i="23"/>
  <c r="K22" i="23"/>
  <c r="K27" i="23" s="1"/>
  <c r="M27" i="23"/>
  <c r="P22" i="23"/>
  <c r="P27" i="23"/>
  <c r="O39" i="23"/>
  <c r="P40" i="23" s="1"/>
  <c r="P47" i="23" s="1"/>
  <c r="J39" i="23"/>
  <c r="G19" i="23"/>
  <c r="G20" i="23"/>
  <c r="L29" i="23"/>
  <c r="K40" i="23" l="1"/>
  <c r="K47" i="23" s="1"/>
  <c r="Q29" i="23"/>
  <c r="Q39" i="23" s="1"/>
  <c r="L39" i="23"/>
  <c r="M40" i="23" s="1"/>
  <c r="M47" i="23" s="1"/>
  <c r="Q19" i="23"/>
  <c r="Q22" i="23" s="1"/>
  <c r="R22" i="23" s="1"/>
  <c r="R27" i="23" s="1"/>
  <c r="G22" i="23"/>
  <c r="H22" i="23" s="1"/>
  <c r="H27" i="23" s="1"/>
  <c r="H40" i="23" s="1"/>
  <c r="H47" i="23" s="1"/>
  <c r="B15" i="24" s="1"/>
  <c r="E15" i="24" l="1"/>
  <c r="F15" i="24" s="1"/>
  <c r="H15" i="24" s="1"/>
  <c r="H16" i="24" s="1"/>
  <c r="C15" i="24"/>
  <c r="R40" i="23"/>
  <c r="R47" i="23" s="1"/>
</calcChain>
</file>

<file path=xl/sharedStrings.xml><?xml version="1.0" encoding="utf-8"?>
<sst xmlns="http://schemas.openxmlformats.org/spreadsheetml/2006/main" count="59" uniqueCount="54">
  <si>
    <t>Kostprijsformulier - Perceel 2 (Generiek)</t>
  </si>
  <si>
    <t>Instructie aan inschrijver &gt; Vul alleen de geel gearceerde velden in.</t>
  </si>
  <si>
    <t>- De kostprijsfactoren kunnen gedurende de looptijd van de Raamovereenkomst alleen gewijzigd worden naar aanleiding van wettelijke/cao-wijzigingen en/of wijzigingen in het aantal kalenderdagen in blok 1, 2 of 3</t>
  </si>
  <si>
    <t>- De onderste regel (kostprijs) vermeldt de kostprijsfactor die geldt als grondslag voor de berekening de omrekenfactor en het uurtarief</t>
  </si>
  <si>
    <t xml:space="preserve">- Voor meer informatie over dit kostprijsformulier verwijzen wij u naar het blad </t>
  </si>
  <si>
    <t>Naam Inschrijver:</t>
  </si>
  <si>
    <t>Past  Inschrijver het uitzendbeding toe in ABU: fase A   / NBBU: fase 1 en 2?</t>
  </si>
  <si>
    <t>Kostprijsfactoren - reguliere uren</t>
  </si>
  <si>
    <t>Kostprijsfactoren - 
overuren en bruto-vergoeding</t>
  </si>
  <si>
    <t>Kostprijsfactoren - toeslaguren</t>
  </si>
  <si>
    <r>
      <t xml:space="preserve">ABU fase A 
NBBU fase 1 en 2
 </t>
    </r>
    <r>
      <rPr>
        <b/>
        <u/>
        <sz val="10"/>
        <color theme="1" tint="0.249977111117893"/>
        <rFont val="Arial"/>
        <family val="2"/>
      </rPr>
      <t>Premiegroep I</t>
    </r>
  </si>
  <si>
    <r>
      <t xml:space="preserve">ABU fase B 
NBBU fase 3
 </t>
    </r>
    <r>
      <rPr>
        <b/>
        <u/>
        <sz val="10"/>
        <color theme="1" tint="0.249977111117893"/>
        <rFont val="Arial"/>
        <family val="2"/>
      </rPr>
      <t>Premiegroep I</t>
    </r>
  </si>
  <si>
    <t>Blok 1 - brutoloon</t>
  </si>
  <si>
    <t>brutoloon</t>
  </si>
  <si>
    <t>Wachtdagcompensatie (alleen bij uitzendbeding)</t>
  </si>
  <si>
    <t>Blok 2 - 
reserveringen</t>
  </si>
  <si>
    <t>Vakantiedagen (25)</t>
  </si>
  <si>
    <t>Feestdagen</t>
  </si>
  <si>
    <t>Kort verzuim (alleen bij uitzendbeding)</t>
  </si>
  <si>
    <t>vakantiebijslag</t>
  </si>
  <si>
    <t>Blok 3 - 
Werkgeverslasten</t>
  </si>
  <si>
    <t>Zorgverzekeringswet</t>
  </si>
  <si>
    <t>Awf-premie</t>
  </si>
  <si>
    <t>Arbeidsongeschiktheidsfonds - aof (incl. kinderopvang)</t>
  </si>
  <si>
    <t>WGA</t>
  </si>
  <si>
    <t>ZW Flex (gedifferentieerde premiepercentage Whk)</t>
  </si>
  <si>
    <t>Aanvulling ZW (alleen bij uitzendbeding)</t>
  </si>
  <si>
    <t>Transitievergoeding</t>
  </si>
  <si>
    <t>Pensioenpremie (StiPP)</t>
  </si>
  <si>
    <t>Scholing</t>
  </si>
  <si>
    <t>Sociaal fonds</t>
  </si>
  <si>
    <t>Blok 4 - overige lasten</t>
  </si>
  <si>
    <t>Ziekte (niet van toepassing bij uitzendbeding)</t>
  </si>
  <si>
    <t>Leegloop (niet van toepassing bij uitzendbeding)</t>
  </si>
  <si>
    <t>…</t>
  </si>
  <si>
    <t>Kostprijs</t>
  </si>
  <si>
    <t>Opgave omrekenfactoren - Perceel 2 (Generiek)</t>
  </si>
  <si>
    <t>Instructie aan Inschrijver</t>
  </si>
  <si>
    <t>- Vul eerst tabblad 'opgave kostprijs' in voordat de bureaumarges worden vermeld in dit tabblad.</t>
  </si>
  <si>
    <t>- Vul alleen de geel gearceerde velden in.</t>
  </si>
  <si>
    <t>- Kolom D weergeeft welke bureaumarge Deelnemer maximaal mag aanbieden zonder het overschrijden van de maximale bandbreedte.</t>
  </si>
  <si>
    <t>- De bureaumarges staan vast gedurende de looptijd van de Raamovereenkomst en kunnen niet worden gewijzigd.</t>
  </si>
  <si>
    <t xml:space="preserve">Maximale omrekenfactor  </t>
  </si>
  <si>
    <t>Productvorm</t>
  </si>
  <si>
    <t>Max toegestane bureaumarge</t>
  </si>
  <si>
    <t>Aanbod bureaumarge</t>
  </si>
  <si>
    <t>Omrekenfactor</t>
  </si>
  <si>
    <t>Score 
(aantal ongewogen punten)</t>
  </si>
  <si>
    <t>Weging</t>
  </si>
  <si>
    <t>Score 
(aantal gewogen punten)</t>
  </si>
  <si>
    <t>P2.A: ABU fase A / NBBU fase 1 en 2</t>
  </si>
  <si>
    <t>Totaal aantal gewogen punten prijs (G1.4 en G1.5):</t>
  </si>
  <si>
    <t>P2.B: ABU fase B / NBBU fase 3</t>
  </si>
  <si>
    <r>
      <t xml:space="preserve">ABU fase B
NBBU fase 3
 </t>
    </r>
    <r>
      <rPr>
        <b/>
        <u/>
        <sz val="10"/>
        <color theme="1" tint="0.249977111117893"/>
        <rFont val="Arial"/>
        <family val="2"/>
      </rPr>
      <t>Premiegroep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</si>
</sst>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u/>
      <sz val="10"/>
      <color theme="1" tint="0.249977111117893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7" fillId="2" borderId="2" xfId="0" applyFont="1" applyFill="1" applyBorder="1" applyAlignment="1" applyProtection="1">
      <alignment vertical="top"/>
      <protection hidden="1"/>
    </xf>
    <xf numFmtId="10" fontId="7" fillId="2" borderId="4" xfId="0" applyNumberFormat="1" applyFont="1" applyFill="1" applyBorder="1" applyAlignment="1" applyProtection="1">
      <alignment vertical="top"/>
      <protection hidden="1"/>
    </xf>
    <xf numFmtId="2" fontId="7" fillId="2" borderId="5" xfId="0" applyNumberFormat="1" applyFont="1" applyFill="1" applyBorder="1" applyAlignment="1" applyProtection="1">
      <alignment vertical="top"/>
      <protection hidden="1"/>
    </xf>
    <xf numFmtId="10" fontId="7" fillId="3" borderId="6" xfId="0" applyNumberFormat="1" applyFont="1" applyFill="1" applyBorder="1" applyAlignment="1" applyProtection="1">
      <alignment vertical="top"/>
      <protection locked="0" hidden="1"/>
    </xf>
    <xf numFmtId="10" fontId="7" fillId="3" borderId="4" xfId="0" applyNumberFormat="1" applyFont="1" applyFill="1" applyBorder="1" applyAlignment="1" applyProtection="1">
      <alignment vertical="top"/>
      <protection locked="0" hidden="1"/>
    </xf>
    <xf numFmtId="10" fontId="8" fillId="2" borderId="7" xfId="0" applyNumberFormat="1" applyFont="1" applyFill="1" applyBorder="1" applyAlignment="1" applyProtection="1">
      <alignment horizontal="right" vertical="top"/>
      <protection hidden="1"/>
    </xf>
    <xf numFmtId="0" fontId="0" fillId="2" borderId="0" xfId="0" applyFill="1"/>
    <xf numFmtId="0" fontId="7" fillId="2" borderId="3" xfId="0" applyFont="1" applyFill="1" applyBorder="1" applyAlignment="1" applyProtection="1">
      <alignment vertical="top"/>
      <protection hidden="1"/>
    </xf>
    <xf numFmtId="0" fontId="3" fillId="2" borderId="12" xfId="0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0" xfId="0" applyFont="1" applyFill="1" applyAlignment="1">
      <alignment horizontal="right"/>
    </xf>
    <xf numFmtId="9" fontId="3" fillId="2" borderId="12" xfId="2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0" fontId="3" fillId="2" borderId="12" xfId="2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vertical="top"/>
      <protection hidden="1"/>
    </xf>
    <xf numFmtId="0" fontId="7" fillId="2" borderId="14" xfId="0" quotePrefix="1" applyFont="1" applyFill="1" applyBorder="1" applyAlignment="1" applyProtection="1">
      <alignment vertical="top"/>
      <protection hidden="1"/>
    </xf>
    <xf numFmtId="0" fontId="7" fillId="2" borderId="14" xfId="0" quotePrefix="1" applyFont="1" applyFill="1" applyBorder="1" applyProtection="1">
      <protection hidden="1"/>
    </xf>
    <xf numFmtId="0" fontId="8" fillId="2" borderId="15" xfId="0" applyFont="1" applyFill="1" applyBorder="1" applyAlignment="1" applyProtection="1">
      <alignment horizontal="right" vertical="top"/>
      <protection hidden="1"/>
    </xf>
    <xf numFmtId="0" fontId="6" fillId="2" borderId="2" xfId="0" applyFont="1" applyFill="1" applyBorder="1" applyAlignment="1" applyProtection="1">
      <alignment vertical="top"/>
      <protection hidden="1"/>
    </xf>
    <xf numFmtId="0" fontId="6" fillId="2" borderId="2" xfId="0" applyFont="1" applyFill="1" applyBorder="1" applyAlignment="1" applyProtection="1">
      <alignment horizontal="left" vertical="top"/>
      <protection hidden="1"/>
    </xf>
    <xf numFmtId="10" fontId="7" fillId="2" borderId="2" xfId="0" applyNumberFormat="1" applyFont="1" applyFill="1" applyBorder="1" applyAlignment="1" applyProtection="1">
      <alignment vertical="top"/>
      <protection hidden="1"/>
    </xf>
    <xf numFmtId="10" fontId="7" fillId="3" borderId="2" xfId="0" applyNumberFormat="1" applyFont="1" applyFill="1" applyBorder="1" applyAlignment="1" applyProtection="1">
      <alignment vertical="top"/>
      <protection locked="0" hidden="1"/>
    </xf>
    <xf numFmtId="0" fontId="13" fillId="2" borderId="0" xfId="0" applyFont="1" applyFill="1" applyAlignment="1">
      <alignment horizontal="left"/>
    </xf>
    <xf numFmtId="0" fontId="12" fillId="2" borderId="0" xfId="0" applyFont="1" applyFill="1"/>
    <xf numFmtId="2" fontId="3" fillId="2" borderId="12" xfId="2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2" fontId="9" fillId="2" borderId="10" xfId="0" applyNumberFormat="1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4" fillId="2" borderId="0" xfId="0" applyFont="1" applyFill="1"/>
    <xf numFmtId="9" fontId="0" fillId="2" borderId="0" xfId="2" applyFont="1" applyFill="1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3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4" fillId="3" borderId="0" xfId="0" applyFont="1" applyFill="1" applyProtection="1">
      <protection locked="0" hidden="1"/>
    </xf>
    <xf numFmtId="0" fontId="5" fillId="2" borderId="1" xfId="0" applyFont="1" applyFill="1" applyBorder="1" applyProtection="1">
      <protection hidden="1"/>
    </xf>
    <xf numFmtId="0" fontId="5" fillId="2" borderId="13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2" borderId="14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2" fontId="3" fillId="2" borderId="0" xfId="0" applyNumberFormat="1" applyFont="1" applyFill="1" applyProtection="1">
      <protection hidden="1"/>
    </xf>
    <xf numFmtId="0" fontId="3" fillId="2" borderId="2" xfId="0" applyFont="1" applyFill="1" applyBorder="1" applyProtection="1">
      <protection hidden="1"/>
    </xf>
    <xf numFmtId="2" fontId="3" fillId="2" borderId="5" xfId="0" applyNumberFormat="1" applyFont="1" applyFill="1" applyBorder="1" applyProtection="1">
      <protection hidden="1"/>
    </xf>
    <xf numFmtId="2" fontId="7" fillId="2" borderId="0" xfId="0" applyNumberFormat="1" applyFont="1" applyFill="1" applyAlignment="1" applyProtection="1">
      <alignment vertical="top"/>
      <protection hidden="1"/>
    </xf>
    <xf numFmtId="10" fontId="7" fillId="2" borderId="6" xfId="0" applyNumberFormat="1" applyFont="1" applyFill="1" applyBorder="1" applyAlignment="1" applyProtection="1">
      <alignment vertical="top"/>
      <protection hidden="1"/>
    </xf>
    <xf numFmtId="2" fontId="7" fillId="2" borderId="0" xfId="1" applyNumberFormat="1" applyFont="1" applyFill="1" applyBorder="1" applyAlignment="1" applyProtection="1">
      <alignment vertical="top"/>
      <protection hidden="1"/>
    </xf>
    <xf numFmtId="2" fontId="7" fillId="2" borderId="5" xfId="1" applyNumberFormat="1" applyFont="1" applyFill="1" applyBorder="1" applyAlignment="1" applyProtection="1">
      <alignment vertical="top"/>
      <protection hidden="1"/>
    </xf>
    <xf numFmtId="10" fontId="7" fillId="2" borderId="4" xfId="0" applyNumberFormat="1" applyFont="1" applyFill="1" applyBorder="1" applyProtection="1">
      <protection hidden="1"/>
    </xf>
    <xf numFmtId="2" fontId="7" fillId="2" borderId="0" xfId="0" applyNumberFormat="1" applyFont="1" applyFill="1" applyProtection="1">
      <protection hidden="1"/>
    </xf>
    <xf numFmtId="10" fontId="7" fillId="2" borderId="2" xfId="0" applyNumberFormat="1" applyFont="1" applyFill="1" applyBorder="1" applyProtection="1">
      <protection hidden="1"/>
    </xf>
    <xf numFmtId="10" fontId="7" fillId="2" borderId="3" xfId="0" applyNumberFormat="1" applyFont="1" applyFill="1" applyBorder="1" applyAlignment="1" applyProtection="1">
      <alignment vertical="top"/>
      <protection hidden="1"/>
    </xf>
    <xf numFmtId="0" fontId="7" fillId="2" borderId="14" xfId="0" applyFont="1" applyFill="1" applyBorder="1" applyProtection="1">
      <protection hidden="1"/>
    </xf>
    <xf numFmtId="0" fontId="7" fillId="3" borderId="14" xfId="0" applyFont="1" applyFill="1" applyBorder="1" applyAlignment="1" applyProtection="1">
      <alignment vertical="top"/>
      <protection locked="0" hidden="1"/>
    </xf>
    <xf numFmtId="10" fontId="7" fillId="3" borderId="3" xfId="0" applyNumberFormat="1" applyFont="1" applyFill="1" applyBorder="1" applyAlignment="1" applyProtection="1">
      <alignment vertical="top"/>
      <protection locked="0" hidden="1"/>
    </xf>
    <xf numFmtId="2" fontId="8" fillId="2" borderId="11" xfId="1" applyNumberFormat="1" applyFont="1" applyFill="1" applyBorder="1" applyAlignment="1" applyProtection="1">
      <alignment vertical="top"/>
      <protection hidden="1"/>
    </xf>
    <xf numFmtId="10" fontId="8" fillId="2" borderId="18" xfId="0" applyNumberFormat="1" applyFont="1" applyFill="1" applyBorder="1" applyAlignment="1" applyProtection="1">
      <alignment horizontal="right" vertical="top"/>
      <protection hidden="1"/>
    </xf>
    <xf numFmtId="2" fontId="8" fillId="2" borderId="8" xfId="1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left"/>
      <protection hidden="1"/>
    </xf>
    <xf numFmtId="2" fontId="3" fillId="2" borderId="0" xfId="0" applyNumberFormat="1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protection hidden="1"/>
    </xf>
    <xf numFmtId="166" fontId="11" fillId="4" borderId="0" xfId="0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right"/>
    </xf>
    <xf numFmtId="2" fontId="12" fillId="5" borderId="15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/>
    </xf>
    <xf numFmtId="0" fontId="5" fillId="2" borderId="19" xfId="0" applyFont="1" applyFill="1" applyBorder="1" applyAlignment="1" applyProtection="1">
      <alignment horizontal="center" wrapText="1"/>
      <protection hidden="1"/>
    </xf>
    <xf numFmtId="0" fontId="5" fillId="2" borderId="17" xfId="0" applyFont="1" applyFill="1" applyBorder="1" applyAlignment="1" applyProtection="1">
      <alignment horizontal="center" wrapText="1"/>
      <protection hidden="1"/>
    </xf>
    <xf numFmtId="0" fontId="5" fillId="2" borderId="20" xfId="0" applyFont="1" applyFill="1" applyBorder="1" applyAlignment="1" applyProtection="1">
      <alignment horizontal="center" wrapText="1"/>
      <protection hidden="1"/>
    </xf>
    <xf numFmtId="0" fontId="4" fillId="3" borderId="0" xfId="0" applyFont="1" applyFill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horizontal="right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hidden="1"/>
    </xf>
    <xf numFmtId="0" fontId="6" fillId="2" borderId="2" xfId="0" applyFont="1" applyFill="1" applyBorder="1" applyAlignment="1" applyProtection="1">
      <alignment horizontal="left" vertical="top" wrapText="1"/>
      <protection hidden="1"/>
    </xf>
    <xf numFmtId="0" fontId="8" fillId="2" borderId="16" xfId="0" applyFont="1" applyFill="1" applyBorder="1" applyAlignment="1" applyProtection="1">
      <alignment horizontal="left" vertical="top" wrapText="1"/>
      <protection hidden="1"/>
    </xf>
    <xf numFmtId="0" fontId="4" fillId="3" borderId="0" xfId="0" applyFont="1" applyFill="1" applyAlignment="1" applyProtection="1">
      <alignment horizontal="left"/>
      <protection locked="0"/>
    </xf>
    <xf numFmtId="10" fontId="3" fillId="3" borderId="12" xfId="2" applyNumberFormat="1" applyFont="1" applyFill="1" applyBorder="1" applyAlignment="1" applyProtection="1">
      <alignment horizontal="center" vertical="center"/>
      <protection locked="0"/>
    </xf>
  </cellXfs>
  <cellStyles count="6">
    <cellStyle name="Komma" xfId="1" builtinId="3"/>
    <cellStyle name="Komma 2" xfId="3" xr:uid="{9D88AE03-9008-43CF-A44D-4B72E785E009}"/>
    <cellStyle name="Komma 3" xfId="5" xr:uid="{48DB3C6A-A877-4FF2-9A51-6DB73D8D9598}"/>
    <cellStyle name="Procent" xfId="2" builtinId="5"/>
    <cellStyle name="Standaard" xfId="0" builtinId="0"/>
    <cellStyle name="Valuta 2" xfId="4" xr:uid="{6934795E-0438-459B-8EC9-0373117C9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FF21-7466-4216-942A-C5906FE2F2A4}">
  <sheetPr>
    <pageSetUpPr fitToPage="1"/>
  </sheetPr>
  <dimension ref="B1:T94"/>
  <sheetViews>
    <sheetView zoomScale="70" zoomScaleNormal="70" workbookViewId="0">
      <selection activeCell="G33" sqref="G33"/>
    </sheetView>
  </sheetViews>
  <sheetFormatPr defaultColWidth="9.140625" defaultRowHeight="12.75" x14ac:dyDescent="0.2"/>
  <cols>
    <col min="1" max="2" width="2" style="37" customWidth="1"/>
    <col min="3" max="3" width="22.42578125" style="69" customWidth="1"/>
    <col min="4" max="4" width="62" style="37" customWidth="1"/>
    <col min="5" max="5" width="14.7109375" style="37" customWidth="1"/>
    <col min="6" max="6" width="14.7109375" style="52" customWidth="1"/>
    <col min="7" max="8" width="14.7109375" style="37" customWidth="1"/>
    <col min="9" max="9" width="6.7109375" style="38" customWidth="1"/>
    <col min="10" max="10" width="14.7109375" style="38" customWidth="1"/>
    <col min="11" max="12" width="14.7109375" style="39" customWidth="1"/>
    <col min="13" max="13" width="14.7109375" style="37" customWidth="1"/>
    <col min="14" max="14" width="7.42578125" style="37" customWidth="1"/>
    <col min="15" max="18" width="14.7109375" style="37" customWidth="1"/>
    <col min="19" max="16384" width="9.140625" style="37"/>
  </cols>
  <sheetData>
    <row r="1" spans="2:18" ht="23.25" x14ac:dyDescent="0.35">
      <c r="B1" s="36"/>
      <c r="C1" s="36" t="s">
        <v>0</v>
      </c>
      <c r="D1" s="36"/>
      <c r="E1" s="36"/>
      <c r="F1" s="36"/>
      <c r="G1" s="36"/>
      <c r="H1" s="36"/>
    </row>
    <row r="2" spans="2:18" ht="14.45" customHeight="1" x14ac:dyDescent="0.35">
      <c r="B2" s="36"/>
      <c r="C2" s="36"/>
      <c r="D2" s="36"/>
      <c r="E2" s="36"/>
      <c r="F2" s="36"/>
      <c r="G2" s="36"/>
      <c r="H2" s="36"/>
    </row>
    <row r="3" spans="2:18" ht="14.45" customHeight="1" x14ac:dyDescent="0.35">
      <c r="B3" s="36"/>
      <c r="C3" s="40" t="s">
        <v>1</v>
      </c>
    </row>
    <row r="4" spans="2:18" ht="14.45" customHeight="1" x14ac:dyDescent="0.35">
      <c r="B4" s="36"/>
      <c r="C4" s="41" t="s">
        <v>2</v>
      </c>
    </row>
    <row r="5" spans="2:18" ht="14.45" customHeight="1" x14ac:dyDescent="0.35">
      <c r="B5" s="36"/>
      <c r="C5" s="41" t="s">
        <v>3</v>
      </c>
    </row>
    <row r="6" spans="2:18" ht="14.45" customHeight="1" x14ac:dyDescent="0.35">
      <c r="B6" s="36"/>
      <c r="C6" s="41" t="s">
        <v>4</v>
      </c>
      <c r="D6" s="36"/>
      <c r="E6" s="36"/>
      <c r="F6" s="36"/>
      <c r="G6" s="36"/>
      <c r="H6" s="36"/>
    </row>
    <row r="7" spans="2:18" ht="14.45" customHeight="1" x14ac:dyDescent="0.35">
      <c r="B7" s="36"/>
      <c r="C7" s="41"/>
      <c r="D7" s="36"/>
      <c r="E7" s="36"/>
      <c r="F7" s="36"/>
      <c r="G7" s="36"/>
      <c r="H7" s="36"/>
    </row>
    <row r="8" spans="2:18" ht="23.25" x14ac:dyDescent="0.35">
      <c r="B8" s="36"/>
      <c r="C8" s="37"/>
      <c r="D8" s="42" t="s">
        <v>5</v>
      </c>
      <c r="E8" s="82"/>
      <c r="F8" s="82"/>
      <c r="G8" s="82"/>
      <c r="H8" s="82"/>
    </row>
    <row r="9" spans="2:18" ht="21.6" customHeight="1" x14ac:dyDescent="0.3">
      <c r="C9" s="43"/>
      <c r="D9" s="44"/>
      <c r="E9" s="44"/>
      <c r="F9" s="44"/>
      <c r="J9" s="45"/>
    </row>
    <row r="10" spans="2:18" ht="28.15" customHeight="1" x14ac:dyDescent="0.3">
      <c r="C10" s="83" t="s">
        <v>6</v>
      </c>
      <c r="D10" s="83"/>
      <c r="E10" s="46"/>
      <c r="F10" s="37"/>
      <c r="J10" s="45"/>
    </row>
    <row r="11" spans="2:18" ht="21.6" customHeight="1" thickBot="1" x14ac:dyDescent="0.25">
      <c r="C11" s="43"/>
      <c r="D11" s="44"/>
      <c r="E11" s="44"/>
      <c r="F11" s="44"/>
    </row>
    <row r="12" spans="2:18" ht="34.9" customHeight="1" thickBot="1" x14ac:dyDescent="0.25">
      <c r="C12" s="43"/>
      <c r="D12" s="44"/>
      <c r="E12" s="84" t="s">
        <v>7</v>
      </c>
      <c r="F12" s="85"/>
      <c r="G12" s="85"/>
      <c r="H12" s="86"/>
      <c r="J12" s="84" t="s">
        <v>8</v>
      </c>
      <c r="K12" s="85"/>
      <c r="L12" s="85"/>
      <c r="M12" s="86"/>
      <c r="O12" s="84" t="s">
        <v>9</v>
      </c>
      <c r="P12" s="85"/>
      <c r="Q12" s="85"/>
      <c r="R12" s="86"/>
    </row>
    <row r="13" spans="2:18" ht="40.9" customHeight="1" x14ac:dyDescent="0.2">
      <c r="C13" s="47"/>
      <c r="D13" s="48"/>
      <c r="E13" s="79" t="s">
        <v>10</v>
      </c>
      <c r="F13" s="79"/>
      <c r="G13" s="80" t="s">
        <v>11</v>
      </c>
      <c r="H13" s="81"/>
      <c r="J13" s="79" t="s">
        <v>10</v>
      </c>
      <c r="K13" s="79"/>
      <c r="L13" s="80" t="s">
        <v>11</v>
      </c>
      <c r="M13" s="81"/>
      <c r="O13" s="79" t="s">
        <v>10</v>
      </c>
      <c r="P13" s="79"/>
      <c r="Q13" s="80" t="s">
        <v>53</v>
      </c>
      <c r="R13" s="81"/>
    </row>
    <row r="14" spans="2:18" x14ac:dyDescent="0.2">
      <c r="C14" s="49"/>
      <c r="D14" s="50"/>
      <c r="E14" s="51"/>
      <c r="G14" s="53"/>
      <c r="H14" s="54"/>
      <c r="J14" s="51"/>
      <c r="K14" s="52"/>
      <c r="L14" s="53"/>
      <c r="M14" s="54"/>
      <c r="O14" s="51"/>
      <c r="P14" s="52"/>
      <c r="Q14" s="53"/>
      <c r="R14" s="54"/>
    </row>
    <row r="15" spans="2:18" x14ac:dyDescent="0.2">
      <c r="C15" s="87" t="s">
        <v>12</v>
      </c>
      <c r="D15" s="19" t="s">
        <v>13</v>
      </c>
      <c r="E15" s="4"/>
      <c r="F15" s="55">
        <v>100</v>
      </c>
      <c r="G15" s="25"/>
      <c r="H15" s="5">
        <v>100</v>
      </c>
      <c r="J15" s="4"/>
      <c r="K15" s="55">
        <v>100</v>
      </c>
      <c r="L15" s="25"/>
      <c r="M15" s="5">
        <v>100</v>
      </c>
      <c r="O15" s="4"/>
      <c r="P15" s="55">
        <v>100</v>
      </c>
      <c r="Q15" s="25"/>
      <c r="R15" s="5">
        <v>100</v>
      </c>
    </row>
    <row r="16" spans="2:18" x14ac:dyDescent="0.2">
      <c r="C16" s="87"/>
      <c r="D16" s="19" t="s">
        <v>14</v>
      </c>
      <c r="E16" s="6"/>
      <c r="F16" s="55"/>
      <c r="G16" s="25"/>
      <c r="H16" s="5"/>
      <c r="J16" s="56"/>
      <c r="K16" s="55"/>
      <c r="L16" s="25"/>
      <c r="M16" s="5"/>
      <c r="O16" s="56"/>
      <c r="P16" s="55"/>
      <c r="Q16" s="25"/>
      <c r="R16" s="5"/>
    </row>
    <row r="17" spans="3:18" ht="13.15" customHeight="1" x14ac:dyDescent="0.2">
      <c r="C17" s="87"/>
      <c r="D17" s="19"/>
      <c r="E17" s="4">
        <f>SUM(E16)</f>
        <v>0</v>
      </c>
      <c r="F17" s="57">
        <f>(1+E17)*F15</f>
        <v>100</v>
      </c>
      <c r="G17" s="25"/>
      <c r="H17" s="58"/>
      <c r="J17" s="4">
        <f>SUM(J16)</f>
        <v>0</v>
      </c>
      <c r="K17" s="57">
        <f>(1+J17)*K15</f>
        <v>100</v>
      </c>
      <c r="L17" s="25"/>
      <c r="M17" s="58"/>
      <c r="O17" s="4">
        <f>SUM(O16)</f>
        <v>0</v>
      </c>
      <c r="P17" s="57">
        <f>(1+O17)*P15</f>
        <v>100</v>
      </c>
      <c r="Q17" s="25"/>
      <c r="R17" s="58"/>
    </row>
    <row r="18" spans="3:18" x14ac:dyDescent="0.2">
      <c r="C18" s="23"/>
      <c r="D18" s="19"/>
      <c r="E18" s="4"/>
      <c r="F18" s="55"/>
      <c r="G18" s="25"/>
      <c r="H18" s="5"/>
      <c r="J18" s="4"/>
      <c r="K18" s="55"/>
      <c r="L18" s="25"/>
      <c r="M18" s="5"/>
      <c r="O18" s="4"/>
      <c r="P18" s="55"/>
      <c r="Q18" s="25"/>
      <c r="R18" s="5"/>
    </row>
    <row r="19" spans="3:18" ht="20.45" customHeight="1" x14ac:dyDescent="0.2">
      <c r="C19" s="88" t="s">
        <v>15</v>
      </c>
      <c r="D19" s="21" t="s">
        <v>16</v>
      </c>
      <c r="E19" s="59">
        <f>25/231</f>
        <v>0.10822510822510822</v>
      </c>
      <c r="F19" s="60"/>
      <c r="G19" s="61">
        <f>E19</f>
        <v>0.10822510822510822</v>
      </c>
      <c r="H19" s="5"/>
      <c r="J19" s="59"/>
      <c r="K19" s="60"/>
      <c r="L19" s="61"/>
      <c r="M19" s="5"/>
      <c r="O19" s="59">
        <f>E19</f>
        <v>0.10822510822510822</v>
      </c>
      <c r="P19" s="60"/>
      <c r="Q19" s="61">
        <f>G19</f>
        <v>0.10822510822510822</v>
      </c>
      <c r="R19" s="5"/>
    </row>
    <row r="20" spans="3:18" x14ac:dyDescent="0.2">
      <c r="C20" s="88"/>
      <c r="D20" s="20" t="s">
        <v>17</v>
      </c>
      <c r="E20" s="4">
        <f>5/231</f>
        <v>2.1645021645021644E-2</v>
      </c>
      <c r="F20" s="55"/>
      <c r="G20" s="25">
        <f>E20</f>
        <v>2.1645021645021644E-2</v>
      </c>
      <c r="H20" s="5"/>
      <c r="J20" s="4"/>
      <c r="K20" s="55"/>
      <c r="L20" s="25"/>
      <c r="M20" s="5"/>
      <c r="O20" s="4"/>
      <c r="P20" s="55"/>
      <c r="Q20" s="25"/>
      <c r="R20" s="5"/>
    </row>
    <row r="21" spans="3:18" x14ac:dyDescent="0.2">
      <c r="C21" s="88"/>
      <c r="D21" s="20" t="s">
        <v>18</v>
      </c>
      <c r="E21" s="6"/>
      <c r="F21" s="55"/>
      <c r="G21" s="65"/>
      <c r="H21" s="5"/>
      <c r="J21" s="56"/>
      <c r="K21" s="55"/>
      <c r="L21" s="62"/>
      <c r="M21" s="5"/>
      <c r="O21" s="56"/>
      <c r="P21" s="55"/>
      <c r="Q21" s="62"/>
      <c r="R21" s="5"/>
    </row>
    <row r="22" spans="3:18" x14ac:dyDescent="0.2">
      <c r="C22" s="88"/>
      <c r="D22" s="19"/>
      <c r="E22" s="4">
        <f>SUM(E19:E21)</f>
        <v>0.12987012987012986</v>
      </c>
      <c r="F22" s="57">
        <f>(1+E22)*F17</f>
        <v>112.98701298701299</v>
      </c>
      <c r="G22" s="25">
        <f>SUM(G19:G21)</f>
        <v>0.12987012987012986</v>
      </c>
      <c r="H22" s="58">
        <f>(1+G22)*H15</f>
        <v>112.98701298701299</v>
      </c>
      <c r="J22" s="4">
        <f>SUM(J19:J21)</f>
        <v>0</v>
      </c>
      <c r="K22" s="57">
        <f>(1+J22)*K17</f>
        <v>100</v>
      </c>
      <c r="L22" s="25">
        <f>SUM(L19:L21)</f>
        <v>0</v>
      </c>
      <c r="M22" s="58">
        <f>(1+L22)*M15</f>
        <v>100</v>
      </c>
      <c r="O22" s="4">
        <f>SUM(O19:O21)</f>
        <v>0.10822510822510822</v>
      </c>
      <c r="P22" s="57">
        <f>(1+O22)*P17</f>
        <v>110.82251082251082</v>
      </c>
      <c r="Q22" s="25">
        <f>SUM(Q19:Q21)</f>
        <v>0.10822510822510822</v>
      </c>
      <c r="R22" s="58">
        <f>(1+Q22)*R15</f>
        <v>110.82251082251082</v>
      </c>
    </row>
    <row r="23" spans="3:18" x14ac:dyDescent="0.2">
      <c r="C23" s="88"/>
      <c r="D23" s="19"/>
      <c r="E23" s="4"/>
      <c r="F23" s="55"/>
      <c r="G23" s="25"/>
      <c r="H23" s="5"/>
      <c r="J23" s="4"/>
      <c r="K23" s="55"/>
      <c r="L23" s="25"/>
      <c r="M23" s="5"/>
      <c r="O23" s="4"/>
      <c r="P23" s="55"/>
      <c r="Q23" s="25"/>
      <c r="R23" s="5"/>
    </row>
    <row r="24" spans="3:18" x14ac:dyDescent="0.2">
      <c r="C24" s="88"/>
      <c r="D24" s="19"/>
      <c r="E24" s="4"/>
      <c r="F24" s="55"/>
      <c r="G24" s="25"/>
      <c r="H24" s="5"/>
      <c r="J24" s="4"/>
      <c r="K24" s="55"/>
      <c r="L24" s="25"/>
      <c r="M24" s="5"/>
      <c r="O24" s="4"/>
      <c r="P24" s="55"/>
      <c r="Q24" s="25"/>
      <c r="R24" s="5"/>
    </row>
    <row r="25" spans="3:18" x14ac:dyDescent="0.2">
      <c r="C25" s="88"/>
      <c r="D25" s="19" t="s">
        <v>19</v>
      </c>
      <c r="E25" s="56">
        <v>8.3299999999999999E-2</v>
      </c>
      <c r="F25" s="55"/>
      <c r="G25" s="62">
        <v>8.3299999999999999E-2</v>
      </c>
      <c r="H25" s="5"/>
      <c r="J25" s="56"/>
      <c r="K25" s="55"/>
      <c r="L25" s="62"/>
      <c r="M25" s="5"/>
      <c r="O25" s="56"/>
      <c r="P25" s="55"/>
      <c r="Q25" s="62"/>
      <c r="R25" s="5"/>
    </row>
    <row r="26" spans="3:18" x14ac:dyDescent="0.2">
      <c r="C26" s="24"/>
      <c r="D26" s="19"/>
      <c r="E26" s="4">
        <f>SUM(E25)</f>
        <v>8.3299999999999999E-2</v>
      </c>
      <c r="F26" s="55"/>
      <c r="G26" s="25">
        <f t="shared" ref="G26" si="0">SUM(G25)</f>
        <v>8.3299999999999999E-2</v>
      </c>
      <c r="H26" s="5"/>
      <c r="J26" s="4">
        <f>SUM(J25)</f>
        <v>0</v>
      </c>
      <c r="K26" s="55"/>
      <c r="L26" s="25">
        <f t="shared" ref="L26" si="1">SUM(L25)</f>
        <v>0</v>
      </c>
      <c r="M26" s="5"/>
      <c r="O26" s="4">
        <f>SUM(O25)</f>
        <v>0</v>
      </c>
      <c r="P26" s="55"/>
      <c r="Q26" s="25">
        <f t="shared" ref="Q26" si="2">SUM(Q25)</f>
        <v>0</v>
      </c>
      <c r="R26" s="5"/>
    </row>
    <row r="27" spans="3:18" x14ac:dyDescent="0.2">
      <c r="C27" s="23"/>
      <c r="D27" s="19"/>
      <c r="E27" s="4"/>
      <c r="F27" s="57">
        <f>(1+E26)*F22</f>
        <v>122.39883116883117</v>
      </c>
      <c r="G27" s="25"/>
      <c r="H27" s="58">
        <f t="shared" ref="H27" si="3">(1+G26)*H22</f>
        <v>122.39883116883117</v>
      </c>
      <c r="J27" s="4"/>
      <c r="K27" s="57">
        <f>(1+J26)*K22</f>
        <v>100</v>
      </c>
      <c r="L27" s="25"/>
      <c r="M27" s="58">
        <f t="shared" ref="M27" si="4">(1+L26)*M22</f>
        <v>100</v>
      </c>
      <c r="O27" s="4"/>
      <c r="P27" s="57">
        <f>(1+O26)*P22</f>
        <v>110.82251082251082</v>
      </c>
      <c r="Q27" s="25"/>
      <c r="R27" s="58">
        <f t="shared" ref="R27" si="5">(1+Q26)*R22</f>
        <v>110.82251082251082</v>
      </c>
    </row>
    <row r="28" spans="3:18" x14ac:dyDescent="0.2">
      <c r="C28" s="23"/>
      <c r="D28" s="19"/>
      <c r="E28" s="4"/>
      <c r="F28" s="55"/>
      <c r="G28" s="25"/>
      <c r="H28" s="5"/>
      <c r="J28" s="4"/>
      <c r="K28" s="55"/>
      <c r="L28" s="25"/>
      <c r="M28" s="5"/>
      <c r="O28" s="4"/>
      <c r="P28" s="55"/>
      <c r="Q28" s="25"/>
      <c r="R28" s="5"/>
    </row>
    <row r="29" spans="3:18" x14ac:dyDescent="0.2">
      <c r="C29" s="87" t="s">
        <v>20</v>
      </c>
      <c r="D29" s="21" t="s">
        <v>21</v>
      </c>
      <c r="E29" s="4">
        <v>7.0000000000000007E-2</v>
      </c>
      <c r="F29" s="55"/>
      <c r="G29" s="25">
        <f>E29</f>
        <v>7.0000000000000007E-2</v>
      </c>
      <c r="H29" s="5"/>
      <c r="J29" s="4">
        <f t="shared" ref="J29:J35" si="6">E29</f>
        <v>7.0000000000000007E-2</v>
      </c>
      <c r="K29" s="55"/>
      <c r="L29" s="25">
        <f>G29</f>
        <v>7.0000000000000007E-2</v>
      </c>
      <c r="M29" s="5"/>
      <c r="O29" s="4">
        <f t="shared" ref="O29:O35" si="7">J29</f>
        <v>7.0000000000000007E-2</v>
      </c>
      <c r="P29" s="55"/>
      <c r="Q29" s="25">
        <f>L29</f>
        <v>7.0000000000000007E-2</v>
      </c>
      <c r="R29" s="5"/>
    </row>
    <row r="30" spans="3:18" x14ac:dyDescent="0.2">
      <c r="C30" s="87"/>
      <c r="D30" s="63" t="s">
        <v>22</v>
      </c>
      <c r="E30" s="4">
        <v>5.3400000000000003E-2</v>
      </c>
      <c r="F30" s="55"/>
      <c r="G30" s="25">
        <f>E30</f>
        <v>5.3400000000000003E-2</v>
      </c>
      <c r="H30" s="5"/>
      <c r="J30" s="4">
        <f t="shared" si="6"/>
        <v>5.3400000000000003E-2</v>
      </c>
      <c r="K30" s="55"/>
      <c r="L30" s="25">
        <f>G30</f>
        <v>5.3400000000000003E-2</v>
      </c>
      <c r="M30" s="5"/>
      <c r="O30" s="4">
        <f t="shared" si="7"/>
        <v>5.3400000000000003E-2</v>
      </c>
      <c r="P30" s="55"/>
      <c r="Q30" s="25">
        <f>L30</f>
        <v>5.3400000000000003E-2</v>
      </c>
      <c r="R30" s="5"/>
    </row>
    <row r="31" spans="3:18" x14ac:dyDescent="0.2">
      <c r="C31" s="87"/>
      <c r="D31" s="63" t="s">
        <v>23</v>
      </c>
      <c r="E31" s="4">
        <v>7.5300000000000006E-2</v>
      </c>
      <c r="F31" s="55"/>
      <c r="G31" s="25">
        <f>E31</f>
        <v>7.5300000000000006E-2</v>
      </c>
      <c r="H31" s="5"/>
      <c r="J31" s="4">
        <f t="shared" si="6"/>
        <v>7.5300000000000006E-2</v>
      </c>
      <c r="K31" s="55"/>
      <c r="L31" s="25">
        <f>G31</f>
        <v>7.5300000000000006E-2</v>
      </c>
      <c r="M31" s="5"/>
      <c r="O31" s="4">
        <f t="shared" si="7"/>
        <v>7.5300000000000006E-2</v>
      </c>
      <c r="P31" s="55"/>
      <c r="Q31" s="25">
        <f>L31</f>
        <v>7.5300000000000006E-2</v>
      </c>
      <c r="R31" s="5"/>
    </row>
    <row r="32" spans="3:18" x14ac:dyDescent="0.2">
      <c r="C32" s="87"/>
      <c r="D32" s="63" t="s">
        <v>24</v>
      </c>
      <c r="E32" s="7"/>
      <c r="F32" s="55"/>
      <c r="G32" s="26"/>
      <c r="H32" s="5"/>
      <c r="J32" s="4">
        <f t="shared" si="6"/>
        <v>0</v>
      </c>
      <c r="K32" s="55"/>
      <c r="L32" s="25">
        <f>G32</f>
        <v>0</v>
      </c>
      <c r="M32" s="5"/>
      <c r="O32" s="4">
        <f t="shared" si="7"/>
        <v>0</v>
      </c>
      <c r="P32" s="55"/>
      <c r="Q32" s="25">
        <f>L32</f>
        <v>0</v>
      </c>
      <c r="R32" s="5"/>
    </row>
    <row r="33" spans="3:20" x14ac:dyDescent="0.2">
      <c r="C33" s="87"/>
      <c r="D33" s="21" t="s">
        <v>25</v>
      </c>
      <c r="E33" s="7"/>
      <c r="F33" s="55"/>
      <c r="G33" s="26"/>
      <c r="H33" s="5"/>
      <c r="J33" s="4">
        <f t="shared" si="6"/>
        <v>0</v>
      </c>
      <c r="K33" s="55"/>
      <c r="L33" s="25">
        <f>G33</f>
        <v>0</v>
      </c>
      <c r="M33" s="5"/>
      <c r="O33" s="4">
        <f t="shared" si="7"/>
        <v>0</v>
      </c>
      <c r="P33" s="55"/>
      <c r="Q33" s="25">
        <f>L33</f>
        <v>0</v>
      </c>
      <c r="R33" s="5"/>
    </row>
    <row r="34" spans="3:20" x14ac:dyDescent="0.2">
      <c r="C34" s="87"/>
      <c r="D34" s="21" t="s">
        <v>26</v>
      </c>
      <c r="E34" s="7"/>
      <c r="F34" s="55"/>
      <c r="G34" s="25"/>
      <c r="H34" s="5"/>
      <c r="J34" s="4">
        <f t="shared" si="6"/>
        <v>0</v>
      </c>
      <c r="K34" s="55"/>
      <c r="L34" s="25"/>
      <c r="M34" s="5"/>
      <c r="O34" s="4">
        <f t="shared" si="7"/>
        <v>0</v>
      </c>
      <c r="P34" s="55"/>
      <c r="Q34" s="25"/>
      <c r="R34" s="5"/>
      <c r="T34" s="71"/>
    </row>
    <row r="35" spans="3:20" x14ac:dyDescent="0.2">
      <c r="C35" s="87"/>
      <c r="D35" s="21" t="s">
        <v>27</v>
      </c>
      <c r="E35" s="7"/>
      <c r="F35" s="55"/>
      <c r="G35" s="26"/>
      <c r="H35" s="5"/>
      <c r="J35" s="4">
        <f t="shared" si="6"/>
        <v>0</v>
      </c>
      <c r="K35" s="55"/>
      <c r="L35" s="25">
        <f>G35</f>
        <v>0</v>
      </c>
      <c r="M35" s="5"/>
      <c r="O35" s="4">
        <f t="shared" si="7"/>
        <v>0</v>
      </c>
      <c r="P35" s="55"/>
      <c r="Q35" s="25">
        <f>L35</f>
        <v>0</v>
      </c>
      <c r="R35" s="5"/>
    </row>
    <row r="36" spans="3:20" x14ac:dyDescent="0.2">
      <c r="C36" s="87"/>
      <c r="D36" s="21" t="s">
        <v>28</v>
      </c>
      <c r="E36" s="7"/>
      <c r="F36" s="55"/>
      <c r="G36" s="26"/>
      <c r="H36" s="5"/>
      <c r="J36" s="4"/>
      <c r="K36" s="55"/>
      <c r="L36" s="25"/>
      <c r="M36" s="5"/>
      <c r="O36" s="4">
        <f>E36</f>
        <v>0</v>
      </c>
      <c r="P36" s="55"/>
      <c r="Q36" s="25">
        <f>G36</f>
        <v>0</v>
      </c>
      <c r="R36" s="5"/>
    </row>
    <row r="37" spans="3:20" x14ac:dyDescent="0.2">
      <c r="C37" s="87"/>
      <c r="D37" s="21" t="s">
        <v>29</v>
      </c>
      <c r="E37" s="4">
        <v>1.0200000000000001E-2</v>
      </c>
      <c r="F37" s="55"/>
      <c r="G37" s="25"/>
      <c r="H37" s="5"/>
      <c r="J37" s="4"/>
      <c r="K37" s="55"/>
      <c r="L37" s="25"/>
      <c r="M37" s="5"/>
      <c r="O37" s="4">
        <f>E37</f>
        <v>1.0200000000000001E-2</v>
      </c>
      <c r="P37" s="55"/>
      <c r="Q37" s="25"/>
      <c r="R37" s="5"/>
    </row>
    <row r="38" spans="3:20" x14ac:dyDescent="0.2">
      <c r="C38" s="87"/>
      <c r="D38" s="21" t="s">
        <v>30</v>
      </c>
      <c r="E38" s="6"/>
      <c r="F38" s="55"/>
      <c r="G38" s="62"/>
      <c r="H38" s="5"/>
      <c r="J38" s="56"/>
      <c r="K38" s="55"/>
      <c r="L38" s="62"/>
      <c r="M38" s="5"/>
      <c r="O38" s="56">
        <f>E38</f>
        <v>0</v>
      </c>
      <c r="P38" s="55"/>
      <c r="Q38" s="62"/>
      <c r="R38" s="5"/>
    </row>
    <row r="39" spans="3:20" x14ac:dyDescent="0.2">
      <c r="C39" s="87"/>
      <c r="D39" s="19"/>
      <c r="E39" s="4">
        <f>SUM(E29:E38)</f>
        <v>0.20890000000000003</v>
      </c>
      <c r="F39" s="55"/>
      <c r="G39" s="25">
        <f>SUM(G29:G38)</f>
        <v>0.19870000000000002</v>
      </c>
      <c r="H39" s="5"/>
      <c r="J39" s="4">
        <f>SUM(J29:J38)</f>
        <v>0.19870000000000002</v>
      </c>
      <c r="K39" s="55"/>
      <c r="L39" s="25">
        <f>SUM(L29:L38)</f>
        <v>0.19870000000000002</v>
      </c>
      <c r="M39" s="5"/>
      <c r="O39" s="4">
        <f>SUM(O29:O38)</f>
        <v>0.20890000000000003</v>
      </c>
      <c r="P39" s="55"/>
      <c r="Q39" s="25">
        <f>SUM(Q29:Q38)</f>
        <v>0.19870000000000002</v>
      </c>
      <c r="R39" s="5"/>
    </row>
    <row r="40" spans="3:20" x14ac:dyDescent="0.2">
      <c r="C40" s="87"/>
      <c r="D40" s="19"/>
      <c r="E40" s="4"/>
      <c r="F40" s="57">
        <f>(1+E39)*F27</f>
        <v>147.96794700000001</v>
      </c>
      <c r="G40" s="25"/>
      <c r="H40" s="58">
        <f>(1+G39)*H27</f>
        <v>146.71947892207794</v>
      </c>
      <c r="J40" s="4"/>
      <c r="K40" s="57">
        <f>(1+J39)*K27</f>
        <v>119.87</v>
      </c>
      <c r="L40" s="25"/>
      <c r="M40" s="58">
        <f>(1+L39)*M27</f>
        <v>119.87</v>
      </c>
      <c r="O40" s="4"/>
      <c r="P40" s="57">
        <f>(1+O39)*P27</f>
        <v>133.97333333333333</v>
      </c>
      <c r="Q40" s="25"/>
      <c r="R40" s="58">
        <f>(1+Q39)*R27</f>
        <v>132.84294372294374</v>
      </c>
    </row>
    <row r="41" spans="3:20" x14ac:dyDescent="0.2">
      <c r="C41" s="3"/>
      <c r="D41" s="19"/>
      <c r="E41" s="4"/>
      <c r="F41" s="55"/>
      <c r="G41" s="25"/>
      <c r="H41" s="5"/>
      <c r="J41" s="4"/>
      <c r="K41" s="55"/>
      <c r="L41" s="25"/>
      <c r="M41" s="5"/>
      <c r="O41" s="4"/>
      <c r="P41" s="55"/>
      <c r="Q41" s="25"/>
      <c r="R41" s="5"/>
    </row>
    <row r="42" spans="3:20" ht="12" customHeight="1" x14ac:dyDescent="0.2">
      <c r="C42" s="89" t="s">
        <v>31</v>
      </c>
      <c r="D42" s="20" t="s">
        <v>32</v>
      </c>
      <c r="E42" s="7"/>
      <c r="F42" s="55"/>
      <c r="G42" s="26"/>
      <c r="H42" s="5"/>
      <c r="J42" s="4"/>
      <c r="K42" s="55"/>
      <c r="L42" s="25"/>
      <c r="M42" s="5"/>
      <c r="O42" s="4">
        <f>E42</f>
        <v>0</v>
      </c>
      <c r="P42" s="55"/>
      <c r="Q42" s="25">
        <f>G42</f>
        <v>0</v>
      </c>
      <c r="R42" s="5"/>
    </row>
    <row r="43" spans="3:20" ht="12" customHeight="1" x14ac:dyDescent="0.2">
      <c r="C43" s="89"/>
      <c r="D43" s="20" t="s">
        <v>33</v>
      </c>
      <c r="E43" s="7"/>
      <c r="F43" s="55"/>
      <c r="G43" s="26"/>
      <c r="H43" s="5"/>
      <c r="J43" s="4"/>
      <c r="K43" s="55"/>
      <c r="L43" s="25"/>
      <c r="M43" s="5"/>
      <c r="O43" s="4"/>
      <c r="P43" s="55"/>
      <c r="Q43" s="25"/>
      <c r="R43" s="5"/>
    </row>
    <row r="44" spans="3:20" ht="12" customHeight="1" x14ac:dyDescent="0.2">
      <c r="C44" s="89"/>
      <c r="D44" s="64" t="s">
        <v>34</v>
      </c>
      <c r="E44" s="6"/>
      <c r="F44" s="55"/>
      <c r="G44" s="65"/>
      <c r="H44" s="5"/>
      <c r="J44" s="56"/>
      <c r="K44" s="55"/>
      <c r="L44" s="62"/>
      <c r="M44" s="5"/>
      <c r="O44" s="56"/>
      <c r="P44" s="55"/>
      <c r="Q44" s="62"/>
      <c r="R44" s="5"/>
    </row>
    <row r="45" spans="3:20" ht="12" customHeight="1" x14ac:dyDescent="0.2">
      <c r="C45" s="3"/>
      <c r="D45" s="19"/>
      <c r="E45" s="4">
        <f>SUM(E42:E44)</f>
        <v>0</v>
      </c>
      <c r="F45" s="55"/>
      <c r="G45" s="25">
        <f>SUM(G42:G44)</f>
        <v>0</v>
      </c>
      <c r="H45" s="5"/>
      <c r="J45" s="4">
        <f>SUM(J42:J44)</f>
        <v>0</v>
      </c>
      <c r="K45" s="55"/>
      <c r="L45" s="25">
        <f>SUM(L42:L44)</f>
        <v>0</v>
      </c>
      <c r="M45" s="5"/>
      <c r="O45" s="4">
        <f>SUM(O42:O44)</f>
        <v>0</v>
      </c>
      <c r="P45" s="55"/>
      <c r="Q45" s="25">
        <f>SUM(Q42:Q44)</f>
        <v>0</v>
      </c>
      <c r="R45" s="5"/>
    </row>
    <row r="46" spans="3:20" ht="12" customHeight="1" x14ac:dyDescent="0.2">
      <c r="C46" s="3"/>
      <c r="D46" s="19"/>
      <c r="E46" s="4"/>
      <c r="F46" s="55"/>
      <c r="G46" s="25"/>
      <c r="H46" s="5"/>
      <c r="J46" s="4"/>
      <c r="K46" s="55"/>
      <c r="L46" s="25"/>
      <c r="M46" s="5"/>
      <c r="O46" s="4"/>
      <c r="P46" s="55"/>
      <c r="Q46" s="25"/>
      <c r="R46" s="5"/>
    </row>
    <row r="47" spans="3:20" ht="13.5" thickBot="1" x14ac:dyDescent="0.25">
      <c r="C47" s="10"/>
      <c r="D47" s="22" t="s">
        <v>35</v>
      </c>
      <c r="E47" s="8"/>
      <c r="F47" s="66">
        <f>(1+E45)*F40</f>
        <v>147.96794700000001</v>
      </c>
      <c r="G47" s="67"/>
      <c r="H47" s="68">
        <f>(1+G45)*H40</f>
        <v>146.71947892207794</v>
      </c>
      <c r="J47" s="8"/>
      <c r="K47" s="66">
        <f>(1+J45)*K40</f>
        <v>119.87</v>
      </c>
      <c r="L47" s="67"/>
      <c r="M47" s="68">
        <f>(1+L45)*M40</f>
        <v>119.87</v>
      </c>
      <c r="O47" s="8"/>
      <c r="P47" s="66">
        <f>(1+O45)*P40</f>
        <v>133.97333333333333</v>
      </c>
      <c r="Q47" s="67"/>
      <c r="R47" s="68">
        <f>(1+Q45)*R40</f>
        <v>132.84294372294374</v>
      </c>
    </row>
    <row r="48" spans="3:20" ht="15.6" customHeight="1" x14ac:dyDescent="0.2"/>
    <row r="50" spans="5:6" ht="16.899999999999999" customHeight="1" x14ac:dyDescent="0.2"/>
    <row r="51" spans="5:6" ht="16.899999999999999" customHeight="1" x14ac:dyDescent="0.2"/>
    <row r="52" spans="5:6" ht="16.899999999999999" customHeight="1" x14ac:dyDescent="0.2"/>
    <row r="53" spans="5:6" ht="16.899999999999999" customHeight="1" x14ac:dyDescent="0.2"/>
    <row r="54" spans="5:6" ht="16.899999999999999" customHeight="1" x14ac:dyDescent="0.2"/>
    <row r="55" spans="5:6" ht="16.899999999999999" customHeight="1" x14ac:dyDescent="0.2"/>
    <row r="56" spans="5:6" ht="16.899999999999999" customHeight="1" x14ac:dyDescent="0.2"/>
    <row r="57" spans="5:6" ht="16.899999999999999" customHeight="1" x14ac:dyDescent="0.2"/>
    <row r="58" spans="5:6" ht="16.899999999999999" customHeight="1" x14ac:dyDescent="0.2"/>
    <row r="59" spans="5:6" x14ac:dyDescent="0.2">
      <c r="E59" s="69"/>
      <c r="F59" s="70"/>
    </row>
    <row r="60" spans="5:6" x14ac:dyDescent="0.2">
      <c r="E60" s="69"/>
      <c r="F60" s="70"/>
    </row>
    <row r="61" spans="5:6" x14ac:dyDescent="0.2">
      <c r="E61" s="69"/>
      <c r="F61" s="70"/>
    </row>
    <row r="62" spans="5:6" x14ac:dyDescent="0.2">
      <c r="E62" s="69"/>
      <c r="F62" s="70"/>
    </row>
    <row r="63" spans="5:6" x14ac:dyDescent="0.2">
      <c r="E63" s="69"/>
      <c r="F63" s="70"/>
    </row>
    <row r="64" spans="5:6" x14ac:dyDescent="0.2">
      <c r="E64" s="69"/>
      <c r="F64" s="70"/>
    </row>
    <row r="65" spans="5:6" x14ac:dyDescent="0.2">
      <c r="E65" s="69"/>
      <c r="F65" s="70"/>
    </row>
    <row r="66" spans="5:6" x14ac:dyDescent="0.2">
      <c r="E66" s="69"/>
      <c r="F66" s="70"/>
    </row>
    <row r="67" spans="5:6" x14ac:dyDescent="0.2">
      <c r="E67" s="69"/>
      <c r="F67" s="70"/>
    </row>
    <row r="68" spans="5:6" x14ac:dyDescent="0.2">
      <c r="E68" s="69"/>
      <c r="F68" s="70"/>
    </row>
    <row r="69" spans="5:6" x14ac:dyDescent="0.2">
      <c r="E69" s="69"/>
      <c r="F69" s="70"/>
    </row>
    <row r="70" spans="5:6" x14ac:dyDescent="0.2">
      <c r="E70" s="69"/>
      <c r="F70" s="70"/>
    </row>
    <row r="71" spans="5:6" x14ac:dyDescent="0.2">
      <c r="E71" s="69"/>
      <c r="F71" s="70"/>
    </row>
    <row r="72" spans="5:6" x14ac:dyDescent="0.2">
      <c r="E72" s="69"/>
      <c r="F72" s="70"/>
    </row>
    <row r="73" spans="5:6" x14ac:dyDescent="0.2">
      <c r="E73" s="69"/>
      <c r="F73" s="70"/>
    </row>
    <row r="74" spans="5:6" x14ac:dyDescent="0.2">
      <c r="E74" s="69"/>
      <c r="F74" s="70"/>
    </row>
    <row r="75" spans="5:6" x14ac:dyDescent="0.2">
      <c r="E75" s="69"/>
      <c r="F75" s="70"/>
    </row>
    <row r="76" spans="5:6" x14ac:dyDescent="0.2">
      <c r="E76" s="69"/>
      <c r="F76" s="70"/>
    </row>
    <row r="77" spans="5:6" x14ac:dyDescent="0.2">
      <c r="E77" s="69"/>
      <c r="F77" s="70"/>
    </row>
    <row r="78" spans="5:6" x14ac:dyDescent="0.2">
      <c r="E78" s="69"/>
      <c r="F78" s="70"/>
    </row>
    <row r="79" spans="5:6" x14ac:dyDescent="0.2">
      <c r="E79" s="69"/>
      <c r="F79" s="70"/>
    </row>
    <row r="80" spans="5:6" x14ac:dyDescent="0.2">
      <c r="E80" s="69"/>
      <c r="F80" s="70"/>
    </row>
    <row r="81" spans="5:6" x14ac:dyDescent="0.2">
      <c r="E81" s="69"/>
      <c r="F81" s="70"/>
    </row>
    <row r="82" spans="5:6" x14ac:dyDescent="0.2">
      <c r="E82" s="69"/>
      <c r="F82" s="70"/>
    </row>
    <row r="83" spans="5:6" x14ac:dyDescent="0.2">
      <c r="E83" s="69"/>
      <c r="F83" s="70"/>
    </row>
    <row r="84" spans="5:6" x14ac:dyDescent="0.2">
      <c r="E84" s="69"/>
      <c r="F84" s="70"/>
    </row>
    <row r="85" spans="5:6" x14ac:dyDescent="0.2">
      <c r="E85" s="69"/>
      <c r="F85" s="70"/>
    </row>
    <row r="86" spans="5:6" x14ac:dyDescent="0.2">
      <c r="E86" s="69"/>
      <c r="F86" s="70"/>
    </row>
    <row r="87" spans="5:6" x14ac:dyDescent="0.2">
      <c r="E87" s="69"/>
      <c r="F87" s="70"/>
    </row>
    <row r="88" spans="5:6" x14ac:dyDescent="0.2">
      <c r="E88" s="69"/>
      <c r="F88" s="70"/>
    </row>
    <row r="89" spans="5:6" x14ac:dyDescent="0.2">
      <c r="E89" s="69"/>
      <c r="F89" s="70"/>
    </row>
    <row r="90" spans="5:6" x14ac:dyDescent="0.2">
      <c r="E90" s="69"/>
      <c r="F90" s="70"/>
    </row>
    <row r="91" spans="5:6" x14ac:dyDescent="0.2">
      <c r="E91" s="69"/>
      <c r="F91" s="70"/>
    </row>
    <row r="92" spans="5:6" x14ac:dyDescent="0.2">
      <c r="E92" s="69"/>
      <c r="F92" s="70"/>
    </row>
    <row r="93" spans="5:6" x14ac:dyDescent="0.2">
      <c r="E93" s="69"/>
      <c r="F93" s="70"/>
    </row>
    <row r="94" spans="5:6" x14ac:dyDescent="0.2">
      <c r="E94" s="69"/>
      <c r="F94" s="70"/>
    </row>
  </sheetData>
  <sheetProtection algorithmName="SHA-512" hashValue="z1Qu3BTlfgkeubi0L6xUXqkgdclFdjnNQM7/IL3J7JTpyzcwaKsSbop6+L6v3YL6ZvzRfOUVXFwLrKwUViIxWg==" saltValue="bTB1ecC2skZQuRnVyZd7/w==" spinCount="100000" sheet="1" objects="1" scenarios="1" selectLockedCells="1"/>
  <mergeCells count="15">
    <mergeCell ref="C15:C17"/>
    <mergeCell ref="C19:C25"/>
    <mergeCell ref="C29:C40"/>
    <mergeCell ref="C42:C44"/>
    <mergeCell ref="L13:M13"/>
    <mergeCell ref="O13:P13"/>
    <mergeCell ref="Q13:R13"/>
    <mergeCell ref="E8:H8"/>
    <mergeCell ref="C10:D10"/>
    <mergeCell ref="E12:H12"/>
    <mergeCell ref="J12:M12"/>
    <mergeCell ref="O12:R12"/>
    <mergeCell ref="E13:F13"/>
    <mergeCell ref="G13:H13"/>
    <mergeCell ref="J13:K13"/>
  </mergeCells>
  <dataValidations count="1">
    <dataValidation type="list" allowBlank="1" showInputMessage="1" showErrorMessage="1" sqref="E10" xr:uid="{334D3D8D-8FEC-438C-8DD2-B6DC6875B01F}">
      <formula1>"Ja,Nee"</formula1>
    </dataValidation>
  </dataValidation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224C-AC80-473C-A598-287CB59BD4AA}">
  <dimension ref="A1:I21"/>
  <sheetViews>
    <sheetView tabSelected="1" workbookViewId="0">
      <selection activeCell="D14" sqref="D14"/>
    </sheetView>
  </sheetViews>
  <sheetFormatPr defaultColWidth="8.85546875" defaultRowHeight="15" x14ac:dyDescent="0.25"/>
  <cols>
    <col min="1" max="1" width="35.5703125" style="9" customWidth="1"/>
    <col min="2" max="2" width="23" style="9" customWidth="1"/>
    <col min="3" max="3" width="13.7109375" style="9" customWidth="1"/>
    <col min="4" max="4" width="14.7109375" style="9" bestFit="1" customWidth="1"/>
    <col min="5" max="5" width="20" style="9" bestFit="1" customWidth="1"/>
    <col min="6" max="6" width="19.7109375" style="9" customWidth="1"/>
    <col min="7" max="7" width="12.140625" style="9" customWidth="1"/>
    <col min="8" max="8" width="18.85546875" style="9" customWidth="1"/>
    <col min="9" max="9" width="19" style="9" customWidth="1"/>
    <col min="10" max="16384" width="8.85546875" style="9"/>
  </cols>
  <sheetData>
    <row r="1" spans="1:9" ht="15.75" x14ac:dyDescent="0.25">
      <c r="A1" s="28" t="s">
        <v>36</v>
      </c>
    </row>
    <row r="3" spans="1:9" ht="18" x14ac:dyDescent="0.25">
      <c r="B3" s="2" t="s">
        <v>5</v>
      </c>
      <c r="C3" s="90"/>
      <c r="D3" s="90"/>
      <c r="E3" s="90"/>
      <c r="F3" s="90"/>
    </row>
    <row r="5" spans="1:9" x14ac:dyDescent="0.25">
      <c r="A5" s="27" t="s">
        <v>37</v>
      </c>
    </row>
    <row r="6" spans="1:9" x14ac:dyDescent="0.25">
      <c r="A6" s="78" t="s">
        <v>38</v>
      </c>
    </row>
    <row r="7" spans="1:9" x14ac:dyDescent="0.25">
      <c r="A7" s="78" t="s">
        <v>39</v>
      </c>
    </row>
    <row r="8" spans="1:9" x14ac:dyDescent="0.25">
      <c r="A8" s="78" t="s">
        <v>40</v>
      </c>
    </row>
    <row r="9" spans="1:9" x14ac:dyDescent="0.25">
      <c r="A9" s="78" t="s">
        <v>41</v>
      </c>
      <c r="I9" s="35"/>
    </row>
    <row r="11" spans="1:9" x14ac:dyDescent="0.25">
      <c r="A11" s="1"/>
      <c r="B11" s="1"/>
      <c r="C11" s="17" t="s">
        <v>42</v>
      </c>
      <c r="D11" s="72">
        <v>2</v>
      </c>
      <c r="E11" s="16"/>
      <c r="F11" s="14"/>
      <c r="G11" s="14"/>
      <c r="H11" s="14"/>
      <c r="I11" s="14"/>
    </row>
    <row r="12" spans="1:9" x14ac:dyDescent="0.25">
      <c r="A12" s="1"/>
      <c r="B12" s="1"/>
      <c r="C12" s="16"/>
      <c r="D12" s="16"/>
      <c r="E12" s="16"/>
      <c r="F12" s="17"/>
      <c r="G12" s="17"/>
      <c r="H12" s="14"/>
      <c r="I12" s="14"/>
    </row>
    <row r="13" spans="1:9" s="33" customFormat="1" ht="42" customHeight="1" x14ac:dyDescent="0.25">
      <c r="A13" s="32" t="s">
        <v>43</v>
      </c>
      <c r="B13" s="77" t="s">
        <v>35</v>
      </c>
      <c r="C13" s="30" t="s">
        <v>44</v>
      </c>
      <c r="D13" s="31" t="s">
        <v>45</v>
      </c>
      <c r="E13" s="31" t="s">
        <v>46</v>
      </c>
      <c r="F13" s="31" t="s">
        <v>47</v>
      </c>
      <c r="G13" s="31" t="s">
        <v>48</v>
      </c>
      <c r="H13" s="31" t="s">
        <v>49</v>
      </c>
    </row>
    <row r="14" spans="1:9" ht="14.45" customHeight="1" x14ac:dyDescent="0.25">
      <c r="A14" s="13" t="s">
        <v>50</v>
      </c>
      <c r="B14" s="12">
        <f>'Perceel 2 Gen - kostprijs'!F47</f>
        <v>147.96794700000001</v>
      </c>
      <c r="C14" s="18">
        <f>1-(B14/100)/$D$11</f>
        <v>0.260160265</v>
      </c>
      <c r="D14" s="91">
        <v>0.15448000000000001</v>
      </c>
      <c r="E14" s="76">
        <f>(B14/(1-D14))/100</f>
        <v>1.7500230272495034</v>
      </c>
      <c r="F14" s="75">
        <f>IF(E14&lt;1.75,"FOUT",IF(E14&lt;1.9,100-(E14-1.75)/(1.9-1.75)*30,70-(E14-1.9)/(2-1.9)*70))</f>
        <v>99.99539455009932</v>
      </c>
      <c r="G14" s="15">
        <v>0.2</v>
      </c>
      <c r="H14" s="29">
        <f>F14*G14</f>
        <v>19.999078910019865</v>
      </c>
    </row>
    <row r="15" spans="1:9" x14ac:dyDescent="0.25">
      <c r="A15" s="11" t="s">
        <v>52</v>
      </c>
      <c r="B15" s="12">
        <f>'Perceel 2 Gen - kostprijs'!H47</f>
        <v>146.71947892207794</v>
      </c>
      <c r="C15" s="18">
        <f>1-(B15/100)/$D$11</f>
        <v>0.26640260538961025</v>
      </c>
      <c r="D15" s="91">
        <v>0.16161</v>
      </c>
      <c r="E15" s="76">
        <f>(B15/(1-D15))/100</f>
        <v>1.7500146581194664</v>
      </c>
      <c r="F15" s="75">
        <f>IF(E15&lt;1.75,"FOUT",IF(E15&lt;1.9,100-(E15-1.75)/(1.9-1.75)*30,70-(E15-1.9)/(2-1.9)*70))</f>
        <v>99.997068376106711</v>
      </c>
      <c r="G15" s="15">
        <v>0.1</v>
      </c>
      <c r="H15" s="29">
        <f t="shared" ref="H15" si="0">F15*G15</f>
        <v>9.9997068376106721</v>
      </c>
    </row>
    <row r="16" spans="1:9" ht="16.5" thickBot="1" x14ac:dyDescent="0.3">
      <c r="A16" s="1"/>
      <c r="B16" s="1"/>
      <c r="C16" s="16"/>
      <c r="D16" s="16"/>
      <c r="E16" s="16"/>
      <c r="G16" s="73" t="s">
        <v>51</v>
      </c>
      <c r="H16" s="74">
        <f>SUM(H14:H15)</f>
        <v>29.998785747630535</v>
      </c>
    </row>
    <row r="19" spans="3:3" x14ac:dyDescent="0.25">
      <c r="C19" s="34"/>
    </row>
    <row r="20" spans="3:3" x14ac:dyDescent="0.25">
      <c r="C20" s="34"/>
    </row>
    <row r="21" spans="3:3" x14ac:dyDescent="0.25">
      <c r="C21" s="34"/>
    </row>
  </sheetData>
  <sheetProtection algorithmName="SHA-512" hashValue="RuEaFyaQXC6aJl6UhpUHVFLK5/zU9ERdoB2MGlKxQvq3XzuAXcgC57/vqRHM2TopUnUW37ZFzoITyANmTQL6bQ==" saltValue="4ncvGUft/hkzmbOwndyhMw==" spinCount="100000" sheet="1" objects="1" scenarios="1" selectLockedCells="1"/>
  <mergeCells count="1">
    <mergeCell ref="C3:F3"/>
  </mergeCells>
  <dataValidations count="1">
    <dataValidation type="decimal" operator="lessThan" allowBlank="1" showInputMessage="1" showErrorMessage="1" sqref="D14:D15" xr:uid="{C5FEE494-983B-4D30-BFF2-D2ABE44C57B8}">
      <formula1>C14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6C8EC01171A4DB4A02A15C4F35093" ma:contentTypeVersion="12" ma:contentTypeDescription="Een nieuw document maken." ma:contentTypeScope="" ma:versionID="fe577487c37432cd098f45a3a2b7b7aa">
  <xsd:schema xmlns:xsd="http://www.w3.org/2001/XMLSchema" xmlns:xs="http://www.w3.org/2001/XMLSchema" xmlns:p="http://schemas.microsoft.com/office/2006/metadata/properties" xmlns:ns2="4d5a2736-de1b-4bd7-97b8-57b023a3b09a" xmlns:ns3="4da81be3-7007-4e0c-b345-3ea7d42bca5f" targetNamespace="http://schemas.microsoft.com/office/2006/metadata/properties" ma:root="true" ma:fieldsID="41f468b5f71a1c311a710256cb95c68f" ns2:_="" ns3:_="">
    <xsd:import namespace="4d5a2736-de1b-4bd7-97b8-57b023a3b09a"/>
    <xsd:import namespace="4da81be3-7007-4e0c-b345-3ea7d42bca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a2736-de1b-4bd7-97b8-57b023a3b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1be3-7007-4e0c-b345-3ea7d42bc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a81be3-7007-4e0c-b345-3ea7d42bca5f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38D15-16DC-4E43-87D8-7FCF1B0BE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a2736-de1b-4bd7-97b8-57b023a3b09a"/>
    <ds:schemaRef ds:uri="4da81be3-7007-4e0c-b345-3ea7d42bc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DB8F7-4879-44DE-AD6F-F988A6B871A5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4da81be3-7007-4e0c-b345-3ea7d42bca5f"/>
    <ds:schemaRef ds:uri="4d5a2736-de1b-4bd7-97b8-57b023a3b09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B3EEB4-AC2D-45A1-AA1A-B17A4BAD31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2 Gen - kostprijs</vt:lpstr>
      <vt:lpstr>Perceel 2 Gen - orf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Rémon van Buuren</dc:creator>
  <cp:keywords/>
  <dc:description/>
  <cp:lastModifiedBy>Daan Dessing</cp:lastModifiedBy>
  <cp:revision/>
  <dcterms:created xsi:type="dcterms:W3CDTF">2019-12-02T12:47:05Z</dcterms:created>
  <dcterms:modified xsi:type="dcterms:W3CDTF">2021-11-16T09:07:47Z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0x010100D966C8EC01171A4DB4A02A15C4F35093</vt:lpwstr>
  </property>
  <property fmtid="{D5CDD505-2E9C-101B-9397-08002B2CF9AE}" pid="3" name="Order">
    <vt:r8>19500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</Properties>
</file>