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Beek\EA2022\Bestek\"/>
    </mc:Choice>
  </mc:AlternateContent>
  <xr:revisionPtr revIDLastSave="0" documentId="8_{F02F583D-812F-4B3F-A903-E0F117C689E7}" xr6:coauthVersionLast="45" xr6:coauthVersionMax="45" xr10:uidLastSave="{00000000-0000-0000-0000-000000000000}"/>
  <bookViews>
    <workbookView xWindow="-108" yWindow="-108" windowWidth="23256" windowHeight="12600" activeTab="2" xr2:uid="{50482C84-837B-42EA-8E91-23AAB58736A8}"/>
  </bookViews>
  <sheets>
    <sheet name="General info" sheetId="1" r:id="rId1"/>
    <sheet name="Polisblad" sheetId="2" r:id="rId2"/>
    <sheet name="bestand d.d. 1 januari 2021" sheetId="3" r:id="rId3"/>
  </sheets>
  <externalReferences>
    <externalReference r:id="rId4"/>
  </externalReferences>
  <definedNames>
    <definedName name="cad">#REF!</definedName>
    <definedName name="ign">'[1]General Info'!$B$3</definedName>
    <definedName name="igo">'[1]General Info'!$B$4</definedName>
    <definedName name="iin">'[1]General Info'!$B$5</definedName>
    <definedName name="iio">'[1]General Info'!$B$6</definedName>
    <definedName name="index">#REF!</definedName>
    <definedName name="premie">'[1]General Info'!$B$8</definedName>
    <definedName name="premieGM">'[1]General Info'!$B$11</definedName>
    <definedName name="premieOW">'[1]General Info'!$B$12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3" l="1"/>
  <c r="AB89" i="3" s="1"/>
  <c r="F88" i="3"/>
  <c r="F53" i="3"/>
  <c r="F54" i="3"/>
  <c r="F55" i="3"/>
  <c r="AB55" i="3" s="1"/>
  <c r="F56" i="3"/>
  <c r="F57" i="3"/>
  <c r="F58" i="3"/>
  <c r="F59" i="3"/>
  <c r="H59" i="3" s="1"/>
  <c r="I59" i="3" s="1"/>
  <c r="F60" i="3"/>
  <c r="AB60" i="3" s="1"/>
  <c r="F61" i="3"/>
  <c r="AB61" i="3" s="1"/>
  <c r="F62" i="3"/>
  <c r="F63" i="3"/>
  <c r="AB63" i="3" s="1"/>
  <c r="F64" i="3"/>
  <c r="F65" i="3"/>
  <c r="AB65" i="3" s="1"/>
  <c r="F66" i="3"/>
  <c r="AB66" i="3" s="1"/>
  <c r="F67" i="3"/>
  <c r="F68" i="3"/>
  <c r="AB68" i="3" s="1"/>
  <c r="F69" i="3"/>
  <c r="F70" i="3"/>
  <c r="F71" i="3"/>
  <c r="AB71" i="3" s="1"/>
  <c r="F72" i="3"/>
  <c r="F73" i="3"/>
  <c r="F74" i="3"/>
  <c r="F75" i="3"/>
  <c r="AB75" i="3" s="1"/>
  <c r="F76" i="3"/>
  <c r="AB76" i="3" s="1"/>
  <c r="F77" i="3"/>
  <c r="AB77" i="3" s="1"/>
  <c r="F78" i="3"/>
  <c r="F79" i="3"/>
  <c r="AB79" i="3" s="1"/>
  <c r="F80" i="3"/>
  <c r="H80" i="3" s="1"/>
  <c r="I80" i="3" s="1"/>
  <c r="F81" i="3"/>
  <c r="F82" i="3"/>
  <c r="AB82" i="3" s="1"/>
  <c r="F83" i="3"/>
  <c r="F84" i="3"/>
  <c r="F85" i="3"/>
  <c r="F52" i="3"/>
  <c r="F10" i="3"/>
  <c r="AB10" i="3" s="1"/>
  <c r="F12" i="3"/>
  <c r="F13" i="3"/>
  <c r="F14" i="3"/>
  <c r="AB14" i="3" s="1"/>
  <c r="F15" i="3"/>
  <c r="F16" i="3"/>
  <c r="AB16" i="3" s="1"/>
  <c r="F17" i="3"/>
  <c r="F18" i="3"/>
  <c r="AB18" i="3" s="1"/>
  <c r="F19" i="3"/>
  <c r="AB19" i="3" s="1"/>
  <c r="F20" i="3"/>
  <c r="F21" i="3"/>
  <c r="AB21" i="3" s="1"/>
  <c r="F22" i="3"/>
  <c r="AB22" i="3" s="1"/>
  <c r="AD22" i="3" s="1"/>
  <c r="F23" i="3"/>
  <c r="AB23" i="3" s="1"/>
  <c r="F24" i="3"/>
  <c r="F25" i="3"/>
  <c r="AB25" i="3" s="1"/>
  <c r="F26" i="3"/>
  <c r="F27" i="3"/>
  <c r="AB27" i="3" s="1"/>
  <c r="F28" i="3"/>
  <c r="F29" i="3"/>
  <c r="F30" i="3"/>
  <c r="AB30" i="3" s="1"/>
  <c r="F31" i="3"/>
  <c r="AB31" i="3" s="1"/>
  <c r="F32" i="3"/>
  <c r="F33" i="3"/>
  <c r="F34" i="3"/>
  <c r="AB34" i="3" s="1"/>
  <c r="F35" i="3"/>
  <c r="AB35" i="3" s="1"/>
  <c r="F36" i="3"/>
  <c r="AB36" i="3" s="1"/>
  <c r="F37" i="3"/>
  <c r="AB37" i="3" s="1"/>
  <c r="F38" i="3"/>
  <c r="AB38" i="3" s="1"/>
  <c r="F39" i="3"/>
  <c r="F40" i="3"/>
  <c r="AB40" i="3" s="1"/>
  <c r="F41" i="3"/>
  <c r="F42" i="3"/>
  <c r="AB42" i="3" s="1"/>
  <c r="F43" i="3"/>
  <c r="F44" i="3"/>
  <c r="F45" i="3"/>
  <c r="F46" i="3"/>
  <c r="F47" i="3"/>
  <c r="F48" i="3"/>
  <c r="F49" i="3"/>
  <c r="AB49" i="3" s="1"/>
  <c r="F50" i="3"/>
  <c r="AB50" i="3" s="1"/>
  <c r="F9" i="3"/>
  <c r="AI81" i="3"/>
  <c r="AI36" i="3"/>
  <c r="T91" i="3"/>
  <c r="AG89" i="3"/>
  <c r="AF89" i="3"/>
  <c r="AE89" i="3"/>
  <c r="AC89" i="3"/>
  <c r="AA89" i="3"/>
  <c r="W89" i="3"/>
  <c r="V89" i="3"/>
  <c r="X89" i="3" s="1"/>
  <c r="P89" i="3"/>
  <c r="O89" i="3"/>
  <c r="E89" i="3"/>
  <c r="AG88" i="3"/>
  <c r="AF88" i="3"/>
  <c r="AE88" i="3"/>
  <c r="AC88" i="3"/>
  <c r="AA88" i="3"/>
  <c r="W88" i="3"/>
  <c r="V88" i="3"/>
  <c r="X88" i="3" s="1"/>
  <c r="O88" i="3"/>
  <c r="P88" i="3" s="1"/>
  <c r="AB88" i="3"/>
  <c r="E88" i="3"/>
  <c r="U86" i="3"/>
  <c r="T86" i="3"/>
  <c r="S86" i="3"/>
  <c r="N86" i="3"/>
  <c r="M86" i="3"/>
  <c r="L86" i="3"/>
  <c r="G86" i="3"/>
  <c r="AG85" i="3"/>
  <c r="AF85" i="3"/>
  <c r="AE85" i="3"/>
  <c r="AH85" i="3" s="1"/>
  <c r="AI85" i="3" s="1"/>
  <c r="AC85" i="3"/>
  <c r="AB85" i="3"/>
  <c r="W85" i="3"/>
  <c r="V85" i="3"/>
  <c r="X85" i="3" s="1"/>
  <c r="O85" i="3"/>
  <c r="P85" i="3" s="1"/>
  <c r="E85" i="3"/>
  <c r="H85" i="3" s="1"/>
  <c r="I85" i="3" s="1"/>
  <c r="AG84" i="3"/>
  <c r="AF84" i="3"/>
  <c r="AE84" i="3"/>
  <c r="AC84" i="3"/>
  <c r="W84" i="3"/>
  <c r="V84" i="3"/>
  <c r="X84" i="3" s="1"/>
  <c r="P84" i="3"/>
  <c r="Q84" i="3" s="1"/>
  <c r="O84" i="3"/>
  <c r="AB84" i="3"/>
  <c r="E84" i="3"/>
  <c r="AA84" i="3" s="1"/>
  <c r="AG83" i="3"/>
  <c r="AF83" i="3"/>
  <c r="AE83" i="3"/>
  <c r="AC83" i="3"/>
  <c r="W83" i="3"/>
  <c r="V83" i="3"/>
  <c r="X83" i="3" s="1"/>
  <c r="O83" i="3"/>
  <c r="P83" i="3" s="1"/>
  <c r="E83" i="3"/>
  <c r="AA83" i="3" s="1"/>
  <c r="AG82" i="3"/>
  <c r="AF82" i="3"/>
  <c r="AE82" i="3"/>
  <c r="AC82" i="3"/>
  <c r="X82" i="3"/>
  <c r="Y82" i="3" s="1"/>
  <c r="Z82" i="3" s="1"/>
  <c r="W82" i="3"/>
  <c r="V82" i="3"/>
  <c r="O82" i="3"/>
  <c r="P82" i="3" s="1"/>
  <c r="E82" i="3"/>
  <c r="AG81" i="3"/>
  <c r="AF81" i="3"/>
  <c r="AE81" i="3"/>
  <c r="AH81" i="3" s="1"/>
  <c r="AC81" i="3"/>
  <c r="W81" i="3"/>
  <c r="V81" i="3"/>
  <c r="X81" i="3" s="1"/>
  <c r="P81" i="3"/>
  <c r="O81" i="3"/>
  <c r="AB81" i="3"/>
  <c r="E81" i="3"/>
  <c r="AG80" i="3"/>
  <c r="AF80" i="3"/>
  <c r="AE80" i="3"/>
  <c r="AH80" i="3" s="1"/>
  <c r="AI80" i="3" s="1"/>
  <c r="AC80" i="3"/>
  <c r="AA80" i="3"/>
  <c r="W80" i="3"/>
  <c r="V80" i="3"/>
  <c r="X80" i="3" s="1"/>
  <c r="Y80" i="3" s="1"/>
  <c r="O80" i="3"/>
  <c r="P80" i="3" s="1"/>
  <c r="E80" i="3"/>
  <c r="AG79" i="3"/>
  <c r="AF79" i="3"/>
  <c r="AE79" i="3"/>
  <c r="AC79" i="3"/>
  <c r="AA79" i="3"/>
  <c r="X79" i="3"/>
  <c r="W79" i="3"/>
  <c r="V79" i="3"/>
  <c r="O79" i="3"/>
  <c r="P79" i="3" s="1"/>
  <c r="Q79" i="3" s="1"/>
  <c r="E79" i="3"/>
  <c r="AG78" i="3"/>
  <c r="AF78" i="3"/>
  <c r="AE78" i="3"/>
  <c r="AH78" i="3" s="1"/>
  <c r="AI78" i="3" s="1"/>
  <c r="AC78" i="3"/>
  <c r="W78" i="3"/>
  <c r="V78" i="3"/>
  <c r="X78" i="3" s="1"/>
  <c r="O78" i="3"/>
  <c r="P78" i="3" s="1"/>
  <c r="E78" i="3"/>
  <c r="AA78" i="3" s="1"/>
  <c r="AG77" i="3"/>
  <c r="AF77" i="3"/>
  <c r="AE77" i="3"/>
  <c r="AC77" i="3"/>
  <c r="W77" i="3"/>
  <c r="V77" i="3"/>
  <c r="X77" i="3" s="1"/>
  <c r="Y77" i="3" s="1"/>
  <c r="Z77" i="3" s="1"/>
  <c r="O77" i="3"/>
  <c r="P77" i="3" s="1"/>
  <c r="E77" i="3"/>
  <c r="H77" i="3" s="1"/>
  <c r="I77" i="3" s="1"/>
  <c r="AG76" i="3"/>
  <c r="AF76" i="3"/>
  <c r="AE76" i="3"/>
  <c r="AC76" i="3"/>
  <c r="AA76" i="3"/>
  <c r="W76" i="3"/>
  <c r="V76" i="3"/>
  <c r="X76" i="3" s="1"/>
  <c r="P76" i="3"/>
  <c r="Q76" i="3" s="1"/>
  <c r="O76" i="3"/>
  <c r="E76" i="3"/>
  <c r="H76" i="3" s="1"/>
  <c r="I76" i="3" s="1"/>
  <c r="J76" i="3" s="1"/>
  <c r="AG75" i="3"/>
  <c r="AF75" i="3"/>
  <c r="AE75" i="3"/>
  <c r="AC75" i="3"/>
  <c r="W75" i="3"/>
  <c r="V75" i="3"/>
  <c r="X75" i="3" s="1"/>
  <c r="O75" i="3"/>
  <c r="P75" i="3" s="1"/>
  <c r="E75" i="3"/>
  <c r="AA75" i="3" s="1"/>
  <c r="AG74" i="3"/>
  <c r="AF74" i="3"/>
  <c r="AE74" i="3"/>
  <c r="AH74" i="3" s="1"/>
  <c r="AI74" i="3" s="1"/>
  <c r="AC74" i="3"/>
  <c r="AB74" i="3"/>
  <c r="W74" i="3"/>
  <c r="V74" i="3"/>
  <c r="X74" i="3" s="1"/>
  <c r="P74" i="3"/>
  <c r="Q74" i="3" s="1"/>
  <c r="R74" i="3" s="1"/>
  <c r="O74" i="3"/>
  <c r="E74" i="3"/>
  <c r="AG73" i="3"/>
  <c r="AF73" i="3"/>
  <c r="AE73" i="3"/>
  <c r="AC73" i="3"/>
  <c r="AA73" i="3"/>
  <c r="W73" i="3"/>
  <c r="V73" i="3"/>
  <c r="X73" i="3" s="1"/>
  <c r="O73" i="3"/>
  <c r="P73" i="3" s="1"/>
  <c r="AB73" i="3"/>
  <c r="E73" i="3"/>
  <c r="H73" i="3" s="1"/>
  <c r="I73" i="3" s="1"/>
  <c r="AG72" i="3"/>
  <c r="AF72" i="3"/>
  <c r="AE72" i="3"/>
  <c r="AC72" i="3"/>
  <c r="W72" i="3"/>
  <c r="V72" i="3"/>
  <c r="X72" i="3" s="1"/>
  <c r="P72" i="3"/>
  <c r="O72" i="3"/>
  <c r="H72" i="3"/>
  <c r="I72" i="3" s="1"/>
  <c r="E72" i="3"/>
  <c r="AA72" i="3" s="1"/>
  <c r="AG71" i="3"/>
  <c r="AF71" i="3"/>
  <c r="AE71" i="3"/>
  <c r="AH71" i="3" s="1"/>
  <c r="AI71" i="3" s="1"/>
  <c r="AC71" i="3"/>
  <c r="W71" i="3"/>
  <c r="V71" i="3"/>
  <c r="X71" i="3" s="1"/>
  <c r="P71" i="3"/>
  <c r="Q71" i="3" s="1"/>
  <c r="O71" i="3"/>
  <c r="E71" i="3"/>
  <c r="AG70" i="3"/>
  <c r="AF70" i="3"/>
  <c r="AE70" i="3"/>
  <c r="AC70" i="3"/>
  <c r="W70" i="3"/>
  <c r="V70" i="3"/>
  <c r="X70" i="3" s="1"/>
  <c r="O70" i="3"/>
  <c r="P70" i="3" s="1"/>
  <c r="E70" i="3"/>
  <c r="AA70" i="3" s="1"/>
  <c r="AG69" i="3"/>
  <c r="AF69" i="3"/>
  <c r="AE69" i="3"/>
  <c r="AH69" i="3" s="1"/>
  <c r="AI69" i="3" s="1"/>
  <c r="AC69" i="3"/>
  <c r="AB69" i="3"/>
  <c r="Y69" i="3"/>
  <c r="Z69" i="3" s="1"/>
  <c r="X69" i="3"/>
  <c r="W69" i="3"/>
  <c r="V69" i="3"/>
  <c r="O69" i="3"/>
  <c r="P69" i="3" s="1"/>
  <c r="H69" i="3"/>
  <c r="I69" i="3" s="1"/>
  <c r="E69" i="3"/>
  <c r="AA69" i="3" s="1"/>
  <c r="AG68" i="3"/>
  <c r="AF68" i="3"/>
  <c r="AE68" i="3"/>
  <c r="AC68" i="3"/>
  <c r="W68" i="3"/>
  <c r="V68" i="3"/>
  <c r="X68" i="3" s="1"/>
  <c r="O68" i="3"/>
  <c r="P68" i="3" s="1"/>
  <c r="E68" i="3"/>
  <c r="AA68" i="3" s="1"/>
  <c r="AG67" i="3"/>
  <c r="AF67" i="3"/>
  <c r="AE67" i="3"/>
  <c r="AC67" i="3"/>
  <c r="W67" i="3"/>
  <c r="V67" i="3"/>
  <c r="X67" i="3" s="1"/>
  <c r="O67" i="3"/>
  <c r="P67" i="3" s="1"/>
  <c r="E67" i="3"/>
  <c r="AA67" i="3" s="1"/>
  <c r="AG66" i="3"/>
  <c r="AF66" i="3"/>
  <c r="AE66" i="3"/>
  <c r="AC66" i="3"/>
  <c r="Y66" i="3"/>
  <c r="W66" i="3"/>
  <c r="V66" i="3"/>
  <c r="X66" i="3" s="1"/>
  <c r="R66" i="3"/>
  <c r="P66" i="3"/>
  <c r="Q66" i="3" s="1"/>
  <c r="O66" i="3"/>
  <c r="E66" i="3"/>
  <c r="AG65" i="3"/>
  <c r="AF65" i="3"/>
  <c r="AE65" i="3"/>
  <c r="AC65" i="3"/>
  <c r="W65" i="3"/>
  <c r="V65" i="3"/>
  <c r="X65" i="3" s="1"/>
  <c r="O65" i="3"/>
  <c r="P65" i="3" s="1"/>
  <c r="E65" i="3"/>
  <c r="AG64" i="3"/>
  <c r="AF64" i="3"/>
  <c r="AE64" i="3"/>
  <c r="AC64" i="3"/>
  <c r="AB64" i="3"/>
  <c r="W64" i="3"/>
  <c r="V64" i="3"/>
  <c r="X64" i="3" s="1"/>
  <c r="O64" i="3"/>
  <c r="P64" i="3" s="1"/>
  <c r="E64" i="3"/>
  <c r="AG63" i="3"/>
  <c r="AF63" i="3"/>
  <c r="AE63" i="3"/>
  <c r="AC63" i="3"/>
  <c r="AA63" i="3"/>
  <c r="X63" i="3"/>
  <c r="W63" i="3"/>
  <c r="V63" i="3"/>
  <c r="R63" i="3"/>
  <c r="P63" i="3"/>
  <c r="Q63" i="3" s="1"/>
  <c r="O63" i="3"/>
  <c r="E63" i="3"/>
  <c r="AG62" i="3"/>
  <c r="AF62" i="3"/>
  <c r="AE62" i="3"/>
  <c r="AH62" i="3" s="1"/>
  <c r="AI62" i="3" s="1"/>
  <c r="AJ62" i="3" s="1"/>
  <c r="AC62" i="3"/>
  <c r="W62" i="3"/>
  <c r="V62" i="3"/>
  <c r="X62" i="3" s="1"/>
  <c r="Q62" i="3"/>
  <c r="P62" i="3"/>
  <c r="O62" i="3"/>
  <c r="E62" i="3"/>
  <c r="AA62" i="3" s="1"/>
  <c r="AG61" i="3"/>
  <c r="AF61" i="3"/>
  <c r="AE61" i="3"/>
  <c r="AC61" i="3"/>
  <c r="W61" i="3"/>
  <c r="V61" i="3"/>
  <c r="X61" i="3" s="1"/>
  <c r="Y61" i="3" s="1"/>
  <c r="O61" i="3"/>
  <c r="P61" i="3" s="1"/>
  <c r="E61" i="3"/>
  <c r="AA61" i="3" s="1"/>
  <c r="AG60" i="3"/>
  <c r="AF60" i="3"/>
  <c r="AE60" i="3"/>
  <c r="AC60" i="3"/>
  <c r="W60" i="3"/>
  <c r="V60" i="3"/>
  <c r="X60" i="3" s="1"/>
  <c r="O60" i="3"/>
  <c r="P60" i="3" s="1"/>
  <c r="E60" i="3"/>
  <c r="AA60" i="3" s="1"/>
  <c r="AD60" i="3" s="1"/>
  <c r="AG59" i="3"/>
  <c r="AF59" i="3"/>
  <c r="AE59" i="3"/>
  <c r="AC59" i="3"/>
  <c r="W59" i="3"/>
  <c r="V59" i="3"/>
  <c r="X59" i="3" s="1"/>
  <c r="O59" i="3"/>
  <c r="P59" i="3" s="1"/>
  <c r="AB59" i="3"/>
  <c r="AD59" i="3" s="1"/>
  <c r="E59" i="3"/>
  <c r="AA59" i="3" s="1"/>
  <c r="AG58" i="3"/>
  <c r="AF58" i="3"/>
  <c r="AE58" i="3"/>
  <c r="AH58" i="3" s="1"/>
  <c r="AI58" i="3" s="1"/>
  <c r="AC58" i="3"/>
  <c r="W58" i="3"/>
  <c r="V58" i="3"/>
  <c r="X58" i="3" s="1"/>
  <c r="O58" i="3"/>
  <c r="P58" i="3" s="1"/>
  <c r="Q58" i="3" s="1"/>
  <c r="AB58" i="3"/>
  <c r="E58" i="3"/>
  <c r="AG57" i="3"/>
  <c r="AF57" i="3"/>
  <c r="AE57" i="3"/>
  <c r="AC57" i="3"/>
  <c r="W57" i="3"/>
  <c r="V57" i="3"/>
  <c r="O57" i="3"/>
  <c r="P57" i="3" s="1"/>
  <c r="AB57" i="3"/>
  <c r="E57" i="3"/>
  <c r="H57" i="3" s="1"/>
  <c r="I57" i="3" s="1"/>
  <c r="AG56" i="3"/>
  <c r="AF56" i="3"/>
  <c r="AE56" i="3"/>
  <c r="AC56" i="3"/>
  <c r="W56" i="3"/>
  <c r="V56" i="3"/>
  <c r="X56" i="3" s="1"/>
  <c r="O56" i="3"/>
  <c r="P56" i="3" s="1"/>
  <c r="AB56" i="3"/>
  <c r="E56" i="3"/>
  <c r="AA56" i="3" s="1"/>
  <c r="AG55" i="3"/>
  <c r="AF55" i="3"/>
  <c r="AE55" i="3"/>
  <c r="AH55" i="3" s="1"/>
  <c r="AI55" i="3" s="1"/>
  <c r="AC55" i="3"/>
  <c r="W55" i="3"/>
  <c r="V55" i="3"/>
  <c r="X55" i="3" s="1"/>
  <c r="P55" i="3"/>
  <c r="Q55" i="3" s="1"/>
  <c r="O55" i="3"/>
  <c r="E55" i="3"/>
  <c r="AG54" i="3"/>
  <c r="AF54" i="3"/>
  <c r="AE54" i="3"/>
  <c r="AH54" i="3" s="1"/>
  <c r="AI54" i="3" s="1"/>
  <c r="AC54" i="3"/>
  <c r="W54" i="3"/>
  <c r="V54" i="3"/>
  <c r="X54" i="3" s="1"/>
  <c r="O54" i="3"/>
  <c r="P54" i="3" s="1"/>
  <c r="E54" i="3"/>
  <c r="AA54" i="3" s="1"/>
  <c r="AG53" i="3"/>
  <c r="AF53" i="3"/>
  <c r="AE53" i="3"/>
  <c r="AH53" i="3" s="1"/>
  <c r="AI53" i="3" s="1"/>
  <c r="AC53" i="3"/>
  <c r="Y53" i="3"/>
  <c r="Z53" i="3" s="1"/>
  <c r="X53" i="3"/>
  <c r="W53" i="3"/>
  <c r="V53" i="3"/>
  <c r="O53" i="3"/>
  <c r="P53" i="3" s="1"/>
  <c r="H53" i="3"/>
  <c r="I53" i="3" s="1"/>
  <c r="AB53" i="3"/>
  <c r="E53" i="3"/>
  <c r="AA53" i="3" s="1"/>
  <c r="AG52" i="3"/>
  <c r="AF52" i="3"/>
  <c r="AE52" i="3"/>
  <c r="AC52" i="3"/>
  <c r="AB52" i="3"/>
  <c r="Y52" i="3"/>
  <c r="Z52" i="3" s="1"/>
  <c r="V52" i="3"/>
  <c r="O52" i="3"/>
  <c r="E52" i="3"/>
  <c r="AA52" i="3" s="1"/>
  <c r="AD52" i="3" s="1"/>
  <c r="U51" i="3"/>
  <c r="U91" i="3" s="1"/>
  <c r="T51" i="3"/>
  <c r="S51" i="3"/>
  <c r="N51" i="3"/>
  <c r="N91" i="3" s="1"/>
  <c r="M51" i="3"/>
  <c r="M91" i="3" s="1"/>
  <c r="L51" i="3"/>
  <c r="G51" i="3"/>
  <c r="AG50" i="3"/>
  <c r="AF50" i="3"/>
  <c r="AE50" i="3"/>
  <c r="AC50" i="3"/>
  <c r="W50" i="3"/>
  <c r="V50" i="3"/>
  <c r="X50" i="3" s="1"/>
  <c r="O50" i="3"/>
  <c r="P50" i="3" s="1"/>
  <c r="E50" i="3"/>
  <c r="AA50" i="3" s="1"/>
  <c r="AG49" i="3"/>
  <c r="AF49" i="3"/>
  <c r="AE49" i="3"/>
  <c r="AC49" i="3"/>
  <c r="W49" i="3"/>
  <c r="V49" i="3"/>
  <c r="X49" i="3" s="1"/>
  <c r="O49" i="3"/>
  <c r="P49" i="3" s="1"/>
  <c r="E49" i="3"/>
  <c r="AA49" i="3" s="1"/>
  <c r="AG48" i="3"/>
  <c r="AF48" i="3"/>
  <c r="AE48" i="3"/>
  <c r="AC48" i="3"/>
  <c r="AB48" i="3"/>
  <c r="W48" i="3"/>
  <c r="V48" i="3"/>
  <c r="X48" i="3" s="1"/>
  <c r="Y48" i="3" s="1"/>
  <c r="O48" i="3"/>
  <c r="P48" i="3" s="1"/>
  <c r="Q48" i="3" s="1"/>
  <c r="H48" i="3"/>
  <c r="I48" i="3" s="1"/>
  <c r="J48" i="3" s="1"/>
  <c r="K48" i="3" s="1"/>
  <c r="E48" i="3"/>
  <c r="AA48" i="3" s="1"/>
  <c r="AG47" i="3"/>
  <c r="AF47" i="3"/>
  <c r="AE47" i="3"/>
  <c r="AC47" i="3"/>
  <c r="AB47" i="3"/>
  <c r="AA47" i="3"/>
  <c r="W47" i="3"/>
  <c r="V47" i="3"/>
  <c r="X47" i="3" s="1"/>
  <c r="Q47" i="3"/>
  <c r="O47" i="3"/>
  <c r="P47" i="3" s="1"/>
  <c r="E47" i="3"/>
  <c r="H47" i="3" s="1"/>
  <c r="I47" i="3" s="1"/>
  <c r="AG46" i="3"/>
  <c r="AF46" i="3"/>
  <c r="AE46" i="3"/>
  <c r="AC46" i="3"/>
  <c r="X46" i="3"/>
  <c r="W46" i="3"/>
  <c r="V46" i="3"/>
  <c r="R46" i="3"/>
  <c r="O46" i="3"/>
  <c r="P46" i="3" s="1"/>
  <c r="Q46" i="3" s="1"/>
  <c r="E46" i="3"/>
  <c r="AA46" i="3" s="1"/>
  <c r="AG45" i="3"/>
  <c r="AF45" i="3"/>
  <c r="AE45" i="3"/>
  <c r="AC45" i="3"/>
  <c r="AB45" i="3"/>
  <c r="W45" i="3"/>
  <c r="V45" i="3"/>
  <c r="X45" i="3" s="1"/>
  <c r="O45" i="3"/>
  <c r="P45" i="3" s="1"/>
  <c r="E45" i="3"/>
  <c r="AA45" i="3" s="1"/>
  <c r="AG44" i="3"/>
  <c r="AF44" i="3"/>
  <c r="AE44" i="3"/>
  <c r="AH44" i="3" s="1"/>
  <c r="AI44" i="3" s="1"/>
  <c r="AC44" i="3"/>
  <c r="AB44" i="3"/>
  <c r="W44" i="3"/>
  <c r="V44" i="3"/>
  <c r="X44" i="3" s="1"/>
  <c r="O44" i="3"/>
  <c r="P44" i="3" s="1"/>
  <c r="E44" i="3"/>
  <c r="AG43" i="3"/>
  <c r="AF43" i="3"/>
  <c r="AE43" i="3"/>
  <c r="AC43" i="3"/>
  <c r="AB43" i="3"/>
  <c r="W43" i="3"/>
  <c r="V43" i="3"/>
  <c r="X43" i="3" s="1"/>
  <c r="O43" i="3"/>
  <c r="P43" i="3" s="1"/>
  <c r="Q43" i="3" s="1"/>
  <c r="E43" i="3"/>
  <c r="AA43" i="3" s="1"/>
  <c r="AD43" i="3" s="1"/>
  <c r="AG42" i="3"/>
  <c r="AF42" i="3"/>
  <c r="AE42" i="3"/>
  <c r="AH42" i="3" s="1"/>
  <c r="AI42" i="3" s="1"/>
  <c r="AC42" i="3"/>
  <c r="AA42" i="3"/>
  <c r="W42" i="3"/>
  <c r="V42" i="3"/>
  <c r="X42" i="3" s="1"/>
  <c r="O42" i="3"/>
  <c r="P42" i="3" s="1"/>
  <c r="E42" i="3"/>
  <c r="AH41" i="3"/>
  <c r="AI41" i="3" s="1"/>
  <c r="AG41" i="3"/>
  <c r="AF41" i="3"/>
  <c r="AE41" i="3"/>
  <c r="AC41" i="3"/>
  <c r="AA41" i="3"/>
  <c r="W41" i="3"/>
  <c r="V41" i="3"/>
  <c r="X41" i="3" s="1"/>
  <c r="O41" i="3"/>
  <c r="P41" i="3" s="1"/>
  <c r="H41" i="3"/>
  <c r="I41" i="3" s="1"/>
  <c r="AB41" i="3"/>
  <c r="E41" i="3"/>
  <c r="AG40" i="3"/>
  <c r="AF40" i="3"/>
  <c r="AE40" i="3"/>
  <c r="AC40" i="3"/>
  <c r="Z40" i="3"/>
  <c r="X40" i="3"/>
  <c r="Y40" i="3" s="1"/>
  <c r="W40" i="3"/>
  <c r="V40" i="3"/>
  <c r="O40" i="3"/>
  <c r="P40" i="3" s="1"/>
  <c r="E40" i="3"/>
  <c r="AA40" i="3" s="1"/>
  <c r="AG39" i="3"/>
  <c r="AF39" i="3"/>
  <c r="AE39" i="3"/>
  <c r="AH39" i="3" s="1"/>
  <c r="AI39" i="3" s="1"/>
  <c r="AC39" i="3"/>
  <c r="W39" i="3"/>
  <c r="V39" i="3"/>
  <c r="X39" i="3" s="1"/>
  <c r="Q39" i="3"/>
  <c r="O39" i="3"/>
  <c r="P39" i="3" s="1"/>
  <c r="E39" i="3"/>
  <c r="AA39" i="3" s="1"/>
  <c r="AG38" i="3"/>
  <c r="AF38" i="3"/>
  <c r="AE38" i="3"/>
  <c r="AC38" i="3"/>
  <c r="X38" i="3"/>
  <c r="W38" i="3"/>
  <c r="V38" i="3"/>
  <c r="O38" i="3"/>
  <c r="P38" i="3" s="1"/>
  <c r="Q38" i="3" s="1"/>
  <c r="R38" i="3" s="1"/>
  <c r="AA38" i="3"/>
  <c r="AG37" i="3"/>
  <c r="AF37" i="3"/>
  <c r="AE37" i="3"/>
  <c r="AH37" i="3" s="1"/>
  <c r="AI37" i="3" s="1"/>
  <c r="AC37" i="3"/>
  <c r="W37" i="3"/>
  <c r="V37" i="3"/>
  <c r="X37" i="3" s="1"/>
  <c r="Y37" i="3" s="1"/>
  <c r="O37" i="3"/>
  <c r="P37" i="3" s="1"/>
  <c r="AA37" i="3"/>
  <c r="AH36" i="3"/>
  <c r="AG36" i="3"/>
  <c r="AF36" i="3"/>
  <c r="AE36" i="3"/>
  <c r="AC36" i="3"/>
  <c r="W36" i="3"/>
  <c r="V36" i="3"/>
  <c r="X36" i="3" s="1"/>
  <c r="O36" i="3"/>
  <c r="P36" i="3" s="1"/>
  <c r="AA36" i="3"/>
  <c r="AG35" i="3"/>
  <c r="AF35" i="3"/>
  <c r="AE35" i="3"/>
  <c r="AH35" i="3" s="1"/>
  <c r="AI35" i="3" s="1"/>
  <c r="AC35" i="3"/>
  <c r="W35" i="3"/>
  <c r="V35" i="3"/>
  <c r="X35" i="3" s="1"/>
  <c r="O35" i="3"/>
  <c r="P35" i="3" s="1"/>
  <c r="AA35" i="3"/>
  <c r="AG34" i="3"/>
  <c r="AF34" i="3"/>
  <c r="AH34" i="3" s="1"/>
  <c r="AI34" i="3" s="1"/>
  <c r="AE34" i="3"/>
  <c r="AC34" i="3"/>
  <c r="W34" i="3"/>
  <c r="V34" i="3"/>
  <c r="X34" i="3" s="1"/>
  <c r="O34" i="3"/>
  <c r="P34" i="3" s="1"/>
  <c r="AA34" i="3"/>
  <c r="AG33" i="3"/>
  <c r="AH33" i="3" s="1"/>
  <c r="AI33" i="3" s="1"/>
  <c r="AF33" i="3"/>
  <c r="AE33" i="3"/>
  <c r="AC33" i="3"/>
  <c r="AB33" i="3"/>
  <c r="AA33" i="3"/>
  <c r="W33" i="3"/>
  <c r="V33" i="3"/>
  <c r="X33" i="3" s="1"/>
  <c r="O33" i="3"/>
  <c r="P33" i="3" s="1"/>
  <c r="E33" i="3"/>
  <c r="AG32" i="3"/>
  <c r="AF32" i="3"/>
  <c r="AE32" i="3"/>
  <c r="AC32" i="3"/>
  <c r="W32" i="3"/>
  <c r="V32" i="3"/>
  <c r="X32" i="3" s="1"/>
  <c r="O32" i="3"/>
  <c r="P32" i="3" s="1"/>
  <c r="AB32" i="3"/>
  <c r="E32" i="3"/>
  <c r="AA32" i="3" s="1"/>
  <c r="AD32" i="3" s="1"/>
  <c r="AG31" i="3"/>
  <c r="AF31" i="3"/>
  <c r="AE31" i="3"/>
  <c r="AC31" i="3"/>
  <c r="AA31" i="3"/>
  <c r="W31" i="3"/>
  <c r="V31" i="3"/>
  <c r="X31" i="3" s="1"/>
  <c r="O31" i="3"/>
  <c r="P31" i="3" s="1"/>
  <c r="H31" i="3"/>
  <c r="I31" i="3" s="1"/>
  <c r="E31" i="3"/>
  <c r="AG30" i="3"/>
  <c r="AF30" i="3"/>
  <c r="AE30" i="3"/>
  <c r="AC30" i="3"/>
  <c r="W30" i="3"/>
  <c r="V30" i="3"/>
  <c r="X30" i="3" s="1"/>
  <c r="O30" i="3"/>
  <c r="P30" i="3" s="1"/>
  <c r="E30" i="3"/>
  <c r="AA30" i="3" s="1"/>
  <c r="AG29" i="3"/>
  <c r="AF29" i="3"/>
  <c r="AE29" i="3"/>
  <c r="AC29" i="3"/>
  <c r="AB29" i="3"/>
  <c r="W29" i="3"/>
  <c r="V29" i="3"/>
  <c r="X29" i="3" s="1"/>
  <c r="O29" i="3"/>
  <c r="P29" i="3" s="1"/>
  <c r="E29" i="3"/>
  <c r="AG28" i="3"/>
  <c r="AF28" i="3"/>
  <c r="AE28" i="3"/>
  <c r="AC28" i="3"/>
  <c r="W28" i="3"/>
  <c r="V28" i="3"/>
  <c r="X28" i="3" s="1"/>
  <c r="O28" i="3"/>
  <c r="P28" i="3" s="1"/>
  <c r="Q28" i="3" s="1"/>
  <c r="R28" i="3" s="1"/>
  <c r="AB28" i="3"/>
  <c r="E28" i="3"/>
  <c r="AA28" i="3" s="1"/>
  <c r="AG27" i="3"/>
  <c r="AF27" i="3"/>
  <c r="AE27" i="3"/>
  <c r="AH27" i="3" s="1"/>
  <c r="AC27" i="3"/>
  <c r="X27" i="3"/>
  <c r="W27" i="3"/>
  <c r="V27" i="3"/>
  <c r="O27" i="3"/>
  <c r="P27" i="3" s="1"/>
  <c r="E27" i="3"/>
  <c r="AA27" i="3" s="1"/>
  <c r="AG26" i="3"/>
  <c r="AF26" i="3"/>
  <c r="AE26" i="3"/>
  <c r="AC26" i="3"/>
  <c r="W26" i="3"/>
  <c r="V26" i="3"/>
  <c r="X26" i="3" s="1"/>
  <c r="O26" i="3"/>
  <c r="P26" i="3" s="1"/>
  <c r="AB26" i="3"/>
  <c r="E26" i="3"/>
  <c r="AA26" i="3" s="1"/>
  <c r="AG25" i="3"/>
  <c r="AF25" i="3"/>
  <c r="AE25" i="3"/>
  <c r="AH25" i="3" s="1"/>
  <c r="AI25" i="3" s="1"/>
  <c r="AC25" i="3"/>
  <c r="X25" i="3"/>
  <c r="W25" i="3"/>
  <c r="V25" i="3"/>
  <c r="O25" i="3"/>
  <c r="P25" i="3" s="1"/>
  <c r="E25" i="3"/>
  <c r="AA25" i="3" s="1"/>
  <c r="AG24" i="3"/>
  <c r="AF24" i="3"/>
  <c r="AE24" i="3"/>
  <c r="AC24" i="3"/>
  <c r="W24" i="3"/>
  <c r="V24" i="3"/>
  <c r="X24" i="3" s="1"/>
  <c r="O24" i="3"/>
  <c r="P24" i="3" s="1"/>
  <c r="AB24" i="3"/>
  <c r="E24" i="3"/>
  <c r="AA24" i="3" s="1"/>
  <c r="AG23" i="3"/>
  <c r="AF23" i="3"/>
  <c r="AE23" i="3"/>
  <c r="AH23" i="3" s="1"/>
  <c r="AI23" i="3" s="1"/>
  <c r="AC23" i="3"/>
  <c r="W23" i="3"/>
  <c r="V23" i="3"/>
  <c r="X23" i="3" s="1"/>
  <c r="O23" i="3"/>
  <c r="P23" i="3" s="1"/>
  <c r="Q23" i="3" s="1"/>
  <c r="E23" i="3"/>
  <c r="AA23" i="3" s="1"/>
  <c r="AG22" i="3"/>
  <c r="AF22" i="3"/>
  <c r="AE22" i="3"/>
  <c r="AC22" i="3"/>
  <c r="W22" i="3"/>
  <c r="V22" i="3"/>
  <c r="X22" i="3" s="1"/>
  <c r="O22" i="3"/>
  <c r="P22" i="3" s="1"/>
  <c r="E22" i="3"/>
  <c r="AA22" i="3" s="1"/>
  <c r="AG21" i="3"/>
  <c r="AF21" i="3"/>
  <c r="AE21" i="3"/>
  <c r="AC21" i="3"/>
  <c r="W21" i="3"/>
  <c r="V21" i="3"/>
  <c r="X21" i="3" s="1"/>
  <c r="O21" i="3"/>
  <c r="P21" i="3" s="1"/>
  <c r="E21" i="3"/>
  <c r="AA21" i="3" s="1"/>
  <c r="AG20" i="3"/>
  <c r="AF20" i="3"/>
  <c r="AE20" i="3"/>
  <c r="AC20" i="3"/>
  <c r="W20" i="3"/>
  <c r="V20" i="3"/>
  <c r="X20" i="3" s="1"/>
  <c r="Q20" i="3"/>
  <c r="R20" i="3" s="1"/>
  <c r="O20" i="3"/>
  <c r="P20" i="3" s="1"/>
  <c r="AB20" i="3"/>
  <c r="E20" i="3"/>
  <c r="AA20" i="3" s="1"/>
  <c r="AG19" i="3"/>
  <c r="AF19" i="3"/>
  <c r="AE19" i="3"/>
  <c r="AC19" i="3"/>
  <c r="W19" i="3"/>
  <c r="V19" i="3"/>
  <c r="X19" i="3" s="1"/>
  <c r="Q19" i="3"/>
  <c r="O19" i="3"/>
  <c r="P19" i="3" s="1"/>
  <c r="E19" i="3"/>
  <c r="AA19" i="3" s="1"/>
  <c r="AG18" i="3"/>
  <c r="AF18" i="3"/>
  <c r="AE18" i="3"/>
  <c r="AC18" i="3"/>
  <c r="W18" i="3"/>
  <c r="V18" i="3"/>
  <c r="X18" i="3" s="1"/>
  <c r="O18" i="3"/>
  <c r="P18" i="3" s="1"/>
  <c r="E18" i="3"/>
  <c r="AA18" i="3" s="1"/>
  <c r="AG17" i="3"/>
  <c r="AF17" i="3"/>
  <c r="AE17" i="3"/>
  <c r="AC17" i="3"/>
  <c r="W17" i="3"/>
  <c r="V17" i="3"/>
  <c r="X17" i="3" s="1"/>
  <c r="O17" i="3"/>
  <c r="P17" i="3" s="1"/>
  <c r="AB17" i="3"/>
  <c r="E17" i="3"/>
  <c r="AA17" i="3" s="1"/>
  <c r="AG16" i="3"/>
  <c r="AF16" i="3"/>
  <c r="AE16" i="3"/>
  <c r="AH16" i="3" s="1"/>
  <c r="AI16" i="3" s="1"/>
  <c r="AC16" i="3"/>
  <c r="W16" i="3"/>
  <c r="V16" i="3"/>
  <c r="X16" i="3" s="1"/>
  <c r="Q16" i="3"/>
  <c r="P16" i="3"/>
  <c r="O16" i="3"/>
  <c r="E16" i="3"/>
  <c r="AA16" i="3" s="1"/>
  <c r="AG15" i="3"/>
  <c r="AF15" i="3"/>
  <c r="AE15" i="3"/>
  <c r="AC15" i="3"/>
  <c r="AB15" i="3"/>
  <c r="AA15" i="3"/>
  <c r="W15" i="3"/>
  <c r="V15" i="3"/>
  <c r="X15" i="3" s="1"/>
  <c r="Q15" i="3"/>
  <c r="O15" i="3"/>
  <c r="P15" i="3" s="1"/>
  <c r="E15" i="3"/>
  <c r="AG14" i="3"/>
  <c r="AF14" i="3"/>
  <c r="AH14" i="3" s="1"/>
  <c r="AI14" i="3" s="1"/>
  <c r="AE14" i="3"/>
  <c r="AC14" i="3"/>
  <c r="W14" i="3"/>
  <c r="V14" i="3"/>
  <c r="X14" i="3" s="1"/>
  <c r="P14" i="3"/>
  <c r="O14" i="3"/>
  <c r="E14" i="3"/>
  <c r="AA14" i="3" s="1"/>
  <c r="AD14" i="3" s="1"/>
  <c r="AG13" i="3"/>
  <c r="AH13" i="3" s="1"/>
  <c r="AI13" i="3" s="1"/>
  <c r="AF13" i="3"/>
  <c r="AE13" i="3"/>
  <c r="AC13" i="3"/>
  <c r="AB13" i="3"/>
  <c r="AA13" i="3"/>
  <c r="W13" i="3"/>
  <c r="V13" i="3"/>
  <c r="X13" i="3" s="1"/>
  <c r="Q13" i="3"/>
  <c r="O13" i="3"/>
  <c r="P13" i="3" s="1"/>
  <c r="E13" i="3"/>
  <c r="H13" i="3" s="1"/>
  <c r="I13" i="3" s="1"/>
  <c r="AG12" i="3"/>
  <c r="AF12" i="3"/>
  <c r="AE12" i="3"/>
  <c r="AC12" i="3"/>
  <c r="W12" i="3"/>
  <c r="V12" i="3"/>
  <c r="X12" i="3" s="1"/>
  <c r="O12" i="3"/>
  <c r="P12" i="3" s="1"/>
  <c r="AB12" i="3"/>
  <c r="E12" i="3"/>
  <c r="AA12" i="3" s="1"/>
  <c r="AG11" i="3"/>
  <c r="AF11" i="3"/>
  <c r="AE11" i="3"/>
  <c r="AC11" i="3"/>
  <c r="AB11" i="3"/>
  <c r="W11" i="3"/>
  <c r="V11" i="3"/>
  <c r="X11" i="3" s="1"/>
  <c r="Q11" i="3"/>
  <c r="R11" i="3" s="1"/>
  <c r="O11" i="3"/>
  <c r="P11" i="3" s="1"/>
  <c r="E11" i="3"/>
  <c r="AA11" i="3" s="1"/>
  <c r="AG10" i="3"/>
  <c r="AF10" i="3"/>
  <c r="AE10" i="3"/>
  <c r="AC10" i="3"/>
  <c r="W10" i="3"/>
  <c r="V10" i="3"/>
  <c r="X10" i="3" s="1"/>
  <c r="O10" i="3"/>
  <c r="P10" i="3" s="1"/>
  <c r="Q10" i="3" s="1"/>
  <c r="E10" i="3"/>
  <c r="AA10" i="3" s="1"/>
  <c r="AG9" i="3"/>
  <c r="AF9" i="3"/>
  <c r="AE9" i="3"/>
  <c r="AC9" i="3"/>
  <c r="AB9" i="3"/>
  <c r="W9" i="3"/>
  <c r="V9" i="3"/>
  <c r="X9" i="3" s="1"/>
  <c r="P9" i="3"/>
  <c r="O9" i="3"/>
  <c r="E9" i="3"/>
  <c r="E51" i="3" s="1"/>
  <c r="C13" i="2"/>
  <c r="C12" i="2"/>
  <c r="C15" i="2" s="1"/>
  <c r="D8" i="2"/>
  <c r="E8" i="2"/>
  <c r="D7" i="2"/>
  <c r="C9" i="2"/>
  <c r="A3" i="2"/>
  <c r="A2" i="2"/>
  <c r="AB46" i="3" l="1"/>
  <c r="AD46" i="3" s="1"/>
  <c r="H46" i="3"/>
  <c r="I46" i="3" s="1"/>
  <c r="H67" i="3"/>
  <c r="I67" i="3" s="1"/>
  <c r="J67" i="3" s="1"/>
  <c r="AB67" i="3"/>
  <c r="H9" i="3"/>
  <c r="R16" i="3"/>
  <c r="AD17" i="3"/>
  <c r="AD28" i="3"/>
  <c r="AH32" i="3"/>
  <c r="AI32" i="3" s="1"/>
  <c r="AH43" i="3"/>
  <c r="AI43" i="3" s="1"/>
  <c r="H55" i="3"/>
  <c r="I55" i="3" s="1"/>
  <c r="J55" i="3" s="1"/>
  <c r="K55" i="3" s="1"/>
  <c r="AA55" i="3"/>
  <c r="Z66" i="3"/>
  <c r="AH67" i="3"/>
  <c r="AI67" i="3" s="1"/>
  <c r="R76" i="3"/>
  <c r="AA77" i="3"/>
  <c r="AH84" i="3"/>
  <c r="AI84" i="3" s="1"/>
  <c r="AD88" i="3"/>
  <c r="Z27" i="3"/>
  <c r="Y27" i="3"/>
  <c r="AA9" i="3"/>
  <c r="AH9" i="3"/>
  <c r="AI9" i="3" s="1"/>
  <c r="AJ27" i="3"/>
  <c r="AK27" i="3" s="1"/>
  <c r="AI27" i="3"/>
  <c r="AA29" i="3"/>
  <c r="H29" i="3"/>
  <c r="I29" i="3" s="1"/>
  <c r="AH30" i="3"/>
  <c r="AI30" i="3" s="1"/>
  <c r="AJ30" i="3" s="1"/>
  <c r="AK30" i="3" s="1"/>
  <c r="AH57" i="3"/>
  <c r="AI57" i="3" s="1"/>
  <c r="AH59" i="3"/>
  <c r="AI59" i="3" s="1"/>
  <c r="Z61" i="3"/>
  <c r="AH68" i="3"/>
  <c r="AI68" i="3" s="1"/>
  <c r="AJ68" i="3" s="1"/>
  <c r="AK68" i="3" s="1"/>
  <c r="H71" i="3"/>
  <c r="I71" i="3" s="1"/>
  <c r="AA71" i="3"/>
  <c r="AH72" i="3"/>
  <c r="AI72" i="3" s="1"/>
  <c r="Q82" i="3"/>
  <c r="R82" i="3" s="1"/>
  <c r="H89" i="3"/>
  <c r="I89" i="3" s="1"/>
  <c r="AD20" i="3"/>
  <c r="AH20" i="3"/>
  <c r="AI20" i="3" s="1"/>
  <c r="AJ20" i="3" s="1"/>
  <c r="AK20" i="3" s="1"/>
  <c r="AH22" i="3"/>
  <c r="AI22" i="3" s="1"/>
  <c r="AD26" i="3"/>
  <c r="AD30" i="3"/>
  <c r="R36" i="3"/>
  <c r="Q36" i="3"/>
  <c r="AH38" i="3"/>
  <c r="AI38" i="3" s="1"/>
  <c r="AH49" i="3"/>
  <c r="AI49" i="3" s="1"/>
  <c r="AH60" i="3"/>
  <c r="AI60" i="3" s="1"/>
  <c r="AJ60" i="3" s="1"/>
  <c r="AK60" i="3" s="1"/>
  <c r="H81" i="3"/>
  <c r="I81" i="3" s="1"/>
  <c r="AA81" i="3"/>
  <c r="AH82" i="3"/>
  <c r="AI82" i="3" s="1"/>
  <c r="H39" i="3"/>
  <c r="I39" i="3" s="1"/>
  <c r="AB39" i="3"/>
  <c r="AD39" i="3" s="1"/>
  <c r="AC51" i="3"/>
  <c r="AD10" i="3"/>
  <c r="AD11" i="3"/>
  <c r="AH11" i="3"/>
  <c r="AI11" i="3" s="1"/>
  <c r="AH26" i="3"/>
  <c r="AI26" i="3" s="1"/>
  <c r="AH31" i="3"/>
  <c r="AI31" i="3" s="1"/>
  <c r="AD34" i="3"/>
  <c r="G91" i="3"/>
  <c r="S91" i="3"/>
  <c r="AH61" i="3"/>
  <c r="AI61" i="3" s="1"/>
  <c r="H63" i="3"/>
  <c r="I63" i="3" s="1"/>
  <c r="J63" i="3" s="1"/>
  <c r="K63" i="3" s="1"/>
  <c r="AH65" i="3"/>
  <c r="AI65" i="3" s="1"/>
  <c r="AH66" i="3"/>
  <c r="AH75" i="3"/>
  <c r="AI75" i="3" s="1"/>
  <c r="AH76" i="3"/>
  <c r="AI76" i="3" s="1"/>
  <c r="AJ76" i="3" s="1"/>
  <c r="AK76" i="3" s="1"/>
  <c r="AH77" i="3"/>
  <c r="AI77" i="3" s="1"/>
  <c r="AH88" i="3"/>
  <c r="AI88" i="3" s="1"/>
  <c r="AH89" i="3"/>
  <c r="AI89" i="3" s="1"/>
  <c r="H33" i="3"/>
  <c r="I33" i="3" s="1"/>
  <c r="J33" i="3" s="1"/>
  <c r="K33" i="3" s="1"/>
  <c r="AH10" i="3"/>
  <c r="AI10" i="3" s="1"/>
  <c r="H11" i="3"/>
  <c r="I11" i="3" s="1"/>
  <c r="J11" i="3" s="1"/>
  <c r="K11" i="3" s="1"/>
  <c r="AH12" i="3"/>
  <c r="AI12" i="3" s="1"/>
  <c r="R13" i="3"/>
  <c r="AD13" i="3"/>
  <c r="H15" i="3"/>
  <c r="I15" i="3" s="1"/>
  <c r="AH15" i="3"/>
  <c r="AI15" i="3" s="1"/>
  <c r="AH17" i="3"/>
  <c r="AI17" i="3" s="1"/>
  <c r="AJ17" i="3" s="1"/>
  <c r="AK17" i="3" s="1"/>
  <c r="AH18" i="3"/>
  <c r="AI18" i="3" s="1"/>
  <c r="R19" i="3"/>
  <c r="AH19" i="3"/>
  <c r="AI19" i="3" s="1"/>
  <c r="AH24" i="3"/>
  <c r="AI24" i="3" s="1"/>
  <c r="AJ24" i="3" s="1"/>
  <c r="AK24" i="3" s="1"/>
  <c r="AH28" i="3"/>
  <c r="AI28" i="3" s="1"/>
  <c r="AD35" i="3"/>
  <c r="AH40" i="3"/>
  <c r="AI40" i="3" s="1"/>
  <c r="AD42" i="3"/>
  <c r="AH45" i="3"/>
  <c r="AI45" i="3" s="1"/>
  <c r="AH46" i="3"/>
  <c r="AI46" i="3" s="1"/>
  <c r="AH47" i="3"/>
  <c r="AI47" i="3" s="1"/>
  <c r="AH48" i="3"/>
  <c r="AI48" i="3" s="1"/>
  <c r="AJ48" i="3" s="1"/>
  <c r="AK48" i="3" s="1"/>
  <c r="AH50" i="3"/>
  <c r="AI50" i="3" s="1"/>
  <c r="L91" i="3"/>
  <c r="AH52" i="3"/>
  <c r="AI52" i="3" s="1"/>
  <c r="AH63" i="3"/>
  <c r="AI63" i="3" s="1"/>
  <c r="AJ63" i="3" s="1"/>
  <c r="H64" i="3"/>
  <c r="I64" i="3" s="1"/>
  <c r="AH79" i="3"/>
  <c r="AI79" i="3" s="1"/>
  <c r="H88" i="3"/>
  <c r="I88" i="3" s="1"/>
  <c r="AD16" i="3"/>
  <c r="AD77" i="3"/>
  <c r="J57" i="3"/>
  <c r="K57" i="3" s="1"/>
  <c r="J73" i="3"/>
  <c r="K73" i="3" s="1"/>
  <c r="AD69" i="3"/>
  <c r="AD68" i="3"/>
  <c r="H84" i="3"/>
  <c r="I84" i="3" s="1"/>
  <c r="J84" i="3" s="1"/>
  <c r="AD75" i="3"/>
  <c r="AD67" i="3"/>
  <c r="K76" i="3"/>
  <c r="AB80" i="3"/>
  <c r="AD80" i="3" s="1"/>
  <c r="AD81" i="3"/>
  <c r="AD55" i="3"/>
  <c r="AD61" i="3"/>
  <c r="H65" i="3"/>
  <c r="I65" i="3" s="1"/>
  <c r="J65" i="3" s="1"/>
  <c r="H79" i="3"/>
  <c r="I79" i="3" s="1"/>
  <c r="H68" i="3"/>
  <c r="I68" i="3" s="1"/>
  <c r="AD76" i="3"/>
  <c r="H60" i="3"/>
  <c r="I60" i="3" s="1"/>
  <c r="J60" i="3" s="1"/>
  <c r="H82" i="3"/>
  <c r="I82" i="3" s="1"/>
  <c r="J82" i="3" s="1"/>
  <c r="K82" i="3" s="1"/>
  <c r="H21" i="3"/>
  <c r="I21" i="3" s="1"/>
  <c r="H38" i="3"/>
  <c r="I38" i="3" s="1"/>
  <c r="J38" i="3" s="1"/>
  <c r="K38" i="3" s="1"/>
  <c r="AD21" i="3"/>
  <c r="AD33" i="3"/>
  <c r="AD37" i="3"/>
  <c r="AD15" i="3"/>
  <c r="AD18" i="3"/>
  <c r="AD29" i="3"/>
  <c r="AB51" i="3"/>
  <c r="H23" i="3"/>
  <c r="I23" i="3" s="1"/>
  <c r="J23" i="3" s="1"/>
  <c r="K23" i="3" s="1"/>
  <c r="AD36" i="3"/>
  <c r="AD19" i="3"/>
  <c r="AD47" i="3"/>
  <c r="AD40" i="3"/>
  <c r="J46" i="3"/>
  <c r="K46" i="3" s="1"/>
  <c r="AD25" i="3"/>
  <c r="AD27" i="3"/>
  <c r="AD45" i="3"/>
  <c r="AD12" i="3"/>
  <c r="H25" i="3"/>
  <c r="I25" i="3" s="1"/>
  <c r="J25" i="3" s="1"/>
  <c r="AD31" i="3"/>
  <c r="H49" i="3"/>
  <c r="I49" i="3" s="1"/>
  <c r="AD24" i="3"/>
  <c r="AD38" i="3"/>
  <c r="AJ89" i="3"/>
  <c r="AJ82" i="3"/>
  <c r="AJ84" i="3"/>
  <c r="AK84" i="3" s="1"/>
  <c r="AJ58" i="3"/>
  <c r="AJ35" i="3"/>
  <c r="AK35" i="3" s="1"/>
  <c r="AJ38" i="3"/>
  <c r="AK38" i="3" s="1"/>
  <c r="Z10" i="3"/>
  <c r="Y10" i="3"/>
  <c r="AJ14" i="3"/>
  <c r="AK14" i="3" s="1"/>
  <c r="Y19" i="3"/>
  <c r="Z19" i="3" s="1"/>
  <c r="AJ32" i="3"/>
  <c r="AK32" i="3" s="1"/>
  <c r="Y42" i="3"/>
  <c r="Z42" i="3" s="1"/>
  <c r="Z31" i="3"/>
  <c r="Y31" i="3"/>
  <c r="Z68" i="3"/>
  <c r="Y68" i="3"/>
  <c r="Y34" i="3"/>
  <c r="Z34" i="3" s="1"/>
  <c r="AJ52" i="3"/>
  <c r="AK52" i="3" s="1"/>
  <c r="AJ81" i="3"/>
  <c r="AK81" i="3" s="1"/>
  <c r="Y55" i="3"/>
  <c r="Z55" i="3" s="1"/>
  <c r="AJ10" i="3"/>
  <c r="AK10" i="3" s="1"/>
  <c r="Y21" i="3"/>
  <c r="Z21" i="3" s="1"/>
  <c r="Q24" i="3"/>
  <c r="R24" i="3" s="1"/>
  <c r="Y41" i="3"/>
  <c r="Z41" i="3" s="1"/>
  <c r="AJ46" i="3"/>
  <c r="AK46" i="3" s="1"/>
  <c r="Y49" i="3"/>
  <c r="Z49" i="3" s="1"/>
  <c r="Q54" i="3"/>
  <c r="R54" i="3" s="1"/>
  <c r="Z76" i="3"/>
  <c r="Y76" i="3"/>
  <c r="AJ22" i="3"/>
  <c r="AK22" i="3" s="1"/>
  <c r="Y18" i="3"/>
  <c r="Z18" i="3" s="1"/>
  <c r="AJ28" i="3"/>
  <c r="AK28" i="3" s="1"/>
  <c r="Y30" i="3"/>
  <c r="Z30" i="3"/>
  <c r="Q57" i="3"/>
  <c r="R57" i="3" s="1"/>
  <c r="AJ43" i="3"/>
  <c r="AK43" i="3" s="1"/>
  <c r="J15" i="3"/>
  <c r="K15" i="3" s="1"/>
  <c r="AJ45" i="3"/>
  <c r="AK45" i="3" s="1"/>
  <c r="AJ16" i="3"/>
  <c r="AK16" i="3" s="1"/>
  <c r="AJ37" i="3"/>
  <c r="AK37" i="3" s="1"/>
  <c r="AJ59" i="3"/>
  <c r="AK59" i="3" s="1"/>
  <c r="Y71" i="3"/>
  <c r="Z71" i="3"/>
  <c r="Y28" i="3"/>
  <c r="Z28" i="3" s="1"/>
  <c r="Y16" i="3"/>
  <c r="Z16" i="3" s="1"/>
  <c r="Y24" i="3"/>
  <c r="Z24" i="3" s="1"/>
  <c r="AJ19" i="3"/>
  <c r="AK19" i="3" s="1"/>
  <c r="Y36" i="3"/>
  <c r="Z36" i="3" s="1"/>
  <c r="AD56" i="3"/>
  <c r="Q34" i="3"/>
  <c r="R34" i="3" s="1"/>
  <c r="R18" i="3"/>
  <c r="Q18" i="3"/>
  <c r="Z15" i="3"/>
  <c r="Y15" i="3"/>
  <c r="J21" i="3"/>
  <c r="K21" i="3" s="1"/>
  <c r="AJ12" i="3"/>
  <c r="AK12" i="3" s="1"/>
  <c r="AJ18" i="3"/>
  <c r="AK18" i="3" s="1"/>
  <c r="AJ54" i="3"/>
  <c r="AK54" i="3" s="1"/>
  <c r="Y11" i="3"/>
  <c r="Z11" i="3" s="1"/>
  <c r="Y23" i="3"/>
  <c r="Z23" i="3" s="1"/>
  <c r="Y32" i="3"/>
  <c r="Z32" i="3" s="1"/>
  <c r="Y35" i="3"/>
  <c r="Z35" i="3" s="1"/>
  <c r="AD50" i="3"/>
  <c r="Y12" i="3"/>
  <c r="Z12" i="3" s="1"/>
  <c r="Q30" i="3"/>
  <c r="R30" i="3" s="1"/>
  <c r="AJ13" i="3"/>
  <c r="AK13" i="3" s="1"/>
  <c r="R26" i="3"/>
  <c r="Q26" i="3"/>
  <c r="AK40" i="3"/>
  <c r="AJ40" i="3"/>
  <c r="R73" i="3"/>
  <c r="Q73" i="3"/>
  <c r="AJ34" i="3"/>
  <c r="AK34" i="3" s="1"/>
  <c r="J39" i="3"/>
  <c r="K39" i="3" s="1"/>
  <c r="Q65" i="3"/>
  <c r="R65" i="3" s="1"/>
  <c r="J13" i="3"/>
  <c r="K13" i="3" s="1"/>
  <c r="Z20" i="3"/>
  <c r="Y20" i="3"/>
  <c r="Y29" i="3"/>
  <c r="Z29" i="3" s="1"/>
  <c r="Q17" i="3"/>
  <c r="R17" i="3" s="1"/>
  <c r="Y26" i="3"/>
  <c r="Z26" i="3" s="1"/>
  <c r="Y17" i="3"/>
  <c r="Z17" i="3" s="1"/>
  <c r="AD23" i="3"/>
  <c r="I9" i="3"/>
  <c r="R22" i="3"/>
  <c r="Q22" i="3"/>
  <c r="Z47" i="3"/>
  <c r="AD53" i="3"/>
  <c r="Q59" i="3"/>
  <c r="R59" i="3" s="1"/>
  <c r="AJ65" i="3"/>
  <c r="AK65" i="3" s="1"/>
  <c r="J29" i="3"/>
  <c r="K29" i="3" s="1"/>
  <c r="AJ49" i="3"/>
  <c r="AK49" i="3" s="1"/>
  <c r="Z14" i="3"/>
  <c r="Y14" i="3"/>
  <c r="R32" i="3"/>
  <c r="Q32" i="3"/>
  <c r="AJ79" i="3"/>
  <c r="AK79" i="3" s="1"/>
  <c r="Y39" i="3"/>
  <c r="Z39" i="3" s="1"/>
  <c r="AJ11" i="3"/>
  <c r="AK11" i="3" s="1"/>
  <c r="Y13" i="3"/>
  <c r="Z13" i="3" s="1"/>
  <c r="Z22" i="3"/>
  <c r="Y22" i="3"/>
  <c r="AJ26" i="3"/>
  <c r="AK26" i="3" s="1"/>
  <c r="Y50" i="3"/>
  <c r="Z50" i="3" s="1"/>
  <c r="J72" i="3"/>
  <c r="K72" i="3" s="1"/>
  <c r="R10" i="3"/>
  <c r="Y46" i="3"/>
  <c r="Z46" i="3" s="1"/>
  <c r="H54" i="3"/>
  <c r="I54" i="3" s="1"/>
  <c r="AB54" i="3"/>
  <c r="AD54" i="3" s="1"/>
  <c r="H58" i="3"/>
  <c r="I58" i="3" s="1"/>
  <c r="AA58" i="3"/>
  <c r="AD58" i="3" s="1"/>
  <c r="AH64" i="3"/>
  <c r="AI64" i="3" s="1"/>
  <c r="AJ67" i="3"/>
  <c r="AK67" i="3" s="1"/>
  <c r="AJ78" i="3"/>
  <c r="AK78" i="3" s="1"/>
  <c r="J80" i="3"/>
  <c r="K80" i="3" s="1"/>
  <c r="J85" i="3"/>
  <c r="K85" i="3" s="1"/>
  <c r="H14" i="3"/>
  <c r="I14" i="3" s="1"/>
  <c r="H24" i="3"/>
  <c r="I24" i="3" s="1"/>
  <c r="R31" i="3"/>
  <c r="H32" i="3"/>
  <c r="I32" i="3" s="1"/>
  <c r="AJ36" i="3"/>
  <c r="AK36" i="3" s="1"/>
  <c r="Y38" i="3"/>
  <c r="Z38" i="3" s="1"/>
  <c r="Y47" i="3"/>
  <c r="Q49" i="3"/>
  <c r="R49" i="3" s="1"/>
  <c r="H50" i="3"/>
  <c r="I50" i="3" s="1"/>
  <c r="H52" i="3"/>
  <c r="I52" i="3" s="1"/>
  <c r="R55" i="3"/>
  <c r="J59" i="3"/>
  <c r="K59" i="3" s="1"/>
  <c r="H70" i="3"/>
  <c r="I70" i="3" s="1"/>
  <c r="AB70" i="3"/>
  <c r="Z74" i="3"/>
  <c r="Q85" i="3"/>
  <c r="R85" i="3" s="1"/>
  <c r="AK62" i="3"/>
  <c r="Q27" i="3"/>
  <c r="R27" i="3" s="1"/>
  <c r="Q31" i="3"/>
  <c r="Q35" i="3"/>
  <c r="R35" i="3" s="1"/>
  <c r="H36" i="3"/>
  <c r="I36" i="3" s="1"/>
  <c r="J41" i="3"/>
  <c r="K41" i="3" s="1"/>
  <c r="Q50" i="3"/>
  <c r="R50" i="3" s="1"/>
  <c r="O86" i="3"/>
  <c r="R58" i="3"/>
  <c r="H62" i="3"/>
  <c r="I62" i="3" s="1"/>
  <c r="AB62" i="3"/>
  <c r="AK63" i="3"/>
  <c r="J69" i="3"/>
  <c r="K69" i="3" s="1"/>
  <c r="R71" i="3"/>
  <c r="Y74" i="3"/>
  <c r="Q89" i="3"/>
  <c r="R89" i="3" s="1"/>
  <c r="AJ41" i="3"/>
  <c r="AK41" i="3" s="1"/>
  <c r="H17" i="3"/>
  <c r="I17" i="3" s="1"/>
  <c r="H28" i="3"/>
  <c r="I28" i="3" s="1"/>
  <c r="Q40" i="3"/>
  <c r="R40" i="3" s="1"/>
  <c r="H42" i="3"/>
  <c r="I42" i="3" s="1"/>
  <c r="Q69" i="3"/>
  <c r="R69" i="3" s="1"/>
  <c r="Y73" i="3"/>
  <c r="Z73" i="3" s="1"/>
  <c r="AJ75" i="3"/>
  <c r="AK75" i="3" s="1"/>
  <c r="J68" i="3"/>
  <c r="K68" i="3" s="1"/>
  <c r="AF51" i="3"/>
  <c r="AH21" i="3"/>
  <c r="AI21" i="3" s="1"/>
  <c r="AH29" i="3"/>
  <c r="AI29" i="3" s="1"/>
  <c r="Q41" i="3"/>
  <c r="R41" i="3" s="1"/>
  <c r="H43" i="3"/>
  <c r="I43" i="3" s="1"/>
  <c r="AJ44" i="3"/>
  <c r="AK44" i="3" s="1"/>
  <c r="Z48" i="3"/>
  <c r="Z54" i="3"/>
  <c r="Y54" i="3"/>
  <c r="Q60" i="3"/>
  <c r="R60" i="3" s="1"/>
  <c r="H61" i="3"/>
  <c r="I61" i="3" s="1"/>
  <c r="Q68" i="3"/>
  <c r="R68" i="3" s="1"/>
  <c r="Y72" i="3"/>
  <c r="Z72" i="3" s="1"/>
  <c r="Y85" i="3"/>
  <c r="Z85" i="3" s="1"/>
  <c r="H20" i="3"/>
  <c r="I20" i="3" s="1"/>
  <c r="AG51" i="3"/>
  <c r="AJ15" i="3"/>
  <c r="AK15" i="3" s="1"/>
  <c r="H18" i="3"/>
  <c r="I18" i="3" s="1"/>
  <c r="H37" i="3"/>
  <c r="I37" i="3" s="1"/>
  <c r="Q42" i="3"/>
  <c r="R42" i="3" s="1"/>
  <c r="H44" i="3"/>
  <c r="I44" i="3" s="1"/>
  <c r="AA44" i="3"/>
  <c r="AD44" i="3" s="1"/>
  <c r="X57" i="3"/>
  <c r="V86" i="3"/>
  <c r="Y59" i="3"/>
  <c r="Z59" i="3" s="1"/>
  <c r="J64" i="3"/>
  <c r="K64" i="3" s="1"/>
  <c r="AD73" i="3"/>
  <c r="AJ74" i="3"/>
  <c r="AK74" i="3" s="1"/>
  <c r="AK82" i="3"/>
  <c r="AA85" i="3"/>
  <c r="AD85" i="3" s="1"/>
  <c r="J88" i="3"/>
  <c r="K88" i="3" s="1"/>
  <c r="Z89" i="3"/>
  <c r="Y89" i="3"/>
  <c r="AE51" i="3"/>
  <c r="H12" i="3"/>
  <c r="I12" i="3" s="1"/>
  <c r="Q14" i="3"/>
  <c r="R14" i="3" s="1"/>
  <c r="AJ25" i="3"/>
  <c r="AK25" i="3" s="1"/>
  <c r="AJ33" i="3"/>
  <c r="AK33" i="3" s="1"/>
  <c r="Y56" i="3"/>
  <c r="Y58" i="3"/>
  <c r="Z58" i="3" s="1"/>
  <c r="Q67" i="3"/>
  <c r="R67" i="3" s="1"/>
  <c r="Q70" i="3"/>
  <c r="R70" i="3" s="1"/>
  <c r="AB72" i="3"/>
  <c r="AD72" i="3" s="1"/>
  <c r="J77" i="3"/>
  <c r="K77" i="3" s="1"/>
  <c r="Y79" i="3"/>
  <c r="Z79" i="3" s="1"/>
  <c r="R84" i="3"/>
  <c r="AD89" i="3"/>
  <c r="AJ47" i="3"/>
  <c r="AK47" i="3" s="1"/>
  <c r="Z67" i="3"/>
  <c r="Y67" i="3"/>
  <c r="Z70" i="3"/>
  <c r="Y70" i="3"/>
  <c r="AD71" i="3"/>
  <c r="AH73" i="3"/>
  <c r="AI73" i="3" s="1"/>
  <c r="R77" i="3"/>
  <c r="Q77" i="3"/>
  <c r="Q78" i="3"/>
  <c r="R78" i="3" s="1"/>
  <c r="AD79" i="3"/>
  <c r="AJ80" i="3"/>
  <c r="AK80" i="3" s="1"/>
  <c r="AB83" i="3"/>
  <c r="AD83" i="3" s="1"/>
  <c r="H83" i="3"/>
  <c r="I83" i="3" s="1"/>
  <c r="Q88" i="3"/>
  <c r="R88" i="3" s="1"/>
  <c r="J31" i="3"/>
  <c r="K31" i="3" s="1"/>
  <c r="R48" i="3"/>
  <c r="O51" i="3"/>
  <c r="Q44" i="3"/>
  <c r="R44" i="3" s="1"/>
  <c r="H45" i="3"/>
  <c r="I45" i="3" s="1"/>
  <c r="X51" i="3"/>
  <c r="Y60" i="3"/>
  <c r="Z60" i="3" s="1"/>
  <c r="Y62" i="3"/>
  <c r="Z62" i="3" s="1"/>
  <c r="Z65" i="3"/>
  <c r="Y65" i="3"/>
  <c r="Y78" i="3"/>
  <c r="Z78" i="3" s="1"/>
  <c r="AJ85" i="3"/>
  <c r="AK85" i="3" s="1"/>
  <c r="Y88" i="3"/>
  <c r="Z88" i="3" s="1"/>
  <c r="AD9" i="3"/>
  <c r="Q37" i="3"/>
  <c r="R37" i="3" s="1"/>
  <c r="AJ50" i="3"/>
  <c r="AK50" i="3" s="1"/>
  <c r="AJ72" i="3"/>
  <c r="AK72" i="3" s="1"/>
  <c r="Q83" i="3"/>
  <c r="R83" i="3" s="1"/>
  <c r="AD84" i="3"/>
  <c r="V51" i="3"/>
  <c r="H10" i="3"/>
  <c r="I10" i="3" s="1"/>
  <c r="Q12" i="3"/>
  <c r="R12" i="3" s="1"/>
  <c r="R15" i="3"/>
  <c r="H16" i="3"/>
  <c r="I16" i="3" s="1"/>
  <c r="Q21" i="3"/>
  <c r="R21" i="3" s="1"/>
  <c r="H22" i="3"/>
  <c r="I22" i="3" s="1"/>
  <c r="Q29" i="3"/>
  <c r="R29" i="3" s="1"/>
  <c r="H30" i="3"/>
  <c r="I30" i="3" s="1"/>
  <c r="AD41" i="3"/>
  <c r="AD48" i="3"/>
  <c r="AD62" i="3"/>
  <c r="Y63" i="3"/>
  <c r="Z63" i="3" s="1"/>
  <c r="Y64" i="3"/>
  <c r="Z64" i="3" s="1"/>
  <c r="H74" i="3"/>
  <c r="I74" i="3" s="1"/>
  <c r="AA74" i="3"/>
  <c r="AD74" i="3" s="1"/>
  <c r="H75" i="3"/>
  <c r="I75" i="3" s="1"/>
  <c r="F51" i="3"/>
  <c r="K25" i="3"/>
  <c r="P51" i="3"/>
  <c r="Q9" i="3"/>
  <c r="Q25" i="3"/>
  <c r="R25" i="3" s="1"/>
  <c r="H26" i="3"/>
  <c r="I26" i="3" s="1"/>
  <c r="Q33" i="3"/>
  <c r="R33" i="3" s="1"/>
  <c r="H34" i="3"/>
  <c r="I34" i="3" s="1"/>
  <c r="R43" i="3"/>
  <c r="AJ55" i="3"/>
  <c r="AK55" i="3" s="1"/>
  <c r="AD70" i="3"/>
  <c r="AJ71" i="3"/>
  <c r="AK71" i="3"/>
  <c r="H19" i="3"/>
  <c r="I19" i="3" s="1"/>
  <c r="AJ39" i="3"/>
  <c r="AK39" i="3" s="1"/>
  <c r="Y43" i="3"/>
  <c r="Z43" i="3" s="1"/>
  <c r="R45" i="3"/>
  <c r="Q45" i="3"/>
  <c r="J47" i="3"/>
  <c r="K47" i="3" s="1"/>
  <c r="AJ53" i="3"/>
  <c r="AK53" i="3" s="1"/>
  <c r="AF86" i="3"/>
  <c r="AA64" i="3"/>
  <c r="AD64" i="3" s="1"/>
  <c r="AH70" i="3"/>
  <c r="AI70" i="3" s="1"/>
  <c r="AK89" i="3"/>
  <c r="AJ31" i="3"/>
  <c r="AK31" i="3" s="1"/>
  <c r="Y45" i="3"/>
  <c r="Z45" i="3"/>
  <c r="R47" i="3"/>
  <c r="K49" i="3"/>
  <c r="E86" i="3"/>
  <c r="E91" i="3" s="1"/>
  <c r="AG86" i="3"/>
  <c r="AK58" i="3"/>
  <c r="AD63" i="3"/>
  <c r="AJ88" i="3"/>
  <c r="AK88" i="3" s="1"/>
  <c r="K53" i="3"/>
  <c r="J53" i="3"/>
  <c r="R23" i="3"/>
  <c r="AJ23" i="3"/>
  <c r="AK23" i="3" s="1"/>
  <c r="Y9" i="3"/>
  <c r="Z9" i="3" s="1"/>
  <c r="Y25" i="3"/>
  <c r="Z25" i="3" s="1"/>
  <c r="Y33" i="3"/>
  <c r="Z33" i="3" s="1"/>
  <c r="Z37" i="3"/>
  <c r="Y44" i="3"/>
  <c r="Z44" i="3" s="1"/>
  <c r="F86" i="3"/>
  <c r="AJ69" i="3"/>
  <c r="AK69" i="3" s="1"/>
  <c r="Q75" i="3"/>
  <c r="R75" i="3" s="1"/>
  <c r="H27" i="3"/>
  <c r="I27" i="3" s="1"/>
  <c r="H35" i="3"/>
  <c r="I35" i="3" s="1"/>
  <c r="R39" i="3"/>
  <c r="H40" i="3"/>
  <c r="I40" i="3" s="1"/>
  <c r="J49" i="3"/>
  <c r="H56" i="3"/>
  <c r="AJ61" i="3"/>
  <c r="AK61" i="3" s="1"/>
  <c r="Y75" i="3"/>
  <c r="Z75" i="3" s="1"/>
  <c r="Q81" i="3"/>
  <c r="R81" i="3" s="1"/>
  <c r="Z84" i="3"/>
  <c r="Y84" i="3"/>
  <c r="J89" i="3"/>
  <c r="K89" i="3" s="1"/>
  <c r="AJ77" i="3"/>
  <c r="AK77" i="3" s="1"/>
  <c r="J79" i="3"/>
  <c r="Y83" i="3"/>
  <c r="Z83" i="3" s="1"/>
  <c r="AC86" i="3"/>
  <c r="AC91" i="3" s="1"/>
  <c r="Q61" i="3"/>
  <c r="R61" i="3" s="1"/>
  <c r="H66" i="3"/>
  <c r="I66" i="3" s="1"/>
  <c r="AA66" i="3"/>
  <c r="AD66" i="3" s="1"/>
  <c r="Q80" i="3"/>
  <c r="R80" i="3" s="1"/>
  <c r="AJ42" i="3"/>
  <c r="AK42" i="3" s="1"/>
  <c r="Q53" i="3"/>
  <c r="R53" i="3" s="1"/>
  <c r="Z80" i="3"/>
  <c r="Z81" i="3"/>
  <c r="Y81" i="3"/>
  <c r="AD49" i="3"/>
  <c r="AH56" i="3"/>
  <c r="AI56" i="3" s="1"/>
  <c r="AE86" i="3"/>
  <c r="R62" i="3"/>
  <c r="J71" i="3"/>
  <c r="K71" i="3" s="1"/>
  <c r="H78" i="3"/>
  <c r="I78" i="3" s="1"/>
  <c r="AB78" i="3"/>
  <c r="AD78" i="3" s="1"/>
  <c r="R79" i="3"/>
  <c r="AH83" i="3"/>
  <c r="AI83" i="3" s="1"/>
  <c r="AA82" i="3"/>
  <c r="AD82" i="3" s="1"/>
  <c r="P86" i="3"/>
  <c r="Q56" i="3"/>
  <c r="R56" i="3" s="1"/>
  <c r="Q64" i="3"/>
  <c r="R64" i="3" s="1"/>
  <c r="Q72" i="3"/>
  <c r="R72" i="3" s="1"/>
  <c r="AA57" i="3"/>
  <c r="AD57" i="3" s="1"/>
  <c r="AA65" i="3"/>
  <c r="AD65" i="3" s="1"/>
  <c r="E7" i="2"/>
  <c r="E9" i="2" s="1"/>
  <c r="AH51" i="3" l="1"/>
  <c r="K84" i="3"/>
  <c r="K60" i="3"/>
  <c r="K79" i="3"/>
  <c r="J81" i="3"/>
  <c r="K81" i="3"/>
  <c r="AK57" i="3"/>
  <c r="AJ57" i="3"/>
  <c r="AF91" i="3"/>
  <c r="P91" i="3"/>
  <c r="K67" i="3"/>
  <c r="AI66" i="3"/>
  <c r="AJ66" i="3" s="1"/>
  <c r="K65" i="3"/>
  <c r="AB86" i="3"/>
  <c r="AB91" i="3" s="1"/>
  <c r="J34" i="3"/>
  <c r="K34" i="3" s="1"/>
  <c r="J18" i="3"/>
  <c r="K18" i="3" s="1"/>
  <c r="J83" i="3"/>
  <c r="K83" i="3" s="1"/>
  <c r="R86" i="3"/>
  <c r="AJ64" i="3"/>
  <c r="AK64" i="3" s="1"/>
  <c r="J43" i="3"/>
  <c r="K43" i="3" s="1"/>
  <c r="J42" i="3"/>
  <c r="K42" i="3" s="1"/>
  <c r="J32" i="3"/>
  <c r="K32" i="3" s="1"/>
  <c r="J26" i="3"/>
  <c r="K26" i="3" s="1"/>
  <c r="AG91" i="3"/>
  <c r="J58" i="3"/>
  <c r="K58" i="3" s="1"/>
  <c r="J66" i="3"/>
  <c r="K66" i="3" s="1"/>
  <c r="J20" i="3"/>
  <c r="K20" i="3" s="1"/>
  <c r="AJ29" i="3"/>
  <c r="AK29" i="3"/>
  <c r="J28" i="3"/>
  <c r="K28" i="3" s="1"/>
  <c r="J62" i="3"/>
  <c r="K62" i="3" s="1"/>
  <c r="J24" i="3"/>
  <c r="K24" i="3" s="1"/>
  <c r="Z51" i="3"/>
  <c r="AJ21" i="3"/>
  <c r="AK21" i="3" s="1"/>
  <c r="J17" i="3"/>
  <c r="K17" i="3" s="1"/>
  <c r="J14" i="3"/>
  <c r="K14" i="3" s="1"/>
  <c r="J54" i="3"/>
  <c r="K54" i="3" s="1"/>
  <c r="Q51" i="3"/>
  <c r="J22" i="3"/>
  <c r="K22" i="3" s="1"/>
  <c r="AD51" i="3"/>
  <c r="J45" i="3"/>
  <c r="K45" i="3" s="1"/>
  <c r="R9" i="3"/>
  <c r="R51" i="3" s="1"/>
  <c r="AA86" i="3"/>
  <c r="Y51" i="3"/>
  <c r="J19" i="3"/>
  <c r="K19" i="3" s="1"/>
  <c r="J16" i="3"/>
  <c r="K16" i="3" s="1"/>
  <c r="J70" i="3"/>
  <c r="K70" i="3" s="1"/>
  <c r="AD86" i="3"/>
  <c r="F91" i="3"/>
  <c r="O91" i="3"/>
  <c r="AJ73" i="3"/>
  <c r="AK73" i="3" s="1"/>
  <c r="J12" i="3"/>
  <c r="K12" i="3" s="1"/>
  <c r="Y57" i="3"/>
  <c r="Z57" i="3" s="1"/>
  <c r="J61" i="3"/>
  <c r="K61" i="3" s="1"/>
  <c r="AA51" i="3"/>
  <c r="AA91" i="3" s="1"/>
  <c r="AH86" i="3"/>
  <c r="AH91" i="3" s="1"/>
  <c r="H86" i="3"/>
  <c r="I56" i="3"/>
  <c r="AI51" i="3"/>
  <c r="AJ9" i="3"/>
  <c r="AJ83" i="3"/>
  <c r="AK83" i="3" s="1"/>
  <c r="AJ70" i="3"/>
  <c r="AK70" i="3" s="1"/>
  <c r="J75" i="3"/>
  <c r="K75" i="3" s="1"/>
  <c r="V91" i="3"/>
  <c r="J44" i="3"/>
  <c r="K44" i="3" s="1"/>
  <c r="Z56" i="3"/>
  <c r="J36" i="3"/>
  <c r="K36" i="3" s="1"/>
  <c r="J52" i="3"/>
  <c r="K52" i="3" s="1"/>
  <c r="J30" i="3"/>
  <c r="K30" i="3" s="1"/>
  <c r="Q86" i="3"/>
  <c r="J10" i="3"/>
  <c r="K10" i="3" s="1"/>
  <c r="J35" i="3"/>
  <c r="K35" i="3" s="1"/>
  <c r="X86" i="3"/>
  <c r="X91" i="3" s="1"/>
  <c r="J50" i="3"/>
  <c r="K50" i="3" s="1"/>
  <c r="J27" i="3"/>
  <c r="K27" i="3" s="1"/>
  <c r="J74" i="3"/>
  <c r="K74" i="3" s="1"/>
  <c r="H51" i="3"/>
  <c r="J40" i="3"/>
  <c r="K40" i="3" s="1"/>
  <c r="AE91" i="3"/>
  <c r="J78" i="3"/>
  <c r="K78" i="3"/>
  <c r="J37" i="3"/>
  <c r="K37" i="3" s="1"/>
  <c r="J9" i="3"/>
  <c r="I51" i="3"/>
  <c r="AD91" i="3" l="1"/>
  <c r="AK66" i="3"/>
  <c r="H91" i="3"/>
  <c r="AJ51" i="3"/>
  <c r="AK9" i="3"/>
  <c r="AK51" i="3" s="1"/>
  <c r="Q91" i="3"/>
  <c r="I86" i="3"/>
  <c r="J56" i="3"/>
  <c r="J86" i="3" s="1"/>
  <c r="AI86" i="3"/>
  <c r="AI91" i="3" s="1"/>
  <c r="AJ56" i="3"/>
  <c r="AJ86" i="3" s="1"/>
  <c r="AJ91" i="3" s="1"/>
  <c r="Z86" i="3"/>
  <c r="Z91" i="3" s="1"/>
  <c r="J51" i="3"/>
  <c r="R91" i="3"/>
  <c r="Y86" i="3"/>
  <c r="Y91" i="3" s="1"/>
  <c r="I91" i="3"/>
  <c r="K9" i="3"/>
  <c r="K51" i="3" s="1"/>
  <c r="J91" i="3" l="1"/>
  <c r="K56" i="3"/>
  <c r="K86" i="3" s="1"/>
  <c r="K91" i="3" s="1"/>
  <c r="AK56" i="3"/>
  <c r="AK86" i="3" s="1"/>
  <c r="AK91" i="3" s="1"/>
</calcChain>
</file>

<file path=xl/sharedStrings.xml><?xml version="1.0" encoding="utf-8"?>
<sst xmlns="http://schemas.openxmlformats.org/spreadsheetml/2006/main" count="357" uniqueCount="161">
  <si>
    <t>Index-cijfers:</t>
  </si>
  <si>
    <t>jaar</t>
  </si>
  <si>
    <t>Gebouwen TG (Nieuw)</t>
  </si>
  <si>
    <t>Gebouwen TG (Oud)</t>
  </si>
  <si>
    <t>Inventaris: TB (Nieuw)</t>
  </si>
  <si>
    <t>Inventaris: TB (Oud)</t>
  </si>
  <si>
    <t>Premietarief in %o:</t>
  </si>
  <si>
    <t xml:space="preserve"> </t>
  </si>
  <si>
    <t>Premietarief 2020:</t>
  </si>
  <si>
    <t>Premietarief 2007:</t>
  </si>
  <si>
    <t>Premie gem.eigendommen</t>
  </si>
  <si>
    <t>Premie scholen</t>
  </si>
  <si>
    <t>Sub:</t>
  </si>
  <si>
    <t>Omschrijving:</t>
  </si>
  <si>
    <t>Verzekerde Waarde:</t>
  </si>
  <si>
    <t>Premie %o:</t>
  </si>
  <si>
    <t>Premie bedrag:</t>
  </si>
  <si>
    <t xml:space="preserve">Gemeentelijk Bezit: </t>
  </si>
  <si>
    <t>Primair en Voortgezet Onderwijs:</t>
  </si>
  <si>
    <t>Totaal:</t>
  </si>
  <si>
    <t>Stand per 1 januari 2020:</t>
  </si>
  <si>
    <t>Mutaties 2020</t>
  </si>
  <si>
    <t>Index per 1 januari 2021:</t>
  </si>
  <si>
    <t>Stand per 1 januari 2021:</t>
  </si>
  <si>
    <t>behorende bij Polisnummer B0100093025 ten name van:</t>
  </si>
  <si>
    <t>DE kolommen S t/m AK NIET VERWIJDEREN SVP</t>
  </si>
  <si>
    <t>Gemeente Beek</t>
  </si>
  <si>
    <t>Stand per 1 januari 2021 (na indexering):</t>
  </si>
  <si>
    <t>Stand per 31 december 2020</t>
  </si>
  <si>
    <t>Stand per 1 januari 2020</t>
  </si>
  <si>
    <t>Index-aanpassing per 1 januari 2021:</t>
  </si>
  <si>
    <t>Mutaties over de termijn 1 januari 2020-2021</t>
  </si>
  <si>
    <t>Adres:</t>
  </si>
  <si>
    <t>Postcode:</t>
  </si>
  <si>
    <t>Gebouwen:</t>
  </si>
  <si>
    <t>Inventaris:</t>
  </si>
  <si>
    <t>Bijz. kosten en opruimings- kosten</t>
  </si>
  <si>
    <t>Totaal verzekerde waarde:</t>
  </si>
  <si>
    <t>Jaarpremie:</t>
  </si>
  <si>
    <t>21% Assurantie belasting:</t>
  </si>
  <si>
    <t>Jaarpremie incl. AB:</t>
  </si>
  <si>
    <t>Totale Index-aanpassing:</t>
  </si>
  <si>
    <t>Bijz.kosten en opruimings- kosten</t>
  </si>
  <si>
    <t>Totale Mutaties:</t>
  </si>
  <si>
    <t>Premie naverrekening 50%</t>
  </si>
  <si>
    <t>7% Assurantie belasting:</t>
  </si>
  <si>
    <t>Totale naverrekening:</t>
  </si>
  <si>
    <t>Gemeentelijk Bezit:</t>
  </si>
  <si>
    <t>Schoolstraat 5</t>
  </si>
  <si>
    <t>6176 BZ</t>
  </si>
  <si>
    <t>MFC De Molenberg</t>
  </si>
  <si>
    <t>Molenstraat 158</t>
  </si>
  <si>
    <t>6191 KR</t>
  </si>
  <si>
    <t>Gymlokaal Proosdijveld (1/2 incl. btw - taxatie dec.08)</t>
  </si>
  <si>
    <t>Olterdissenstraat 3</t>
  </si>
  <si>
    <t>6191 BZ</t>
  </si>
  <si>
    <t>Molen St. Hubertus (excl.btw - taxatie dec18)</t>
  </si>
  <si>
    <t>Schimmerterweg 14</t>
  </si>
  <si>
    <t>6191 PV</t>
  </si>
  <si>
    <t>MFC Spaubeek incl. peuterspeelzaal en loods (incl. BTW - taxatie dec18)</t>
  </si>
  <si>
    <t>Musschenberg 101</t>
  </si>
  <si>
    <t>6176 BE</t>
  </si>
  <si>
    <t>Berging op begraafplaats(incl.BTW-taxatie dec18)</t>
  </si>
  <si>
    <t>Bosserveldlaan ongen.</t>
  </si>
  <si>
    <t>Brandweerkazerne + opslag + Stalling (excl.BTW-taxatie-dec18)</t>
  </si>
  <si>
    <t>De Haamen 3</t>
  </si>
  <si>
    <t>6191 HV</t>
  </si>
  <si>
    <t>Muziekschool (incl.BTW-taxatie-dec18)</t>
  </si>
  <si>
    <t>Dr. Stassenstraat 88</t>
  </si>
  <si>
    <t>6191 VP</t>
  </si>
  <si>
    <t>Sporthal incl. zwembad (incl.BTW-taxatie-dec18)+2e sporthal</t>
  </si>
  <si>
    <t>De Haamen 1-1a</t>
  </si>
  <si>
    <t>Buitenobjecten zoals fonteinen, monumenten (incl.BTW-Kunst taxatie dec18)</t>
  </si>
  <si>
    <t>Gemeentehuis (incl.BTW-taxatie-dec18)</t>
  </si>
  <si>
    <t>Raadhuisstraat 9</t>
  </si>
  <si>
    <t>6191 KA</t>
  </si>
  <si>
    <t>Gymzaal Klinkenberg (incl.BTW-taxatie-dec18)</t>
  </si>
  <si>
    <t>Op de Windhaspel 2</t>
  </si>
  <si>
    <t>6191 LC</t>
  </si>
  <si>
    <t>Gymzaal in gemeenschapshuis (incl.BTW-taxatie-dec18)</t>
  </si>
  <si>
    <t>Pastoor Lippertsplein 3</t>
  </si>
  <si>
    <t>6191 NZ</t>
  </si>
  <si>
    <t>Sportverenigingen (incl.BTW-taxatie-dec18)</t>
  </si>
  <si>
    <t>Schoolstraat 3A</t>
  </si>
  <si>
    <t>Gemeenschapshuis (excl.BTW-taxatie-dec18)</t>
  </si>
  <si>
    <t>Markt 6A</t>
  </si>
  <si>
    <t>6191 JG</t>
  </si>
  <si>
    <t>Gebouw speeltuin De Kabouter (excl.BTW-taxatie-dec18)</t>
  </si>
  <si>
    <t>Burgem.Eussenlaan ongenum.</t>
  </si>
  <si>
    <t>Gebouw Speeltuin De Speeltrein (excl.BTW-taxatie-dec18)</t>
  </si>
  <si>
    <t>Rooseveltlaan (Carmelflats)</t>
  </si>
  <si>
    <t>Opslag en wedstrijdsecretariaat AV Caesar (incl.BTW-taxatie-dec18)</t>
  </si>
  <si>
    <t>Bloote Weg 19</t>
  </si>
  <si>
    <t>6191 EM</t>
  </si>
  <si>
    <t>Schuilplaats/Opslag honk-/sofbalterrein Cheetahs (incl.BTW-taxatie-dec18)</t>
  </si>
  <si>
    <t>Bloote Weg 2</t>
  </si>
  <si>
    <t>6191 XB</t>
  </si>
  <si>
    <t>Kleed- en clubgebouw BRZ-VV Caesar(incl.BTW-taxatie-dec18)</t>
  </si>
  <si>
    <t>Bloote Weg 11</t>
  </si>
  <si>
    <t>Tribune VV Caesar (incl.BTW-taxatie-dec18)</t>
  </si>
  <si>
    <t>Hennekenshof</t>
  </si>
  <si>
    <t>Wolfeynde 6</t>
  </si>
  <si>
    <t>6191 EB</t>
  </si>
  <si>
    <t>Stal Schimmerterweg Schatting (WOZ waarde per 01jan18)</t>
  </si>
  <si>
    <t>Schimmerterweg1</t>
  </si>
  <si>
    <t>Fietsbrug</t>
  </si>
  <si>
    <t xml:space="preserve">ove de Europalaan </t>
  </si>
  <si>
    <t>Het Columbarium</t>
  </si>
  <si>
    <t>Bosserveldlaan 101</t>
  </si>
  <si>
    <t>6191 SL</t>
  </si>
  <si>
    <t>Nieuwe objecten</t>
  </si>
  <si>
    <t>Totaal Gemeentelijk Bezit:</t>
  </si>
  <si>
    <t>Cath. Labouchere, basisschool (incl. BTW - taxatie dec18)</t>
  </si>
  <si>
    <t>Minkelbergstraat 5</t>
  </si>
  <si>
    <t>6191 BJ</t>
  </si>
  <si>
    <t>OBS De Kring, basisschool (incl. BTW - taxatie dec18)</t>
  </si>
  <si>
    <t>Hubertusstraat 70</t>
  </si>
  <si>
    <t>6191 PD</t>
  </si>
  <si>
    <t>St. Martinus, basisschool (incl. BTW - taxatie dec18)</t>
  </si>
  <si>
    <t>Op de Windhaspel 4</t>
  </si>
  <si>
    <t>De Stegen 35 (incl.BTW-taxatie-dec18)</t>
  </si>
  <si>
    <t>Stegen 35</t>
  </si>
  <si>
    <t>6191 TR</t>
  </si>
  <si>
    <t>Basisschool Spaubeek (incl. BTW - taxatie dec18)</t>
  </si>
  <si>
    <t>Schoolstraat 3</t>
  </si>
  <si>
    <t>Bredeschool (incl. BTW - taxatie dec18)</t>
  </si>
  <si>
    <t>Beijensweide 19 Neerbeek</t>
  </si>
  <si>
    <t>6191 EK</t>
  </si>
  <si>
    <t>Bijzondere kosten</t>
  </si>
  <si>
    <t>Opruimingskosten</t>
  </si>
  <si>
    <t>Eindtotaal:</t>
  </si>
  <si>
    <t>**</t>
  </si>
  <si>
    <t>Instructies voor het bijwerken van dit bestand:</t>
  </si>
  <si>
    <t>Algemeen:</t>
  </si>
  <si>
    <t>In deze spreadsheet zijn alleen die kolommen zichtbaar gemaakt die voor u voor het bijwerken van belang zijn.</t>
  </si>
  <si>
    <t>De niet zichtbare kolommen zijn verborgen, omdat zich daarin rekenformules bevinden die niet mogen worden overschreven of gewist.</t>
  </si>
  <si>
    <t>De wijzigingen van de verzekerde waarden dienen handmatig uitsluitend en alleen in de kolommen L t/m N te worden aangebracht.</t>
  </si>
  <si>
    <t>Dat wordt dan uiteindelijk de stand per 31 december 2020</t>
  </si>
  <si>
    <t>Wijziging van bedragen op bestaande opbjecten</t>
  </si>
  <si>
    <t>Het reeds vermelde bedrag in de desbetreffende regel van kolom L t/m N waarnodig met het nieuwe bedrag overschrijven. (Alleen het getal invoeren)</t>
  </si>
  <si>
    <t>Afvoering van bestaande objecten:</t>
  </si>
  <si>
    <t>Het reeds vermelde bedrag in de desbetreffende regel van kolom L t/m N waar van toepassing SVP met het getal 0 overschrijven.</t>
  </si>
  <si>
    <t>Let op: Ofschoon het object moet worden afgevoerd dient de regel zelf nog te blijven staan i.v.m. de naverrekening</t>
  </si>
  <si>
    <t>Derhalve zoals vermeld alleen het verzekerde bedrag op 0 stellen. Meer niet! De regel zelf laten staan!</t>
  </si>
  <si>
    <t>Opvoering van nieuwe objecten</t>
  </si>
  <si>
    <t>Onder bijna iedere sectie zijn een aantal regels aangemaakt die met het "Nieuwe Objecten"begint.</t>
  </si>
  <si>
    <t>Neem zo'n regel. Vul de textuele omschrijvingen in in de kolommen A t/m D</t>
  </si>
  <si>
    <t>En vul dan in die regel de verzekerde waarden in in de kolommen L t/m N waar nodig</t>
  </si>
  <si>
    <t>Alle niet genoemde verborgen kolommen worden vanzelf op de achtergrond aangepast.</t>
  </si>
  <si>
    <t>Bestand d.d. 1 januari 2021</t>
  </si>
  <si>
    <t>1Overzicht Polisblad d.d. 1 januari 2021</t>
  </si>
  <si>
    <t>Gymlokaal Spaubeek (incl. btw - taxatie dec18)</t>
  </si>
  <si>
    <t>Counebrug</t>
  </si>
  <si>
    <t>Over de Molensteeg</t>
  </si>
  <si>
    <t>Sint Jansgeleen brug</t>
  </si>
  <si>
    <t>Over de Geleenbeek</t>
  </si>
  <si>
    <t>Markt 6</t>
  </si>
  <si>
    <t>Markt 6B</t>
  </si>
  <si>
    <t>BMV Spaubeek</t>
  </si>
  <si>
    <t>Musscheberg 30</t>
  </si>
  <si>
    <t>6176 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</si>
</sst>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0_);_(* \(#,##0.000\);_(* &quot;-&quot;??_);_(@_)"/>
    <numFmt numFmtId="165" formatCode="0.000"/>
    <numFmt numFmtId="166" formatCode="_([$€-2]\ * #,##0.00_);_([$€-2]\ * \(#,##0.00\);_([$€-2]\ * &quot;-&quot;??_);_(@_)"/>
    <numFmt numFmtId="167" formatCode="_-[$€-413]\ * #,##0.00_-;_-[$€-413]\ * #,##0.00\-;_-[$€-413]\ * &quot;-&quot;??_-;_-@_-"/>
    <numFmt numFmtId="168" formatCode="_ [$€-2]\ * #,##0.00_ ;_ [$€-2]\ * \-#,##0.00_ ;_ [$€-2]\ * &quot;-&quot;??_ ;_ @_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6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4"/>
      <color indexed="8"/>
      <name val="Arial"/>
      <family val="2"/>
    </font>
    <font>
      <b/>
      <i/>
      <sz val="12"/>
      <color indexed="8"/>
      <name val="Arial"/>
      <family val="2"/>
    </font>
    <font>
      <sz val="18"/>
      <color indexed="10"/>
      <name val="Univers (W1)"/>
    </font>
    <font>
      <b/>
      <i/>
      <sz val="16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2" fillId="0" borderId="0" xfId="0" applyFont="1" applyAlignment="1">
      <alignment vertical="top"/>
    </xf>
    <xf numFmtId="164" fontId="0" fillId="0" borderId="0" xfId="1" applyNumberFormat="1" applyFont="1" applyAlignment="1">
      <alignment vertical="top"/>
    </xf>
    <xf numFmtId="2" fontId="3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165" fontId="2" fillId="0" borderId="0" xfId="1" applyNumberFormat="1" applyFont="1" applyAlignment="1">
      <alignment horizontal="center" vertical="top"/>
    </xf>
    <xf numFmtId="2" fontId="4" fillId="0" borderId="0" xfId="0" applyNumberFormat="1" applyFont="1" applyAlignment="1">
      <alignment horizontal="left" vertical="top"/>
    </xf>
    <xf numFmtId="2" fontId="5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165" fontId="0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6" fontId="6" fillId="0" borderId="0" xfId="0" applyNumberFormat="1" applyFont="1" applyBorder="1" applyAlignment="1">
      <alignment vertical="top"/>
    </xf>
    <xf numFmtId="166" fontId="7" fillId="0" borderId="10" xfId="0" applyNumberFormat="1" applyFont="1" applyBorder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/>
    </xf>
    <xf numFmtId="165" fontId="0" fillId="0" borderId="0" xfId="1" applyNumberFormat="1" applyFont="1" applyFill="1" applyAlignment="1">
      <alignment horizontal="center" vertical="top"/>
    </xf>
    <xf numFmtId="2" fontId="3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166" fontId="0" fillId="0" borderId="0" xfId="0" applyNumberFormat="1" applyFill="1" applyAlignment="1">
      <alignment vertical="top"/>
    </xf>
    <xf numFmtId="166" fontId="7" fillId="0" borderId="0" xfId="0" applyNumberFormat="1" applyFont="1" applyBorder="1" applyAlignment="1">
      <alignment vertical="top"/>
    </xf>
    <xf numFmtId="2" fontId="5" fillId="0" borderId="0" xfId="0" applyNumberFormat="1" applyFont="1" applyFill="1" applyBorder="1" applyAlignment="1">
      <alignment horizontal="left" vertical="top"/>
    </xf>
    <xf numFmtId="166" fontId="7" fillId="0" borderId="11" xfId="0" applyNumberFormat="1" applyFont="1" applyBorder="1" applyAlignment="1">
      <alignment vertical="top"/>
    </xf>
    <xf numFmtId="2" fontId="8" fillId="3" borderId="12" xfId="0" applyNumberFormat="1" applyFont="1" applyFill="1" applyBorder="1" applyAlignment="1">
      <alignment horizontal="left" vertical="top"/>
    </xf>
    <xf numFmtId="2" fontId="8" fillId="3" borderId="13" xfId="0" applyNumberFormat="1" applyFont="1" applyFill="1" applyBorder="1" applyAlignment="1">
      <alignment horizontal="left" vertical="top"/>
    </xf>
    <xf numFmtId="2" fontId="8" fillId="3" borderId="14" xfId="0" applyNumberFormat="1" applyFont="1" applyFill="1" applyBorder="1" applyAlignment="1">
      <alignment horizontal="left" vertical="top"/>
    </xf>
    <xf numFmtId="2" fontId="8" fillId="0" borderId="0" xfId="0" applyNumberFormat="1" applyFont="1" applyAlignment="1">
      <alignment horizontal="left" vertical="top"/>
    </xf>
    <xf numFmtId="2" fontId="9" fillId="3" borderId="15" xfId="0" applyNumberFormat="1" applyFont="1" applyFill="1" applyBorder="1" applyAlignment="1">
      <alignment horizontal="left" vertical="top"/>
    </xf>
    <xf numFmtId="2" fontId="8" fillId="3" borderId="0" xfId="0" applyNumberFormat="1" applyFont="1" applyFill="1" applyBorder="1" applyAlignment="1">
      <alignment horizontal="left" vertical="top"/>
    </xf>
    <xf numFmtId="43" fontId="10" fillId="3" borderId="0" xfId="1" applyFont="1" applyFill="1"/>
    <xf numFmtId="2" fontId="8" fillId="3" borderId="16" xfId="0" applyNumberFormat="1" applyFont="1" applyFill="1" applyBorder="1" applyAlignment="1">
      <alignment horizontal="left" vertical="top"/>
    </xf>
    <xf numFmtId="2" fontId="9" fillId="3" borderId="0" xfId="0" applyNumberFormat="1" applyFont="1" applyFill="1" applyBorder="1" applyAlignment="1">
      <alignment horizontal="left" vertical="top"/>
    </xf>
    <xf numFmtId="2" fontId="9" fillId="3" borderId="16" xfId="0" applyNumberFormat="1" applyFont="1" applyFill="1" applyBorder="1" applyAlignment="1">
      <alignment horizontal="left" vertical="top"/>
    </xf>
    <xf numFmtId="2" fontId="9" fillId="0" borderId="0" xfId="0" applyNumberFormat="1" applyFont="1" applyAlignment="1">
      <alignment horizontal="left" vertical="top"/>
    </xf>
    <xf numFmtId="2" fontId="11" fillId="3" borderId="17" xfId="0" applyNumberFormat="1" applyFont="1" applyFill="1" applyBorder="1" applyAlignment="1">
      <alignment horizontal="left" vertical="top"/>
    </xf>
    <xf numFmtId="2" fontId="8" fillId="3" borderId="18" xfId="0" applyNumberFormat="1" applyFont="1" applyFill="1" applyBorder="1" applyAlignment="1">
      <alignment horizontal="left" vertical="top"/>
    </xf>
    <xf numFmtId="2" fontId="8" fillId="3" borderId="19" xfId="0" applyNumberFormat="1" applyFont="1" applyFill="1" applyBorder="1" applyAlignment="1">
      <alignment horizontal="left" vertical="top"/>
    </xf>
    <xf numFmtId="2" fontId="11" fillId="3" borderId="18" xfId="0" applyNumberFormat="1" applyFont="1" applyFill="1" applyBorder="1" applyAlignment="1">
      <alignment horizontal="left" vertical="top"/>
    </xf>
    <xf numFmtId="2" fontId="11" fillId="3" borderId="19" xfId="0" applyNumberFormat="1" applyFont="1" applyFill="1" applyBorder="1" applyAlignment="1">
      <alignment horizontal="left" vertical="top"/>
    </xf>
    <xf numFmtId="2" fontId="11" fillId="0" borderId="0" xfId="0" applyNumberFormat="1" applyFont="1" applyAlignment="1">
      <alignment horizontal="left" vertical="top"/>
    </xf>
    <xf numFmtId="1" fontId="12" fillId="4" borderId="20" xfId="0" applyNumberFormat="1" applyFont="1" applyFill="1" applyBorder="1" applyAlignment="1">
      <alignment horizontal="center" vertical="top" wrapText="1"/>
    </xf>
    <xf numFmtId="2" fontId="12" fillId="4" borderId="20" xfId="0" applyNumberFormat="1" applyFont="1" applyFill="1" applyBorder="1" applyAlignment="1">
      <alignment horizontal="left" vertical="top" wrapText="1"/>
    </xf>
    <xf numFmtId="2" fontId="12" fillId="0" borderId="0" xfId="0" applyNumberFormat="1" applyFont="1" applyAlignment="1">
      <alignment horizontal="left" vertical="top"/>
    </xf>
    <xf numFmtId="2" fontId="12" fillId="3" borderId="23" xfId="0" applyNumberFormat="1" applyFont="1" applyFill="1" applyBorder="1" applyAlignment="1">
      <alignment horizontal="center" vertical="top" wrapText="1"/>
    </xf>
    <xf numFmtId="2" fontId="12" fillId="3" borderId="23" xfId="0" applyNumberFormat="1" applyFont="1" applyFill="1" applyBorder="1" applyAlignment="1">
      <alignment vertical="top" wrapText="1"/>
    </xf>
    <xf numFmtId="2" fontId="12" fillId="3" borderId="24" xfId="0" applyNumberFormat="1" applyFont="1" applyFill="1" applyBorder="1" applyAlignment="1">
      <alignment vertical="top" wrapText="1"/>
    </xf>
    <xf numFmtId="2" fontId="12" fillId="3" borderId="25" xfId="0" applyNumberFormat="1" applyFont="1" applyFill="1" applyBorder="1" applyAlignment="1">
      <alignment vertical="top" wrapText="1"/>
    </xf>
    <xf numFmtId="2" fontId="12" fillId="0" borderId="25" xfId="0" applyNumberFormat="1" applyFont="1" applyBorder="1" applyAlignment="1">
      <alignment vertical="top" wrapText="1"/>
    </xf>
    <xf numFmtId="2" fontId="12" fillId="0" borderId="23" xfId="0" applyNumberFormat="1" applyFont="1" applyBorder="1" applyAlignment="1">
      <alignment vertical="top" wrapText="1"/>
    </xf>
    <xf numFmtId="2" fontId="12" fillId="0" borderId="24" xfId="0" applyNumberFormat="1" applyFont="1" applyBorder="1" applyAlignment="1">
      <alignment vertical="top" wrapText="1"/>
    </xf>
    <xf numFmtId="2" fontId="12" fillId="0" borderId="23" xfId="0" quotePrefix="1" applyNumberFormat="1" applyFont="1" applyBorder="1" applyAlignment="1">
      <alignment vertical="top" wrapText="1"/>
    </xf>
    <xf numFmtId="2" fontId="12" fillId="0" borderId="0" xfId="0" applyNumberFormat="1" applyFont="1" applyAlignment="1">
      <alignment vertical="top" wrapText="1"/>
    </xf>
    <xf numFmtId="2" fontId="12" fillId="0" borderId="26" xfId="0" applyNumberFormat="1" applyFont="1" applyBorder="1" applyAlignment="1">
      <alignment horizontal="left" vertical="top"/>
    </xf>
    <xf numFmtId="2" fontId="12" fillId="0" borderId="5" xfId="0" applyNumberFormat="1" applyFont="1" applyBorder="1" applyAlignment="1">
      <alignment horizontal="left" vertical="top"/>
    </xf>
    <xf numFmtId="2" fontId="12" fillId="0" borderId="27" xfId="0" applyNumberFormat="1" applyFont="1" applyBorder="1" applyAlignment="1">
      <alignment horizontal="left" vertical="top"/>
    </xf>
    <xf numFmtId="2" fontId="12" fillId="0" borderId="5" xfId="0" quotePrefix="1" applyNumberFormat="1" applyFont="1" applyBorder="1" applyAlignment="1">
      <alignment horizontal="left" vertical="top"/>
    </xf>
    <xf numFmtId="2" fontId="12" fillId="0" borderId="28" xfId="0" applyNumberFormat="1" applyFont="1" applyBorder="1" applyAlignment="1" applyProtection="1">
      <alignment horizontal="left" vertical="top"/>
      <protection locked="0"/>
    </xf>
    <xf numFmtId="2" fontId="12" fillId="0" borderId="5" xfId="0" applyNumberFormat="1" applyFont="1" applyBorder="1" applyAlignment="1" applyProtection="1">
      <alignment horizontal="left" vertical="top"/>
      <protection locked="0"/>
    </xf>
    <xf numFmtId="2" fontId="12" fillId="0" borderId="27" xfId="0" applyNumberFormat="1" applyFont="1" applyBorder="1" applyAlignment="1" applyProtection="1">
      <alignment horizontal="left" vertical="top"/>
      <protection locked="0"/>
    </xf>
    <xf numFmtId="2" fontId="12" fillId="0" borderId="26" xfId="0" applyNumberFormat="1" applyFont="1" applyBorder="1" applyAlignment="1" applyProtection="1">
      <alignment horizontal="left" vertical="top"/>
      <protection locked="0"/>
    </xf>
    <xf numFmtId="2" fontId="12" fillId="0" borderId="5" xfId="0" quotePrefix="1" applyNumberFormat="1" applyFont="1" applyBorder="1" applyAlignment="1" applyProtection="1">
      <alignment horizontal="left" vertical="top"/>
      <protection locked="0"/>
    </xf>
    <xf numFmtId="1" fontId="14" fillId="0" borderId="5" xfId="0" applyNumberFormat="1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vertical="top" wrapText="1"/>
      <protection locked="0"/>
    </xf>
    <xf numFmtId="0" fontId="14" fillId="0" borderId="27" xfId="0" applyFont="1" applyBorder="1" applyAlignment="1" applyProtection="1">
      <alignment vertical="top" wrapText="1"/>
      <protection locked="0"/>
    </xf>
    <xf numFmtId="167" fontId="14" fillId="0" borderId="26" xfId="0" applyNumberFormat="1" applyFont="1" applyBorder="1" applyAlignment="1" applyProtection="1">
      <alignment vertical="top"/>
      <protection locked="0"/>
    </xf>
    <xf numFmtId="166" fontId="14" fillId="0" borderId="5" xfId="0" applyNumberFormat="1" applyFont="1" applyBorder="1" applyAlignment="1" applyProtection="1">
      <alignment vertical="top"/>
      <protection locked="0"/>
    </xf>
    <xf numFmtId="166" fontId="14" fillId="0" borderId="27" xfId="0" applyNumberFormat="1" applyFont="1" applyBorder="1" applyAlignment="1" applyProtection="1">
      <alignment vertical="top"/>
      <protection locked="0"/>
    </xf>
    <xf numFmtId="166" fontId="14" fillId="0" borderId="5" xfId="0" applyNumberFormat="1" applyFont="1" applyBorder="1" applyAlignment="1">
      <alignment vertical="top"/>
    </xf>
    <xf numFmtId="166" fontId="14" fillId="0" borderId="27" xfId="0" applyNumberFormat="1" applyFont="1" applyBorder="1" applyAlignment="1">
      <alignment vertical="top"/>
    </xf>
    <xf numFmtId="166" fontId="14" fillId="0" borderId="26" xfId="0" applyNumberFormat="1" applyFont="1" applyBorder="1" applyAlignment="1">
      <alignment vertical="top"/>
    </xf>
    <xf numFmtId="39" fontId="14" fillId="0" borderId="5" xfId="1" applyNumberFormat="1" applyFont="1" applyBorder="1" applyAlignment="1">
      <alignment horizontal="center" vertical="top"/>
    </xf>
    <xf numFmtId="0" fontId="14" fillId="0" borderId="0" xfId="0" applyFont="1" applyAlignment="1">
      <alignment vertical="top"/>
    </xf>
    <xf numFmtId="166" fontId="14" fillId="0" borderId="26" xfId="0" applyNumberFormat="1" applyFont="1" applyBorder="1" applyAlignment="1" applyProtection="1">
      <alignment vertical="top"/>
      <protection locked="0"/>
    </xf>
    <xf numFmtId="1" fontId="12" fillId="0" borderId="29" xfId="0" applyNumberFormat="1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166" fontId="13" fillId="0" borderId="31" xfId="0" applyNumberFormat="1" applyFont="1" applyBorder="1" applyAlignment="1">
      <alignment horizontal="left" vertical="top"/>
    </xf>
    <xf numFmtId="166" fontId="13" fillId="0" borderId="29" xfId="0" applyNumberFormat="1" applyFont="1" applyBorder="1" applyAlignment="1">
      <alignment horizontal="left" vertical="top"/>
    </xf>
    <xf numFmtId="166" fontId="13" fillId="0" borderId="30" xfId="0" applyNumberFormat="1" applyFont="1" applyBorder="1" applyAlignment="1">
      <alignment horizontal="left" vertical="top"/>
    </xf>
    <xf numFmtId="166" fontId="12" fillId="0" borderId="31" xfId="0" applyNumberFormat="1" applyFont="1" applyBorder="1" applyAlignment="1">
      <alignment horizontal="left" vertical="top"/>
    </xf>
    <xf numFmtId="166" fontId="12" fillId="0" borderId="29" xfId="0" applyNumberFormat="1" applyFont="1" applyBorder="1" applyAlignment="1">
      <alignment horizontal="left" vertical="top"/>
    </xf>
    <xf numFmtId="166" fontId="12" fillId="0" borderId="30" xfId="0" applyNumberFormat="1" applyFont="1" applyBorder="1" applyAlignment="1">
      <alignment horizontal="left" vertical="top"/>
    </xf>
    <xf numFmtId="167" fontId="12" fillId="0" borderId="29" xfId="0" applyNumberFormat="1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vertical="top" wrapText="1"/>
    </xf>
    <xf numFmtId="0" fontId="14" fillId="0" borderId="27" xfId="0" applyFont="1" applyBorder="1" applyAlignment="1">
      <alignment vertical="top" wrapText="1"/>
    </xf>
    <xf numFmtId="0" fontId="12" fillId="0" borderId="5" xfId="0" applyFont="1" applyBorder="1" applyAlignment="1" applyProtection="1">
      <alignment horizontal="left" vertical="top" wrapText="1"/>
      <protection locked="0"/>
    </xf>
    <xf numFmtId="1" fontId="12" fillId="0" borderId="0" xfId="0" applyNumberFormat="1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166" fontId="12" fillId="0" borderId="0" xfId="0" applyNumberFormat="1" applyFont="1" applyBorder="1" applyAlignment="1">
      <alignment horizontal="left" vertical="top"/>
    </xf>
    <xf numFmtId="1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166" fontId="14" fillId="0" borderId="0" xfId="0" applyNumberFormat="1" applyFont="1" applyAlignment="1">
      <alignment vertical="top"/>
    </xf>
    <xf numFmtId="39" fontId="14" fillId="0" borderId="0" xfId="1" applyNumberFormat="1" applyFont="1" applyAlignment="1">
      <alignment horizontal="center" vertical="top"/>
    </xf>
    <xf numFmtId="1" fontId="15" fillId="0" borderId="0" xfId="0" applyNumberFormat="1" applyFont="1" applyFill="1" applyAlignment="1">
      <alignment horizontal="left"/>
    </xf>
    <xf numFmtId="1" fontId="16" fillId="0" borderId="0" xfId="0" applyNumberFormat="1" applyFont="1" applyFill="1" applyAlignment="1">
      <alignment horizontal="left"/>
    </xf>
    <xf numFmtId="1" fontId="17" fillId="0" borderId="0" xfId="0" applyNumberFormat="1" applyFont="1" applyFill="1" applyAlignment="1">
      <alignment horizontal="left"/>
    </xf>
    <xf numFmtId="1" fontId="18" fillId="0" borderId="0" xfId="0" applyNumberFormat="1" applyFont="1" applyFill="1" applyAlignment="1">
      <alignment horizontal="left"/>
    </xf>
    <xf numFmtId="1" fontId="19" fillId="0" borderId="0" xfId="0" applyNumberFormat="1" applyFont="1" applyFill="1" applyAlignment="1">
      <alignment horizontal="left"/>
    </xf>
    <xf numFmtId="1" fontId="20" fillId="0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/>
    </xf>
    <xf numFmtId="168" fontId="0" fillId="0" borderId="0" xfId="0" applyNumberFormat="1" applyAlignment="1">
      <alignment vertical="top"/>
    </xf>
    <xf numFmtId="166" fontId="14" fillId="8" borderId="5" xfId="0" applyNumberFormat="1" applyFont="1" applyFill="1" applyBorder="1" applyAlignment="1" applyProtection="1">
      <alignment vertical="top"/>
      <protection locked="0"/>
    </xf>
    <xf numFmtId="166" fontId="14" fillId="0" borderId="5" xfId="0" applyNumberFormat="1" applyFont="1" applyFill="1" applyBorder="1" applyAlignment="1" applyProtection="1">
      <alignment vertical="top"/>
      <protection locked="0"/>
    </xf>
    <xf numFmtId="1" fontId="14" fillId="8" borderId="5" xfId="0" applyNumberFormat="1" applyFont="1" applyFill="1" applyBorder="1" applyAlignment="1" applyProtection="1">
      <alignment horizontal="center" vertical="top" wrapText="1"/>
      <protection locked="0"/>
    </xf>
    <xf numFmtId="0" fontId="14" fillId="8" borderId="5" xfId="0" applyFont="1" applyFill="1" applyBorder="1" applyAlignment="1" applyProtection="1">
      <alignment vertical="top" wrapText="1"/>
      <protection locked="0"/>
    </xf>
    <xf numFmtId="0" fontId="14" fillId="8" borderId="27" xfId="0" applyFont="1" applyFill="1" applyBorder="1" applyAlignment="1" applyProtection="1">
      <alignment vertical="top" wrapText="1"/>
      <protection locked="0"/>
    </xf>
    <xf numFmtId="166" fontId="14" fillId="8" borderId="26" xfId="0" applyNumberFormat="1" applyFont="1" applyFill="1" applyBorder="1" applyAlignment="1" applyProtection="1">
      <alignment vertical="top"/>
      <protection locked="0"/>
    </xf>
    <xf numFmtId="166" fontId="14" fillId="8" borderId="27" xfId="0" applyNumberFormat="1" applyFont="1" applyFill="1" applyBorder="1" applyAlignment="1" applyProtection="1">
      <alignment vertical="top"/>
      <protection locked="0"/>
    </xf>
    <xf numFmtId="2" fontId="12" fillId="4" borderId="21" xfId="0" applyNumberFormat="1" applyFont="1" applyFill="1" applyBorder="1" applyAlignment="1">
      <alignment horizontal="center" vertical="top"/>
    </xf>
    <xf numFmtId="2" fontId="12" fillId="4" borderId="20" xfId="0" applyNumberFormat="1" applyFont="1" applyFill="1" applyBorder="1" applyAlignment="1">
      <alignment horizontal="center" vertical="top"/>
    </xf>
    <xf numFmtId="2" fontId="12" fillId="4" borderId="22" xfId="0" applyNumberFormat="1" applyFont="1" applyFill="1" applyBorder="1" applyAlignment="1">
      <alignment horizontal="center" vertical="top"/>
    </xf>
    <xf numFmtId="2" fontId="13" fillId="5" borderId="21" xfId="0" applyNumberFormat="1" applyFont="1" applyFill="1" applyBorder="1" applyAlignment="1">
      <alignment horizontal="center" vertical="top"/>
    </xf>
    <xf numFmtId="2" fontId="13" fillId="5" borderId="20" xfId="0" applyNumberFormat="1" applyFont="1" applyFill="1" applyBorder="1" applyAlignment="1">
      <alignment horizontal="center" vertical="top"/>
    </xf>
    <xf numFmtId="2" fontId="13" fillId="5" borderId="22" xfId="0" applyNumberFormat="1" applyFont="1" applyFill="1" applyBorder="1" applyAlignment="1">
      <alignment horizontal="center" vertical="top"/>
    </xf>
    <xf numFmtId="2" fontId="13" fillId="4" borderId="20" xfId="0" applyNumberFormat="1" applyFont="1" applyFill="1" applyBorder="1" applyAlignment="1">
      <alignment horizontal="center" vertical="top"/>
    </xf>
    <xf numFmtId="2" fontId="12" fillId="6" borderId="21" xfId="0" applyNumberFormat="1" applyFont="1" applyFill="1" applyBorder="1" applyAlignment="1">
      <alignment horizontal="center" vertical="top"/>
    </xf>
    <xf numFmtId="2" fontId="12" fillId="6" borderId="20" xfId="0" applyNumberFormat="1" applyFont="1" applyFill="1" applyBorder="1" applyAlignment="1">
      <alignment horizontal="center" vertical="top"/>
    </xf>
    <xf numFmtId="2" fontId="12" fillId="6" borderId="22" xfId="0" applyNumberFormat="1" applyFont="1" applyFill="1" applyBorder="1" applyAlignment="1">
      <alignment horizontal="center" vertical="top"/>
    </xf>
    <xf numFmtId="2" fontId="12" fillId="7" borderId="21" xfId="0" applyNumberFormat="1" applyFont="1" applyFill="1" applyBorder="1" applyAlignment="1">
      <alignment horizontal="center" vertical="top"/>
    </xf>
    <xf numFmtId="2" fontId="12" fillId="7" borderId="20" xfId="0" applyNumberFormat="1" applyFont="1" applyFill="1" applyBorder="1" applyAlignment="1">
      <alignment horizontal="center" vertical="top"/>
    </xf>
    <xf numFmtId="2" fontId="12" fillId="7" borderId="22" xfId="0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itrixFolders\Desktop\B0100093025%20specificatie%20Vervangende%20polis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"/>
      <sheetName val="Polisblad"/>
      <sheetName val="Bestand dd 1 januari 2020"/>
    </sheetNames>
    <sheetDataSet>
      <sheetData sheetId="0" refreshError="1">
        <row r="3">
          <cell r="B3">
            <v>108</v>
          </cell>
        </row>
        <row r="4">
          <cell r="B4">
            <v>105</v>
          </cell>
        </row>
        <row r="5">
          <cell r="B5">
            <v>108</v>
          </cell>
        </row>
        <row r="6">
          <cell r="B6">
            <v>105</v>
          </cell>
        </row>
        <row r="8">
          <cell r="B8" t="str">
            <v xml:space="preserve"> </v>
          </cell>
        </row>
        <row r="11">
          <cell r="B11">
            <v>0.6</v>
          </cell>
        </row>
        <row r="12">
          <cell r="B12">
            <v>0.6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2C92-EED5-4137-8C85-D7E7417E965A}">
  <dimension ref="A2:D13"/>
  <sheetViews>
    <sheetView workbookViewId="0">
      <selection activeCell="C2" sqref="C2"/>
    </sheetView>
  </sheetViews>
  <sheetFormatPr defaultRowHeight="14.4"/>
  <cols>
    <col min="1" max="1" width="23.6640625" customWidth="1"/>
  </cols>
  <sheetData>
    <row r="2" spans="1:4" ht="15" thickBot="1">
      <c r="A2" s="1"/>
      <c r="B2" s="1"/>
      <c r="C2" s="1"/>
      <c r="D2" s="1"/>
    </row>
    <row r="3" spans="1:4">
      <c r="A3" s="2" t="s">
        <v>0</v>
      </c>
      <c r="B3" s="3"/>
      <c r="C3" s="4" t="s">
        <v>1</v>
      </c>
      <c r="D3" s="1"/>
    </row>
    <row r="4" spans="1:4">
      <c r="A4" s="5" t="s">
        <v>2</v>
      </c>
      <c r="B4" s="6">
        <v>108</v>
      </c>
      <c r="C4" s="7">
        <v>2021</v>
      </c>
      <c r="D4" s="1"/>
    </row>
    <row r="5" spans="1:4">
      <c r="A5" s="5" t="s">
        <v>3</v>
      </c>
      <c r="B5" s="6">
        <v>105</v>
      </c>
      <c r="C5" s="7">
        <v>2020</v>
      </c>
      <c r="D5" s="1"/>
    </row>
    <row r="6" spans="1:4">
      <c r="A6" s="5" t="s">
        <v>4</v>
      </c>
      <c r="B6" s="6">
        <v>103.5</v>
      </c>
      <c r="C6" s="7">
        <v>2021</v>
      </c>
      <c r="D6" s="1"/>
    </row>
    <row r="7" spans="1:4" ht="15" thickBot="1">
      <c r="A7" s="8" t="s">
        <v>5</v>
      </c>
      <c r="B7" s="9">
        <v>101.6</v>
      </c>
      <c r="C7" s="10">
        <v>2020</v>
      </c>
      <c r="D7" s="1"/>
    </row>
    <row r="8" spans="1:4">
      <c r="A8" s="1"/>
      <c r="B8" s="1"/>
      <c r="C8" s="1"/>
      <c r="D8" s="1"/>
    </row>
    <row r="9" spans="1:4">
      <c r="A9" s="11" t="s">
        <v>6</v>
      </c>
      <c r="B9" s="12" t="s">
        <v>7</v>
      </c>
      <c r="C9" s="1"/>
      <c r="D9" s="1"/>
    </row>
    <row r="10" spans="1:4" ht="15" thickBot="1">
      <c r="A10" s="1"/>
      <c r="B10" s="1"/>
      <c r="C10" s="1"/>
      <c r="D10" s="1"/>
    </row>
    <row r="11" spans="1:4">
      <c r="A11" s="3" t="s">
        <v>8</v>
      </c>
      <c r="B11" s="1"/>
      <c r="C11" s="1"/>
      <c r="D11" s="1" t="s">
        <v>9</v>
      </c>
    </row>
    <row r="12" spans="1:4">
      <c r="A12" s="1" t="s">
        <v>10</v>
      </c>
      <c r="B12" s="1">
        <v>0.6</v>
      </c>
      <c r="C12" s="1"/>
      <c r="D12" s="1" t="s">
        <v>10</v>
      </c>
    </row>
    <row r="13" spans="1:4">
      <c r="A13" s="1" t="s">
        <v>11</v>
      </c>
      <c r="B13" s="1">
        <v>0.6</v>
      </c>
      <c r="C13" s="1"/>
      <c r="D13" s="1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C11A-D336-431B-8688-CC799F748152}">
  <dimension ref="A1:E23"/>
  <sheetViews>
    <sheetView workbookViewId="0">
      <selection activeCell="C1" sqref="C1"/>
    </sheetView>
  </sheetViews>
  <sheetFormatPr defaultRowHeight="14.4"/>
  <cols>
    <col min="1" max="1" width="18.6640625" customWidth="1"/>
    <col min="2" max="2" width="17.5546875" customWidth="1"/>
    <col min="3" max="3" width="19.33203125" customWidth="1"/>
    <col min="4" max="4" width="12.44140625" customWidth="1"/>
    <col min="5" max="5" width="13.6640625" customWidth="1"/>
  </cols>
  <sheetData>
    <row r="1" spans="1:5" ht="17.399999999999999">
      <c r="A1" s="13" t="s">
        <v>150</v>
      </c>
      <c r="B1" s="14"/>
      <c r="C1" s="14"/>
      <c r="D1" s="15"/>
      <c r="E1" s="14"/>
    </row>
    <row r="2" spans="1:5" ht="15.6">
      <c r="A2" s="16" t="e">
        <f>#REF!</f>
        <v>#REF!</v>
      </c>
      <c r="B2" s="14"/>
      <c r="C2" s="14"/>
      <c r="D2" s="15"/>
      <c r="E2" s="14"/>
    </row>
    <row r="3" spans="1:5" ht="20.399999999999999">
      <c r="A3" s="17" t="e">
        <f>#REF!</f>
        <v>#REF!</v>
      </c>
      <c r="B3" s="14"/>
      <c r="C3" s="14"/>
      <c r="D3" s="15"/>
      <c r="E3" s="14"/>
    </row>
    <row r="4" spans="1:5">
      <c r="A4" s="18"/>
      <c r="B4" s="18"/>
      <c r="C4" s="18"/>
      <c r="D4" s="19"/>
      <c r="E4" s="18"/>
    </row>
    <row r="5" spans="1:5">
      <c r="A5" s="18"/>
      <c r="B5" s="18"/>
      <c r="C5" s="18"/>
      <c r="D5" s="19"/>
      <c r="E5" s="18"/>
    </row>
    <row r="6" spans="1:5">
      <c r="A6" s="20" t="s">
        <v>12</v>
      </c>
      <c r="B6" s="11" t="s">
        <v>13</v>
      </c>
      <c r="C6" s="11" t="s">
        <v>14</v>
      </c>
      <c r="D6" s="15" t="s">
        <v>15</v>
      </c>
      <c r="E6" s="11" t="s">
        <v>16</v>
      </c>
    </row>
    <row r="7" spans="1:5">
      <c r="A7" s="21">
        <v>1</v>
      </c>
      <c r="B7" s="1" t="s">
        <v>17</v>
      </c>
      <c r="C7" s="22">
        <v>56255000</v>
      </c>
      <c r="D7" s="19">
        <f>premieGM</f>
        <v>0.6</v>
      </c>
      <c r="E7" s="22">
        <f>ROUND(C7*D7/1000,2)</f>
        <v>33753</v>
      </c>
    </row>
    <row r="8" spans="1:5">
      <c r="A8" s="21">
        <v>2</v>
      </c>
      <c r="B8" s="1" t="s">
        <v>18</v>
      </c>
      <c r="C8" s="22">
        <v>29768000</v>
      </c>
      <c r="D8" s="19">
        <f>premieOW</f>
        <v>0.6</v>
      </c>
      <c r="E8" s="22">
        <f>ROUND(C8*D8/1000,2)</f>
        <v>17860.8</v>
      </c>
    </row>
    <row r="9" spans="1:5" ht="15" thickBot="1">
      <c r="A9" s="21"/>
      <c r="B9" s="1" t="s">
        <v>19</v>
      </c>
      <c r="C9" s="23">
        <f>SUM(C7:C8)</f>
        <v>86023000</v>
      </c>
      <c r="D9" s="19"/>
      <c r="E9" s="23">
        <f>SUM(E7:E8)</f>
        <v>51613.8</v>
      </c>
    </row>
    <row r="10" spans="1:5" ht="15" thickTop="1">
      <c r="A10" s="21"/>
      <c r="B10" s="1"/>
      <c r="C10" s="1"/>
      <c r="D10" s="19"/>
      <c r="E10" s="1"/>
    </row>
    <row r="11" spans="1:5">
      <c r="A11" s="21"/>
      <c r="B11" s="1"/>
      <c r="C11" s="1"/>
      <c r="D11" s="19"/>
      <c r="E11" s="1"/>
    </row>
    <row r="12" spans="1:5">
      <c r="A12" s="21"/>
      <c r="B12" s="1" t="s">
        <v>20</v>
      </c>
      <c r="C12" s="22" t="e">
        <f>#REF!</f>
        <v>#REF!</v>
      </c>
      <c r="D12" s="19"/>
      <c r="E12" s="1"/>
    </row>
    <row r="13" spans="1:5">
      <c r="A13" s="21"/>
      <c r="B13" s="1" t="s">
        <v>21</v>
      </c>
      <c r="C13" s="22" t="e">
        <f>cad</f>
        <v>#REF!</v>
      </c>
      <c r="D13" s="19"/>
      <c r="E13" s="1"/>
    </row>
    <row r="14" spans="1:5">
      <c r="A14" s="21"/>
      <c r="B14" s="1" t="s">
        <v>22</v>
      </c>
      <c r="C14" s="22">
        <v>2327000</v>
      </c>
      <c r="D14" s="19"/>
      <c r="E14" s="1"/>
    </row>
    <row r="15" spans="1:5" ht="15" thickBot="1">
      <c r="A15" s="21"/>
      <c r="B15" s="1" t="s">
        <v>23</v>
      </c>
      <c r="C15" s="23" t="e">
        <f>SUM(C12:C14)</f>
        <v>#REF!</v>
      </c>
      <c r="D15" s="19"/>
      <c r="E15" s="114"/>
    </row>
    <row r="16" spans="1:5" ht="15" thickTop="1">
      <c r="A16" s="21"/>
      <c r="B16" s="1"/>
      <c r="C16" s="1"/>
      <c r="D16" s="19"/>
      <c r="E16" s="1"/>
    </row>
    <row r="17" spans="1:5">
      <c r="A17" s="24"/>
      <c r="B17" s="25"/>
      <c r="C17" s="25"/>
      <c r="D17" s="26"/>
      <c r="E17" s="25"/>
    </row>
    <row r="18" spans="1:5" ht="17.399999999999999">
      <c r="A18" s="27"/>
      <c r="B18" s="25"/>
      <c r="C18" s="25"/>
      <c r="D18" s="26"/>
      <c r="E18" s="25"/>
    </row>
    <row r="19" spans="1:5" ht="15.6">
      <c r="A19" s="28"/>
      <c r="B19" s="29"/>
      <c r="C19" s="30"/>
      <c r="D19" s="26"/>
      <c r="E19" s="31"/>
    </row>
    <row r="20" spans="1:5" ht="20.399999999999999">
      <c r="A20" s="32"/>
      <c r="B20" s="25"/>
      <c r="C20" s="25"/>
      <c r="D20" s="26"/>
      <c r="E20" s="25"/>
    </row>
    <row r="21" spans="1:5" ht="15" thickBot="1">
      <c r="A21" s="21"/>
      <c r="B21" s="1"/>
      <c r="C21" s="1"/>
      <c r="D21" s="19"/>
      <c r="E21" s="33"/>
    </row>
    <row r="22" spans="1:5" ht="15" thickTop="1">
      <c r="A22" s="21"/>
      <c r="B22" s="1"/>
      <c r="C22" s="1"/>
      <c r="D22" s="19"/>
      <c r="E22" s="1"/>
    </row>
    <row r="23" spans="1:5">
      <c r="A23" s="21"/>
      <c r="B23" s="1"/>
      <c r="C23" s="1"/>
      <c r="D23" s="19"/>
      <c r="E2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C8ED-9FCC-413B-A7C7-828286690400}">
  <dimension ref="A1:AK118"/>
  <sheetViews>
    <sheetView tabSelected="1" topLeftCell="A16" workbookViewId="0">
      <selection activeCell="G24" sqref="G24"/>
    </sheetView>
  </sheetViews>
  <sheetFormatPr defaultColWidth="15.33203125" defaultRowHeight="11.4"/>
  <cols>
    <col min="1" max="1" width="8.33203125" style="102" customWidth="1"/>
    <col min="2" max="2" width="38.33203125" style="103" bestFit="1" customWidth="1"/>
    <col min="3" max="3" width="25.6640625" style="103" customWidth="1"/>
    <col min="4" max="4" width="16.33203125" style="103" customWidth="1"/>
    <col min="5" max="5" width="16.6640625" style="104" customWidth="1"/>
    <col min="6" max="6" width="19.109375" style="104" customWidth="1"/>
    <col min="7" max="7" width="13.33203125" style="104" customWidth="1"/>
    <col min="8" max="8" width="18.88671875" style="104" customWidth="1"/>
    <col min="9" max="9" width="12.33203125" style="105" customWidth="1"/>
    <col min="10" max="10" width="11.6640625" style="105" customWidth="1"/>
    <col min="11" max="11" width="15.33203125" style="104" customWidth="1"/>
    <col min="12" max="12" width="22.33203125" style="82" hidden="1" customWidth="1"/>
    <col min="13" max="13" width="18.33203125" style="82" hidden="1" customWidth="1"/>
    <col min="14" max="14" width="0" style="82" hidden="1" customWidth="1"/>
    <col min="15" max="15" width="17.33203125" style="82" hidden="1" customWidth="1"/>
    <col min="16" max="18" width="0" style="82" hidden="1" customWidth="1"/>
    <col min="19" max="19" width="19.88671875" style="82" hidden="1" customWidth="1"/>
    <col min="20" max="20" width="15.33203125" style="82" hidden="1" customWidth="1"/>
    <col min="21" max="21" width="15.88671875" style="82" hidden="1" customWidth="1"/>
    <col min="22" max="22" width="21.33203125" style="82" hidden="1" customWidth="1"/>
    <col min="23" max="24" width="14.88671875" style="82" hidden="1" customWidth="1"/>
    <col min="25" max="25" width="11.6640625" style="82" hidden="1" customWidth="1"/>
    <col min="26" max="37" width="15.33203125" style="82" hidden="1" customWidth="1"/>
    <col min="38" max="38" width="15.33203125" style="82" customWidth="1"/>
    <col min="39" max="16384" width="15.33203125" style="82"/>
  </cols>
  <sheetData>
    <row r="1" spans="1:37" s="37" customFormat="1" ht="18" thickTop="1">
      <c r="A1" s="34" t="s">
        <v>149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5"/>
      <c r="P1" s="35"/>
      <c r="Q1" s="35"/>
      <c r="R1" s="36"/>
      <c r="S1" s="34"/>
      <c r="T1" s="35"/>
      <c r="U1" s="35"/>
      <c r="V1" s="35"/>
      <c r="W1" s="35"/>
      <c r="X1" s="35"/>
      <c r="Y1" s="35"/>
      <c r="Z1" s="36"/>
      <c r="AA1" s="34"/>
      <c r="AB1" s="35"/>
      <c r="AC1" s="35"/>
      <c r="AD1" s="36"/>
      <c r="AE1" s="34"/>
      <c r="AF1" s="35"/>
      <c r="AG1" s="35"/>
      <c r="AH1" s="35"/>
      <c r="AI1" s="35"/>
      <c r="AJ1" s="35"/>
      <c r="AK1" s="36"/>
    </row>
    <row r="2" spans="1:37" s="44" customFormat="1" ht="22.8">
      <c r="A2" s="38" t="s">
        <v>24</v>
      </c>
      <c r="B2" s="39"/>
      <c r="C2" s="39"/>
      <c r="D2" s="40" t="s">
        <v>7</v>
      </c>
      <c r="E2" s="39"/>
      <c r="F2" s="39"/>
      <c r="G2" s="39"/>
      <c r="H2" s="39"/>
      <c r="I2" s="39"/>
      <c r="J2" s="39"/>
      <c r="K2" s="41"/>
      <c r="L2" s="38"/>
      <c r="M2" s="42"/>
      <c r="N2" s="42"/>
      <c r="O2" s="42"/>
      <c r="P2" s="42"/>
      <c r="Q2" s="42"/>
      <c r="R2" s="43"/>
      <c r="S2" s="38" t="s">
        <v>25</v>
      </c>
      <c r="T2" s="42"/>
      <c r="U2" s="42"/>
      <c r="V2" s="42"/>
      <c r="W2" s="42"/>
      <c r="X2" s="42"/>
      <c r="Y2" s="42"/>
      <c r="Z2" s="43"/>
      <c r="AA2" s="38"/>
      <c r="AB2" s="42"/>
      <c r="AC2" s="42"/>
      <c r="AD2" s="43"/>
      <c r="AE2" s="38"/>
      <c r="AF2" s="42"/>
      <c r="AG2" s="42"/>
      <c r="AH2" s="42"/>
      <c r="AI2" s="42"/>
      <c r="AJ2" s="42"/>
      <c r="AK2" s="43"/>
    </row>
    <row r="3" spans="1:37" s="50" customFormat="1" ht="20.399999999999999">
      <c r="A3" s="45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7"/>
      <c r="L3" s="45"/>
      <c r="M3" s="48"/>
      <c r="N3" s="48"/>
      <c r="O3" s="48"/>
      <c r="P3" s="48"/>
      <c r="Q3" s="48"/>
      <c r="R3" s="49"/>
      <c r="S3" s="45"/>
      <c r="T3" s="48"/>
      <c r="U3" s="48"/>
      <c r="V3" s="48"/>
      <c r="W3" s="48"/>
      <c r="X3" s="48"/>
      <c r="Y3" s="48"/>
      <c r="Z3" s="49"/>
      <c r="AA3" s="45"/>
      <c r="AB3" s="48"/>
      <c r="AC3" s="48"/>
      <c r="AD3" s="49"/>
      <c r="AE3" s="45"/>
      <c r="AF3" s="48"/>
      <c r="AG3" s="48"/>
      <c r="AH3" s="48"/>
      <c r="AI3" s="48"/>
      <c r="AJ3" s="48"/>
      <c r="AK3" s="49"/>
    </row>
    <row r="4" spans="1:37" s="53" customFormat="1" ht="12">
      <c r="A4" s="51"/>
      <c r="B4" s="52"/>
      <c r="C4" s="52"/>
      <c r="D4" s="52"/>
      <c r="E4" s="122" t="s">
        <v>27</v>
      </c>
      <c r="F4" s="123"/>
      <c r="G4" s="123"/>
      <c r="H4" s="123"/>
      <c r="I4" s="123"/>
      <c r="J4" s="123"/>
      <c r="K4" s="124"/>
      <c r="L4" s="125" t="s">
        <v>28</v>
      </c>
      <c r="M4" s="126"/>
      <c r="N4" s="126"/>
      <c r="O4" s="126"/>
      <c r="P4" s="126"/>
      <c r="Q4" s="126"/>
      <c r="R4" s="127"/>
      <c r="S4" s="128" t="s">
        <v>29</v>
      </c>
      <c r="T4" s="128"/>
      <c r="U4" s="128"/>
      <c r="V4" s="128"/>
      <c r="W4" s="128"/>
      <c r="X4" s="128"/>
      <c r="Y4" s="128"/>
      <c r="Z4" s="128"/>
      <c r="AA4" s="129" t="s">
        <v>30</v>
      </c>
      <c r="AB4" s="130"/>
      <c r="AC4" s="130"/>
      <c r="AD4" s="131"/>
      <c r="AE4" s="132" t="s">
        <v>31</v>
      </c>
      <c r="AF4" s="133"/>
      <c r="AG4" s="133"/>
      <c r="AH4" s="133"/>
      <c r="AI4" s="133"/>
      <c r="AJ4" s="133"/>
      <c r="AK4" s="134"/>
    </row>
    <row r="5" spans="1:37" s="62" customFormat="1" ht="34.200000000000003">
      <c r="A5" s="54" t="s">
        <v>12</v>
      </c>
      <c r="B5" s="55" t="s">
        <v>13</v>
      </c>
      <c r="C5" s="55" t="s">
        <v>32</v>
      </c>
      <c r="D5" s="56" t="s">
        <v>33</v>
      </c>
      <c r="E5" s="57" t="s">
        <v>34</v>
      </c>
      <c r="F5" s="55" t="s">
        <v>35</v>
      </c>
      <c r="G5" s="55" t="s">
        <v>36</v>
      </c>
      <c r="H5" s="55" t="s">
        <v>37</v>
      </c>
      <c r="I5" s="55" t="s">
        <v>38</v>
      </c>
      <c r="J5" s="55" t="s">
        <v>39</v>
      </c>
      <c r="K5" s="56" t="s">
        <v>40</v>
      </c>
      <c r="L5" s="58" t="s">
        <v>34</v>
      </c>
      <c r="M5" s="59" t="s">
        <v>35</v>
      </c>
      <c r="N5" s="59" t="s">
        <v>36</v>
      </c>
      <c r="O5" s="59" t="s">
        <v>37</v>
      </c>
      <c r="P5" s="59" t="s">
        <v>38</v>
      </c>
      <c r="Q5" s="59" t="s">
        <v>39</v>
      </c>
      <c r="R5" s="60" t="s">
        <v>40</v>
      </c>
      <c r="S5" s="58" t="s">
        <v>34</v>
      </c>
      <c r="T5" s="59" t="s">
        <v>35</v>
      </c>
      <c r="U5" s="59" t="s">
        <v>36</v>
      </c>
      <c r="V5" s="59" t="s">
        <v>37</v>
      </c>
      <c r="W5" s="59" t="s">
        <v>15</v>
      </c>
      <c r="X5" s="59" t="s">
        <v>38</v>
      </c>
      <c r="Y5" s="59" t="s">
        <v>39</v>
      </c>
      <c r="Z5" s="60" t="s">
        <v>40</v>
      </c>
      <c r="AA5" s="58" t="s">
        <v>34</v>
      </c>
      <c r="AB5" s="59" t="s">
        <v>35</v>
      </c>
      <c r="AC5" s="59" t="s">
        <v>36</v>
      </c>
      <c r="AD5" s="60" t="s">
        <v>41</v>
      </c>
      <c r="AE5" s="58" t="s">
        <v>34</v>
      </c>
      <c r="AF5" s="59" t="s">
        <v>35</v>
      </c>
      <c r="AG5" s="59" t="s">
        <v>42</v>
      </c>
      <c r="AH5" s="59" t="s">
        <v>43</v>
      </c>
      <c r="AI5" s="59" t="s">
        <v>44</v>
      </c>
      <c r="AJ5" s="61" t="s">
        <v>45</v>
      </c>
      <c r="AK5" s="60" t="s">
        <v>46</v>
      </c>
    </row>
    <row r="6" spans="1:37" s="53" customFormat="1">
      <c r="A6" s="63" t="s">
        <v>7</v>
      </c>
      <c r="B6" s="64"/>
      <c r="C6" s="64"/>
      <c r="D6" s="65"/>
      <c r="E6" s="63"/>
      <c r="F6" s="64"/>
      <c r="G6" s="64"/>
      <c r="H6" s="64"/>
      <c r="I6" s="64"/>
      <c r="J6" s="66"/>
      <c r="K6" s="65"/>
      <c r="L6" s="63"/>
      <c r="M6" s="64"/>
      <c r="N6" s="64"/>
      <c r="O6" s="64"/>
      <c r="P6" s="64"/>
      <c r="Q6" s="66"/>
      <c r="R6" s="65"/>
      <c r="S6" s="63"/>
      <c r="T6" s="64"/>
      <c r="U6" s="64"/>
      <c r="V6" s="64"/>
      <c r="W6" s="64"/>
      <c r="X6" s="64"/>
      <c r="Y6" s="66"/>
      <c r="Z6" s="65"/>
      <c r="AA6" s="63"/>
      <c r="AB6" s="64"/>
      <c r="AC6" s="64"/>
      <c r="AD6" s="65"/>
      <c r="AE6" s="63"/>
      <c r="AF6" s="64"/>
      <c r="AG6" s="64"/>
      <c r="AH6" s="64"/>
      <c r="AI6" s="64"/>
      <c r="AJ6" s="66"/>
      <c r="AK6" s="65"/>
    </row>
    <row r="7" spans="1:37" s="53" customFormat="1">
      <c r="A7" s="67"/>
      <c r="B7" s="68" t="s">
        <v>47</v>
      </c>
      <c r="C7" s="68"/>
      <c r="D7" s="69"/>
      <c r="E7" s="70"/>
      <c r="F7" s="68"/>
      <c r="G7" s="68"/>
      <c r="H7" s="68"/>
      <c r="I7" s="68"/>
      <c r="J7" s="71"/>
      <c r="K7" s="69"/>
      <c r="L7" s="70"/>
      <c r="M7" s="68"/>
      <c r="N7" s="68"/>
      <c r="O7" s="64"/>
      <c r="P7" s="64"/>
      <c r="Q7" s="66"/>
      <c r="R7" s="65"/>
      <c r="S7" s="63"/>
      <c r="T7" s="64"/>
      <c r="U7" s="64"/>
      <c r="V7" s="64"/>
      <c r="W7" s="64"/>
      <c r="X7" s="64"/>
      <c r="Y7" s="66"/>
      <c r="Z7" s="65"/>
      <c r="AA7" s="63"/>
      <c r="AB7" s="64"/>
      <c r="AC7" s="64"/>
      <c r="AD7" s="65"/>
      <c r="AE7" s="63"/>
      <c r="AF7" s="64"/>
      <c r="AG7" s="64"/>
      <c r="AH7" s="64"/>
      <c r="AI7" s="64"/>
      <c r="AJ7" s="66"/>
      <c r="AK7" s="65"/>
    </row>
    <row r="8" spans="1:37" s="53" customFormat="1">
      <c r="A8" s="67"/>
      <c r="B8" s="68"/>
      <c r="C8" s="68"/>
      <c r="D8" s="69"/>
      <c r="E8" s="70"/>
      <c r="F8" s="68"/>
      <c r="G8" s="68"/>
      <c r="H8" s="68"/>
      <c r="I8" s="68"/>
      <c r="J8" s="71"/>
      <c r="K8" s="69"/>
      <c r="L8" s="70"/>
      <c r="M8" s="68"/>
      <c r="N8" s="68"/>
      <c r="O8" s="64"/>
      <c r="P8" s="64"/>
      <c r="Q8" s="66"/>
      <c r="R8" s="65"/>
      <c r="S8" s="63"/>
      <c r="T8" s="64"/>
      <c r="U8" s="64"/>
      <c r="V8" s="64"/>
      <c r="W8" s="64"/>
      <c r="X8" s="64"/>
      <c r="Y8" s="66"/>
      <c r="Z8" s="65"/>
      <c r="AA8" s="63"/>
      <c r="AB8" s="64"/>
      <c r="AC8" s="64"/>
      <c r="AD8" s="65"/>
      <c r="AE8" s="63"/>
      <c r="AF8" s="64"/>
      <c r="AG8" s="64"/>
      <c r="AH8" s="64"/>
      <c r="AI8" s="64"/>
      <c r="AJ8" s="66"/>
      <c r="AK8" s="65"/>
    </row>
    <row r="9" spans="1:37">
      <c r="A9" s="72">
        <v>1</v>
      </c>
      <c r="B9" s="73" t="s">
        <v>151</v>
      </c>
      <c r="C9" s="73" t="s">
        <v>48</v>
      </c>
      <c r="D9" s="74" t="s">
        <v>49</v>
      </c>
      <c r="E9" s="75">
        <f>ROUNDUP(L9*ign/igo,-3)</f>
        <v>1170000</v>
      </c>
      <c r="F9" s="76">
        <f>ROUNDUP(M9*103.5/101.6,-3)</f>
        <v>139000</v>
      </c>
      <c r="G9" s="76">
        <v>0</v>
      </c>
      <c r="H9" s="76">
        <f t="shared" ref="H9:H50" si="0">SUM(E9:G9)</f>
        <v>1309000</v>
      </c>
      <c r="I9" s="76">
        <f>ROUND(H9*premieGM/1000,2)</f>
        <v>785.4</v>
      </c>
      <c r="J9" s="76">
        <f>ROUND(I9*0.21,2)</f>
        <v>164.93</v>
      </c>
      <c r="K9" s="77">
        <f t="shared" ref="K9:K50" si="1">I9+J9</f>
        <v>950.32999999999993</v>
      </c>
      <c r="L9" s="75">
        <v>1137000</v>
      </c>
      <c r="M9" s="76">
        <v>136000</v>
      </c>
      <c r="N9" s="76">
        <v>0</v>
      </c>
      <c r="O9" s="78">
        <f t="shared" ref="O9:O50" si="2">SUM(L9:N9)</f>
        <v>1273000</v>
      </c>
      <c r="P9" s="78">
        <f>ROUND(O9*premieGM/1000,2)</f>
        <v>763.8</v>
      </c>
      <c r="Q9" s="78">
        <f>ROUND(P9*0.21,2)</f>
        <v>160.4</v>
      </c>
      <c r="R9" s="79">
        <f t="shared" ref="R9:R50" si="3">P9+Q9</f>
        <v>924.19999999999993</v>
      </c>
      <c r="S9" s="80">
        <v>1137000</v>
      </c>
      <c r="T9" s="78">
        <v>136000</v>
      </c>
      <c r="U9" s="78">
        <v>0</v>
      </c>
      <c r="V9" s="78">
        <f t="shared" ref="V9:V50" si="4">SUM(S9:U9)</f>
        <v>1273000</v>
      </c>
      <c r="W9" s="81">
        <f>premieGM</f>
        <v>0.6</v>
      </c>
      <c r="X9" s="78">
        <f>ROUND(V9*premieGM/1000,2)</f>
        <v>763.8</v>
      </c>
      <c r="Y9" s="78">
        <f>ROUND(X9*0.21,2)</f>
        <v>160.4</v>
      </c>
      <c r="Z9" s="79">
        <f t="shared" ref="Z9:Z50" si="5">X9+Y9</f>
        <v>924.19999999999993</v>
      </c>
      <c r="AA9" s="80">
        <f t="shared" ref="AA9:AC24" si="6">E9-L9</f>
        <v>33000</v>
      </c>
      <c r="AB9" s="78">
        <f t="shared" si="6"/>
        <v>3000</v>
      </c>
      <c r="AC9" s="78">
        <f t="shared" si="6"/>
        <v>0</v>
      </c>
      <c r="AD9" s="79">
        <f t="shared" ref="AD9:AD50" si="7">SUM(AA9:AC9)</f>
        <v>36000</v>
      </c>
      <c r="AE9" s="80">
        <f t="shared" ref="AE9:AG24" si="8">L9-S9</f>
        <v>0</v>
      </c>
      <c r="AF9" s="78">
        <f t="shared" si="8"/>
        <v>0</v>
      </c>
      <c r="AG9" s="78">
        <f t="shared" si="8"/>
        <v>0</v>
      </c>
      <c r="AH9" s="78">
        <f t="shared" ref="AH9:AH50" si="9">SUM(AE9:AG9)</f>
        <v>0</v>
      </c>
      <c r="AI9" s="78">
        <f t="shared" ref="AI9:AI50" si="10">ROUND(AH9*premieGM/2000,2)</f>
        <v>0</v>
      </c>
      <c r="AJ9" s="78">
        <f t="shared" ref="AJ9:AJ85" si="11">ROUND(AI9*0.07,2)</f>
        <v>0</v>
      </c>
      <c r="AK9" s="79">
        <f t="shared" ref="AK9:AK50" si="12">AI9+AJ9</f>
        <v>0</v>
      </c>
    </row>
    <row r="10" spans="1:37">
      <c r="A10" s="72">
        <v>2</v>
      </c>
      <c r="B10" s="73" t="s">
        <v>50</v>
      </c>
      <c r="C10" s="73" t="s">
        <v>51</v>
      </c>
      <c r="D10" s="74" t="s">
        <v>52</v>
      </c>
      <c r="E10" s="83">
        <f t="shared" ref="E10:E50" si="13">ROUNDUP(L10*ign/igo,-3)</f>
        <v>0</v>
      </c>
      <c r="F10" s="76">
        <f t="shared" ref="F10:F73" si="14">ROUNDUP(M10*103.5/101.6,-3)</f>
        <v>0</v>
      </c>
      <c r="G10" s="76">
        <v>0</v>
      </c>
      <c r="H10" s="76">
        <f t="shared" si="0"/>
        <v>0</v>
      </c>
      <c r="I10" s="76">
        <f t="shared" ref="I10:I50" si="15">ROUND(H10*premieGM/1000,2)</f>
        <v>0</v>
      </c>
      <c r="J10" s="76">
        <f t="shared" ref="J10:J50" si="16">ROUND(I10*0.21,2)</f>
        <v>0</v>
      </c>
      <c r="K10" s="77">
        <f t="shared" si="1"/>
        <v>0</v>
      </c>
      <c r="L10" s="83">
        <v>0</v>
      </c>
      <c r="M10" s="76">
        <v>0</v>
      </c>
      <c r="N10" s="76">
        <v>0</v>
      </c>
      <c r="O10" s="78">
        <f t="shared" si="2"/>
        <v>0</v>
      </c>
      <c r="P10" s="78">
        <f t="shared" ref="P10:P50" si="17">ROUND(O10*premieGM/1000,2)</f>
        <v>0</v>
      </c>
      <c r="Q10" s="78">
        <f t="shared" ref="Q10:Q26" si="18">ROUND(P10*0.21,2)</f>
        <v>0</v>
      </c>
      <c r="R10" s="79">
        <f t="shared" si="3"/>
        <v>0</v>
      </c>
      <c r="S10" s="80">
        <v>0</v>
      </c>
      <c r="T10" s="78">
        <v>0</v>
      </c>
      <c r="U10" s="78">
        <v>0</v>
      </c>
      <c r="V10" s="78">
        <f t="shared" si="4"/>
        <v>0</v>
      </c>
      <c r="W10" s="81">
        <f t="shared" ref="W10:W50" si="19">premieGM</f>
        <v>0.6</v>
      </c>
      <c r="X10" s="78">
        <f t="shared" ref="X10:X50" si="20">ROUND(V10*premieGM/1000,2)</f>
        <v>0</v>
      </c>
      <c r="Y10" s="78">
        <f t="shared" ref="Y10:Y49" si="21">ROUND(X10*0.21,2)</f>
        <v>0</v>
      </c>
      <c r="Z10" s="79">
        <f t="shared" si="5"/>
        <v>0</v>
      </c>
      <c r="AA10" s="80">
        <f t="shared" si="6"/>
        <v>0</v>
      </c>
      <c r="AB10" s="78">
        <f t="shared" si="6"/>
        <v>0</v>
      </c>
      <c r="AC10" s="78">
        <f t="shared" si="6"/>
        <v>0</v>
      </c>
      <c r="AD10" s="79">
        <f t="shared" si="7"/>
        <v>0</v>
      </c>
      <c r="AE10" s="80">
        <f t="shared" si="8"/>
        <v>0</v>
      </c>
      <c r="AF10" s="78">
        <f t="shared" si="8"/>
        <v>0</v>
      </c>
      <c r="AG10" s="78">
        <f t="shared" si="8"/>
        <v>0</v>
      </c>
      <c r="AH10" s="78">
        <f t="shared" si="9"/>
        <v>0</v>
      </c>
      <c r="AI10" s="78">
        <f t="shared" si="10"/>
        <v>0</v>
      </c>
      <c r="AJ10" s="78">
        <f t="shared" si="11"/>
        <v>0</v>
      </c>
      <c r="AK10" s="79">
        <f t="shared" si="12"/>
        <v>0</v>
      </c>
    </row>
    <row r="11" spans="1:37" ht="22.8">
      <c r="A11" s="72">
        <v>3</v>
      </c>
      <c r="B11" s="73" t="s">
        <v>53</v>
      </c>
      <c r="C11" s="73" t="s">
        <v>54</v>
      </c>
      <c r="D11" s="74" t="s">
        <v>55</v>
      </c>
      <c r="E11" s="83">
        <f t="shared" si="13"/>
        <v>1177000</v>
      </c>
      <c r="F11" s="116">
        <v>91000</v>
      </c>
      <c r="G11" s="76">
        <v>0</v>
      </c>
      <c r="H11" s="76">
        <f t="shared" si="0"/>
        <v>1268000</v>
      </c>
      <c r="I11" s="76">
        <f t="shared" si="15"/>
        <v>760.8</v>
      </c>
      <c r="J11" s="76">
        <f t="shared" si="16"/>
        <v>159.77000000000001</v>
      </c>
      <c r="K11" s="77">
        <f t="shared" si="1"/>
        <v>920.56999999999994</v>
      </c>
      <c r="L11" s="83">
        <v>1144000</v>
      </c>
      <c r="M11" s="76"/>
      <c r="N11" s="76">
        <v>0</v>
      </c>
      <c r="O11" s="78">
        <f t="shared" si="2"/>
        <v>1144000</v>
      </c>
      <c r="P11" s="78">
        <f t="shared" si="17"/>
        <v>686.4</v>
      </c>
      <c r="Q11" s="78">
        <f t="shared" si="18"/>
        <v>144.13999999999999</v>
      </c>
      <c r="R11" s="79">
        <f t="shared" si="3"/>
        <v>830.54</v>
      </c>
      <c r="S11" s="80">
        <v>1144000</v>
      </c>
      <c r="T11" s="78">
        <v>91000</v>
      </c>
      <c r="U11" s="78">
        <v>0</v>
      </c>
      <c r="V11" s="78">
        <f t="shared" si="4"/>
        <v>1235000</v>
      </c>
      <c r="W11" s="81">
        <f t="shared" si="19"/>
        <v>0.6</v>
      </c>
      <c r="X11" s="78">
        <f t="shared" si="20"/>
        <v>741</v>
      </c>
      <c r="Y11" s="78">
        <f t="shared" si="21"/>
        <v>155.61000000000001</v>
      </c>
      <c r="Z11" s="79">
        <f t="shared" si="5"/>
        <v>896.61</v>
      </c>
      <c r="AA11" s="80">
        <f t="shared" si="6"/>
        <v>33000</v>
      </c>
      <c r="AB11" s="78">
        <f t="shared" si="6"/>
        <v>91000</v>
      </c>
      <c r="AC11" s="78">
        <f t="shared" si="6"/>
        <v>0</v>
      </c>
      <c r="AD11" s="79">
        <f t="shared" si="7"/>
        <v>124000</v>
      </c>
      <c r="AE11" s="80">
        <f t="shared" si="8"/>
        <v>0</v>
      </c>
      <c r="AF11" s="78">
        <f t="shared" si="8"/>
        <v>-91000</v>
      </c>
      <c r="AG11" s="78">
        <f t="shared" si="8"/>
        <v>0</v>
      </c>
      <c r="AH11" s="78">
        <f t="shared" si="9"/>
        <v>-91000</v>
      </c>
      <c r="AI11" s="78">
        <f t="shared" si="10"/>
        <v>-27.3</v>
      </c>
      <c r="AJ11" s="78">
        <f t="shared" si="11"/>
        <v>-1.91</v>
      </c>
      <c r="AK11" s="79">
        <f t="shared" si="12"/>
        <v>-29.21</v>
      </c>
    </row>
    <row r="12" spans="1:37">
      <c r="A12" s="72">
        <v>5</v>
      </c>
      <c r="B12" s="73" t="s">
        <v>56</v>
      </c>
      <c r="C12" s="73" t="s">
        <v>57</v>
      </c>
      <c r="D12" s="74" t="s">
        <v>58</v>
      </c>
      <c r="E12" s="83">
        <f t="shared" si="13"/>
        <v>1434000</v>
      </c>
      <c r="F12" s="76">
        <f t="shared" si="14"/>
        <v>0</v>
      </c>
      <c r="G12" s="76">
        <v>0</v>
      </c>
      <c r="H12" s="76">
        <f t="shared" si="0"/>
        <v>1434000</v>
      </c>
      <c r="I12" s="76">
        <f t="shared" si="15"/>
        <v>860.4</v>
      </c>
      <c r="J12" s="76">
        <f t="shared" si="16"/>
        <v>180.68</v>
      </c>
      <c r="K12" s="77">
        <f t="shared" si="1"/>
        <v>1041.08</v>
      </c>
      <c r="L12" s="83">
        <v>1394000</v>
      </c>
      <c r="M12" s="76">
        <v>0</v>
      </c>
      <c r="N12" s="76">
        <v>0</v>
      </c>
      <c r="O12" s="78">
        <f t="shared" si="2"/>
        <v>1394000</v>
      </c>
      <c r="P12" s="78">
        <f t="shared" si="17"/>
        <v>836.4</v>
      </c>
      <c r="Q12" s="78">
        <f t="shared" si="18"/>
        <v>175.64</v>
      </c>
      <c r="R12" s="79">
        <f t="shared" si="3"/>
        <v>1012.04</v>
      </c>
      <c r="S12" s="80">
        <v>1394000</v>
      </c>
      <c r="T12" s="78">
        <v>0</v>
      </c>
      <c r="U12" s="78">
        <v>0</v>
      </c>
      <c r="V12" s="78">
        <f t="shared" si="4"/>
        <v>1394000</v>
      </c>
      <c r="W12" s="81">
        <f t="shared" si="19"/>
        <v>0.6</v>
      </c>
      <c r="X12" s="78">
        <f t="shared" si="20"/>
        <v>836.4</v>
      </c>
      <c r="Y12" s="78">
        <f t="shared" si="21"/>
        <v>175.64</v>
      </c>
      <c r="Z12" s="79">
        <f t="shared" si="5"/>
        <v>1012.04</v>
      </c>
      <c r="AA12" s="80">
        <f t="shared" si="6"/>
        <v>40000</v>
      </c>
      <c r="AB12" s="78">
        <f t="shared" si="6"/>
        <v>0</v>
      </c>
      <c r="AC12" s="78">
        <f t="shared" si="6"/>
        <v>0</v>
      </c>
      <c r="AD12" s="79">
        <f t="shared" si="7"/>
        <v>40000</v>
      </c>
      <c r="AE12" s="80">
        <f t="shared" si="8"/>
        <v>0</v>
      </c>
      <c r="AF12" s="78">
        <f t="shared" si="8"/>
        <v>0</v>
      </c>
      <c r="AG12" s="78">
        <f t="shared" si="8"/>
        <v>0</v>
      </c>
      <c r="AH12" s="78">
        <f t="shared" si="9"/>
        <v>0</v>
      </c>
      <c r="AI12" s="78">
        <f t="shared" si="10"/>
        <v>0</v>
      </c>
      <c r="AJ12" s="78">
        <f t="shared" si="11"/>
        <v>0</v>
      </c>
      <c r="AK12" s="79">
        <f t="shared" si="12"/>
        <v>0</v>
      </c>
    </row>
    <row r="13" spans="1:37" ht="22.8">
      <c r="A13" s="72">
        <v>6</v>
      </c>
      <c r="B13" s="73" t="s">
        <v>59</v>
      </c>
      <c r="C13" s="73" t="s">
        <v>60</v>
      </c>
      <c r="D13" s="74" t="s">
        <v>61</v>
      </c>
      <c r="E13" s="83">
        <f t="shared" si="13"/>
        <v>2530000</v>
      </c>
      <c r="F13" s="76">
        <f t="shared" si="14"/>
        <v>0</v>
      </c>
      <c r="G13" s="76">
        <v>0</v>
      </c>
      <c r="H13" s="76">
        <f t="shared" si="0"/>
        <v>2530000</v>
      </c>
      <c r="I13" s="76">
        <f t="shared" si="15"/>
        <v>1518</v>
      </c>
      <c r="J13" s="76">
        <f t="shared" si="16"/>
        <v>318.77999999999997</v>
      </c>
      <c r="K13" s="77">
        <f t="shared" si="1"/>
        <v>1836.78</v>
      </c>
      <c r="L13" s="83">
        <v>2459000</v>
      </c>
      <c r="M13" s="76">
        <v>0</v>
      </c>
      <c r="N13" s="76">
        <v>0</v>
      </c>
      <c r="O13" s="78">
        <f t="shared" si="2"/>
        <v>2459000</v>
      </c>
      <c r="P13" s="78">
        <f t="shared" si="17"/>
        <v>1475.4</v>
      </c>
      <c r="Q13" s="78">
        <f t="shared" si="18"/>
        <v>309.83</v>
      </c>
      <c r="R13" s="79">
        <f t="shared" si="3"/>
        <v>1785.23</v>
      </c>
      <c r="S13" s="80">
        <v>2459000</v>
      </c>
      <c r="T13" s="78">
        <v>0</v>
      </c>
      <c r="U13" s="78">
        <v>0</v>
      </c>
      <c r="V13" s="78">
        <f t="shared" si="4"/>
        <v>2459000</v>
      </c>
      <c r="W13" s="81">
        <f t="shared" si="19"/>
        <v>0.6</v>
      </c>
      <c r="X13" s="78">
        <f t="shared" si="20"/>
        <v>1475.4</v>
      </c>
      <c r="Y13" s="78">
        <f t="shared" si="21"/>
        <v>309.83</v>
      </c>
      <c r="Z13" s="79">
        <f t="shared" si="5"/>
        <v>1785.23</v>
      </c>
      <c r="AA13" s="80">
        <f t="shared" si="6"/>
        <v>71000</v>
      </c>
      <c r="AB13" s="78">
        <f t="shared" si="6"/>
        <v>0</v>
      </c>
      <c r="AC13" s="78">
        <f t="shared" si="6"/>
        <v>0</v>
      </c>
      <c r="AD13" s="79">
        <f t="shared" si="7"/>
        <v>71000</v>
      </c>
      <c r="AE13" s="80">
        <f t="shared" si="8"/>
        <v>0</v>
      </c>
      <c r="AF13" s="78">
        <f t="shared" si="8"/>
        <v>0</v>
      </c>
      <c r="AG13" s="78">
        <f t="shared" si="8"/>
        <v>0</v>
      </c>
      <c r="AH13" s="78">
        <f t="shared" si="9"/>
        <v>0</v>
      </c>
      <c r="AI13" s="78">
        <f t="shared" si="10"/>
        <v>0</v>
      </c>
      <c r="AJ13" s="78">
        <f t="shared" si="11"/>
        <v>0</v>
      </c>
      <c r="AK13" s="79">
        <f t="shared" si="12"/>
        <v>0</v>
      </c>
    </row>
    <row r="14" spans="1:37">
      <c r="A14" s="72">
        <v>7</v>
      </c>
      <c r="B14" s="73" t="s">
        <v>62</v>
      </c>
      <c r="C14" s="73" t="s">
        <v>63</v>
      </c>
      <c r="D14" s="74" t="s">
        <v>7</v>
      </c>
      <c r="E14" s="83">
        <f t="shared" si="13"/>
        <v>41000</v>
      </c>
      <c r="F14" s="76">
        <f t="shared" si="14"/>
        <v>0</v>
      </c>
      <c r="G14" s="76">
        <v>0</v>
      </c>
      <c r="H14" s="76">
        <f t="shared" si="0"/>
        <v>41000</v>
      </c>
      <c r="I14" s="76">
        <f t="shared" si="15"/>
        <v>24.6</v>
      </c>
      <c r="J14" s="76">
        <f t="shared" si="16"/>
        <v>5.17</v>
      </c>
      <c r="K14" s="77">
        <f t="shared" si="1"/>
        <v>29.770000000000003</v>
      </c>
      <c r="L14" s="83">
        <v>39000</v>
      </c>
      <c r="M14" s="76">
        <v>0</v>
      </c>
      <c r="N14" s="76">
        <v>0</v>
      </c>
      <c r="O14" s="78">
        <f t="shared" si="2"/>
        <v>39000</v>
      </c>
      <c r="P14" s="78">
        <f t="shared" si="17"/>
        <v>23.4</v>
      </c>
      <c r="Q14" s="78">
        <f t="shared" si="18"/>
        <v>4.91</v>
      </c>
      <c r="R14" s="79">
        <f t="shared" si="3"/>
        <v>28.31</v>
      </c>
      <c r="S14" s="80">
        <v>39000</v>
      </c>
      <c r="T14" s="78">
        <v>0</v>
      </c>
      <c r="U14" s="78">
        <v>0</v>
      </c>
      <c r="V14" s="78">
        <f t="shared" si="4"/>
        <v>39000</v>
      </c>
      <c r="W14" s="81">
        <f t="shared" si="19"/>
        <v>0.6</v>
      </c>
      <c r="X14" s="78">
        <f t="shared" si="20"/>
        <v>23.4</v>
      </c>
      <c r="Y14" s="78">
        <f t="shared" si="21"/>
        <v>4.91</v>
      </c>
      <c r="Z14" s="79">
        <f t="shared" si="5"/>
        <v>28.31</v>
      </c>
      <c r="AA14" s="80">
        <f t="shared" si="6"/>
        <v>2000</v>
      </c>
      <c r="AB14" s="78">
        <f t="shared" si="6"/>
        <v>0</v>
      </c>
      <c r="AC14" s="78">
        <f t="shared" si="6"/>
        <v>0</v>
      </c>
      <c r="AD14" s="79">
        <f t="shared" si="7"/>
        <v>2000</v>
      </c>
      <c r="AE14" s="80">
        <f t="shared" si="8"/>
        <v>0</v>
      </c>
      <c r="AF14" s="78">
        <f t="shared" si="8"/>
        <v>0</v>
      </c>
      <c r="AG14" s="78">
        <f t="shared" si="8"/>
        <v>0</v>
      </c>
      <c r="AH14" s="78">
        <f t="shared" si="9"/>
        <v>0</v>
      </c>
      <c r="AI14" s="78">
        <f t="shared" si="10"/>
        <v>0</v>
      </c>
      <c r="AJ14" s="78">
        <f t="shared" si="11"/>
        <v>0</v>
      </c>
      <c r="AK14" s="79">
        <f t="shared" si="12"/>
        <v>0</v>
      </c>
    </row>
    <row r="15" spans="1:37" ht="22.8">
      <c r="A15" s="72">
        <v>8</v>
      </c>
      <c r="B15" s="73" t="s">
        <v>64</v>
      </c>
      <c r="C15" s="73" t="s">
        <v>65</v>
      </c>
      <c r="D15" s="74" t="s">
        <v>66</v>
      </c>
      <c r="E15" s="83">
        <f t="shared" si="13"/>
        <v>1654000</v>
      </c>
      <c r="F15" s="76">
        <f t="shared" si="14"/>
        <v>408000</v>
      </c>
      <c r="G15" s="76">
        <v>0</v>
      </c>
      <c r="H15" s="76">
        <f t="shared" si="0"/>
        <v>2062000</v>
      </c>
      <c r="I15" s="76">
        <f t="shared" si="15"/>
        <v>1237.2</v>
      </c>
      <c r="J15" s="76">
        <f t="shared" si="16"/>
        <v>259.81</v>
      </c>
      <c r="K15" s="77">
        <f t="shared" si="1"/>
        <v>1497.01</v>
      </c>
      <c r="L15" s="83">
        <v>1608000</v>
      </c>
      <c r="M15" s="76">
        <v>400000</v>
      </c>
      <c r="N15" s="76">
        <v>0</v>
      </c>
      <c r="O15" s="78">
        <f t="shared" si="2"/>
        <v>2008000</v>
      </c>
      <c r="P15" s="78">
        <f t="shared" si="17"/>
        <v>1204.8</v>
      </c>
      <c r="Q15" s="78">
        <f t="shared" si="18"/>
        <v>253.01</v>
      </c>
      <c r="R15" s="79">
        <f t="shared" si="3"/>
        <v>1457.81</v>
      </c>
      <c r="S15" s="80">
        <v>1608000</v>
      </c>
      <c r="T15" s="78">
        <v>400000</v>
      </c>
      <c r="U15" s="78">
        <v>0</v>
      </c>
      <c r="V15" s="78">
        <f t="shared" si="4"/>
        <v>2008000</v>
      </c>
      <c r="W15" s="81">
        <f t="shared" si="19"/>
        <v>0.6</v>
      </c>
      <c r="X15" s="78">
        <f t="shared" si="20"/>
        <v>1204.8</v>
      </c>
      <c r="Y15" s="78">
        <f t="shared" si="21"/>
        <v>253.01</v>
      </c>
      <c r="Z15" s="79">
        <f t="shared" si="5"/>
        <v>1457.81</v>
      </c>
      <c r="AA15" s="80">
        <f t="shared" si="6"/>
        <v>46000</v>
      </c>
      <c r="AB15" s="78">
        <f t="shared" si="6"/>
        <v>8000</v>
      </c>
      <c r="AC15" s="78">
        <f t="shared" si="6"/>
        <v>0</v>
      </c>
      <c r="AD15" s="79">
        <f t="shared" si="7"/>
        <v>54000</v>
      </c>
      <c r="AE15" s="80">
        <f t="shared" si="8"/>
        <v>0</v>
      </c>
      <c r="AF15" s="78">
        <f t="shared" si="8"/>
        <v>0</v>
      </c>
      <c r="AG15" s="78">
        <f t="shared" si="8"/>
        <v>0</v>
      </c>
      <c r="AH15" s="78">
        <f t="shared" si="9"/>
        <v>0</v>
      </c>
      <c r="AI15" s="78">
        <f t="shared" si="10"/>
        <v>0</v>
      </c>
      <c r="AJ15" s="78">
        <f t="shared" si="11"/>
        <v>0</v>
      </c>
      <c r="AK15" s="79">
        <f t="shared" si="12"/>
        <v>0</v>
      </c>
    </row>
    <row r="16" spans="1:37">
      <c r="A16" s="72">
        <v>9</v>
      </c>
      <c r="B16" s="73" t="s">
        <v>67</v>
      </c>
      <c r="C16" s="73" t="s">
        <v>68</v>
      </c>
      <c r="D16" s="74" t="s">
        <v>69</v>
      </c>
      <c r="E16" s="83">
        <f t="shared" si="13"/>
        <v>2883000</v>
      </c>
      <c r="F16" s="76">
        <f t="shared" si="14"/>
        <v>11000</v>
      </c>
      <c r="G16" s="76">
        <v>0</v>
      </c>
      <c r="H16" s="76">
        <f t="shared" si="0"/>
        <v>2894000</v>
      </c>
      <c r="I16" s="76">
        <f t="shared" si="15"/>
        <v>1736.4</v>
      </c>
      <c r="J16" s="76">
        <f t="shared" si="16"/>
        <v>364.64</v>
      </c>
      <c r="K16" s="77">
        <f t="shared" si="1"/>
        <v>2101.04</v>
      </c>
      <c r="L16" s="83">
        <v>2802000</v>
      </c>
      <c r="M16" s="76">
        <v>10000</v>
      </c>
      <c r="N16" s="76">
        <v>0</v>
      </c>
      <c r="O16" s="78">
        <f t="shared" si="2"/>
        <v>2812000</v>
      </c>
      <c r="P16" s="78">
        <f t="shared" si="17"/>
        <v>1687.2</v>
      </c>
      <c r="Q16" s="78">
        <f t="shared" si="18"/>
        <v>354.31</v>
      </c>
      <c r="R16" s="79">
        <f t="shared" si="3"/>
        <v>2041.51</v>
      </c>
      <c r="S16" s="80">
        <v>2802000</v>
      </c>
      <c r="T16" s="78">
        <v>0</v>
      </c>
      <c r="U16" s="78">
        <v>0</v>
      </c>
      <c r="V16" s="78">
        <f t="shared" si="4"/>
        <v>2802000</v>
      </c>
      <c r="W16" s="81">
        <f t="shared" si="19"/>
        <v>0.6</v>
      </c>
      <c r="X16" s="78">
        <f t="shared" si="20"/>
        <v>1681.2</v>
      </c>
      <c r="Y16" s="78">
        <f t="shared" si="21"/>
        <v>353.05</v>
      </c>
      <c r="Z16" s="79">
        <f t="shared" si="5"/>
        <v>2034.25</v>
      </c>
      <c r="AA16" s="80">
        <f t="shared" si="6"/>
        <v>81000</v>
      </c>
      <c r="AB16" s="78">
        <f t="shared" si="6"/>
        <v>1000</v>
      </c>
      <c r="AC16" s="78">
        <f t="shared" si="6"/>
        <v>0</v>
      </c>
      <c r="AD16" s="79">
        <f t="shared" si="7"/>
        <v>82000</v>
      </c>
      <c r="AE16" s="80">
        <f t="shared" si="8"/>
        <v>0</v>
      </c>
      <c r="AF16" s="78">
        <f t="shared" si="8"/>
        <v>10000</v>
      </c>
      <c r="AG16" s="78">
        <f t="shared" si="8"/>
        <v>0</v>
      </c>
      <c r="AH16" s="78">
        <f t="shared" si="9"/>
        <v>10000</v>
      </c>
      <c r="AI16" s="78">
        <f t="shared" si="10"/>
        <v>3</v>
      </c>
      <c r="AJ16" s="78">
        <f t="shared" si="11"/>
        <v>0.21</v>
      </c>
      <c r="AK16" s="79">
        <f t="shared" si="12"/>
        <v>3.21</v>
      </c>
    </row>
    <row r="17" spans="1:37" ht="22.8">
      <c r="A17" s="72">
        <v>10</v>
      </c>
      <c r="B17" s="73" t="s">
        <v>70</v>
      </c>
      <c r="C17" s="73" t="s">
        <v>71</v>
      </c>
      <c r="D17" s="74" t="s">
        <v>66</v>
      </c>
      <c r="E17" s="83">
        <f t="shared" si="13"/>
        <v>19331000</v>
      </c>
      <c r="F17" s="76">
        <f t="shared" si="14"/>
        <v>1096000</v>
      </c>
      <c r="G17" s="76">
        <v>0</v>
      </c>
      <c r="H17" s="76">
        <f t="shared" si="0"/>
        <v>20427000</v>
      </c>
      <c r="I17" s="76">
        <f t="shared" si="15"/>
        <v>12256.2</v>
      </c>
      <c r="J17" s="76">
        <f t="shared" si="16"/>
        <v>2573.8000000000002</v>
      </c>
      <c r="K17" s="77">
        <f t="shared" si="1"/>
        <v>14830</v>
      </c>
      <c r="L17" s="83">
        <v>18794000</v>
      </c>
      <c r="M17" s="76">
        <v>1075000</v>
      </c>
      <c r="N17" s="76">
        <v>0</v>
      </c>
      <c r="O17" s="78">
        <f t="shared" si="2"/>
        <v>19869000</v>
      </c>
      <c r="P17" s="78">
        <f t="shared" si="17"/>
        <v>11921.4</v>
      </c>
      <c r="Q17" s="78">
        <f t="shared" si="18"/>
        <v>2503.4899999999998</v>
      </c>
      <c r="R17" s="79">
        <f t="shared" si="3"/>
        <v>14424.89</v>
      </c>
      <c r="S17" s="80">
        <v>18794000</v>
      </c>
      <c r="T17" s="78">
        <v>1075000</v>
      </c>
      <c r="U17" s="78">
        <v>0</v>
      </c>
      <c r="V17" s="78">
        <f t="shared" si="4"/>
        <v>19869000</v>
      </c>
      <c r="W17" s="81">
        <f t="shared" si="19"/>
        <v>0.6</v>
      </c>
      <c r="X17" s="78">
        <f t="shared" si="20"/>
        <v>11921.4</v>
      </c>
      <c r="Y17" s="78">
        <f t="shared" si="21"/>
        <v>2503.4899999999998</v>
      </c>
      <c r="Z17" s="79">
        <f t="shared" si="5"/>
        <v>14424.89</v>
      </c>
      <c r="AA17" s="80">
        <f t="shared" si="6"/>
        <v>537000</v>
      </c>
      <c r="AB17" s="78">
        <f t="shared" si="6"/>
        <v>21000</v>
      </c>
      <c r="AC17" s="78">
        <f t="shared" si="6"/>
        <v>0</v>
      </c>
      <c r="AD17" s="79">
        <f t="shared" si="7"/>
        <v>558000</v>
      </c>
      <c r="AE17" s="80">
        <f t="shared" si="8"/>
        <v>0</v>
      </c>
      <c r="AF17" s="78">
        <f t="shared" si="8"/>
        <v>0</v>
      </c>
      <c r="AG17" s="78">
        <f t="shared" si="8"/>
        <v>0</v>
      </c>
      <c r="AH17" s="78">
        <f t="shared" si="9"/>
        <v>0</v>
      </c>
      <c r="AI17" s="78">
        <f t="shared" si="10"/>
        <v>0</v>
      </c>
      <c r="AJ17" s="78">
        <f t="shared" si="11"/>
        <v>0</v>
      </c>
      <c r="AK17" s="79">
        <f t="shared" si="12"/>
        <v>0</v>
      </c>
    </row>
    <row r="18" spans="1:37" ht="22.8">
      <c r="A18" s="72">
        <v>11</v>
      </c>
      <c r="B18" s="73" t="s">
        <v>72</v>
      </c>
      <c r="C18" s="73" t="s">
        <v>7</v>
      </c>
      <c r="D18" s="74" t="s">
        <v>7</v>
      </c>
      <c r="E18" s="83">
        <f t="shared" si="13"/>
        <v>0</v>
      </c>
      <c r="F18" s="76">
        <f t="shared" si="14"/>
        <v>0</v>
      </c>
      <c r="G18" s="76">
        <v>0</v>
      </c>
      <c r="H18" s="76">
        <f t="shared" si="0"/>
        <v>0</v>
      </c>
      <c r="I18" s="76">
        <f t="shared" si="15"/>
        <v>0</v>
      </c>
      <c r="J18" s="76">
        <f t="shared" si="16"/>
        <v>0</v>
      </c>
      <c r="K18" s="77">
        <f t="shared" si="1"/>
        <v>0</v>
      </c>
      <c r="L18" s="83">
        <v>0</v>
      </c>
      <c r="M18" s="76">
        <v>0</v>
      </c>
      <c r="N18" s="76">
        <v>0</v>
      </c>
      <c r="O18" s="78">
        <f t="shared" si="2"/>
        <v>0</v>
      </c>
      <c r="P18" s="78">
        <f t="shared" si="17"/>
        <v>0</v>
      </c>
      <c r="Q18" s="78">
        <f t="shared" si="18"/>
        <v>0</v>
      </c>
      <c r="R18" s="79">
        <f t="shared" si="3"/>
        <v>0</v>
      </c>
      <c r="S18" s="80">
        <v>133000</v>
      </c>
      <c r="T18" s="78">
        <v>0</v>
      </c>
      <c r="U18" s="78">
        <v>0</v>
      </c>
      <c r="V18" s="78">
        <f t="shared" si="4"/>
        <v>133000</v>
      </c>
      <c r="W18" s="81">
        <f t="shared" si="19"/>
        <v>0.6</v>
      </c>
      <c r="X18" s="78">
        <f t="shared" si="20"/>
        <v>79.8</v>
      </c>
      <c r="Y18" s="78">
        <f t="shared" si="21"/>
        <v>16.760000000000002</v>
      </c>
      <c r="Z18" s="79">
        <f t="shared" si="5"/>
        <v>96.56</v>
      </c>
      <c r="AA18" s="80">
        <f t="shared" si="6"/>
        <v>0</v>
      </c>
      <c r="AB18" s="78">
        <f t="shared" si="6"/>
        <v>0</v>
      </c>
      <c r="AC18" s="78">
        <f t="shared" si="6"/>
        <v>0</v>
      </c>
      <c r="AD18" s="79">
        <f t="shared" si="7"/>
        <v>0</v>
      </c>
      <c r="AE18" s="80">
        <f t="shared" si="8"/>
        <v>-133000</v>
      </c>
      <c r="AF18" s="78">
        <f t="shared" si="8"/>
        <v>0</v>
      </c>
      <c r="AG18" s="78">
        <f t="shared" si="8"/>
        <v>0</v>
      </c>
      <c r="AH18" s="78">
        <f t="shared" si="9"/>
        <v>-133000</v>
      </c>
      <c r="AI18" s="78">
        <f t="shared" si="10"/>
        <v>-39.9</v>
      </c>
      <c r="AJ18" s="78">
        <f t="shared" si="11"/>
        <v>-2.79</v>
      </c>
      <c r="AK18" s="79">
        <f t="shared" si="12"/>
        <v>-42.69</v>
      </c>
    </row>
    <row r="19" spans="1:37">
      <c r="A19" s="72">
        <v>12</v>
      </c>
      <c r="B19" s="73" t="s">
        <v>73</v>
      </c>
      <c r="C19" s="73" t="s">
        <v>74</v>
      </c>
      <c r="D19" s="74" t="s">
        <v>75</v>
      </c>
      <c r="E19" s="83">
        <f t="shared" si="13"/>
        <v>10450000</v>
      </c>
      <c r="F19" s="76">
        <f t="shared" si="14"/>
        <v>2579000</v>
      </c>
      <c r="G19" s="76">
        <v>0</v>
      </c>
      <c r="H19" s="76">
        <f t="shared" si="0"/>
        <v>13029000</v>
      </c>
      <c r="I19" s="76">
        <f t="shared" si="15"/>
        <v>7817.4</v>
      </c>
      <c r="J19" s="76">
        <f t="shared" si="16"/>
        <v>1641.65</v>
      </c>
      <c r="K19" s="77">
        <f t="shared" si="1"/>
        <v>9459.0499999999993</v>
      </c>
      <c r="L19" s="83">
        <v>10159000</v>
      </c>
      <c r="M19" s="76">
        <v>2531000</v>
      </c>
      <c r="N19" s="76">
        <v>0</v>
      </c>
      <c r="O19" s="78">
        <f t="shared" si="2"/>
        <v>12690000</v>
      </c>
      <c r="P19" s="78">
        <f t="shared" si="17"/>
        <v>7614</v>
      </c>
      <c r="Q19" s="78">
        <f t="shared" si="18"/>
        <v>1598.94</v>
      </c>
      <c r="R19" s="79">
        <f t="shared" si="3"/>
        <v>9212.94</v>
      </c>
      <c r="S19" s="80">
        <v>10159000</v>
      </c>
      <c r="T19" s="78">
        <v>2531000</v>
      </c>
      <c r="U19" s="78">
        <v>0</v>
      </c>
      <c r="V19" s="78">
        <f t="shared" si="4"/>
        <v>12690000</v>
      </c>
      <c r="W19" s="81">
        <f t="shared" si="19"/>
        <v>0.6</v>
      </c>
      <c r="X19" s="78">
        <f t="shared" si="20"/>
        <v>7614</v>
      </c>
      <c r="Y19" s="78">
        <f t="shared" si="21"/>
        <v>1598.94</v>
      </c>
      <c r="Z19" s="79">
        <f t="shared" si="5"/>
        <v>9212.94</v>
      </c>
      <c r="AA19" s="80">
        <f t="shared" si="6"/>
        <v>291000</v>
      </c>
      <c r="AB19" s="78">
        <f t="shared" si="6"/>
        <v>48000</v>
      </c>
      <c r="AC19" s="78">
        <f t="shared" si="6"/>
        <v>0</v>
      </c>
      <c r="AD19" s="79">
        <f t="shared" si="7"/>
        <v>339000</v>
      </c>
      <c r="AE19" s="80">
        <f t="shared" si="8"/>
        <v>0</v>
      </c>
      <c r="AF19" s="78">
        <f t="shared" si="8"/>
        <v>0</v>
      </c>
      <c r="AG19" s="78">
        <f t="shared" si="8"/>
        <v>0</v>
      </c>
      <c r="AH19" s="78">
        <f t="shared" si="9"/>
        <v>0</v>
      </c>
      <c r="AI19" s="78">
        <f t="shared" si="10"/>
        <v>0</v>
      </c>
      <c r="AJ19" s="78">
        <f t="shared" si="11"/>
        <v>0</v>
      </c>
      <c r="AK19" s="79">
        <f t="shared" si="12"/>
        <v>0</v>
      </c>
    </row>
    <row r="20" spans="1:37">
      <c r="A20" s="72">
        <v>13</v>
      </c>
      <c r="B20" s="73" t="s">
        <v>76</v>
      </c>
      <c r="C20" s="73" t="s">
        <v>77</v>
      </c>
      <c r="D20" s="74" t="s">
        <v>78</v>
      </c>
      <c r="E20" s="83">
        <f t="shared" si="13"/>
        <v>1119000</v>
      </c>
      <c r="F20" s="76">
        <f t="shared" si="14"/>
        <v>152000</v>
      </c>
      <c r="G20" s="76">
        <v>0</v>
      </c>
      <c r="H20" s="76">
        <f t="shared" si="0"/>
        <v>1271000</v>
      </c>
      <c r="I20" s="76">
        <f t="shared" si="15"/>
        <v>762.6</v>
      </c>
      <c r="J20" s="76">
        <f t="shared" si="16"/>
        <v>160.15</v>
      </c>
      <c r="K20" s="77">
        <f t="shared" si="1"/>
        <v>922.75</v>
      </c>
      <c r="L20" s="83">
        <v>1087000</v>
      </c>
      <c r="M20" s="76">
        <v>149000</v>
      </c>
      <c r="N20" s="76">
        <v>0</v>
      </c>
      <c r="O20" s="78">
        <f t="shared" si="2"/>
        <v>1236000</v>
      </c>
      <c r="P20" s="78">
        <f t="shared" si="17"/>
        <v>741.6</v>
      </c>
      <c r="Q20" s="78">
        <f t="shared" si="18"/>
        <v>155.74</v>
      </c>
      <c r="R20" s="79">
        <f t="shared" si="3"/>
        <v>897.34</v>
      </c>
      <c r="S20" s="80">
        <v>1087000</v>
      </c>
      <c r="T20" s="78">
        <v>149000</v>
      </c>
      <c r="U20" s="78">
        <v>0</v>
      </c>
      <c r="V20" s="78">
        <f t="shared" si="4"/>
        <v>1236000</v>
      </c>
      <c r="W20" s="81">
        <f t="shared" si="19"/>
        <v>0.6</v>
      </c>
      <c r="X20" s="78">
        <f t="shared" si="20"/>
        <v>741.6</v>
      </c>
      <c r="Y20" s="78">
        <f t="shared" si="21"/>
        <v>155.74</v>
      </c>
      <c r="Z20" s="79">
        <f t="shared" si="5"/>
        <v>897.34</v>
      </c>
      <c r="AA20" s="80">
        <f t="shared" si="6"/>
        <v>32000</v>
      </c>
      <c r="AB20" s="78">
        <f t="shared" si="6"/>
        <v>3000</v>
      </c>
      <c r="AC20" s="78">
        <f t="shared" si="6"/>
        <v>0</v>
      </c>
      <c r="AD20" s="79">
        <f t="shared" si="7"/>
        <v>35000</v>
      </c>
      <c r="AE20" s="80">
        <f t="shared" si="8"/>
        <v>0</v>
      </c>
      <c r="AF20" s="78">
        <f t="shared" si="8"/>
        <v>0</v>
      </c>
      <c r="AG20" s="78">
        <f t="shared" si="8"/>
        <v>0</v>
      </c>
      <c r="AH20" s="78">
        <f t="shared" si="9"/>
        <v>0</v>
      </c>
      <c r="AI20" s="78">
        <f t="shared" si="10"/>
        <v>0</v>
      </c>
      <c r="AJ20" s="78">
        <f t="shared" si="11"/>
        <v>0</v>
      </c>
      <c r="AK20" s="79">
        <f t="shared" si="12"/>
        <v>0</v>
      </c>
    </row>
    <row r="21" spans="1:37" ht="22.8">
      <c r="A21" s="72">
        <v>14</v>
      </c>
      <c r="B21" s="73" t="s">
        <v>79</v>
      </c>
      <c r="C21" s="73" t="s">
        <v>80</v>
      </c>
      <c r="D21" s="74" t="s">
        <v>81</v>
      </c>
      <c r="E21" s="83">
        <f t="shared" si="13"/>
        <v>0</v>
      </c>
      <c r="F21" s="76">
        <f t="shared" si="14"/>
        <v>80000</v>
      </c>
      <c r="G21" s="76">
        <v>0</v>
      </c>
      <c r="H21" s="76">
        <f t="shared" si="0"/>
        <v>80000</v>
      </c>
      <c r="I21" s="76">
        <f t="shared" si="15"/>
        <v>48</v>
      </c>
      <c r="J21" s="76">
        <f t="shared" si="16"/>
        <v>10.08</v>
      </c>
      <c r="K21" s="77">
        <f t="shared" si="1"/>
        <v>58.08</v>
      </c>
      <c r="L21" s="83">
        <v>0</v>
      </c>
      <c r="M21" s="76">
        <v>78000</v>
      </c>
      <c r="N21" s="76">
        <v>0</v>
      </c>
      <c r="O21" s="78">
        <f t="shared" si="2"/>
        <v>78000</v>
      </c>
      <c r="P21" s="78">
        <f t="shared" si="17"/>
        <v>46.8</v>
      </c>
      <c r="Q21" s="78">
        <f t="shared" si="18"/>
        <v>9.83</v>
      </c>
      <c r="R21" s="79">
        <f t="shared" si="3"/>
        <v>56.629999999999995</v>
      </c>
      <c r="S21" s="80">
        <v>0</v>
      </c>
      <c r="T21" s="78">
        <v>78000</v>
      </c>
      <c r="U21" s="78">
        <v>0</v>
      </c>
      <c r="V21" s="78">
        <f t="shared" si="4"/>
        <v>78000</v>
      </c>
      <c r="W21" s="81">
        <f t="shared" si="19"/>
        <v>0.6</v>
      </c>
      <c r="X21" s="78">
        <f t="shared" si="20"/>
        <v>46.8</v>
      </c>
      <c r="Y21" s="78">
        <f t="shared" si="21"/>
        <v>9.83</v>
      </c>
      <c r="Z21" s="79">
        <f t="shared" si="5"/>
        <v>56.629999999999995</v>
      </c>
      <c r="AA21" s="80">
        <f t="shared" si="6"/>
        <v>0</v>
      </c>
      <c r="AB21" s="78">
        <f t="shared" si="6"/>
        <v>2000</v>
      </c>
      <c r="AC21" s="78">
        <f t="shared" si="6"/>
        <v>0</v>
      </c>
      <c r="AD21" s="79">
        <f t="shared" si="7"/>
        <v>2000</v>
      </c>
      <c r="AE21" s="80">
        <f t="shared" si="8"/>
        <v>0</v>
      </c>
      <c r="AF21" s="78">
        <f t="shared" si="8"/>
        <v>0</v>
      </c>
      <c r="AG21" s="78">
        <f t="shared" si="8"/>
        <v>0</v>
      </c>
      <c r="AH21" s="78">
        <f t="shared" si="9"/>
        <v>0</v>
      </c>
      <c r="AI21" s="78">
        <f t="shared" si="10"/>
        <v>0</v>
      </c>
      <c r="AJ21" s="78">
        <f t="shared" si="11"/>
        <v>0</v>
      </c>
      <c r="AK21" s="79">
        <f t="shared" si="12"/>
        <v>0</v>
      </c>
    </row>
    <row r="22" spans="1:37">
      <c r="A22" s="72">
        <v>15</v>
      </c>
      <c r="B22" s="73" t="s">
        <v>82</v>
      </c>
      <c r="C22" s="73" t="s">
        <v>83</v>
      </c>
      <c r="D22" s="74" t="s">
        <v>49</v>
      </c>
      <c r="E22" s="83">
        <f t="shared" si="13"/>
        <v>230000</v>
      </c>
      <c r="F22" s="76">
        <f t="shared" si="14"/>
        <v>0</v>
      </c>
      <c r="G22" s="76">
        <v>0</v>
      </c>
      <c r="H22" s="76">
        <f t="shared" si="0"/>
        <v>230000</v>
      </c>
      <c r="I22" s="76">
        <f t="shared" si="15"/>
        <v>138</v>
      </c>
      <c r="J22" s="76">
        <f t="shared" si="16"/>
        <v>28.98</v>
      </c>
      <c r="K22" s="77">
        <f t="shared" si="1"/>
        <v>166.98</v>
      </c>
      <c r="L22" s="83">
        <v>223000</v>
      </c>
      <c r="M22" s="76">
        <v>0</v>
      </c>
      <c r="N22" s="76">
        <v>0</v>
      </c>
      <c r="O22" s="78">
        <f t="shared" si="2"/>
        <v>223000</v>
      </c>
      <c r="P22" s="78">
        <f t="shared" si="17"/>
        <v>133.80000000000001</v>
      </c>
      <c r="Q22" s="78">
        <f t="shared" si="18"/>
        <v>28.1</v>
      </c>
      <c r="R22" s="79">
        <f t="shared" si="3"/>
        <v>161.9</v>
      </c>
      <c r="S22" s="80">
        <v>223000</v>
      </c>
      <c r="T22" s="78">
        <v>0</v>
      </c>
      <c r="U22" s="78">
        <v>0</v>
      </c>
      <c r="V22" s="78">
        <f t="shared" si="4"/>
        <v>223000</v>
      </c>
      <c r="W22" s="81">
        <f t="shared" si="19"/>
        <v>0.6</v>
      </c>
      <c r="X22" s="78">
        <f t="shared" si="20"/>
        <v>133.80000000000001</v>
      </c>
      <c r="Y22" s="78">
        <f t="shared" si="21"/>
        <v>28.1</v>
      </c>
      <c r="Z22" s="79">
        <f t="shared" si="5"/>
        <v>161.9</v>
      </c>
      <c r="AA22" s="80">
        <f t="shared" si="6"/>
        <v>7000</v>
      </c>
      <c r="AB22" s="78">
        <f t="shared" si="6"/>
        <v>0</v>
      </c>
      <c r="AC22" s="78">
        <f t="shared" si="6"/>
        <v>0</v>
      </c>
      <c r="AD22" s="79">
        <f t="shared" si="7"/>
        <v>7000</v>
      </c>
      <c r="AE22" s="80">
        <f t="shared" si="8"/>
        <v>0</v>
      </c>
      <c r="AF22" s="78">
        <f t="shared" si="8"/>
        <v>0</v>
      </c>
      <c r="AG22" s="78">
        <f t="shared" si="8"/>
        <v>0</v>
      </c>
      <c r="AH22" s="78">
        <f t="shared" si="9"/>
        <v>0</v>
      </c>
      <c r="AI22" s="78">
        <f t="shared" si="10"/>
        <v>0</v>
      </c>
      <c r="AJ22" s="78">
        <f t="shared" si="11"/>
        <v>0</v>
      </c>
      <c r="AK22" s="79">
        <f t="shared" si="12"/>
        <v>0</v>
      </c>
    </row>
    <row r="23" spans="1:37">
      <c r="A23" s="72">
        <v>16</v>
      </c>
      <c r="B23" s="73" t="s">
        <v>84</v>
      </c>
      <c r="C23" s="73" t="s">
        <v>85</v>
      </c>
      <c r="D23" s="74" t="s">
        <v>86</v>
      </c>
      <c r="E23" s="83">
        <f t="shared" si="13"/>
        <v>3901000</v>
      </c>
      <c r="F23" s="76">
        <f t="shared" si="14"/>
        <v>163000</v>
      </c>
      <c r="G23" s="76">
        <v>0</v>
      </c>
      <c r="H23" s="76">
        <f t="shared" si="0"/>
        <v>4064000</v>
      </c>
      <c r="I23" s="76">
        <f t="shared" si="15"/>
        <v>2438.4</v>
      </c>
      <c r="J23" s="76">
        <f t="shared" si="16"/>
        <v>512.05999999999995</v>
      </c>
      <c r="K23" s="77">
        <f t="shared" si="1"/>
        <v>2950.46</v>
      </c>
      <c r="L23" s="83">
        <v>3792000</v>
      </c>
      <c r="M23" s="76">
        <v>160000</v>
      </c>
      <c r="N23" s="76">
        <v>0</v>
      </c>
      <c r="O23" s="78">
        <f t="shared" si="2"/>
        <v>3952000</v>
      </c>
      <c r="P23" s="78">
        <f t="shared" si="17"/>
        <v>2371.1999999999998</v>
      </c>
      <c r="Q23" s="78">
        <f t="shared" si="18"/>
        <v>497.95</v>
      </c>
      <c r="R23" s="79">
        <f t="shared" si="3"/>
        <v>2869.1499999999996</v>
      </c>
      <c r="S23" s="80">
        <v>3792000</v>
      </c>
      <c r="T23" s="78">
        <v>160000</v>
      </c>
      <c r="U23" s="78">
        <v>0</v>
      </c>
      <c r="V23" s="78">
        <f t="shared" si="4"/>
        <v>3952000</v>
      </c>
      <c r="W23" s="81">
        <f t="shared" si="19"/>
        <v>0.6</v>
      </c>
      <c r="X23" s="78">
        <f t="shared" si="20"/>
        <v>2371.1999999999998</v>
      </c>
      <c r="Y23" s="78">
        <f t="shared" si="21"/>
        <v>497.95</v>
      </c>
      <c r="Z23" s="79">
        <f t="shared" si="5"/>
        <v>2869.1499999999996</v>
      </c>
      <c r="AA23" s="80">
        <f t="shared" si="6"/>
        <v>109000</v>
      </c>
      <c r="AB23" s="78">
        <f t="shared" si="6"/>
        <v>3000</v>
      </c>
      <c r="AC23" s="78">
        <f t="shared" si="6"/>
        <v>0</v>
      </c>
      <c r="AD23" s="79">
        <f t="shared" si="7"/>
        <v>112000</v>
      </c>
      <c r="AE23" s="80">
        <f t="shared" si="8"/>
        <v>0</v>
      </c>
      <c r="AF23" s="78">
        <f t="shared" si="8"/>
        <v>0</v>
      </c>
      <c r="AG23" s="78">
        <f t="shared" si="8"/>
        <v>0</v>
      </c>
      <c r="AH23" s="78">
        <f t="shared" si="9"/>
        <v>0</v>
      </c>
      <c r="AI23" s="78">
        <f t="shared" si="10"/>
        <v>0</v>
      </c>
      <c r="AJ23" s="78">
        <f t="shared" si="11"/>
        <v>0</v>
      </c>
      <c r="AK23" s="79">
        <f t="shared" si="12"/>
        <v>0</v>
      </c>
    </row>
    <row r="24" spans="1:37" ht="22.8">
      <c r="A24" s="72">
        <v>17</v>
      </c>
      <c r="B24" s="73" t="s">
        <v>87</v>
      </c>
      <c r="C24" s="73" t="s">
        <v>88</v>
      </c>
      <c r="D24" s="74"/>
      <c r="E24" s="83">
        <f t="shared" si="13"/>
        <v>99000</v>
      </c>
      <c r="F24" s="76">
        <f t="shared" si="14"/>
        <v>0</v>
      </c>
      <c r="G24" s="76">
        <v>0</v>
      </c>
      <c r="H24" s="76">
        <f t="shared" si="0"/>
        <v>99000</v>
      </c>
      <c r="I24" s="76">
        <f t="shared" si="15"/>
        <v>59.4</v>
      </c>
      <c r="J24" s="76">
        <f t="shared" si="16"/>
        <v>12.47</v>
      </c>
      <c r="K24" s="77">
        <f t="shared" si="1"/>
        <v>71.87</v>
      </c>
      <c r="L24" s="83">
        <v>96000</v>
      </c>
      <c r="M24" s="76">
        <v>0</v>
      </c>
      <c r="N24" s="76">
        <v>0</v>
      </c>
      <c r="O24" s="78">
        <f t="shared" si="2"/>
        <v>96000</v>
      </c>
      <c r="P24" s="78">
        <f t="shared" si="17"/>
        <v>57.6</v>
      </c>
      <c r="Q24" s="78">
        <f t="shared" si="18"/>
        <v>12.1</v>
      </c>
      <c r="R24" s="79">
        <f t="shared" si="3"/>
        <v>69.7</v>
      </c>
      <c r="S24" s="80">
        <v>96000</v>
      </c>
      <c r="T24" s="78">
        <v>0</v>
      </c>
      <c r="U24" s="78">
        <v>0</v>
      </c>
      <c r="V24" s="78">
        <f t="shared" si="4"/>
        <v>96000</v>
      </c>
      <c r="W24" s="81">
        <f t="shared" si="19"/>
        <v>0.6</v>
      </c>
      <c r="X24" s="78">
        <f t="shared" si="20"/>
        <v>57.6</v>
      </c>
      <c r="Y24" s="78">
        <f t="shared" si="21"/>
        <v>12.1</v>
      </c>
      <c r="Z24" s="79">
        <f t="shared" si="5"/>
        <v>69.7</v>
      </c>
      <c r="AA24" s="80">
        <f t="shared" si="6"/>
        <v>3000</v>
      </c>
      <c r="AB24" s="78">
        <f t="shared" si="6"/>
        <v>0</v>
      </c>
      <c r="AC24" s="78">
        <f t="shared" si="6"/>
        <v>0</v>
      </c>
      <c r="AD24" s="79">
        <f t="shared" si="7"/>
        <v>3000</v>
      </c>
      <c r="AE24" s="80">
        <f t="shared" si="8"/>
        <v>0</v>
      </c>
      <c r="AF24" s="78">
        <f t="shared" si="8"/>
        <v>0</v>
      </c>
      <c r="AG24" s="78">
        <f t="shared" si="8"/>
        <v>0</v>
      </c>
      <c r="AH24" s="78">
        <f t="shared" si="9"/>
        <v>0</v>
      </c>
      <c r="AI24" s="78">
        <f t="shared" si="10"/>
        <v>0</v>
      </c>
      <c r="AJ24" s="78">
        <f t="shared" si="11"/>
        <v>0</v>
      </c>
      <c r="AK24" s="79">
        <f t="shared" si="12"/>
        <v>0</v>
      </c>
    </row>
    <row r="25" spans="1:37" ht="22.8">
      <c r="A25" s="72">
        <v>18</v>
      </c>
      <c r="B25" s="73" t="s">
        <v>89</v>
      </c>
      <c r="C25" s="73" t="s">
        <v>90</v>
      </c>
      <c r="D25" s="74" t="s">
        <v>7</v>
      </c>
      <c r="E25" s="83">
        <f t="shared" si="13"/>
        <v>75000</v>
      </c>
      <c r="F25" s="76">
        <f t="shared" si="14"/>
        <v>0</v>
      </c>
      <c r="G25" s="76">
        <v>0</v>
      </c>
      <c r="H25" s="76">
        <f t="shared" si="0"/>
        <v>75000</v>
      </c>
      <c r="I25" s="76">
        <f t="shared" si="15"/>
        <v>45</v>
      </c>
      <c r="J25" s="76">
        <f t="shared" si="16"/>
        <v>9.4499999999999993</v>
      </c>
      <c r="K25" s="77">
        <f t="shared" si="1"/>
        <v>54.45</v>
      </c>
      <c r="L25" s="83">
        <v>72000</v>
      </c>
      <c r="M25" s="76">
        <v>0</v>
      </c>
      <c r="N25" s="76">
        <v>0</v>
      </c>
      <c r="O25" s="78">
        <f t="shared" si="2"/>
        <v>72000</v>
      </c>
      <c r="P25" s="78">
        <f t="shared" si="17"/>
        <v>43.2</v>
      </c>
      <c r="Q25" s="78">
        <f t="shared" si="18"/>
        <v>9.07</v>
      </c>
      <c r="R25" s="79">
        <f t="shared" si="3"/>
        <v>52.27</v>
      </c>
      <c r="S25" s="80">
        <v>72000</v>
      </c>
      <c r="T25" s="78">
        <v>0</v>
      </c>
      <c r="U25" s="78">
        <v>0</v>
      </c>
      <c r="V25" s="78">
        <f t="shared" si="4"/>
        <v>72000</v>
      </c>
      <c r="W25" s="81">
        <f t="shared" si="19"/>
        <v>0.6</v>
      </c>
      <c r="X25" s="78">
        <f t="shared" si="20"/>
        <v>43.2</v>
      </c>
      <c r="Y25" s="78">
        <f t="shared" si="21"/>
        <v>9.07</v>
      </c>
      <c r="Z25" s="79">
        <f t="shared" si="5"/>
        <v>52.27</v>
      </c>
      <c r="AA25" s="80">
        <f t="shared" ref="AA25:AC40" si="22">E25-L25</f>
        <v>3000</v>
      </c>
      <c r="AB25" s="78">
        <f t="shared" si="22"/>
        <v>0</v>
      </c>
      <c r="AC25" s="78">
        <f t="shared" si="22"/>
        <v>0</v>
      </c>
      <c r="AD25" s="79">
        <f t="shared" si="7"/>
        <v>3000</v>
      </c>
      <c r="AE25" s="80">
        <f t="shared" ref="AE25:AG40" si="23">L25-S25</f>
        <v>0</v>
      </c>
      <c r="AF25" s="78">
        <f t="shared" si="23"/>
        <v>0</v>
      </c>
      <c r="AG25" s="78">
        <f t="shared" si="23"/>
        <v>0</v>
      </c>
      <c r="AH25" s="78">
        <f t="shared" si="9"/>
        <v>0</v>
      </c>
      <c r="AI25" s="78">
        <f t="shared" si="10"/>
        <v>0</v>
      </c>
      <c r="AJ25" s="78">
        <f t="shared" si="11"/>
        <v>0</v>
      </c>
      <c r="AK25" s="79">
        <f t="shared" si="12"/>
        <v>0</v>
      </c>
    </row>
    <row r="26" spans="1:37" ht="12.75" customHeight="1">
      <c r="A26" s="72">
        <v>19</v>
      </c>
      <c r="B26" s="73" t="s">
        <v>91</v>
      </c>
      <c r="C26" s="73" t="s">
        <v>92</v>
      </c>
      <c r="D26" s="74" t="s">
        <v>93</v>
      </c>
      <c r="E26" s="83">
        <f>ROUNDUP(L26*ign/igo,-3)</f>
        <v>207000</v>
      </c>
      <c r="F26" s="76">
        <f t="shared" si="14"/>
        <v>0</v>
      </c>
      <c r="G26" s="76">
        <v>0</v>
      </c>
      <c r="H26" s="76">
        <f>SUM(E26:G26)</f>
        <v>207000</v>
      </c>
      <c r="I26" s="76">
        <f t="shared" si="15"/>
        <v>124.2</v>
      </c>
      <c r="J26" s="76">
        <f t="shared" si="16"/>
        <v>26.08</v>
      </c>
      <c r="K26" s="77">
        <f>I26+J26</f>
        <v>150.28</v>
      </c>
      <c r="L26" s="83">
        <v>201000</v>
      </c>
      <c r="M26" s="76">
        <v>0</v>
      </c>
      <c r="N26" s="76">
        <v>0</v>
      </c>
      <c r="O26" s="78">
        <f>SUM(L26:N26)</f>
        <v>201000</v>
      </c>
      <c r="P26" s="78">
        <f t="shared" si="17"/>
        <v>120.6</v>
      </c>
      <c r="Q26" s="78">
        <f t="shared" si="18"/>
        <v>25.33</v>
      </c>
      <c r="R26" s="79">
        <f>P26+Q26</f>
        <v>145.93</v>
      </c>
      <c r="S26" s="80">
        <v>201000</v>
      </c>
      <c r="T26" s="78">
        <v>0</v>
      </c>
      <c r="U26" s="78">
        <v>0</v>
      </c>
      <c r="V26" s="78">
        <f>SUM(S26:U26)</f>
        <v>201000</v>
      </c>
      <c r="W26" s="81">
        <f t="shared" si="19"/>
        <v>0.6</v>
      </c>
      <c r="X26" s="78">
        <f t="shared" si="20"/>
        <v>120.6</v>
      </c>
      <c r="Y26" s="78">
        <f t="shared" si="21"/>
        <v>25.33</v>
      </c>
      <c r="Z26" s="79">
        <f>X26+Y26</f>
        <v>145.93</v>
      </c>
      <c r="AA26" s="80">
        <f t="shared" si="22"/>
        <v>6000</v>
      </c>
      <c r="AB26" s="78">
        <f t="shared" si="22"/>
        <v>0</v>
      </c>
      <c r="AC26" s="78">
        <f t="shared" si="22"/>
        <v>0</v>
      </c>
      <c r="AD26" s="79">
        <f>SUM(AA26:AC26)</f>
        <v>6000</v>
      </c>
      <c r="AE26" s="80">
        <f t="shared" si="23"/>
        <v>0</v>
      </c>
      <c r="AF26" s="78">
        <f t="shared" si="23"/>
        <v>0</v>
      </c>
      <c r="AG26" s="78">
        <f t="shared" si="23"/>
        <v>0</v>
      </c>
      <c r="AH26" s="78">
        <f>SUM(AE26:AG26)</f>
        <v>0</v>
      </c>
      <c r="AI26" s="78">
        <f t="shared" si="10"/>
        <v>0</v>
      </c>
      <c r="AJ26" s="78">
        <f t="shared" si="11"/>
        <v>0</v>
      </c>
      <c r="AK26" s="79">
        <f>AI26+AJ26</f>
        <v>0</v>
      </c>
    </row>
    <row r="27" spans="1:37" ht="22.8">
      <c r="A27" s="72">
        <v>20</v>
      </c>
      <c r="B27" s="73" t="s">
        <v>94</v>
      </c>
      <c r="C27" s="73" t="s">
        <v>95</v>
      </c>
      <c r="D27" s="74" t="s">
        <v>96</v>
      </c>
      <c r="E27" s="83">
        <f>ROUNDUP(L27*ign/igo,-3)</f>
        <v>296000</v>
      </c>
      <c r="F27" s="76">
        <f t="shared" si="14"/>
        <v>0</v>
      </c>
      <c r="G27" s="76">
        <v>0</v>
      </c>
      <c r="H27" s="76">
        <f>SUM(E27:G27)</f>
        <v>296000</v>
      </c>
      <c r="I27" s="76">
        <f t="shared" si="15"/>
        <v>177.6</v>
      </c>
      <c r="J27" s="76">
        <f t="shared" si="16"/>
        <v>37.299999999999997</v>
      </c>
      <c r="K27" s="77">
        <f>I27+J27</f>
        <v>214.89999999999998</v>
      </c>
      <c r="L27" s="83">
        <v>287000</v>
      </c>
      <c r="M27" s="76">
        <v>0</v>
      </c>
      <c r="N27" s="76">
        <v>0</v>
      </c>
      <c r="O27" s="78">
        <f>SUM(L27:N27)</f>
        <v>287000</v>
      </c>
      <c r="P27" s="78">
        <f t="shared" si="17"/>
        <v>172.2</v>
      </c>
      <c r="Q27" s="78">
        <f t="shared" ref="Q27:Q50" si="24">ROUND(P27*0.097,2)</f>
        <v>16.7</v>
      </c>
      <c r="R27" s="79">
        <f>P27+Q27</f>
        <v>188.89999999999998</v>
      </c>
      <c r="S27" s="80">
        <v>287000</v>
      </c>
      <c r="T27" s="78">
        <v>0</v>
      </c>
      <c r="U27" s="78">
        <v>0</v>
      </c>
      <c r="V27" s="78">
        <f>SUM(S27:U27)</f>
        <v>287000</v>
      </c>
      <c r="W27" s="81">
        <f t="shared" si="19"/>
        <v>0.6</v>
      </c>
      <c r="X27" s="78">
        <f t="shared" si="20"/>
        <v>172.2</v>
      </c>
      <c r="Y27" s="78">
        <f t="shared" si="21"/>
        <v>36.159999999999997</v>
      </c>
      <c r="Z27" s="79">
        <f>X27+Y27</f>
        <v>208.35999999999999</v>
      </c>
      <c r="AA27" s="80">
        <f t="shared" si="22"/>
        <v>9000</v>
      </c>
      <c r="AB27" s="78">
        <f t="shared" si="22"/>
        <v>0</v>
      </c>
      <c r="AC27" s="78">
        <f t="shared" si="22"/>
        <v>0</v>
      </c>
      <c r="AD27" s="79">
        <f>SUM(AA27:AC27)</f>
        <v>9000</v>
      </c>
      <c r="AE27" s="80">
        <f t="shared" si="23"/>
        <v>0</v>
      </c>
      <c r="AF27" s="78">
        <f t="shared" si="23"/>
        <v>0</v>
      </c>
      <c r="AG27" s="78">
        <f t="shared" si="23"/>
        <v>0</v>
      </c>
      <c r="AH27" s="78">
        <f>SUM(AE27:AG27)</f>
        <v>0</v>
      </c>
      <c r="AI27" s="78">
        <f t="shared" si="10"/>
        <v>0</v>
      </c>
      <c r="AJ27" s="78">
        <f t="shared" si="11"/>
        <v>0</v>
      </c>
      <c r="AK27" s="79">
        <f>AI27+AJ27</f>
        <v>0</v>
      </c>
    </row>
    <row r="28" spans="1:37" ht="22.8">
      <c r="A28" s="72">
        <v>21</v>
      </c>
      <c r="B28" s="73" t="s">
        <v>97</v>
      </c>
      <c r="C28" s="73" t="s">
        <v>98</v>
      </c>
      <c r="D28" s="74" t="s">
        <v>93</v>
      </c>
      <c r="E28" s="83">
        <f>ROUNDUP(L28*ign/igo,-3)</f>
        <v>3530000</v>
      </c>
      <c r="F28" s="76">
        <f t="shared" si="14"/>
        <v>0</v>
      </c>
      <c r="G28" s="76">
        <v>0</v>
      </c>
      <c r="H28" s="76">
        <f>SUM(E28:G28)</f>
        <v>3530000</v>
      </c>
      <c r="I28" s="76">
        <f t="shared" si="15"/>
        <v>2118</v>
      </c>
      <c r="J28" s="76">
        <f t="shared" si="16"/>
        <v>444.78</v>
      </c>
      <c r="K28" s="77">
        <f>I28+J28</f>
        <v>2562.7799999999997</v>
      </c>
      <c r="L28" s="83">
        <v>3431000</v>
      </c>
      <c r="M28" s="76">
        <v>0</v>
      </c>
      <c r="N28" s="76">
        <v>0</v>
      </c>
      <c r="O28" s="78">
        <f>SUM(L28:N28)</f>
        <v>3431000</v>
      </c>
      <c r="P28" s="78">
        <f t="shared" si="17"/>
        <v>2058.6</v>
      </c>
      <c r="Q28" s="78">
        <f t="shared" si="24"/>
        <v>199.68</v>
      </c>
      <c r="R28" s="79">
        <f>P28+Q28</f>
        <v>2258.2799999999997</v>
      </c>
      <c r="S28" s="80">
        <v>3431000</v>
      </c>
      <c r="T28" s="78">
        <v>0</v>
      </c>
      <c r="U28" s="78">
        <v>0</v>
      </c>
      <c r="V28" s="78">
        <f>SUM(S28:U28)</f>
        <v>3431000</v>
      </c>
      <c r="W28" s="81">
        <f t="shared" si="19"/>
        <v>0.6</v>
      </c>
      <c r="X28" s="78">
        <f t="shared" si="20"/>
        <v>2058.6</v>
      </c>
      <c r="Y28" s="78">
        <f t="shared" si="21"/>
        <v>432.31</v>
      </c>
      <c r="Z28" s="79">
        <f>X28+Y28</f>
        <v>2490.91</v>
      </c>
      <c r="AA28" s="80">
        <f t="shared" si="22"/>
        <v>99000</v>
      </c>
      <c r="AB28" s="78">
        <f t="shared" si="22"/>
        <v>0</v>
      </c>
      <c r="AC28" s="78">
        <f t="shared" si="22"/>
        <v>0</v>
      </c>
      <c r="AD28" s="79">
        <f>SUM(AA28:AC28)</f>
        <v>99000</v>
      </c>
      <c r="AE28" s="80">
        <f t="shared" si="23"/>
        <v>0</v>
      </c>
      <c r="AF28" s="78">
        <f t="shared" si="23"/>
        <v>0</v>
      </c>
      <c r="AG28" s="78">
        <f t="shared" si="23"/>
        <v>0</v>
      </c>
      <c r="AH28" s="78">
        <f>SUM(AE28:AG28)</f>
        <v>0</v>
      </c>
      <c r="AI28" s="78">
        <f t="shared" si="10"/>
        <v>0</v>
      </c>
      <c r="AJ28" s="78">
        <f t="shared" si="11"/>
        <v>0</v>
      </c>
      <c r="AK28" s="79">
        <f>AI28+AJ28</f>
        <v>0</v>
      </c>
    </row>
    <row r="29" spans="1:37">
      <c r="A29" s="72">
        <v>22</v>
      </c>
      <c r="B29" s="73" t="s">
        <v>99</v>
      </c>
      <c r="C29" s="73" t="s">
        <v>7</v>
      </c>
      <c r="D29" s="74" t="s">
        <v>7</v>
      </c>
      <c r="E29" s="83">
        <f>ROUNDUP(L29*ign/igo,-3)</f>
        <v>134000</v>
      </c>
      <c r="F29" s="76">
        <f t="shared" si="14"/>
        <v>0</v>
      </c>
      <c r="G29" s="76">
        <v>0</v>
      </c>
      <c r="H29" s="76">
        <f>SUM(E29:G29)</f>
        <v>134000</v>
      </c>
      <c r="I29" s="76">
        <f t="shared" si="15"/>
        <v>80.400000000000006</v>
      </c>
      <c r="J29" s="76">
        <f t="shared" si="16"/>
        <v>16.88</v>
      </c>
      <c r="K29" s="77">
        <f>I29+J29</f>
        <v>97.28</v>
      </c>
      <c r="L29" s="83">
        <v>130000</v>
      </c>
      <c r="M29" s="76">
        <v>0</v>
      </c>
      <c r="N29" s="76">
        <v>0</v>
      </c>
      <c r="O29" s="78">
        <f>SUM(L29:N29)</f>
        <v>130000</v>
      </c>
      <c r="P29" s="78">
        <f t="shared" si="17"/>
        <v>78</v>
      </c>
      <c r="Q29" s="78">
        <f t="shared" si="24"/>
        <v>7.57</v>
      </c>
      <c r="R29" s="79">
        <f>P29+Q29</f>
        <v>85.57</v>
      </c>
      <c r="S29" s="80">
        <v>130000</v>
      </c>
      <c r="T29" s="78">
        <v>0</v>
      </c>
      <c r="U29" s="78">
        <v>0</v>
      </c>
      <c r="V29" s="78">
        <f>SUM(S29:U29)</f>
        <v>130000</v>
      </c>
      <c r="W29" s="81">
        <f t="shared" si="19"/>
        <v>0.6</v>
      </c>
      <c r="X29" s="78">
        <f t="shared" si="20"/>
        <v>78</v>
      </c>
      <c r="Y29" s="78">
        <f t="shared" si="21"/>
        <v>16.38</v>
      </c>
      <c r="Z29" s="79">
        <f>X29+Y29</f>
        <v>94.38</v>
      </c>
      <c r="AA29" s="80">
        <f t="shared" si="22"/>
        <v>4000</v>
      </c>
      <c r="AB29" s="78">
        <f t="shared" si="22"/>
        <v>0</v>
      </c>
      <c r="AC29" s="78">
        <f t="shared" si="22"/>
        <v>0</v>
      </c>
      <c r="AD29" s="79">
        <f>SUM(AA29:AC29)</f>
        <v>4000</v>
      </c>
      <c r="AE29" s="80">
        <f t="shared" si="23"/>
        <v>0</v>
      </c>
      <c r="AF29" s="78">
        <f t="shared" si="23"/>
        <v>0</v>
      </c>
      <c r="AG29" s="78">
        <f t="shared" si="23"/>
        <v>0</v>
      </c>
      <c r="AH29" s="78">
        <f>SUM(AE29:AG29)</f>
        <v>0</v>
      </c>
      <c r="AI29" s="78">
        <f t="shared" si="10"/>
        <v>0</v>
      </c>
      <c r="AJ29" s="78">
        <f t="shared" si="11"/>
        <v>0</v>
      </c>
      <c r="AK29" s="79">
        <f>AI29+AJ29</f>
        <v>0</v>
      </c>
    </row>
    <row r="30" spans="1:37">
      <c r="A30" s="72">
        <v>23</v>
      </c>
      <c r="B30" s="73" t="s">
        <v>100</v>
      </c>
      <c r="C30" s="73" t="s">
        <v>101</v>
      </c>
      <c r="D30" s="74" t="s">
        <v>102</v>
      </c>
      <c r="E30" s="83">
        <f t="shared" si="13"/>
        <v>0</v>
      </c>
      <c r="F30" s="76">
        <f t="shared" si="14"/>
        <v>0</v>
      </c>
      <c r="G30" s="76">
        <v>0</v>
      </c>
      <c r="H30" s="76">
        <f t="shared" si="0"/>
        <v>0</v>
      </c>
      <c r="I30" s="76">
        <f t="shared" si="15"/>
        <v>0</v>
      </c>
      <c r="J30" s="76">
        <f t="shared" si="16"/>
        <v>0</v>
      </c>
      <c r="K30" s="77">
        <f t="shared" si="1"/>
        <v>0</v>
      </c>
      <c r="L30" s="83">
        <v>0</v>
      </c>
      <c r="M30" s="76">
        <v>0</v>
      </c>
      <c r="N30" s="76">
        <v>0</v>
      </c>
      <c r="O30" s="78">
        <f t="shared" si="2"/>
        <v>0</v>
      </c>
      <c r="P30" s="78">
        <f t="shared" si="17"/>
        <v>0</v>
      </c>
      <c r="Q30" s="78">
        <f t="shared" si="24"/>
        <v>0</v>
      </c>
      <c r="R30" s="79">
        <f t="shared" si="3"/>
        <v>0</v>
      </c>
      <c r="S30" s="80">
        <v>0</v>
      </c>
      <c r="T30" s="78">
        <v>0</v>
      </c>
      <c r="U30" s="78">
        <v>0</v>
      </c>
      <c r="V30" s="78">
        <f t="shared" si="4"/>
        <v>0</v>
      </c>
      <c r="W30" s="81">
        <f t="shared" si="19"/>
        <v>0.6</v>
      </c>
      <c r="X30" s="78">
        <f t="shared" si="20"/>
        <v>0</v>
      </c>
      <c r="Y30" s="78">
        <f t="shared" si="21"/>
        <v>0</v>
      </c>
      <c r="Z30" s="79">
        <f t="shared" si="5"/>
        <v>0</v>
      </c>
      <c r="AA30" s="80">
        <f t="shared" si="22"/>
        <v>0</v>
      </c>
      <c r="AB30" s="78">
        <f t="shared" si="22"/>
        <v>0</v>
      </c>
      <c r="AC30" s="78">
        <f t="shared" si="22"/>
        <v>0</v>
      </c>
      <c r="AD30" s="79">
        <f t="shared" si="7"/>
        <v>0</v>
      </c>
      <c r="AE30" s="80">
        <f t="shared" si="23"/>
        <v>0</v>
      </c>
      <c r="AF30" s="78">
        <f t="shared" si="23"/>
        <v>0</v>
      </c>
      <c r="AG30" s="78">
        <f t="shared" si="23"/>
        <v>0</v>
      </c>
      <c r="AH30" s="78">
        <f t="shared" si="9"/>
        <v>0</v>
      </c>
      <c r="AI30" s="78">
        <f t="shared" si="10"/>
        <v>0</v>
      </c>
      <c r="AJ30" s="78">
        <f t="shared" si="11"/>
        <v>0</v>
      </c>
      <c r="AK30" s="79">
        <f t="shared" si="12"/>
        <v>0</v>
      </c>
    </row>
    <row r="31" spans="1:37" ht="22.8">
      <c r="A31" s="72">
        <v>24</v>
      </c>
      <c r="B31" s="73" t="s">
        <v>103</v>
      </c>
      <c r="C31" s="73" t="s">
        <v>104</v>
      </c>
      <c r="D31" s="74" t="s">
        <v>58</v>
      </c>
      <c r="E31" s="83">
        <f t="shared" si="13"/>
        <v>43000</v>
      </c>
      <c r="F31" s="76">
        <f t="shared" si="14"/>
        <v>0</v>
      </c>
      <c r="G31" s="76">
        <v>0</v>
      </c>
      <c r="H31" s="76">
        <f t="shared" si="0"/>
        <v>43000</v>
      </c>
      <c r="I31" s="76">
        <f t="shared" si="15"/>
        <v>25.8</v>
      </c>
      <c r="J31" s="76">
        <f t="shared" si="16"/>
        <v>5.42</v>
      </c>
      <c r="K31" s="77">
        <f t="shared" si="1"/>
        <v>31.22</v>
      </c>
      <c r="L31" s="83">
        <v>41000</v>
      </c>
      <c r="M31" s="76">
        <v>0</v>
      </c>
      <c r="N31" s="76">
        <v>0</v>
      </c>
      <c r="O31" s="78">
        <f t="shared" si="2"/>
        <v>41000</v>
      </c>
      <c r="P31" s="78">
        <f t="shared" si="17"/>
        <v>24.6</v>
      </c>
      <c r="Q31" s="78">
        <f t="shared" si="24"/>
        <v>2.39</v>
      </c>
      <c r="R31" s="79">
        <f t="shared" si="3"/>
        <v>26.990000000000002</v>
      </c>
      <c r="S31" s="80">
        <v>41000</v>
      </c>
      <c r="T31" s="78">
        <v>0</v>
      </c>
      <c r="U31" s="78">
        <v>0</v>
      </c>
      <c r="V31" s="78">
        <f t="shared" si="4"/>
        <v>41000</v>
      </c>
      <c r="W31" s="81">
        <f t="shared" si="19"/>
        <v>0.6</v>
      </c>
      <c r="X31" s="78">
        <f t="shared" si="20"/>
        <v>24.6</v>
      </c>
      <c r="Y31" s="78">
        <f t="shared" si="21"/>
        <v>5.17</v>
      </c>
      <c r="Z31" s="79">
        <f t="shared" si="5"/>
        <v>29.770000000000003</v>
      </c>
      <c r="AA31" s="80">
        <f t="shared" si="22"/>
        <v>2000</v>
      </c>
      <c r="AB31" s="78">
        <f t="shared" si="22"/>
        <v>0</v>
      </c>
      <c r="AC31" s="78">
        <f t="shared" si="22"/>
        <v>0</v>
      </c>
      <c r="AD31" s="79">
        <f t="shared" si="7"/>
        <v>2000</v>
      </c>
      <c r="AE31" s="80">
        <f t="shared" si="23"/>
        <v>0</v>
      </c>
      <c r="AF31" s="78">
        <f t="shared" si="23"/>
        <v>0</v>
      </c>
      <c r="AG31" s="78">
        <f t="shared" si="23"/>
        <v>0</v>
      </c>
      <c r="AH31" s="78">
        <f t="shared" si="9"/>
        <v>0</v>
      </c>
      <c r="AI31" s="78">
        <f t="shared" si="10"/>
        <v>0</v>
      </c>
      <c r="AJ31" s="78">
        <f t="shared" si="11"/>
        <v>0</v>
      </c>
      <c r="AK31" s="79">
        <f t="shared" si="12"/>
        <v>0</v>
      </c>
    </row>
    <row r="32" spans="1:37">
      <c r="A32" s="72">
        <v>25</v>
      </c>
      <c r="B32" s="73" t="s">
        <v>105</v>
      </c>
      <c r="C32" s="73" t="s">
        <v>106</v>
      </c>
      <c r="D32" s="74" t="s">
        <v>7</v>
      </c>
      <c r="E32" s="83">
        <f t="shared" si="13"/>
        <v>1310000</v>
      </c>
      <c r="F32" s="76">
        <f t="shared" si="14"/>
        <v>0</v>
      </c>
      <c r="G32" s="76">
        <v>0</v>
      </c>
      <c r="H32" s="76">
        <f t="shared" si="0"/>
        <v>1310000</v>
      </c>
      <c r="I32" s="76">
        <f t="shared" si="15"/>
        <v>786</v>
      </c>
      <c r="J32" s="76">
        <f t="shared" si="16"/>
        <v>165.06</v>
      </c>
      <c r="K32" s="77">
        <f t="shared" si="1"/>
        <v>951.06</v>
      </c>
      <c r="L32" s="83">
        <v>1273000</v>
      </c>
      <c r="M32" s="76">
        <v>0</v>
      </c>
      <c r="N32" s="76">
        <v>0</v>
      </c>
      <c r="O32" s="78">
        <f t="shared" si="2"/>
        <v>1273000</v>
      </c>
      <c r="P32" s="78">
        <f t="shared" si="17"/>
        <v>763.8</v>
      </c>
      <c r="Q32" s="78">
        <f t="shared" si="24"/>
        <v>74.09</v>
      </c>
      <c r="R32" s="79">
        <f t="shared" si="3"/>
        <v>837.89</v>
      </c>
      <c r="S32" s="80">
        <v>1273000</v>
      </c>
      <c r="T32" s="78">
        <v>0</v>
      </c>
      <c r="U32" s="78">
        <v>0</v>
      </c>
      <c r="V32" s="78">
        <f t="shared" si="4"/>
        <v>1273000</v>
      </c>
      <c r="W32" s="81">
        <f t="shared" si="19"/>
        <v>0.6</v>
      </c>
      <c r="X32" s="78">
        <f t="shared" si="20"/>
        <v>763.8</v>
      </c>
      <c r="Y32" s="78">
        <f t="shared" si="21"/>
        <v>160.4</v>
      </c>
      <c r="Z32" s="79">
        <f t="shared" si="5"/>
        <v>924.19999999999993</v>
      </c>
      <c r="AA32" s="80">
        <f t="shared" si="22"/>
        <v>37000</v>
      </c>
      <c r="AB32" s="78">
        <f t="shared" si="22"/>
        <v>0</v>
      </c>
      <c r="AC32" s="78">
        <f t="shared" si="22"/>
        <v>0</v>
      </c>
      <c r="AD32" s="79">
        <f t="shared" si="7"/>
        <v>37000</v>
      </c>
      <c r="AE32" s="80">
        <f t="shared" si="23"/>
        <v>0</v>
      </c>
      <c r="AF32" s="78">
        <f t="shared" si="23"/>
        <v>0</v>
      </c>
      <c r="AG32" s="78">
        <f t="shared" si="23"/>
        <v>0</v>
      </c>
      <c r="AH32" s="78">
        <f t="shared" si="9"/>
        <v>0</v>
      </c>
      <c r="AI32" s="78">
        <f t="shared" si="10"/>
        <v>0</v>
      </c>
      <c r="AJ32" s="78">
        <f t="shared" si="11"/>
        <v>0</v>
      </c>
      <c r="AK32" s="79">
        <f t="shared" si="12"/>
        <v>0</v>
      </c>
    </row>
    <row r="33" spans="1:37">
      <c r="A33" s="72">
        <v>26</v>
      </c>
      <c r="B33" s="73" t="s">
        <v>107</v>
      </c>
      <c r="C33" s="73" t="s">
        <v>108</v>
      </c>
      <c r="D33" s="74" t="s">
        <v>109</v>
      </c>
      <c r="E33" s="83">
        <f t="shared" si="13"/>
        <v>13000</v>
      </c>
      <c r="F33" s="76">
        <f t="shared" si="14"/>
        <v>0</v>
      </c>
      <c r="G33" s="76">
        <v>0</v>
      </c>
      <c r="H33" s="76">
        <f>SUM(E33:G33)</f>
        <v>13000</v>
      </c>
      <c r="I33" s="76">
        <f t="shared" si="15"/>
        <v>7.8</v>
      </c>
      <c r="J33" s="76">
        <f t="shared" si="16"/>
        <v>1.64</v>
      </c>
      <c r="K33" s="77">
        <f>I33+J33</f>
        <v>9.44</v>
      </c>
      <c r="L33" s="83">
        <v>12000</v>
      </c>
      <c r="M33" s="76">
        <v>0</v>
      </c>
      <c r="N33" s="76">
        <v>0</v>
      </c>
      <c r="O33" s="78">
        <f>SUM(L33:N33)</f>
        <v>12000</v>
      </c>
      <c r="P33" s="78">
        <f t="shared" si="17"/>
        <v>7.2</v>
      </c>
      <c r="Q33" s="78">
        <f t="shared" si="24"/>
        <v>0.7</v>
      </c>
      <c r="R33" s="79">
        <f>P33+Q33</f>
        <v>7.9</v>
      </c>
      <c r="S33" s="80">
        <v>0</v>
      </c>
      <c r="T33" s="78">
        <v>0</v>
      </c>
      <c r="U33" s="78">
        <v>0</v>
      </c>
      <c r="V33" s="78">
        <f>SUM(S33:U33)</f>
        <v>0</v>
      </c>
      <c r="W33" s="81">
        <f t="shared" si="19"/>
        <v>0.6</v>
      </c>
      <c r="X33" s="78">
        <f t="shared" si="20"/>
        <v>0</v>
      </c>
      <c r="Y33" s="78">
        <f t="shared" si="21"/>
        <v>0</v>
      </c>
      <c r="Z33" s="79">
        <f>X33+Y33</f>
        <v>0</v>
      </c>
      <c r="AA33" s="80">
        <f t="shared" si="22"/>
        <v>1000</v>
      </c>
      <c r="AB33" s="78">
        <f t="shared" si="22"/>
        <v>0</v>
      </c>
      <c r="AC33" s="78">
        <f t="shared" si="22"/>
        <v>0</v>
      </c>
      <c r="AD33" s="79">
        <f>SUM(AA33:AC33)</f>
        <v>1000</v>
      </c>
      <c r="AE33" s="80">
        <f t="shared" si="23"/>
        <v>12000</v>
      </c>
      <c r="AF33" s="78">
        <f t="shared" si="23"/>
        <v>0</v>
      </c>
      <c r="AG33" s="78">
        <f t="shared" si="23"/>
        <v>0</v>
      </c>
      <c r="AH33" s="78">
        <f>SUM(AE33:AG33)</f>
        <v>12000</v>
      </c>
      <c r="AI33" s="78">
        <f t="shared" si="10"/>
        <v>3.6</v>
      </c>
      <c r="AJ33" s="78">
        <f t="shared" si="11"/>
        <v>0.25</v>
      </c>
      <c r="AK33" s="79">
        <f>AI33+AJ33</f>
        <v>3.85</v>
      </c>
    </row>
    <row r="34" spans="1:37">
      <c r="A34" s="117">
        <v>27</v>
      </c>
      <c r="B34" s="118" t="s">
        <v>152</v>
      </c>
      <c r="C34" s="118" t="s">
        <v>153</v>
      </c>
      <c r="D34" s="119" t="s">
        <v>7</v>
      </c>
      <c r="E34" s="120">
        <v>300000</v>
      </c>
      <c r="F34" s="115">
        <f t="shared" si="14"/>
        <v>0</v>
      </c>
      <c r="G34" s="115">
        <v>0</v>
      </c>
      <c r="H34" s="115">
        <f>SUM(E34:G34)</f>
        <v>300000</v>
      </c>
      <c r="I34" s="115">
        <f t="shared" si="15"/>
        <v>180</v>
      </c>
      <c r="J34" s="115">
        <f t="shared" si="16"/>
        <v>37.799999999999997</v>
      </c>
      <c r="K34" s="121">
        <f>I34+J34</f>
        <v>217.8</v>
      </c>
      <c r="L34" s="83">
        <v>0</v>
      </c>
      <c r="M34" s="76">
        <v>0</v>
      </c>
      <c r="N34" s="76">
        <v>0</v>
      </c>
      <c r="O34" s="78">
        <f>SUM(L34:N34)</f>
        <v>0</v>
      </c>
      <c r="P34" s="78">
        <f t="shared" si="17"/>
        <v>0</v>
      </c>
      <c r="Q34" s="78">
        <f t="shared" si="24"/>
        <v>0</v>
      </c>
      <c r="R34" s="79">
        <f>P34+Q34</f>
        <v>0</v>
      </c>
      <c r="S34" s="80">
        <v>0</v>
      </c>
      <c r="T34" s="78">
        <v>0</v>
      </c>
      <c r="U34" s="78">
        <v>0</v>
      </c>
      <c r="V34" s="78">
        <f>SUM(S34:U34)</f>
        <v>0</v>
      </c>
      <c r="W34" s="81">
        <f t="shared" si="19"/>
        <v>0.6</v>
      </c>
      <c r="X34" s="78">
        <f t="shared" si="20"/>
        <v>0</v>
      </c>
      <c r="Y34" s="78">
        <f t="shared" si="21"/>
        <v>0</v>
      </c>
      <c r="Z34" s="79">
        <f>X34+Y34</f>
        <v>0</v>
      </c>
      <c r="AA34" s="80">
        <f t="shared" si="22"/>
        <v>300000</v>
      </c>
      <c r="AB34" s="78">
        <f t="shared" si="22"/>
        <v>0</v>
      </c>
      <c r="AC34" s="78">
        <f t="shared" si="22"/>
        <v>0</v>
      </c>
      <c r="AD34" s="79">
        <f>SUM(AA34:AC34)</f>
        <v>300000</v>
      </c>
      <c r="AE34" s="80">
        <f t="shared" si="23"/>
        <v>0</v>
      </c>
      <c r="AF34" s="78">
        <f t="shared" si="23"/>
        <v>0</v>
      </c>
      <c r="AG34" s="78">
        <f t="shared" si="23"/>
        <v>0</v>
      </c>
      <c r="AH34" s="78">
        <f>SUM(AE34:AG34)</f>
        <v>0</v>
      </c>
      <c r="AI34" s="78">
        <f t="shared" si="10"/>
        <v>0</v>
      </c>
      <c r="AJ34" s="78">
        <f t="shared" si="11"/>
        <v>0</v>
      </c>
      <c r="AK34" s="79">
        <f>AI34+AJ34</f>
        <v>0</v>
      </c>
    </row>
    <row r="35" spans="1:37">
      <c r="A35" s="117">
        <v>28</v>
      </c>
      <c r="B35" s="118" t="s">
        <v>154</v>
      </c>
      <c r="C35" s="118" t="s">
        <v>155</v>
      </c>
      <c r="D35" s="119" t="s">
        <v>7</v>
      </c>
      <c r="E35" s="120">
        <v>250000</v>
      </c>
      <c r="F35" s="115">
        <f t="shared" si="14"/>
        <v>0</v>
      </c>
      <c r="G35" s="115">
        <v>0</v>
      </c>
      <c r="H35" s="115">
        <f>SUM(E35:G35)</f>
        <v>250000</v>
      </c>
      <c r="I35" s="115">
        <f t="shared" si="15"/>
        <v>150</v>
      </c>
      <c r="J35" s="115">
        <f t="shared" si="16"/>
        <v>31.5</v>
      </c>
      <c r="K35" s="121">
        <f>I35+J35</f>
        <v>181.5</v>
      </c>
      <c r="L35" s="83">
        <v>0</v>
      </c>
      <c r="M35" s="76">
        <v>0</v>
      </c>
      <c r="N35" s="76">
        <v>0</v>
      </c>
      <c r="O35" s="78">
        <f>SUM(L35:N35)</f>
        <v>0</v>
      </c>
      <c r="P35" s="78">
        <f t="shared" si="17"/>
        <v>0</v>
      </c>
      <c r="Q35" s="78">
        <f t="shared" si="24"/>
        <v>0</v>
      </c>
      <c r="R35" s="79">
        <f>P35+Q35</f>
        <v>0</v>
      </c>
      <c r="S35" s="80">
        <v>0</v>
      </c>
      <c r="T35" s="78">
        <v>0</v>
      </c>
      <c r="U35" s="78">
        <v>0</v>
      </c>
      <c r="V35" s="78">
        <f>SUM(S35:U35)</f>
        <v>0</v>
      </c>
      <c r="W35" s="81">
        <f t="shared" si="19"/>
        <v>0.6</v>
      </c>
      <c r="X35" s="78">
        <f t="shared" si="20"/>
        <v>0</v>
      </c>
      <c r="Y35" s="78">
        <f t="shared" si="21"/>
        <v>0</v>
      </c>
      <c r="Z35" s="79">
        <f>X35+Y35</f>
        <v>0</v>
      </c>
      <c r="AA35" s="80">
        <f t="shared" si="22"/>
        <v>250000</v>
      </c>
      <c r="AB35" s="78">
        <f t="shared" si="22"/>
        <v>0</v>
      </c>
      <c r="AC35" s="78">
        <f t="shared" si="22"/>
        <v>0</v>
      </c>
      <c r="AD35" s="79">
        <f>SUM(AA35:AC35)</f>
        <v>250000</v>
      </c>
      <c r="AE35" s="80">
        <f t="shared" si="23"/>
        <v>0</v>
      </c>
      <c r="AF35" s="78">
        <f t="shared" si="23"/>
        <v>0</v>
      </c>
      <c r="AG35" s="78">
        <f t="shared" si="23"/>
        <v>0</v>
      </c>
      <c r="AH35" s="78">
        <f>SUM(AE35:AG35)</f>
        <v>0</v>
      </c>
      <c r="AI35" s="78">
        <f t="shared" si="10"/>
        <v>0</v>
      </c>
      <c r="AJ35" s="78">
        <f t="shared" si="11"/>
        <v>0</v>
      </c>
      <c r="AK35" s="79">
        <f>AI35+AJ35</f>
        <v>0</v>
      </c>
    </row>
    <row r="36" spans="1:37">
      <c r="A36" s="117">
        <v>29</v>
      </c>
      <c r="B36" s="118" t="s">
        <v>156</v>
      </c>
      <c r="C36" s="118" t="s">
        <v>156</v>
      </c>
      <c r="D36" s="119" t="s">
        <v>86</v>
      </c>
      <c r="E36" s="120">
        <v>270000</v>
      </c>
      <c r="F36" s="115">
        <f t="shared" si="14"/>
        <v>0</v>
      </c>
      <c r="G36" s="115">
        <v>0</v>
      </c>
      <c r="H36" s="115">
        <f t="shared" si="0"/>
        <v>270000</v>
      </c>
      <c r="I36" s="115">
        <f t="shared" si="15"/>
        <v>162</v>
      </c>
      <c r="J36" s="115">
        <f t="shared" si="16"/>
        <v>34.020000000000003</v>
      </c>
      <c r="K36" s="121">
        <f t="shared" si="1"/>
        <v>196.02</v>
      </c>
      <c r="L36" s="83">
        <v>0</v>
      </c>
      <c r="M36" s="76">
        <v>0</v>
      </c>
      <c r="N36" s="76">
        <v>0</v>
      </c>
      <c r="O36" s="78">
        <f t="shared" si="2"/>
        <v>0</v>
      </c>
      <c r="P36" s="78">
        <f t="shared" si="17"/>
        <v>0</v>
      </c>
      <c r="Q36" s="78">
        <f t="shared" si="24"/>
        <v>0</v>
      </c>
      <c r="R36" s="79">
        <f t="shared" si="3"/>
        <v>0</v>
      </c>
      <c r="S36" s="80">
        <v>0</v>
      </c>
      <c r="T36" s="78">
        <v>0</v>
      </c>
      <c r="U36" s="78">
        <v>0</v>
      </c>
      <c r="V36" s="78">
        <f t="shared" si="4"/>
        <v>0</v>
      </c>
      <c r="W36" s="81">
        <f t="shared" si="19"/>
        <v>0.6</v>
      </c>
      <c r="X36" s="78">
        <f t="shared" si="20"/>
        <v>0</v>
      </c>
      <c r="Y36" s="78">
        <f t="shared" si="21"/>
        <v>0</v>
      </c>
      <c r="Z36" s="79">
        <f t="shared" si="5"/>
        <v>0</v>
      </c>
      <c r="AA36" s="80">
        <f t="shared" si="22"/>
        <v>270000</v>
      </c>
      <c r="AB36" s="78">
        <f t="shared" si="22"/>
        <v>0</v>
      </c>
      <c r="AC36" s="78">
        <f t="shared" si="22"/>
        <v>0</v>
      </c>
      <c r="AD36" s="79">
        <f t="shared" si="7"/>
        <v>270000</v>
      </c>
      <c r="AE36" s="80">
        <f t="shared" si="23"/>
        <v>0</v>
      </c>
      <c r="AF36" s="78">
        <f t="shared" si="23"/>
        <v>0</v>
      </c>
      <c r="AG36" s="78">
        <f t="shared" si="23"/>
        <v>0</v>
      </c>
      <c r="AH36" s="78">
        <f t="shared" si="9"/>
        <v>0</v>
      </c>
      <c r="AI36" s="78">
        <f t="shared" si="10"/>
        <v>0</v>
      </c>
      <c r="AJ36" s="78">
        <f t="shared" si="11"/>
        <v>0</v>
      </c>
      <c r="AK36" s="79">
        <f t="shared" si="12"/>
        <v>0</v>
      </c>
    </row>
    <row r="37" spans="1:37">
      <c r="A37" s="117">
        <v>30</v>
      </c>
      <c r="B37" s="118" t="s">
        <v>157</v>
      </c>
      <c r="C37" s="118" t="s">
        <v>157</v>
      </c>
      <c r="D37" s="119" t="s">
        <v>86</v>
      </c>
      <c r="E37" s="120">
        <v>180000</v>
      </c>
      <c r="F37" s="115">
        <f t="shared" si="14"/>
        <v>0</v>
      </c>
      <c r="G37" s="115">
        <v>0</v>
      </c>
      <c r="H37" s="115">
        <f t="shared" ref="H37:H49" si="25">SUM(E37:G37)</f>
        <v>180000</v>
      </c>
      <c r="I37" s="115">
        <f t="shared" si="15"/>
        <v>108</v>
      </c>
      <c r="J37" s="115">
        <f t="shared" si="16"/>
        <v>22.68</v>
      </c>
      <c r="K37" s="121">
        <f t="shared" si="1"/>
        <v>130.68</v>
      </c>
      <c r="L37" s="83">
        <v>0</v>
      </c>
      <c r="M37" s="76">
        <v>0</v>
      </c>
      <c r="N37" s="76">
        <v>0</v>
      </c>
      <c r="O37" s="78">
        <f t="shared" ref="O37:O49" si="26">SUM(L37:N37)</f>
        <v>0</v>
      </c>
      <c r="P37" s="78">
        <f t="shared" si="17"/>
        <v>0</v>
      </c>
      <c r="Q37" s="78">
        <f t="shared" si="24"/>
        <v>0</v>
      </c>
      <c r="R37" s="79">
        <f t="shared" si="3"/>
        <v>0</v>
      </c>
      <c r="S37" s="80">
        <v>0</v>
      </c>
      <c r="T37" s="78">
        <v>0</v>
      </c>
      <c r="U37" s="78">
        <v>0</v>
      </c>
      <c r="V37" s="78">
        <f t="shared" ref="V37:V49" si="27">SUM(S37:U37)</f>
        <v>0</v>
      </c>
      <c r="W37" s="81">
        <f t="shared" si="19"/>
        <v>0.6</v>
      </c>
      <c r="X37" s="78">
        <f t="shared" si="20"/>
        <v>0</v>
      </c>
      <c r="Y37" s="78">
        <f t="shared" si="21"/>
        <v>0</v>
      </c>
      <c r="Z37" s="79">
        <f t="shared" si="5"/>
        <v>0</v>
      </c>
      <c r="AA37" s="80">
        <f t="shared" si="22"/>
        <v>180000</v>
      </c>
      <c r="AB37" s="78">
        <f t="shared" si="22"/>
        <v>0</v>
      </c>
      <c r="AC37" s="78">
        <f t="shared" si="22"/>
        <v>0</v>
      </c>
      <c r="AD37" s="79">
        <f t="shared" ref="AD37:AD49" si="28">SUM(AA37:AC37)</f>
        <v>180000</v>
      </c>
      <c r="AE37" s="80">
        <f t="shared" si="23"/>
        <v>0</v>
      </c>
      <c r="AF37" s="78">
        <f t="shared" si="23"/>
        <v>0</v>
      </c>
      <c r="AG37" s="78">
        <f t="shared" si="23"/>
        <v>0</v>
      </c>
      <c r="AH37" s="78">
        <f t="shared" ref="AH37:AH49" si="29">SUM(AE37:AG37)</f>
        <v>0</v>
      </c>
      <c r="AI37" s="78">
        <f t="shared" si="10"/>
        <v>0</v>
      </c>
      <c r="AJ37" s="78">
        <f t="shared" si="11"/>
        <v>0</v>
      </c>
      <c r="AK37" s="79">
        <f t="shared" si="12"/>
        <v>0</v>
      </c>
    </row>
    <row r="38" spans="1:37">
      <c r="A38" s="117">
        <v>31</v>
      </c>
      <c r="B38" s="118" t="s">
        <v>158</v>
      </c>
      <c r="C38" s="118" t="s">
        <v>159</v>
      </c>
      <c r="D38" s="119" t="s">
        <v>160</v>
      </c>
      <c r="E38" s="120">
        <v>10000000</v>
      </c>
      <c r="F38" s="115">
        <f t="shared" si="14"/>
        <v>0</v>
      </c>
      <c r="G38" s="115">
        <v>0</v>
      </c>
      <c r="H38" s="115">
        <f t="shared" si="25"/>
        <v>10000000</v>
      </c>
      <c r="I38" s="115">
        <f t="shared" si="15"/>
        <v>6000</v>
      </c>
      <c r="J38" s="115">
        <f t="shared" si="16"/>
        <v>1260</v>
      </c>
      <c r="K38" s="121">
        <f t="shared" si="1"/>
        <v>7260</v>
      </c>
      <c r="L38" s="83">
        <v>0</v>
      </c>
      <c r="M38" s="76">
        <v>0</v>
      </c>
      <c r="N38" s="76">
        <v>0</v>
      </c>
      <c r="O38" s="78">
        <f t="shared" si="26"/>
        <v>0</v>
      </c>
      <c r="P38" s="78">
        <f t="shared" si="17"/>
        <v>0</v>
      </c>
      <c r="Q38" s="78">
        <f t="shared" si="24"/>
        <v>0</v>
      </c>
      <c r="R38" s="79">
        <f t="shared" si="3"/>
        <v>0</v>
      </c>
      <c r="S38" s="80">
        <v>0</v>
      </c>
      <c r="T38" s="78">
        <v>0</v>
      </c>
      <c r="U38" s="78">
        <v>0</v>
      </c>
      <c r="V38" s="78">
        <f t="shared" si="27"/>
        <v>0</v>
      </c>
      <c r="W38" s="81">
        <f t="shared" si="19"/>
        <v>0.6</v>
      </c>
      <c r="X38" s="78">
        <f t="shared" si="20"/>
        <v>0</v>
      </c>
      <c r="Y38" s="78">
        <f t="shared" si="21"/>
        <v>0</v>
      </c>
      <c r="Z38" s="79">
        <f t="shared" si="5"/>
        <v>0</v>
      </c>
      <c r="AA38" s="80">
        <f t="shared" si="22"/>
        <v>10000000</v>
      </c>
      <c r="AB38" s="78">
        <f t="shared" si="22"/>
        <v>0</v>
      </c>
      <c r="AC38" s="78">
        <f t="shared" si="22"/>
        <v>0</v>
      </c>
      <c r="AD38" s="79">
        <f t="shared" si="28"/>
        <v>10000000</v>
      </c>
      <c r="AE38" s="80">
        <f t="shared" si="23"/>
        <v>0</v>
      </c>
      <c r="AF38" s="78">
        <f t="shared" si="23"/>
        <v>0</v>
      </c>
      <c r="AG38" s="78">
        <f t="shared" si="23"/>
        <v>0</v>
      </c>
      <c r="AH38" s="78">
        <f t="shared" si="29"/>
        <v>0</v>
      </c>
      <c r="AI38" s="78">
        <f t="shared" si="10"/>
        <v>0</v>
      </c>
      <c r="AJ38" s="78">
        <f t="shared" si="11"/>
        <v>0</v>
      </c>
      <c r="AK38" s="79">
        <f t="shared" si="12"/>
        <v>0</v>
      </c>
    </row>
    <row r="39" spans="1:37">
      <c r="A39" s="72">
        <v>32</v>
      </c>
      <c r="B39" s="73" t="s">
        <v>110</v>
      </c>
      <c r="C39" s="73" t="s">
        <v>7</v>
      </c>
      <c r="D39" s="74" t="s">
        <v>7</v>
      </c>
      <c r="E39" s="83">
        <f>ROUNDUP(L39*ign/igo,-3)</f>
        <v>0</v>
      </c>
      <c r="F39" s="76">
        <f t="shared" si="14"/>
        <v>0</v>
      </c>
      <c r="G39" s="76">
        <v>0</v>
      </c>
      <c r="H39" s="76">
        <f t="shared" si="25"/>
        <v>0</v>
      </c>
      <c r="I39" s="76">
        <f t="shared" si="15"/>
        <v>0</v>
      </c>
      <c r="J39" s="76">
        <f t="shared" si="16"/>
        <v>0</v>
      </c>
      <c r="K39" s="77">
        <f t="shared" si="1"/>
        <v>0</v>
      </c>
      <c r="L39" s="83">
        <v>0</v>
      </c>
      <c r="M39" s="76">
        <v>0</v>
      </c>
      <c r="N39" s="76">
        <v>0</v>
      </c>
      <c r="O39" s="78">
        <f t="shared" si="26"/>
        <v>0</v>
      </c>
      <c r="P39" s="78">
        <f t="shared" si="17"/>
        <v>0</v>
      </c>
      <c r="Q39" s="78">
        <f t="shared" si="24"/>
        <v>0</v>
      </c>
      <c r="R39" s="79">
        <f t="shared" si="3"/>
        <v>0</v>
      </c>
      <c r="S39" s="80">
        <v>0</v>
      </c>
      <c r="T39" s="78">
        <v>0</v>
      </c>
      <c r="U39" s="78">
        <v>0</v>
      </c>
      <c r="V39" s="78">
        <f t="shared" si="27"/>
        <v>0</v>
      </c>
      <c r="W39" s="81">
        <f t="shared" si="19"/>
        <v>0.6</v>
      </c>
      <c r="X39" s="78">
        <f>ROUND(V39*premieGM/1000,2)</f>
        <v>0</v>
      </c>
      <c r="Y39" s="78">
        <f t="shared" si="21"/>
        <v>0</v>
      </c>
      <c r="Z39" s="79">
        <f t="shared" si="5"/>
        <v>0</v>
      </c>
      <c r="AA39" s="80">
        <f t="shared" si="22"/>
        <v>0</v>
      </c>
      <c r="AB39" s="78">
        <f t="shared" si="22"/>
        <v>0</v>
      </c>
      <c r="AC39" s="78">
        <f t="shared" si="22"/>
        <v>0</v>
      </c>
      <c r="AD39" s="79">
        <f t="shared" si="28"/>
        <v>0</v>
      </c>
      <c r="AE39" s="80">
        <f t="shared" si="23"/>
        <v>0</v>
      </c>
      <c r="AF39" s="78">
        <f t="shared" si="23"/>
        <v>0</v>
      </c>
      <c r="AG39" s="78">
        <f t="shared" si="23"/>
        <v>0</v>
      </c>
      <c r="AH39" s="78">
        <f t="shared" si="29"/>
        <v>0</v>
      </c>
      <c r="AI39" s="78">
        <f t="shared" si="10"/>
        <v>0</v>
      </c>
      <c r="AJ39" s="78">
        <f t="shared" si="11"/>
        <v>0</v>
      </c>
      <c r="AK39" s="79">
        <f t="shared" si="12"/>
        <v>0</v>
      </c>
    </row>
    <row r="40" spans="1:37">
      <c r="A40" s="72">
        <v>33</v>
      </c>
      <c r="B40" s="73" t="s">
        <v>110</v>
      </c>
      <c r="C40" s="73" t="s">
        <v>7</v>
      </c>
      <c r="D40" s="74" t="s">
        <v>7</v>
      </c>
      <c r="E40" s="83">
        <f t="shared" si="13"/>
        <v>0</v>
      </c>
      <c r="F40" s="76">
        <f t="shared" si="14"/>
        <v>0</v>
      </c>
      <c r="G40" s="76">
        <v>0</v>
      </c>
      <c r="H40" s="76">
        <f t="shared" si="25"/>
        <v>0</v>
      </c>
      <c r="I40" s="76">
        <f t="shared" si="15"/>
        <v>0</v>
      </c>
      <c r="J40" s="76">
        <f t="shared" si="16"/>
        <v>0</v>
      </c>
      <c r="K40" s="77">
        <f t="shared" si="1"/>
        <v>0</v>
      </c>
      <c r="L40" s="83">
        <v>0</v>
      </c>
      <c r="M40" s="76">
        <v>0</v>
      </c>
      <c r="N40" s="76">
        <v>0</v>
      </c>
      <c r="O40" s="78">
        <f t="shared" si="26"/>
        <v>0</v>
      </c>
      <c r="P40" s="78">
        <f t="shared" si="17"/>
        <v>0</v>
      </c>
      <c r="Q40" s="78">
        <f t="shared" si="24"/>
        <v>0</v>
      </c>
      <c r="R40" s="79">
        <f t="shared" si="3"/>
        <v>0</v>
      </c>
      <c r="S40" s="80">
        <v>0</v>
      </c>
      <c r="T40" s="78">
        <v>0</v>
      </c>
      <c r="U40" s="78">
        <v>0</v>
      </c>
      <c r="V40" s="78">
        <f t="shared" si="27"/>
        <v>0</v>
      </c>
      <c r="W40" s="81">
        <f t="shared" si="19"/>
        <v>0.6</v>
      </c>
      <c r="X40" s="78">
        <f t="shared" si="20"/>
        <v>0</v>
      </c>
      <c r="Y40" s="78">
        <f t="shared" si="21"/>
        <v>0</v>
      </c>
      <c r="Z40" s="79">
        <f t="shared" si="5"/>
        <v>0</v>
      </c>
      <c r="AA40" s="80">
        <f t="shared" si="22"/>
        <v>0</v>
      </c>
      <c r="AB40" s="78">
        <f t="shared" si="22"/>
        <v>0</v>
      </c>
      <c r="AC40" s="78">
        <f t="shared" si="22"/>
        <v>0</v>
      </c>
      <c r="AD40" s="79">
        <f t="shared" si="28"/>
        <v>0</v>
      </c>
      <c r="AE40" s="80">
        <f t="shared" si="23"/>
        <v>0</v>
      </c>
      <c r="AF40" s="78">
        <f t="shared" si="23"/>
        <v>0</v>
      </c>
      <c r="AG40" s="78">
        <f t="shared" si="23"/>
        <v>0</v>
      </c>
      <c r="AH40" s="78">
        <f t="shared" si="29"/>
        <v>0</v>
      </c>
      <c r="AI40" s="78">
        <f t="shared" si="10"/>
        <v>0</v>
      </c>
      <c r="AJ40" s="78">
        <f t="shared" si="11"/>
        <v>0</v>
      </c>
      <c r="AK40" s="79">
        <f t="shared" si="12"/>
        <v>0</v>
      </c>
    </row>
    <row r="41" spans="1:37">
      <c r="A41" s="72">
        <v>34</v>
      </c>
      <c r="B41" s="73" t="s">
        <v>110</v>
      </c>
      <c r="C41" s="73" t="s">
        <v>7</v>
      </c>
      <c r="D41" s="74" t="s">
        <v>7</v>
      </c>
      <c r="E41" s="83">
        <f t="shared" ref="E41:E48" si="30">ROUNDUP(L41*ign/igo,-3)</f>
        <v>0</v>
      </c>
      <c r="F41" s="76">
        <f t="shared" si="14"/>
        <v>0</v>
      </c>
      <c r="G41" s="76">
        <v>0</v>
      </c>
      <c r="H41" s="76">
        <f t="shared" si="25"/>
        <v>0</v>
      </c>
      <c r="I41" s="76">
        <f t="shared" si="15"/>
        <v>0</v>
      </c>
      <c r="J41" s="76">
        <f t="shared" si="16"/>
        <v>0</v>
      </c>
      <c r="K41" s="77">
        <f t="shared" si="1"/>
        <v>0</v>
      </c>
      <c r="L41" s="83">
        <v>0</v>
      </c>
      <c r="M41" s="76">
        <v>0</v>
      </c>
      <c r="N41" s="76">
        <v>0</v>
      </c>
      <c r="O41" s="78">
        <f t="shared" si="26"/>
        <v>0</v>
      </c>
      <c r="P41" s="78">
        <f t="shared" si="17"/>
        <v>0</v>
      </c>
      <c r="Q41" s="78">
        <f t="shared" si="24"/>
        <v>0</v>
      </c>
      <c r="R41" s="79">
        <f t="shared" si="3"/>
        <v>0</v>
      </c>
      <c r="S41" s="80">
        <v>0</v>
      </c>
      <c r="T41" s="78">
        <v>0</v>
      </c>
      <c r="U41" s="78">
        <v>0</v>
      </c>
      <c r="V41" s="78">
        <f t="shared" si="27"/>
        <v>0</v>
      </c>
      <c r="W41" s="81">
        <f t="shared" si="19"/>
        <v>0.6</v>
      </c>
      <c r="X41" s="78">
        <f t="shared" ref="X41:X48" si="31">ROUND(V41*premieGM/1000,2)</f>
        <v>0</v>
      </c>
      <c r="Y41" s="78">
        <f t="shared" si="21"/>
        <v>0</v>
      </c>
      <c r="Z41" s="79">
        <f t="shared" si="5"/>
        <v>0</v>
      </c>
      <c r="AA41" s="80">
        <f t="shared" ref="AA41:AC50" si="32">E41-L41</f>
        <v>0</v>
      </c>
      <c r="AB41" s="78">
        <f t="shared" si="32"/>
        <v>0</v>
      </c>
      <c r="AC41" s="78">
        <f t="shared" si="32"/>
        <v>0</v>
      </c>
      <c r="AD41" s="79">
        <f t="shared" si="28"/>
        <v>0</v>
      </c>
      <c r="AE41" s="80">
        <f t="shared" ref="AE41:AG50" si="33">L41-S41</f>
        <v>0</v>
      </c>
      <c r="AF41" s="78">
        <f t="shared" si="33"/>
        <v>0</v>
      </c>
      <c r="AG41" s="78">
        <f t="shared" si="33"/>
        <v>0</v>
      </c>
      <c r="AH41" s="78">
        <f t="shared" si="29"/>
        <v>0</v>
      </c>
      <c r="AI41" s="78">
        <f t="shared" si="10"/>
        <v>0</v>
      </c>
      <c r="AJ41" s="78">
        <f t="shared" si="11"/>
        <v>0</v>
      </c>
      <c r="AK41" s="79">
        <f t="shared" si="12"/>
        <v>0</v>
      </c>
    </row>
    <row r="42" spans="1:37">
      <c r="A42" s="72">
        <v>35</v>
      </c>
      <c r="B42" s="73" t="s">
        <v>110</v>
      </c>
      <c r="C42" s="73" t="s">
        <v>7</v>
      </c>
      <c r="D42" s="74" t="s">
        <v>7</v>
      </c>
      <c r="E42" s="83">
        <f t="shared" si="30"/>
        <v>0</v>
      </c>
      <c r="F42" s="76">
        <f t="shared" si="14"/>
        <v>0</v>
      </c>
      <c r="G42" s="76">
        <v>0</v>
      </c>
      <c r="H42" s="76">
        <f t="shared" si="25"/>
        <v>0</v>
      </c>
      <c r="I42" s="76">
        <f t="shared" si="15"/>
        <v>0</v>
      </c>
      <c r="J42" s="76">
        <f t="shared" si="16"/>
        <v>0</v>
      </c>
      <c r="K42" s="77">
        <f t="shared" si="1"/>
        <v>0</v>
      </c>
      <c r="L42" s="83">
        <v>0</v>
      </c>
      <c r="M42" s="76">
        <v>0</v>
      </c>
      <c r="N42" s="76">
        <v>0</v>
      </c>
      <c r="O42" s="78">
        <f t="shared" si="26"/>
        <v>0</v>
      </c>
      <c r="P42" s="78">
        <f t="shared" si="17"/>
        <v>0</v>
      </c>
      <c r="Q42" s="78">
        <f t="shared" si="24"/>
        <v>0</v>
      </c>
      <c r="R42" s="79">
        <f t="shared" si="3"/>
        <v>0</v>
      </c>
      <c r="S42" s="80">
        <v>0</v>
      </c>
      <c r="T42" s="78">
        <v>0</v>
      </c>
      <c r="U42" s="78">
        <v>0</v>
      </c>
      <c r="V42" s="78">
        <f t="shared" si="27"/>
        <v>0</v>
      </c>
      <c r="W42" s="81">
        <f t="shared" si="19"/>
        <v>0.6</v>
      </c>
      <c r="X42" s="78">
        <f t="shared" si="31"/>
        <v>0</v>
      </c>
      <c r="Y42" s="78">
        <f t="shared" si="21"/>
        <v>0</v>
      </c>
      <c r="Z42" s="79">
        <f t="shared" si="5"/>
        <v>0</v>
      </c>
      <c r="AA42" s="80">
        <f t="shared" si="32"/>
        <v>0</v>
      </c>
      <c r="AB42" s="78">
        <f t="shared" si="32"/>
        <v>0</v>
      </c>
      <c r="AC42" s="78">
        <f t="shared" si="32"/>
        <v>0</v>
      </c>
      <c r="AD42" s="79">
        <f t="shared" si="28"/>
        <v>0</v>
      </c>
      <c r="AE42" s="80">
        <f t="shared" si="33"/>
        <v>0</v>
      </c>
      <c r="AF42" s="78">
        <f t="shared" si="33"/>
        <v>0</v>
      </c>
      <c r="AG42" s="78">
        <f t="shared" si="33"/>
        <v>0</v>
      </c>
      <c r="AH42" s="78">
        <f t="shared" si="29"/>
        <v>0</v>
      </c>
      <c r="AI42" s="78">
        <f t="shared" si="10"/>
        <v>0</v>
      </c>
      <c r="AJ42" s="78">
        <f t="shared" si="11"/>
        <v>0</v>
      </c>
      <c r="AK42" s="79">
        <f t="shared" si="12"/>
        <v>0</v>
      </c>
    </row>
    <row r="43" spans="1:37">
      <c r="A43" s="72">
        <v>36</v>
      </c>
      <c r="B43" s="73" t="s">
        <v>110</v>
      </c>
      <c r="C43" s="73" t="s">
        <v>7</v>
      </c>
      <c r="D43" s="74" t="s">
        <v>7</v>
      </c>
      <c r="E43" s="83">
        <f t="shared" si="30"/>
        <v>0</v>
      </c>
      <c r="F43" s="76">
        <f t="shared" si="14"/>
        <v>0</v>
      </c>
      <c r="G43" s="76">
        <v>0</v>
      </c>
      <c r="H43" s="76">
        <f t="shared" si="25"/>
        <v>0</v>
      </c>
      <c r="I43" s="76">
        <f t="shared" si="15"/>
        <v>0</v>
      </c>
      <c r="J43" s="76">
        <f t="shared" si="16"/>
        <v>0</v>
      </c>
      <c r="K43" s="77">
        <f t="shared" si="1"/>
        <v>0</v>
      </c>
      <c r="L43" s="83">
        <v>0</v>
      </c>
      <c r="M43" s="76">
        <v>0</v>
      </c>
      <c r="N43" s="76">
        <v>0</v>
      </c>
      <c r="O43" s="78">
        <f t="shared" si="26"/>
        <v>0</v>
      </c>
      <c r="P43" s="78">
        <f t="shared" si="17"/>
        <v>0</v>
      </c>
      <c r="Q43" s="78">
        <f t="shared" si="24"/>
        <v>0</v>
      </c>
      <c r="R43" s="79">
        <f t="shared" si="3"/>
        <v>0</v>
      </c>
      <c r="S43" s="80">
        <v>0</v>
      </c>
      <c r="T43" s="78">
        <v>0</v>
      </c>
      <c r="U43" s="78">
        <v>0</v>
      </c>
      <c r="V43" s="78">
        <f t="shared" si="27"/>
        <v>0</v>
      </c>
      <c r="W43" s="81">
        <f t="shared" si="19"/>
        <v>0.6</v>
      </c>
      <c r="X43" s="78">
        <f t="shared" si="31"/>
        <v>0</v>
      </c>
      <c r="Y43" s="78">
        <f t="shared" si="21"/>
        <v>0</v>
      </c>
      <c r="Z43" s="79">
        <f t="shared" si="5"/>
        <v>0</v>
      </c>
      <c r="AA43" s="80">
        <f t="shared" si="32"/>
        <v>0</v>
      </c>
      <c r="AB43" s="78">
        <f t="shared" si="32"/>
        <v>0</v>
      </c>
      <c r="AC43" s="78">
        <f t="shared" si="32"/>
        <v>0</v>
      </c>
      <c r="AD43" s="79">
        <f t="shared" si="28"/>
        <v>0</v>
      </c>
      <c r="AE43" s="80">
        <f t="shared" si="33"/>
        <v>0</v>
      </c>
      <c r="AF43" s="78">
        <f t="shared" si="33"/>
        <v>0</v>
      </c>
      <c r="AG43" s="78">
        <f t="shared" si="33"/>
        <v>0</v>
      </c>
      <c r="AH43" s="78">
        <f t="shared" si="29"/>
        <v>0</v>
      </c>
      <c r="AI43" s="78">
        <f t="shared" si="10"/>
        <v>0</v>
      </c>
      <c r="AJ43" s="78">
        <f t="shared" si="11"/>
        <v>0</v>
      </c>
      <c r="AK43" s="79">
        <f t="shared" si="12"/>
        <v>0</v>
      </c>
    </row>
    <row r="44" spans="1:37">
      <c r="A44" s="72">
        <v>37</v>
      </c>
      <c r="B44" s="73" t="s">
        <v>110</v>
      </c>
      <c r="C44" s="73" t="s">
        <v>7</v>
      </c>
      <c r="D44" s="74" t="s">
        <v>7</v>
      </c>
      <c r="E44" s="83">
        <f t="shared" si="30"/>
        <v>0</v>
      </c>
      <c r="F44" s="76">
        <f t="shared" si="14"/>
        <v>0</v>
      </c>
      <c r="G44" s="76">
        <v>0</v>
      </c>
      <c r="H44" s="76">
        <f t="shared" si="25"/>
        <v>0</v>
      </c>
      <c r="I44" s="76">
        <f t="shared" si="15"/>
        <v>0</v>
      </c>
      <c r="J44" s="76">
        <f t="shared" si="16"/>
        <v>0</v>
      </c>
      <c r="K44" s="77">
        <f t="shared" si="1"/>
        <v>0</v>
      </c>
      <c r="L44" s="83">
        <v>0</v>
      </c>
      <c r="M44" s="76">
        <v>0</v>
      </c>
      <c r="N44" s="76">
        <v>0</v>
      </c>
      <c r="O44" s="78">
        <f t="shared" si="26"/>
        <v>0</v>
      </c>
      <c r="P44" s="78">
        <f t="shared" si="17"/>
        <v>0</v>
      </c>
      <c r="Q44" s="78">
        <f t="shared" si="24"/>
        <v>0</v>
      </c>
      <c r="R44" s="79">
        <f t="shared" si="3"/>
        <v>0</v>
      </c>
      <c r="S44" s="80">
        <v>0</v>
      </c>
      <c r="T44" s="78">
        <v>0</v>
      </c>
      <c r="U44" s="78">
        <v>0</v>
      </c>
      <c r="V44" s="78">
        <f t="shared" si="27"/>
        <v>0</v>
      </c>
      <c r="W44" s="81">
        <f t="shared" si="19"/>
        <v>0.6</v>
      </c>
      <c r="X44" s="78">
        <f t="shared" si="31"/>
        <v>0</v>
      </c>
      <c r="Y44" s="78">
        <f t="shared" si="21"/>
        <v>0</v>
      </c>
      <c r="Z44" s="79">
        <f t="shared" si="5"/>
        <v>0</v>
      </c>
      <c r="AA44" s="80">
        <f t="shared" si="32"/>
        <v>0</v>
      </c>
      <c r="AB44" s="78">
        <f t="shared" si="32"/>
        <v>0</v>
      </c>
      <c r="AC44" s="78">
        <f t="shared" si="32"/>
        <v>0</v>
      </c>
      <c r="AD44" s="79">
        <f t="shared" si="28"/>
        <v>0</v>
      </c>
      <c r="AE44" s="80">
        <f t="shared" si="33"/>
        <v>0</v>
      </c>
      <c r="AF44" s="78">
        <f t="shared" si="33"/>
        <v>0</v>
      </c>
      <c r="AG44" s="78">
        <f t="shared" si="33"/>
        <v>0</v>
      </c>
      <c r="AH44" s="78">
        <f t="shared" si="29"/>
        <v>0</v>
      </c>
      <c r="AI44" s="78">
        <f t="shared" si="10"/>
        <v>0</v>
      </c>
      <c r="AJ44" s="78">
        <f t="shared" si="11"/>
        <v>0</v>
      </c>
      <c r="AK44" s="79">
        <f t="shared" si="12"/>
        <v>0</v>
      </c>
    </row>
    <row r="45" spans="1:37">
      <c r="A45" s="72">
        <v>38</v>
      </c>
      <c r="B45" s="73" t="s">
        <v>110</v>
      </c>
      <c r="C45" s="73" t="s">
        <v>7</v>
      </c>
      <c r="D45" s="74" t="s">
        <v>7</v>
      </c>
      <c r="E45" s="83">
        <f t="shared" si="30"/>
        <v>0</v>
      </c>
      <c r="F45" s="76">
        <f t="shared" si="14"/>
        <v>0</v>
      </c>
      <c r="G45" s="76">
        <v>0</v>
      </c>
      <c r="H45" s="76">
        <f t="shared" si="25"/>
        <v>0</v>
      </c>
      <c r="I45" s="76">
        <f t="shared" si="15"/>
        <v>0</v>
      </c>
      <c r="J45" s="76">
        <f t="shared" si="16"/>
        <v>0</v>
      </c>
      <c r="K45" s="77">
        <f t="shared" si="1"/>
        <v>0</v>
      </c>
      <c r="L45" s="83">
        <v>0</v>
      </c>
      <c r="M45" s="76">
        <v>0</v>
      </c>
      <c r="N45" s="76">
        <v>0</v>
      </c>
      <c r="O45" s="78">
        <f t="shared" si="26"/>
        <v>0</v>
      </c>
      <c r="P45" s="78">
        <f t="shared" si="17"/>
        <v>0</v>
      </c>
      <c r="Q45" s="78">
        <f t="shared" si="24"/>
        <v>0</v>
      </c>
      <c r="R45" s="79">
        <f t="shared" si="3"/>
        <v>0</v>
      </c>
      <c r="S45" s="80">
        <v>0</v>
      </c>
      <c r="T45" s="78">
        <v>0</v>
      </c>
      <c r="U45" s="78">
        <v>0</v>
      </c>
      <c r="V45" s="78">
        <f t="shared" si="27"/>
        <v>0</v>
      </c>
      <c r="W45" s="81">
        <f t="shared" si="19"/>
        <v>0.6</v>
      </c>
      <c r="X45" s="78">
        <f t="shared" si="31"/>
        <v>0</v>
      </c>
      <c r="Y45" s="78">
        <f t="shared" si="21"/>
        <v>0</v>
      </c>
      <c r="Z45" s="79">
        <f t="shared" si="5"/>
        <v>0</v>
      </c>
      <c r="AA45" s="80">
        <f t="shared" si="32"/>
        <v>0</v>
      </c>
      <c r="AB45" s="78">
        <f t="shared" si="32"/>
        <v>0</v>
      </c>
      <c r="AC45" s="78">
        <f t="shared" si="32"/>
        <v>0</v>
      </c>
      <c r="AD45" s="79">
        <f t="shared" si="28"/>
        <v>0</v>
      </c>
      <c r="AE45" s="80">
        <f t="shared" si="33"/>
        <v>0</v>
      </c>
      <c r="AF45" s="78">
        <f t="shared" si="33"/>
        <v>0</v>
      </c>
      <c r="AG45" s="78">
        <f t="shared" si="33"/>
        <v>0</v>
      </c>
      <c r="AH45" s="78">
        <f t="shared" si="29"/>
        <v>0</v>
      </c>
      <c r="AI45" s="78">
        <f t="shared" si="10"/>
        <v>0</v>
      </c>
      <c r="AJ45" s="78">
        <f t="shared" si="11"/>
        <v>0</v>
      </c>
      <c r="AK45" s="79">
        <f t="shared" si="12"/>
        <v>0</v>
      </c>
    </row>
    <row r="46" spans="1:37">
      <c r="A46" s="72">
        <v>39</v>
      </c>
      <c r="B46" s="73" t="s">
        <v>110</v>
      </c>
      <c r="C46" s="73" t="s">
        <v>7</v>
      </c>
      <c r="D46" s="74" t="s">
        <v>7</v>
      </c>
      <c r="E46" s="83">
        <f t="shared" si="30"/>
        <v>0</v>
      </c>
      <c r="F46" s="76">
        <f t="shared" si="14"/>
        <v>0</v>
      </c>
      <c r="G46" s="76">
        <v>0</v>
      </c>
      <c r="H46" s="76">
        <f>SUM(E46:G46)</f>
        <v>0</v>
      </c>
      <c r="I46" s="76">
        <f t="shared" si="15"/>
        <v>0</v>
      </c>
      <c r="J46" s="76">
        <f t="shared" si="16"/>
        <v>0</v>
      </c>
      <c r="K46" s="77">
        <f>I46+J46</f>
        <v>0</v>
      </c>
      <c r="L46" s="83">
        <v>0</v>
      </c>
      <c r="M46" s="76">
        <v>0</v>
      </c>
      <c r="N46" s="76">
        <v>0</v>
      </c>
      <c r="O46" s="78">
        <f>SUM(L46:N46)</f>
        <v>0</v>
      </c>
      <c r="P46" s="78">
        <f t="shared" si="17"/>
        <v>0</v>
      </c>
      <c r="Q46" s="78">
        <f t="shared" si="24"/>
        <v>0</v>
      </c>
      <c r="R46" s="79">
        <f>P46+Q46</f>
        <v>0</v>
      </c>
      <c r="S46" s="80">
        <v>0</v>
      </c>
      <c r="T46" s="78">
        <v>0</v>
      </c>
      <c r="U46" s="78">
        <v>0</v>
      </c>
      <c r="V46" s="78">
        <f>SUM(S46:U46)</f>
        <v>0</v>
      </c>
      <c r="W46" s="81">
        <f t="shared" si="19"/>
        <v>0.6</v>
      </c>
      <c r="X46" s="78">
        <f t="shared" si="31"/>
        <v>0</v>
      </c>
      <c r="Y46" s="78">
        <f t="shared" si="21"/>
        <v>0</v>
      </c>
      <c r="Z46" s="79">
        <f>X46+Y46</f>
        <v>0</v>
      </c>
      <c r="AA46" s="80">
        <f t="shared" si="32"/>
        <v>0</v>
      </c>
      <c r="AB46" s="78">
        <f t="shared" si="32"/>
        <v>0</v>
      </c>
      <c r="AC46" s="78">
        <f t="shared" si="32"/>
        <v>0</v>
      </c>
      <c r="AD46" s="79">
        <f>SUM(AA46:AC46)</f>
        <v>0</v>
      </c>
      <c r="AE46" s="80">
        <f t="shared" si="33"/>
        <v>0</v>
      </c>
      <c r="AF46" s="78">
        <f t="shared" si="33"/>
        <v>0</v>
      </c>
      <c r="AG46" s="78">
        <f t="shared" si="33"/>
        <v>0</v>
      </c>
      <c r="AH46" s="78">
        <f>SUM(AE46:AG46)</f>
        <v>0</v>
      </c>
      <c r="AI46" s="78">
        <f t="shared" si="10"/>
        <v>0</v>
      </c>
      <c r="AJ46" s="78">
        <f t="shared" si="11"/>
        <v>0</v>
      </c>
      <c r="AK46" s="79">
        <f>AI46+AJ46</f>
        <v>0</v>
      </c>
    </row>
    <row r="47" spans="1:37">
      <c r="A47" s="72">
        <v>40</v>
      </c>
      <c r="B47" s="73" t="s">
        <v>110</v>
      </c>
      <c r="C47" s="73" t="s">
        <v>7</v>
      </c>
      <c r="D47" s="74" t="s">
        <v>7</v>
      </c>
      <c r="E47" s="83">
        <f t="shared" si="30"/>
        <v>0</v>
      </c>
      <c r="F47" s="76">
        <f t="shared" si="14"/>
        <v>0</v>
      </c>
      <c r="G47" s="76">
        <v>0</v>
      </c>
      <c r="H47" s="76">
        <f>SUM(E47:G47)</f>
        <v>0</v>
      </c>
      <c r="I47" s="76">
        <f t="shared" si="15"/>
        <v>0</v>
      </c>
      <c r="J47" s="76">
        <f t="shared" si="16"/>
        <v>0</v>
      </c>
      <c r="K47" s="77">
        <f>I47+J47</f>
        <v>0</v>
      </c>
      <c r="L47" s="83">
        <v>0</v>
      </c>
      <c r="M47" s="76">
        <v>0</v>
      </c>
      <c r="N47" s="76">
        <v>0</v>
      </c>
      <c r="O47" s="78">
        <f>SUM(L47:N47)</f>
        <v>0</v>
      </c>
      <c r="P47" s="78">
        <f t="shared" si="17"/>
        <v>0</v>
      </c>
      <c r="Q47" s="78">
        <f t="shared" si="24"/>
        <v>0</v>
      </c>
      <c r="R47" s="79">
        <f>P47+Q47</f>
        <v>0</v>
      </c>
      <c r="S47" s="80">
        <v>0</v>
      </c>
      <c r="T47" s="78">
        <v>0</v>
      </c>
      <c r="U47" s="78">
        <v>0</v>
      </c>
      <c r="V47" s="78">
        <f>SUM(S47:U47)</f>
        <v>0</v>
      </c>
      <c r="W47" s="81">
        <f t="shared" si="19"/>
        <v>0.6</v>
      </c>
      <c r="X47" s="78">
        <f t="shared" si="31"/>
        <v>0</v>
      </c>
      <c r="Y47" s="78">
        <f t="shared" si="21"/>
        <v>0</v>
      </c>
      <c r="Z47" s="79">
        <f>X47+Y47</f>
        <v>0</v>
      </c>
      <c r="AA47" s="80">
        <f t="shared" si="32"/>
        <v>0</v>
      </c>
      <c r="AB47" s="78">
        <f t="shared" si="32"/>
        <v>0</v>
      </c>
      <c r="AC47" s="78">
        <f t="shared" si="32"/>
        <v>0</v>
      </c>
      <c r="AD47" s="79">
        <f>SUM(AA47:AC47)</f>
        <v>0</v>
      </c>
      <c r="AE47" s="80">
        <f t="shared" si="33"/>
        <v>0</v>
      </c>
      <c r="AF47" s="78">
        <f t="shared" si="33"/>
        <v>0</v>
      </c>
      <c r="AG47" s="78">
        <f t="shared" si="33"/>
        <v>0</v>
      </c>
      <c r="AH47" s="78">
        <f>SUM(AE47:AG47)</f>
        <v>0</v>
      </c>
      <c r="AI47" s="78">
        <f t="shared" si="10"/>
        <v>0</v>
      </c>
      <c r="AJ47" s="78">
        <f t="shared" si="11"/>
        <v>0</v>
      </c>
      <c r="AK47" s="79">
        <f>AI47+AJ47</f>
        <v>0</v>
      </c>
    </row>
    <row r="48" spans="1:37">
      <c r="A48" s="72">
        <v>41</v>
      </c>
      <c r="B48" s="73" t="s">
        <v>110</v>
      </c>
      <c r="C48" s="73" t="s">
        <v>7</v>
      </c>
      <c r="D48" s="74" t="s">
        <v>7</v>
      </c>
      <c r="E48" s="83">
        <f t="shared" si="30"/>
        <v>0</v>
      </c>
      <c r="F48" s="76">
        <f t="shared" si="14"/>
        <v>0</v>
      </c>
      <c r="G48" s="76">
        <v>0</v>
      </c>
      <c r="H48" s="76">
        <f>SUM(E48:G48)</f>
        <v>0</v>
      </c>
      <c r="I48" s="76">
        <f t="shared" si="15"/>
        <v>0</v>
      </c>
      <c r="J48" s="76">
        <f t="shared" si="16"/>
        <v>0</v>
      </c>
      <c r="K48" s="77">
        <f>I48+J48</f>
        <v>0</v>
      </c>
      <c r="L48" s="83">
        <v>0</v>
      </c>
      <c r="M48" s="76">
        <v>0</v>
      </c>
      <c r="N48" s="76">
        <v>0</v>
      </c>
      <c r="O48" s="78">
        <f>SUM(L48:N48)</f>
        <v>0</v>
      </c>
      <c r="P48" s="78">
        <f t="shared" si="17"/>
        <v>0</v>
      </c>
      <c r="Q48" s="78">
        <f t="shared" si="24"/>
        <v>0</v>
      </c>
      <c r="R48" s="79">
        <f>P48+Q48</f>
        <v>0</v>
      </c>
      <c r="S48" s="80">
        <v>0</v>
      </c>
      <c r="T48" s="78">
        <v>0</v>
      </c>
      <c r="U48" s="78">
        <v>0</v>
      </c>
      <c r="V48" s="78">
        <f>SUM(S48:U48)</f>
        <v>0</v>
      </c>
      <c r="W48" s="81">
        <f t="shared" si="19"/>
        <v>0.6</v>
      </c>
      <c r="X48" s="78">
        <f t="shared" si="31"/>
        <v>0</v>
      </c>
      <c r="Y48" s="78">
        <f t="shared" si="21"/>
        <v>0</v>
      </c>
      <c r="Z48" s="79">
        <f>X48+Y48</f>
        <v>0</v>
      </c>
      <c r="AA48" s="80">
        <f t="shared" si="32"/>
        <v>0</v>
      </c>
      <c r="AB48" s="78">
        <f t="shared" si="32"/>
        <v>0</v>
      </c>
      <c r="AC48" s="78">
        <f t="shared" si="32"/>
        <v>0</v>
      </c>
      <c r="AD48" s="79">
        <f>SUM(AA48:AC48)</f>
        <v>0</v>
      </c>
      <c r="AE48" s="80">
        <f t="shared" si="33"/>
        <v>0</v>
      </c>
      <c r="AF48" s="78">
        <f t="shared" si="33"/>
        <v>0</v>
      </c>
      <c r="AG48" s="78">
        <f t="shared" si="33"/>
        <v>0</v>
      </c>
      <c r="AH48" s="78">
        <f>SUM(AE48:AG48)</f>
        <v>0</v>
      </c>
      <c r="AI48" s="78">
        <f t="shared" si="10"/>
        <v>0</v>
      </c>
      <c r="AJ48" s="78">
        <f t="shared" si="11"/>
        <v>0</v>
      </c>
      <c r="AK48" s="79">
        <f>AI48+AJ48</f>
        <v>0</v>
      </c>
    </row>
    <row r="49" spans="1:37">
      <c r="A49" s="72">
        <v>42</v>
      </c>
      <c r="B49" s="73" t="s">
        <v>110</v>
      </c>
      <c r="C49" s="73" t="s">
        <v>7</v>
      </c>
      <c r="D49" s="74" t="s">
        <v>7</v>
      </c>
      <c r="E49" s="83">
        <f t="shared" si="13"/>
        <v>0</v>
      </c>
      <c r="F49" s="76">
        <f t="shared" si="14"/>
        <v>0</v>
      </c>
      <c r="G49" s="76">
        <v>0</v>
      </c>
      <c r="H49" s="76">
        <f t="shared" si="25"/>
        <v>0</v>
      </c>
      <c r="I49" s="76">
        <f t="shared" si="15"/>
        <v>0</v>
      </c>
      <c r="J49" s="76">
        <f t="shared" si="16"/>
        <v>0</v>
      </c>
      <c r="K49" s="77">
        <f t="shared" si="1"/>
        <v>0</v>
      </c>
      <c r="L49" s="83">
        <v>0</v>
      </c>
      <c r="M49" s="76">
        <v>0</v>
      </c>
      <c r="N49" s="76">
        <v>0</v>
      </c>
      <c r="O49" s="78">
        <f t="shared" si="26"/>
        <v>0</v>
      </c>
      <c r="P49" s="78">
        <f t="shared" si="17"/>
        <v>0</v>
      </c>
      <c r="Q49" s="78">
        <f t="shared" si="24"/>
        <v>0</v>
      </c>
      <c r="R49" s="79">
        <f t="shared" si="3"/>
        <v>0</v>
      </c>
      <c r="S49" s="80">
        <v>0</v>
      </c>
      <c r="T49" s="78">
        <v>0</v>
      </c>
      <c r="U49" s="78">
        <v>0</v>
      </c>
      <c r="V49" s="78">
        <f t="shared" si="27"/>
        <v>0</v>
      </c>
      <c r="W49" s="81">
        <f t="shared" si="19"/>
        <v>0.6</v>
      </c>
      <c r="X49" s="78">
        <f t="shared" si="20"/>
        <v>0</v>
      </c>
      <c r="Y49" s="78">
        <f t="shared" si="21"/>
        <v>0</v>
      </c>
      <c r="Z49" s="79">
        <f t="shared" si="5"/>
        <v>0</v>
      </c>
      <c r="AA49" s="80">
        <f t="shared" si="32"/>
        <v>0</v>
      </c>
      <c r="AB49" s="78">
        <f t="shared" si="32"/>
        <v>0</v>
      </c>
      <c r="AC49" s="78">
        <f t="shared" si="32"/>
        <v>0</v>
      </c>
      <c r="AD49" s="79">
        <f t="shared" si="28"/>
        <v>0</v>
      </c>
      <c r="AE49" s="80">
        <f t="shared" si="33"/>
        <v>0</v>
      </c>
      <c r="AF49" s="78">
        <f t="shared" si="33"/>
        <v>0</v>
      </c>
      <c r="AG49" s="78">
        <f t="shared" si="33"/>
        <v>0</v>
      </c>
      <c r="AH49" s="78">
        <f t="shared" si="29"/>
        <v>0</v>
      </c>
      <c r="AI49" s="78">
        <f t="shared" si="10"/>
        <v>0</v>
      </c>
      <c r="AJ49" s="78">
        <f t="shared" si="11"/>
        <v>0</v>
      </c>
      <c r="AK49" s="79">
        <f t="shared" si="12"/>
        <v>0</v>
      </c>
    </row>
    <row r="50" spans="1:37">
      <c r="A50" s="72"/>
      <c r="B50" s="73"/>
      <c r="C50" s="73"/>
      <c r="D50" s="74" t="s">
        <v>7</v>
      </c>
      <c r="E50" s="83">
        <f t="shared" si="13"/>
        <v>0</v>
      </c>
      <c r="F50" s="76">
        <f t="shared" si="14"/>
        <v>0</v>
      </c>
      <c r="G50" s="76">
        <v>0</v>
      </c>
      <c r="H50" s="76">
        <f t="shared" si="0"/>
        <v>0</v>
      </c>
      <c r="I50" s="76">
        <f t="shared" si="15"/>
        <v>0</v>
      </c>
      <c r="J50" s="76">
        <f t="shared" si="16"/>
        <v>0</v>
      </c>
      <c r="K50" s="77">
        <f t="shared" si="1"/>
        <v>0</v>
      </c>
      <c r="L50" s="83">
        <v>0</v>
      </c>
      <c r="M50" s="76">
        <v>0</v>
      </c>
      <c r="N50" s="76">
        <v>0</v>
      </c>
      <c r="O50" s="78">
        <f t="shared" si="2"/>
        <v>0</v>
      </c>
      <c r="P50" s="78">
        <f t="shared" si="17"/>
        <v>0</v>
      </c>
      <c r="Q50" s="78">
        <f t="shared" si="24"/>
        <v>0</v>
      </c>
      <c r="R50" s="79">
        <f t="shared" si="3"/>
        <v>0</v>
      </c>
      <c r="S50" s="80">
        <v>0</v>
      </c>
      <c r="T50" s="78">
        <v>0</v>
      </c>
      <c r="U50" s="78">
        <v>0</v>
      </c>
      <c r="V50" s="78">
        <f t="shared" si="4"/>
        <v>0</v>
      </c>
      <c r="W50" s="81">
        <f t="shared" si="19"/>
        <v>0.6</v>
      </c>
      <c r="X50" s="78">
        <f t="shared" si="20"/>
        <v>0</v>
      </c>
      <c r="Y50" s="78">
        <f>ROUND(X50*0.21,2)</f>
        <v>0</v>
      </c>
      <c r="Z50" s="79">
        <f t="shared" si="5"/>
        <v>0</v>
      </c>
      <c r="AA50" s="80">
        <f t="shared" si="32"/>
        <v>0</v>
      </c>
      <c r="AB50" s="78">
        <f t="shared" si="32"/>
        <v>0</v>
      </c>
      <c r="AC50" s="78">
        <f t="shared" si="32"/>
        <v>0</v>
      </c>
      <c r="AD50" s="79">
        <f t="shared" si="7"/>
        <v>0</v>
      </c>
      <c r="AE50" s="80">
        <f t="shared" si="33"/>
        <v>0</v>
      </c>
      <c r="AF50" s="78">
        <f t="shared" si="33"/>
        <v>0</v>
      </c>
      <c r="AG50" s="78">
        <f t="shared" si="33"/>
        <v>0</v>
      </c>
      <c r="AH50" s="78">
        <f t="shared" si="9"/>
        <v>0</v>
      </c>
      <c r="AI50" s="78">
        <f t="shared" si="10"/>
        <v>0</v>
      </c>
      <c r="AJ50" s="78">
        <f t="shared" si="11"/>
        <v>0</v>
      </c>
      <c r="AK50" s="79">
        <f t="shared" si="12"/>
        <v>0</v>
      </c>
    </row>
    <row r="51" spans="1:37" s="94" customFormat="1" ht="12.6" thickBot="1">
      <c r="A51" s="84"/>
      <c r="B51" s="85" t="s">
        <v>111</v>
      </c>
      <c r="C51" s="85"/>
      <c r="D51" s="86"/>
      <c r="E51" s="87">
        <f t="shared" ref="E51:V51" si="34">SUM(E9:E50)</f>
        <v>62627000</v>
      </c>
      <c r="F51" s="88">
        <f t="shared" si="34"/>
        <v>4719000</v>
      </c>
      <c r="G51" s="88">
        <f t="shared" si="34"/>
        <v>0</v>
      </c>
      <c r="H51" s="88">
        <f t="shared" si="34"/>
        <v>67346000</v>
      </c>
      <c r="I51" s="88">
        <f t="shared" si="34"/>
        <v>40407.600000000013</v>
      </c>
      <c r="J51" s="88">
        <f t="shared" si="34"/>
        <v>8485.5800000000017</v>
      </c>
      <c r="K51" s="89">
        <f t="shared" si="34"/>
        <v>48893.180000000008</v>
      </c>
      <c r="L51" s="87">
        <f t="shared" si="34"/>
        <v>50181000</v>
      </c>
      <c r="M51" s="88">
        <f t="shared" si="34"/>
        <v>4539000</v>
      </c>
      <c r="N51" s="88">
        <f t="shared" si="34"/>
        <v>0</v>
      </c>
      <c r="O51" s="88">
        <f t="shared" si="34"/>
        <v>54720000</v>
      </c>
      <c r="P51" s="88">
        <f t="shared" si="34"/>
        <v>32831.999999999993</v>
      </c>
      <c r="Q51" s="88">
        <f t="shared" si="34"/>
        <v>6543.92</v>
      </c>
      <c r="R51" s="89">
        <f t="shared" si="34"/>
        <v>39375.919999999998</v>
      </c>
      <c r="S51" s="90">
        <f t="shared" si="34"/>
        <v>50302000</v>
      </c>
      <c r="T51" s="91">
        <f t="shared" si="34"/>
        <v>4620000</v>
      </c>
      <c r="U51" s="91">
        <f t="shared" si="34"/>
        <v>0</v>
      </c>
      <c r="V51" s="91">
        <f t="shared" si="34"/>
        <v>54922000</v>
      </c>
      <c r="W51" s="91" t="s">
        <v>7</v>
      </c>
      <c r="X51" s="91">
        <f t="shared" ref="X51:AK51" si="35">SUM(X9:X50)</f>
        <v>32953.199999999997</v>
      </c>
      <c r="Y51" s="91">
        <f t="shared" si="35"/>
        <v>6920.1799999999994</v>
      </c>
      <c r="Z51" s="92">
        <f t="shared" si="35"/>
        <v>39873.37999999999</v>
      </c>
      <c r="AA51" s="90">
        <f t="shared" si="35"/>
        <v>12446000</v>
      </c>
      <c r="AB51" s="91">
        <f t="shared" si="35"/>
        <v>180000</v>
      </c>
      <c r="AC51" s="91">
        <f t="shared" si="35"/>
        <v>0</v>
      </c>
      <c r="AD51" s="91">
        <f t="shared" si="35"/>
        <v>12626000</v>
      </c>
      <c r="AE51" s="90">
        <f t="shared" si="35"/>
        <v>-121000</v>
      </c>
      <c r="AF51" s="93">
        <f t="shared" si="35"/>
        <v>-81000</v>
      </c>
      <c r="AG51" s="91">
        <f t="shared" si="35"/>
        <v>0</v>
      </c>
      <c r="AH51" s="91">
        <f t="shared" si="35"/>
        <v>-202000</v>
      </c>
      <c r="AI51" s="91">
        <f t="shared" si="35"/>
        <v>-60.6</v>
      </c>
      <c r="AJ51" s="91">
        <f t="shared" si="35"/>
        <v>-4.24</v>
      </c>
      <c r="AK51" s="92">
        <f t="shared" si="35"/>
        <v>-64.84</v>
      </c>
    </row>
    <row r="52" spans="1:37" ht="12" thickTop="1">
      <c r="A52" s="95" t="s">
        <v>7</v>
      </c>
      <c r="B52" s="96" t="s">
        <v>7</v>
      </c>
      <c r="C52" s="96" t="s">
        <v>7</v>
      </c>
      <c r="D52" s="97" t="s">
        <v>7</v>
      </c>
      <c r="E52" s="80">
        <f>ROUND(L52*ign/igo,-3)</f>
        <v>0</v>
      </c>
      <c r="F52" s="76">
        <f t="shared" si="14"/>
        <v>0</v>
      </c>
      <c r="G52" s="78">
        <v>0</v>
      </c>
      <c r="H52" s="78">
        <f>SUM(E52:G52)</f>
        <v>0</v>
      </c>
      <c r="I52" s="78">
        <f>ROUND(H52*premieOW/1000,2)</f>
        <v>0</v>
      </c>
      <c r="J52" s="78">
        <f>ROUND(I52*0.075,2)</f>
        <v>0</v>
      </c>
      <c r="K52" s="79">
        <f t="shared" ref="K52:K85" si="36">I52+J52</f>
        <v>0</v>
      </c>
      <c r="L52" s="80">
        <v>0</v>
      </c>
      <c r="M52" s="78">
        <v>0</v>
      </c>
      <c r="N52" s="78">
        <v>0</v>
      </c>
      <c r="O52" s="78">
        <f>SUM(L52:N52)</f>
        <v>0</v>
      </c>
      <c r="P52" s="78" t="s">
        <v>7</v>
      </c>
      <c r="Q52" s="78"/>
      <c r="R52" s="79"/>
      <c r="S52" s="80">
        <v>0</v>
      </c>
      <c r="T52" s="78">
        <v>0</v>
      </c>
      <c r="U52" s="78">
        <v>0</v>
      </c>
      <c r="V52" s="78">
        <f>SUM(S52:U52)</f>
        <v>0</v>
      </c>
      <c r="W52" s="81">
        <v>0</v>
      </c>
      <c r="X52" s="78">
        <v>0</v>
      </c>
      <c r="Y52" s="78">
        <f>ROUND(X52*0.07,2)</f>
        <v>0</v>
      </c>
      <c r="Z52" s="79">
        <f t="shared" ref="Z52:Z85" si="37">X52+Y52</f>
        <v>0</v>
      </c>
      <c r="AA52" s="80">
        <f>E52-L52</f>
        <v>0</v>
      </c>
      <c r="AB52" s="78">
        <f>F52-M52</f>
        <v>0</v>
      </c>
      <c r="AC52" s="78">
        <f>G52-N52</f>
        <v>0</v>
      </c>
      <c r="AD52" s="79">
        <f>SUM(AA52:AC52)</f>
        <v>0</v>
      </c>
      <c r="AE52" s="80">
        <f>L52-S52</f>
        <v>0</v>
      </c>
      <c r="AF52" s="78">
        <f>M52-T52</f>
        <v>0</v>
      </c>
      <c r="AG52" s="78">
        <f>N52-U52</f>
        <v>0</v>
      </c>
      <c r="AH52" s="78">
        <f>SUM(AE52:AG52)</f>
        <v>0</v>
      </c>
      <c r="AI52" s="78">
        <f t="shared" ref="AI52:AI85" si="38">ROUND(AH52*premieGM/2000,2)</f>
        <v>0</v>
      </c>
      <c r="AJ52" s="78">
        <f t="shared" si="11"/>
        <v>0</v>
      </c>
      <c r="AK52" s="79">
        <f t="shared" ref="AK52:AK85" si="39">AI52+AJ52</f>
        <v>0</v>
      </c>
    </row>
    <row r="53" spans="1:37">
      <c r="A53" s="95" t="s">
        <v>7</v>
      </c>
      <c r="B53" s="96" t="s">
        <v>7</v>
      </c>
      <c r="C53" s="96" t="s">
        <v>7</v>
      </c>
      <c r="D53" s="97" t="s">
        <v>7</v>
      </c>
      <c r="E53" s="80">
        <f>ROUND(L53*ign/igo,-3)</f>
        <v>0</v>
      </c>
      <c r="F53" s="76">
        <f t="shared" si="14"/>
        <v>0</v>
      </c>
      <c r="G53" s="78">
        <v>0</v>
      </c>
      <c r="H53" s="78">
        <f>SUM(E53:G53)</f>
        <v>0</v>
      </c>
      <c r="I53" s="78">
        <f t="shared" ref="I53:I85" si="40">ROUND(H53*premieOW/1000,2)</f>
        <v>0</v>
      </c>
      <c r="J53" s="78">
        <f>ROUND(I53*0.075,2)</f>
        <v>0</v>
      </c>
      <c r="K53" s="79">
        <f t="shared" si="36"/>
        <v>0</v>
      </c>
      <c r="L53" s="80">
        <v>0</v>
      </c>
      <c r="M53" s="78">
        <v>0</v>
      </c>
      <c r="N53" s="78">
        <v>0</v>
      </c>
      <c r="O53" s="78">
        <f>SUM(L53:N53)</f>
        <v>0</v>
      </c>
      <c r="P53" s="78">
        <f>ROUND(O53*premieOW/1000,2)</f>
        <v>0</v>
      </c>
      <c r="Q53" s="78">
        <f>ROUND(P53*0.097,2)</f>
        <v>0</v>
      </c>
      <c r="R53" s="79">
        <f t="shared" ref="R53:R85" si="41">P53+Q53</f>
        <v>0</v>
      </c>
      <c r="S53" s="80">
        <v>0</v>
      </c>
      <c r="T53" s="78">
        <v>0</v>
      </c>
      <c r="U53" s="78">
        <v>0</v>
      </c>
      <c r="V53" s="78">
        <f>SUM(S53:U53)</f>
        <v>0</v>
      </c>
      <c r="W53" s="81">
        <f t="shared" ref="W53:W85" si="42">premieGM</f>
        <v>0.6</v>
      </c>
      <c r="X53" s="78">
        <f t="shared" ref="X53:X85" si="43">ROUND(V53*premieGM/1000,2)</f>
        <v>0</v>
      </c>
      <c r="Y53" s="78">
        <f>ROUND(X53*0.097,2)</f>
        <v>0</v>
      </c>
      <c r="Z53" s="79">
        <f t="shared" si="37"/>
        <v>0</v>
      </c>
      <c r="AA53" s="80">
        <f t="shared" ref="AA53:AC68" si="44">E53-L53</f>
        <v>0</v>
      </c>
      <c r="AB53" s="78">
        <f t="shared" si="44"/>
        <v>0</v>
      </c>
      <c r="AC53" s="78">
        <f t="shared" si="44"/>
        <v>0</v>
      </c>
      <c r="AD53" s="79">
        <f>SUM(AA53:AC53)</f>
        <v>0</v>
      </c>
      <c r="AE53" s="80">
        <f t="shared" ref="AE53:AG68" si="45">L53-S53</f>
        <v>0</v>
      </c>
      <c r="AF53" s="78">
        <f t="shared" si="45"/>
        <v>0</v>
      </c>
      <c r="AG53" s="78">
        <f t="shared" si="45"/>
        <v>0</v>
      </c>
      <c r="AH53" s="78">
        <f>SUM(AE53:AG53)</f>
        <v>0</v>
      </c>
      <c r="AI53" s="78">
        <f t="shared" si="38"/>
        <v>0</v>
      </c>
      <c r="AJ53" s="78">
        <f t="shared" si="11"/>
        <v>0</v>
      </c>
      <c r="AK53" s="79">
        <f t="shared" si="39"/>
        <v>0</v>
      </c>
    </row>
    <row r="54" spans="1:37">
      <c r="A54" s="72" t="s">
        <v>7</v>
      </c>
      <c r="B54" s="98" t="s">
        <v>18</v>
      </c>
      <c r="C54" s="73" t="s">
        <v>7</v>
      </c>
      <c r="D54" s="74" t="s">
        <v>7</v>
      </c>
      <c r="E54" s="83">
        <f>ROUND(L54*ign/igo,-3)</f>
        <v>0</v>
      </c>
      <c r="F54" s="76">
        <f t="shared" si="14"/>
        <v>0</v>
      </c>
      <c r="G54" s="76">
        <v>0</v>
      </c>
      <c r="H54" s="76">
        <f>SUM(E54:G54)</f>
        <v>0</v>
      </c>
      <c r="I54" s="76">
        <f t="shared" si="40"/>
        <v>0</v>
      </c>
      <c r="J54" s="76">
        <f>ROUND(I54*0.075,2)</f>
        <v>0</v>
      </c>
      <c r="K54" s="77">
        <f t="shared" si="36"/>
        <v>0</v>
      </c>
      <c r="L54" s="83">
        <v>0</v>
      </c>
      <c r="M54" s="76">
        <v>0</v>
      </c>
      <c r="N54" s="76">
        <v>0</v>
      </c>
      <c r="O54" s="78">
        <f>SUM(L54:N54)</f>
        <v>0</v>
      </c>
      <c r="P54" s="78">
        <f t="shared" ref="P54:P85" si="46">ROUND(O54*premieOW/1000,2)</f>
        <v>0</v>
      </c>
      <c r="Q54" s="78">
        <f t="shared" ref="Q54:Q85" si="47">ROUND(P54*0.097,2)</f>
        <v>0</v>
      </c>
      <c r="R54" s="79">
        <f t="shared" si="41"/>
        <v>0</v>
      </c>
      <c r="S54" s="80">
        <v>0</v>
      </c>
      <c r="T54" s="78">
        <v>0</v>
      </c>
      <c r="U54" s="78">
        <v>0</v>
      </c>
      <c r="V54" s="78">
        <f>SUM(S54:U54)</f>
        <v>0</v>
      </c>
      <c r="W54" s="81">
        <f t="shared" si="42"/>
        <v>0.6</v>
      </c>
      <c r="X54" s="78">
        <f t="shared" si="43"/>
        <v>0</v>
      </c>
      <c r="Y54" s="78">
        <f>ROUND(X54*0.097,2)</f>
        <v>0</v>
      </c>
      <c r="Z54" s="79">
        <f t="shared" si="37"/>
        <v>0</v>
      </c>
      <c r="AA54" s="80">
        <f t="shared" si="44"/>
        <v>0</v>
      </c>
      <c r="AB54" s="78">
        <f t="shared" si="44"/>
        <v>0</v>
      </c>
      <c r="AC54" s="78">
        <f t="shared" si="44"/>
        <v>0</v>
      </c>
      <c r="AD54" s="79">
        <f>SUM(AA54:AC54)</f>
        <v>0</v>
      </c>
      <c r="AE54" s="80">
        <f t="shared" si="45"/>
        <v>0</v>
      </c>
      <c r="AF54" s="78">
        <f t="shared" si="45"/>
        <v>0</v>
      </c>
      <c r="AG54" s="78">
        <f t="shared" si="45"/>
        <v>0</v>
      </c>
      <c r="AH54" s="78">
        <f>SUM(AE54:AG54)</f>
        <v>0</v>
      </c>
      <c r="AI54" s="78">
        <f t="shared" si="38"/>
        <v>0</v>
      </c>
      <c r="AJ54" s="78">
        <f t="shared" si="11"/>
        <v>0</v>
      </c>
      <c r="AK54" s="79">
        <f t="shared" si="39"/>
        <v>0</v>
      </c>
    </row>
    <row r="55" spans="1:37">
      <c r="A55" s="72" t="s">
        <v>7</v>
      </c>
      <c r="B55" s="73" t="s">
        <v>7</v>
      </c>
      <c r="C55" s="73" t="s">
        <v>7</v>
      </c>
      <c r="D55" s="74" t="s">
        <v>7</v>
      </c>
      <c r="E55" s="83">
        <f>ROUND(L55*ign/igo,-3)</f>
        <v>0</v>
      </c>
      <c r="F55" s="76">
        <f t="shared" si="14"/>
        <v>0</v>
      </c>
      <c r="G55" s="76">
        <v>0</v>
      </c>
      <c r="H55" s="76">
        <f>SUM(E55:G55)</f>
        <v>0</v>
      </c>
      <c r="I55" s="76">
        <f t="shared" si="40"/>
        <v>0</v>
      </c>
      <c r="J55" s="76">
        <f>ROUND(I55*0.075,2)</f>
        <v>0</v>
      </c>
      <c r="K55" s="77">
        <f t="shared" si="36"/>
        <v>0</v>
      </c>
      <c r="L55" s="83">
        <v>0</v>
      </c>
      <c r="M55" s="76">
        <v>0</v>
      </c>
      <c r="N55" s="76">
        <v>0</v>
      </c>
      <c r="O55" s="78">
        <f>SUM(L55:N55)</f>
        <v>0</v>
      </c>
      <c r="P55" s="78">
        <f t="shared" si="46"/>
        <v>0</v>
      </c>
      <c r="Q55" s="78">
        <f t="shared" si="47"/>
        <v>0</v>
      </c>
      <c r="R55" s="79">
        <f t="shared" si="41"/>
        <v>0</v>
      </c>
      <c r="S55" s="80">
        <v>0</v>
      </c>
      <c r="T55" s="78">
        <v>0</v>
      </c>
      <c r="U55" s="78">
        <v>0</v>
      </c>
      <c r="V55" s="78">
        <f>SUM(S55:U55)</f>
        <v>0</v>
      </c>
      <c r="W55" s="81">
        <f t="shared" si="42"/>
        <v>0.6</v>
      </c>
      <c r="X55" s="78">
        <f t="shared" si="43"/>
        <v>0</v>
      </c>
      <c r="Y55" s="78">
        <f>ROUND(X55*0.097,2)</f>
        <v>0</v>
      </c>
      <c r="Z55" s="79">
        <f t="shared" si="37"/>
        <v>0</v>
      </c>
      <c r="AA55" s="80">
        <f t="shared" si="44"/>
        <v>0</v>
      </c>
      <c r="AB55" s="78">
        <f t="shared" si="44"/>
        <v>0</v>
      </c>
      <c r="AC55" s="78">
        <f t="shared" si="44"/>
        <v>0</v>
      </c>
      <c r="AD55" s="79">
        <f>SUM(AA55:AC55)</f>
        <v>0</v>
      </c>
      <c r="AE55" s="80">
        <f t="shared" si="45"/>
        <v>0</v>
      </c>
      <c r="AF55" s="78">
        <f t="shared" si="45"/>
        <v>0</v>
      </c>
      <c r="AG55" s="78">
        <f t="shared" si="45"/>
        <v>0</v>
      </c>
      <c r="AH55" s="78">
        <f>SUM(AE55:AG55)</f>
        <v>0</v>
      </c>
      <c r="AI55" s="78">
        <f t="shared" si="38"/>
        <v>0</v>
      </c>
      <c r="AJ55" s="78">
        <f t="shared" si="11"/>
        <v>0</v>
      </c>
      <c r="AK55" s="79">
        <f t="shared" si="39"/>
        <v>0</v>
      </c>
    </row>
    <row r="56" spans="1:37" ht="22.8">
      <c r="A56" s="72">
        <v>1</v>
      </c>
      <c r="B56" s="73" t="s">
        <v>112</v>
      </c>
      <c r="C56" s="73" t="s">
        <v>113</v>
      </c>
      <c r="D56" s="74" t="s">
        <v>114</v>
      </c>
      <c r="E56" s="83">
        <f>ROUNDUP(L56*ign/igo,-3)</f>
        <v>3544000</v>
      </c>
      <c r="F56" s="76">
        <f t="shared" si="14"/>
        <v>708000</v>
      </c>
      <c r="G56" s="76">
        <v>0</v>
      </c>
      <c r="H56" s="76">
        <f t="shared" ref="H56:H63" si="48">SUM(E56:G56)</f>
        <v>4252000</v>
      </c>
      <c r="I56" s="76">
        <f t="shared" si="40"/>
        <v>2551.1999999999998</v>
      </c>
      <c r="J56" s="76">
        <f t="shared" ref="J56:J85" si="49">ROUND(I56*0.21,2)</f>
        <v>535.75</v>
      </c>
      <c r="K56" s="77">
        <f t="shared" si="36"/>
        <v>3086.95</v>
      </c>
      <c r="L56" s="83">
        <v>3445000</v>
      </c>
      <c r="M56" s="76">
        <v>695000</v>
      </c>
      <c r="N56" s="76">
        <v>0</v>
      </c>
      <c r="O56" s="78">
        <f t="shared" ref="O56:O63" si="50">SUM(L56:N56)</f>
        <v>4140000</v>
      </c>
      <c r="P56" s="78">
        <f t="shared" si="46"/>
        <v>2484</v>
      </c>
      <c r="Q56" s="78">
        <f t="shared" ref="Q56:Q61" si="51">ROUND(P56*0.21,2)</f>
        <v>521.64</v>
      </c>
      <c r="R56" s="79">
        <f t="shared" si="41"/>
        <v>3005.64</v>
      </c>
      <c r="S56" s="80">
        <v>3445000</v>
      </c>
      <c r="T56" s="78">
        <v>695000</v>
      </c>
      <c r="U56" s="78">
        <v>0</v>
      </c>
      <c r="V56" s="78">
        <f t="shared" ref="V56:V63" si="52">SUM(S56:U56)</f>
        <v>4140000</v>
      </c>
      <c r="W56" s="81">
        <f t="shared" si="42"/>
        <v>0.6</v>
      </c>
      <c r="X56" s="78">
        <f t="shared" si="43"/>
        <v>2484</v>
      </c>
      <c r="Y56" s="78">
        <f t="shared" ref="Y56:Y85" si="53">ROUND(X56*0.21,2)</f>
        <v>521.64</v>
      </c>
      <c r="Z56" s="79">
        <f t="shared" si="37"/>
        <v>3005.64</v>
      </c>
      <c r="AA56" s="80">
        <f t="shared" si="44"/>
        <v>99000</v>
      </c>
      <c r="AB56" s="78">
        <f t="shared" si="44"/>
        <v>13000</v>
      </c>
      <c r="AC56" s="78">
        <f t="shared" si="44"/>
        <v>0</v>
      </c>
      <c r="AD56" s="79">
        <f t="shared" ref="AD56:AD63" si="54">SUM(AA56:AC56)</f>
        <v>112000</v>
      </c>
      <c r="AE56" s="80">
        <f t="shared" si="45"/>
        <v>0</v>
      </c>
      <c r="AF56" s="78">
        <f t="shared" si="45"/>
        <v>0</v>
      </c>
      <c r="AG56" s="78">
        <f t="shared" si="45"/>
        <v>0</v>
      </c>
      <c r="AH56" s="78">
        <f t="shared" ref="AH56:AH63" si="55">SUM(AE56:AG56)</f>
        <v>0</v>
      </c>
      <c r="AI56" s="78">
        <f t="shared" si="38"/>
        <v>0</v>
      </c>
      <c r="AJ56" s="78">
        <f t="shared" si="11"/>
        <v>0</v>
      </c>
      <c r="AK56" s="79">
        <f t="shared" si="39"/>
        <v>0</v>
      </c>
    </row>
    <row r="57" spans="1:37" ht="22.8">
      <c r="A57" s="72">
        <v>2</v>
      </c>
      <c r="B57" s="73" t="s">
        <v>115</v>
      </c>
      <c r="C57" s="73" t="s">
        <v>116</v>
      </c>
      <c r="D57" s="74" t="s">
        <v>117</v>
      </c>
      <c r="E57" s="83">
        <f t="shared" ref="E57:E85" si="56">ROUNDUP(L57*ign/igo,-3)</f>
        <v>3514000</v>
      </c>
      <c r="F57" s="76">
        <f t="shared" si="14"/>
        <v>676000</v>
      </c>
      <c r="G57" s="76">
        <v>0</v>
      </c>
      <c r="H57" s="76">
        <f t="shared" si="48"/>
        <v>4190000</v>
      </c>
      <c r="I57" s="76">
        <f t="shared" si="40"/>
        <v>2514</v>
      </c>
      <c r="J57" s="76">
        <f t="shared" si="49"/>
        <v>527.94000000000005</v>
      </c>
      <c r="K57" s="77">
        <f t="shared" si="36"/>
        <v>3041.94</v>
      </c>
      <c r="L57" s="83">
        <v>3416000</v>
      </c>
      <c r="M57" s="76">
        <v>663000</v>
      </c>
      <c r="N57" s="76">
        <v>0</v>
      </c>
      <c r="O57" s="78">
        <f t="shared" si="50"/>
        <v>4079000</v>
      </c>
      <c r="P57" s="78">
        <f t="shared" si="46"/>
        <v>2447.4</v>
      </c>
      <c r="Q57" s="78">
        <f t="shared" si="51"/>
        <v>513.95000000000005</v>
      </c>
      <c r="R57" s="79">
        <f t="shared" si="41"/>
        <v>2961.3500000000004</v>
      </c>
      <c r="S57" s="80">
        <v>3416000</v>
      </c>
      <c r="T57" s="78">
        <v>663000</v>
      </c>
      <c r="U57" s="78">
        <v>0</v>
      </c>
      <c r="V57" s="78">
        <f t="shared" si="52"/>
        <v>4079000</v>
      </c>
      <c r="W57" s="81">
        <f t="shared" si="42"/>
        <v>0.6</v>
      </c>
      <c r="X57" s="78">
        <f t="shared" si="43"/>
        <v>2447.4</v>
      </c>
      <c r="Y57" s="78">
        <f t="shared" si="53"/>
        <v>513.95000000000005</v>
      </c>
      <c r="Z57" s="79">
        <f t="shared" si="37"/>
        <v>2961.3500000000004</v>
      </c>
      <c r="AA57" s="80">
        <f t="shared" si="44"/>
        <v>98000</v>
      </c>
      <c r="AB57" s="78">
        <f t="shared" si="44"/>
        <v>13000</v>
      </c>
      <c r="AC57" s="78">
        <f t="shared" si="44"/>
        <v>0</v>
      </c>
      <c r="AD57" s="79">
        <f t="shared" si="54"/>
        <v>111000</v>
      </c>
      <c r="AE57" s="80">
        <f t="shared" si="45"/>
        <v>0</v>
      </c>
      <c r="AF57" s="78">
        <f t="shared" si="45"/>
        <v>0</v>
      </c>
      <c r="AG57" s="78">
        <f t="shared" si="45"/>
        <v>0</v>
      </c>
      <c r="AH57" s="78">
        <f t="shared" si="55"/>
        <v>0</v>
      </c>
      <c r="AI57" s="78">
        <f t="shared" si="38"/>
        <v>0</v>
      </c>
      <c r="AJ57" s="78">
        <f t="shared" si="11"/>
        <v>0</v>
      </c>
      <c r="AK57" s="79">
        <f t="shared" si="39"/>
        <v>0</v>
      </c>
    </row>
    <row r="58" spans="1:37" ht="22.8">
      <c r="A58" s="72">
        <v>3</v>
      </c>
      <c r="B58" s="73" t="s">
        <v>118</v>
      </c>
      <c r="C58" s="73" t="s">
        <v>119</v>
      </c>
      <c r="D58" s="74" t="s">
        <v>78</v>
      </c>
      <c r="E58" s="83">
        <f t="shared" si="56"/>
        <v>5411000</v>
      </c>
      <c r="F58" s="76">
        <f t="shared" si="14"/>
        <v>971000</v>
      </c>
      <c r="G58" s="76">
        <v>0</v>
      </c>
      <c r="H58" s="76">
        <f t="shared" si="48"/>
        <v>6382000</v>
      </c>
      <c r="I58" s="76">
        <f t="shared" si="40"/>
        <v>3829.2</v>
      </c>
      <c r="J58" s="76">
        <f t="shared" si="49"/>
        <v>804.13</v>
      </c>
      <c r="K58" s="77">
        <f t="shared" si="36"/>
        <v>4633.33</v>
      </c>
      <c r="L58" s="83">
        <v>5260000</v>
      </c>
      <c r="M58" s="76">
        <v>953000</v>
      </c>
      <c r="N58" s="76">
        <v>0</v>
      </c>
      <c r="O58" s="78">
        <f t="shared" si="50"/>
        <v>6213000</v>
      </c>
      <c r="P58" s="78">
        <f t="shared" si="46"/>
        <v>3727.8</v>
      </c>
      <c r="Q58" s="78">
        <f t="shared" si="51"/>
        <v>782.84</v>
      </c>
      <c r="R58" s="79">
        <f t="shared" si="41"/>
        <v>4510.6400000000003</v>
      </c>
      <c r="S58" s="80">
        <v>5260000</v>
      </c>
      <c r="T58" s="78">
        <v>953000</v>
      </c>
      <c r="U58" s="78">
        <v>0</v>
      </c>
      <c r="V58" s="78">
        <f t="shared" si="52"/>
        <v>6213000</v>
      </c>
      <c r="W58" s="81">
        <f t="shared" si="42"/>
        <v>0.6</v>
      </c>
      <c r="X58" s="78">
        <f t="shared" si="43"/>
        <v>3727.8</v>
      </c>
      <c r="Y58" s="78">
        <f t="shared" si="53"/>
        <v>782.84</v>
      </c>
      <c r="Z58" s="79">
        <f t="shared" si="37"/>
        <v>4510.6400000000003</v>
      </c>
      <c r="AA58" s="80">
        <f t="shared" si="44"/>
        <v>151000</v>
      </c>
      <c r="AB58" s="78">
        <f t="shared" si="44"/>
        <v>18000</v>
      </c>
      <c r="AC58" s="78">
        <f t="shared" si="44"/>
        <v>0</v>
      </c>
      <c r="AD58" s="79">
        <f t="shared" si="54"/>
        <v>169000</v>
      </c>
      <c r="AE58" s="80">
        <f t="shared" si="45"/>
        <v>0</v>
      </c>
      <c r="AF58" s="78">
        <f t="shared" si="45"/>
        <v>0</v>
      </c>
      <c r="AG58" s="78">
        <f t="shared" si="45"/>
        <v>0</v>
      </c>
      <c r="AH58" s="78">
        <f t="shared" si="55"/>
        <v>0</v>
      </c>
      <c r="AI58" s="78">
        <f t="shared" si="38"/>
        <v>0</v>
      </c>
      <c r="AJ58" s="78">
        <f t="shared" si="11"/>
        <v>0</v>
      </c>
      <c r="AK58" s="79">
        <f t="shared" si="39"/>
        <v>0</v>
      </c>
    </row>
    <row r="59" spans="1:37">
      <c r="A59" s="72">
        <v>4</v>
      </c>
      <c r="B59" s="73" t="s">
        <v>120</v>
      </c>
      <c r="C59" s="73" t="s">
        <v>121</v>
      </c>
      <c r="D59" s="74" t="s">
        <v>122</v>
      </c>
      <c r="E59" s="83">
        <f t="shared" si="56"/>
        <v>3022000</v>
      </c>
      <c r="F59" s="76">
        <f t="shared" si="14"/>
        <v>0</v>
      </c>
      <c r="G59" s="76">
        <v>0</v>
      </c>
      <c r="H59" s="76">
        <f t="shared" si="48"/>
        <v>3022000</v>
      </c>
      <c r="I59" s="76">
        <f t="shared" si="40"/>
        <v>1813.2</v>
      </c>
      <c r="J59" s="76">
        <f t="shared" si="49"/>
        <v>380.77</v>
      </c>
      <c r="K59" s="77">
        <f t="shared" si="36"/>
        <v>2193.9700000000003</v>
      </c>
      <c r="L59" s="83">
        <v>2938000</v>
      </c>
      <c r="M59" s="76">
        <v>0</v>
      </c>
      <c r="N59" s="76">
        <v>0</v>
      </c>
      <c r="O59" s="78">
        <f t="shared" si="50"/>
        <v>2938000</v>
      </c>
      <c r="P59" s="78">
        <f t="shared" si="46"/>
        <v>1762.8</v>
      </c>
      <c r="Q59" s="78">
        <f t="shared" si="51"/>
        <v>370.19</v>
      </c>
      <c r="R59" s="79">
        <f t="shared" si="41"/>
        <v>2132.9899999999998</v>
      </c>
      <c r="S59" s="80">
        <v>2938000</v>
      </c>
      <c r="T59" s="78">
        <v>0</v>
      </c>
      <c r="U59" s="78">
        <v>0</v>
      </c>
      <c r="V59" s="78">
        <f t="shared" si="52"/>
        <v>2938000</v>
      </c>
      <c r="W59" s="81">
        <f t="shared" si="42"/>
        <v>0.6</v>
      </c>
      <c r="X59" s="78">
        <f t="shared" si="43"/>
        <v>1762.8</v>
      </c>
      <c r="Y59" s="78">
        <f t="shared" si="53"/>
        <v>370.19</v>
      </c>
      <c r="Z59" s="79">
        <f t="shared" si="37"/>
        <v>2132.9899999999998</v>
      </c>
      <c r="AA59" s="80">
        <f t="shared" si="44"/>
        <v>84000</v>
      </c>
      <c r="AB59" s="78">
        <f t="shared" si="44"/>
        <v>0</v>
      </c>
      <c r="AC59" s="78">
        <f t="shared" si="44"/>
        <v>0</v>
      </c>
      <c r="AD59" s="79">
        <f t="shared" si="54"/>
        <v>84000</v>
      </c>
      <c r="AE59" s="80">
        <f t="shared" si="45"/>
        <v>0</v>
      </c>
      <c r="AF59" s="78">
        <f t="shared" si="45"/>
        <v>0</v>
      </c>
      <c r="AG59" s="78">
        <f t="shared" si="45"/>
        <v>0</v>
      </c>
      <c r="AH59" s="78">
        <f t="shared" si="55"/>
        <v>0</v>
      </c>
      <c r="AI59" s="78">
        <f t="shared" si="38"/>
        <v>0</v>
      </c>
      <c r="AJ59" s="78">
        <f t="shared" si="11"/>
        <v>0</v>
      </c>
      <c r="AK59" s="79">
        <f t="shared" si="39"/>
        <v>0</v>
      </c>
    </row>
    <row r="60" spans="1:37">
      <c r="A60" s="72">
        <v>5</v>
      </c>
      <c r="B60" s="73" t="s">
        <v>123</v>
      </c>
      <c r="C60" s="73" t="s">
        <v>124</v>
      </c>
      <c r="D60" s="74" t="s">
        <v>49</v>
      </c>
      <c r="E60" s="83">
        <f t="shared" si="56"/>
        <v>4001000</v>
      </c>
      <c r="F60" s="76">
        <f t="shared" si="14"/>
        <v>1004000</v>
      </c>
      <c r="G60" s="76">
        <v>0</v>
      </c>
      <c r="H60" s="76">
        <f t="shared" si="48"/>
        <v>5005000</v>
      </c>
      <c r="I60" s="76">
        <f t="shared" si="40"/>
        <v>3003</v>
      </c>
      <c r="J60" s="76">
        <f t="shared" si="49"/>
        <v>630.63</v>
      </c>
      <c r="K60" s="77">
        <f t="shared" si="36"/>
        <v>3633.63</v>
      </c>
      <c r="L60" s="83">
        <v>3889000</v>
      </c>
      <c r="M60" s="76">
        <v>985000</v>
      </c>
      <c r="N60" s="76">
        <v>0</v>
      </c>
      <c r="O60" s="78">
        <f t="shared" si="50"/>
        <v>4874000</v>
      </c>
      <c r="P60" s="78">
        <f t="shared" si="46"/>
        <v>2924.4</v>
      </c>
      <c r="Q60" s="78">
        <f t="shared" si="51"/>
        <v>614.12</v>
      </c>
      <c r="R60" s="79">
        <f t="shared" si="41"/>
        <v>3538.52</v>
      </c>
      <c r="S60" s="80">
        <v>3889000</v>
      </c>
      <c r="T60" s="78">
        <v>985000</v>
      </c>
      <c r="U60" s="78">
        <v>0</v>
      </c>
      <c r="V60" s="78">
        <f t="shared" si="52"/>
        <v>4874000</v>
      </c>
      <c r="W60" s="81">
        <f t="shared" si="42"/>
        <v>0.6</v>
      </c>
      <c r="X60" s="78">
        <f t="shared" si="43"/>
        <v>2924.4</v>
      </c>
      <c r="Y60" s="78">
        <f t="shared" si="53"/>
        <v>614.12</v>
      </c>
      <c r="Z60" s="79">
        <f t="shared" si="37"/>
        <v>3538.52</v>
      </c>
      <c r="AA60" s="80">
        <f t="shared" si="44"/>
        <v>112000</v>
      </c>
      <c r="AB60" s="78">
        <f t="shared" si="44"/>
        <v>19000</v>
      </c>
      <c r="AC60" s="78">
        <f t="shared" si="44"/>
        <v>0</v>
      </c>
      <c r="AD60" s="79">
        <f t="shared" si="54"/>
        <v>131000</v>
      </c>
      <c r="AE60" s="80">
        <f t="shared" si="45"/>
        <v>0</v>
      </c>
      <c r="AF60" s="78">
        <f t="shared" si="45"/>
        <v>0</v>
      </c>
      <c r="AG60" s="78">
        <f t="shared" si="45"/>
        <v>0</v>
      </c>
      <c r="AH60" s="78">
        <f t="shared" si="55"/>
        <v>0</v>
      </c>
      <c r="AI60" s="78">
        <f t="shared" si="38"/>
        <v>0</v>
      </c>
      <c r="AJ60" s="78">
        <f t="shared" si="11"/>
        <v>0</v>
      </c>
      <c r="AK60" s="79">
        <f t="shared" si="39"/>
        <v>0</v>
      </c>
    </row>
    <row r="61" spans="1:37">
      <c r="A61" s="72">
        <v>6</v>
      </c>
      <c r="B61" s="73" t="s">
        <v>125</v>
      </c>
      <c r="C61" s="73" t="s">
        <v>126</v>
      </c>
      <c r="D61" s="74" t="s">
        <v>127</v>
      </c>
      <c r="E61" s="83">
        <f t="shared" si="56"/>
        <v>5985000</v>
      </c>
      <c r="F61" s="76">
        <f t="shared" si="14"/>
        <v>932000</v>
      </c>
      <c r="G61" s="76">
        <v>0</v>
      </c>
      <c r="H61" s="76">
        <f>SUM(E61:G61)</f>
        <v>6917000</v>
      </c>
      <c r="I61" s="76">
        <f t="shared" si="40"/>
        <v>4150.2</v>
      </c>
      <c r="J61" s="76">
        <f t="shared" si="49"/>
        <v>871.54</v>
      </c>
      <c r="K61" s="77">
        <f t="shared" si="36"/>
        <v>5021.74</v>
      </c>
      <c r="L61" s="83">
        <v>5818000</v>
      </c>
      <c r="M61" s="76">
        <v>914000</v>
      </c>
      <c r="N61" s="76">
        <v>0</v>
      </c>
      <c r="O61" s="78">
        <f>SUM(L61:N61)</f>
        <v>6732000</v>
      </c>
      <c r="P61" s="78">
        <f t="shared" si="46"/>
        <v>4039.2</v>
      </c>
      <c r="Q61" s="78">
        <f t="shared" si="51"/>
        <v>848.23</v>
      </c>
      <c r="R61" s="79">
        <f t="shared" si="41"/>
        <v>4887.43</v>
      </c>
      <c r="S61" s="80">
        <v>5818000</v>
      </c>
      <c r="T61" s="78">
        <v>914000</v>
      </c>
      <c r="U61" s="78">
        <v>0</v>
      </c>
      <c r="V61" s="78">
        <f>SUM(S61:U61)</f>
        <v>6732000</v>
      </c>
      <c r="W61" s="81">
        <f t="shared" si="42"/>
        <v>0.6</v>
      </c>
      <c r="X61" s="78">
        <f t="shared" si="43"/>
        <v>4039.2</v>
      </c>
      <c r="Y61" s="78">
        <f t="shared" si="53"/>
        <v>848.23</v>
      </c>
      <c r="Z61" s="79">
        <f t="shared" si="37"/>
        <v>4887.43</v>
      </c>
      <c r="AA61" s="80">
        <f t="shared" si="44"/>
        <v>167000</v>
      </c>
      <c r="AB61" s="78">
        <f t="shared" si="44"/>
        <v>18000</v>
      </c>
      <c r="AC61" s="78">
        <f t="shared" si="44"/>
        <v>0</v>
      </c>
      <c r="AD61" s="79">
        <f>SUM(AA61:AC61)</f>
        <v>185000</v>
      </c>
      <c r="AE61" s="80">
        <f t="shared" si="45"/>
        <v>0</v>
      </c>
      <c r="AF61" s="78">
        <f t="shared" si="45"/>
        <v>0</v>
      </c>
      <c r="AG61" s="78">
        <f t="shared" si="45"/>
        <v>0</v>
      </c>
      <c r="AH61" s="78">
        <f>SUM(AE61:AG61)</f>
        <v>0</v>
      </c>
      <c r="AI61" s="78">
        <f t="shared" si="38"/>
        <v>0</v>
      </c>
      <c r="AJ61" s="78">
        <f t="shared" si="11"/>
        <v>0</v>
      </c>
      <c r="AK61" s="79">
        <f t="shared" si="39"/>
        <v>0</v>
      </c>
    </row>
    <row r="62" spans="1:37">
      <c r="A62" s="72" t="s">
        <v>7</v>
      </c>
      <c r="B62" s="73" t="s">
        <v>110</v>
      </c>
      <c r="C62" s="73" t="s">
        <v>7</v>
      </c>
      <c r="D62" s="74" t="s">
        <v>7</v>
      </c>
      <c r="E62" s="83">
        <f t="shared" si="56"/>
        <v>0</v>
      </c>
      <c r="F62" s="76">
        <f t="shared" si="14"/>
        <v>0</v>
      </c>
      <c r="G62" s="76">
        <v>0</v>
      </c>
      <c r="H62" s="76">
        <f t="shared" si="48"/>
        <v>0</v>
      </c>
      <c r="I62" s="76">
        <f t="shared" si="40"/>
        <v>0</v>
      </c>
      <c r="J62" s="76">
        <f t="shared" si="49"/>
        <v>0</v>
      </c>
      <c r="K62" s="77">
        <f t="shared" si="36"/>
        <v>0</v>
      </c>
      <c r="L62" s="83">
        <v>0</v>
      </c>
      <c r="M62" s="76">
        <v>0</v>
      </c>
      <c r="N62" s="76">
        <v>0</v>
      </c>
      <c r="O62" s="78">
        <f t="shared" si="50"/>
        <v>0</v>
      </c>
      <c r="P62" s="78">
        <f t="shared" si="46"/>
        <v>0</v>
      </c>
      <c r="Q62" s="78">
        <f t="shared" si="47"/>
        <v>0</v>
      </c>
      <c r="R62" s="79">
        <f t="shared" si="41"/>
        <v>0</v>
      </c>
      <c r="S62" s="80">
        <v>0</v>
      </c>
      <c r="T62" s="78">
        <v>0</v>
      </c>
      <c r="U62" s="78">
        <v>0</v>
      </c>
      <c r="V62" s="78">
        <f t="shared" si="52"/>
        <v>0</v>
      </c>
      <c r="W62" s="81">
        <f t="shared" si="42"/>
        <v>0.6</v>
      </c>
      <c r="X62" s="78">
        <f t="shared" si="43"/>
        <v>0</v>
      </c>
      <c r="Y62" s="78">
        <f t="shared" si="53"/>
        <v>0</v>
      </c>
      <c r="Z62" s="79">
        <f t="shared" si="37"/>
        <v>0</v>
      </c>
      <c r="AA62" s="80">
        <f t="shared" si="44"/>
        <v>0</v>
      </c>
      <c r="AB62" s="78">
        <f t="shared" si="44"/>
        <v>0</v>
      </c>
      <c r="AC62" s="78">
        <f t="shared" si="44"/>
        <v>0</v>
      </c>
      <c r="AD62" s="79">
        <f t="shared" si="54"/>
        <v>0</v>
      </c>
      <c r="AE62" s="80">
        <f t="shared" si="45"/>
        <v>0</v>
      </c>
      <c r="AF62" s="78">
        <f t="shared" si="45"/>
        <v>0</v>
      </c>
      <c r="AG62" s="78">
        <f t="shared" si="45"/>
        <v>0</v>
      </c>
      <c r="AH62" s="78">
        <f t="shared" si="55"/>
        <v>0</v>
      </c>
      <c r="AI62" s="78">
        <f t="shared" si="38"/>
        <v>0</v>
      </c>
      <c r="AJ62" s="78">
        <f t="shared" si="11"/>
        <v>0</v>
      </c>
      <c r="AK62" s="79">
        <f t="shared" si="39"/>
        <v>0</v>
      </c>
    </row>
    <row r="63" spans="1:37">
      <c r="A63" s="72" t="s">
        <v>7</v>
      </c>
      <c r="B63" s="73" t="s">
        <v>110</v>
      </c>
      <c r="C63" s="73" t="s">
        <v>7</v>
      </c>
      <c r="D63" s="74" t="s">
        <v>7</v>
      </c>
      <c r="E63" s="83">
        <f t="shared" si="56"/>
        <v>0</v>
      </c>
      <c r="F63" s="76">
        <f t="shared" si="14"/>
        <v>0</v>
      </c>
      <c r="G63" s="76">
        <v>0</v>
      </c>
      <c r="H63" s="76">
        <f t="shared" si="48"/>
        <v>0</v>
      </c>
      <c r="I63" s="76">
        <f t="shared" si="40"/>
        <v>0</v>
      </c>
      <c r="J63" s="76">
        <f t="shared" si="49"/>
        <v>0</v>
      </c>
      <c r="K63" s="77">
        <f t="shared" si="36"/>
        <v>0</v>
      </c>
      <c r="L63" s="83">
        <v>0</v>
      </c>
      <c r="M63" s="76">
        <v>0</v>
      </c>
      <c r="N63" s="76">
        <v>0</v>
      </c>
      <c r="O63" s="78">
        <f t="shared" si="50"/>
        <v>0</v>
      </c>
      <c r="P63" s="78">
        <f t="shared" si="46"/>
        <v>0</v>
      </c>
      <c r="Q63" s="78">
        <f t="shared" si="47"/>
        <v>0</v>
      </c>
      <c r="R63" s="79">
        <f t="shared" si="41"/>
        <v>0</v>
      </c>
      <c r="S63" s="80">
        <v>0</v>
      </c>
      <c r="T63" s="78">
        <v>0</v>
      </c>
      <c r="U63" s="78">
        <v>0</v>
      </c>
      <c r="V63" s="78">
        <f t="shared" si="52"/>
        <v>0</v>
      </c>
      <c r="W63" s="81">
        <f t="shared" si="42"/>
        <v>0.6</v>
      </c>
      <c r="X63" s="78">
        <f t="shared" si="43"/>
        <v>0</v>
      </c>
      <c r="Y63" s="78">
        <f t="shared" si="53"/>
        <v>0</v>
      </c>
      <c r="Z63" s="79">
        <f t="shared" si="37"/>
        <v>0</v>
      </c>
      <c r="AA63" s="80">
        <f t="shared" si="44"/>
        <v>0</v>
      </c>
      <c r="AB63" s="78">
        <f t="shared" si="44"/>
        <v>0</v>
      </c>
      <c r="AC63" s="78">
        <f t="shared" si="44"/>
        <v>0</v>
      </c>
      <c r="AD63" s="79">
        <f t="shared" si="54"/>
        <v>0</v>
      </c>
      <c r="AE63" s="80">
        <f t="shared" si="45"/>
        <v>0</v>
      </c>
      <c r="AF63" s="78">
        <f t="shared" si="45"/>
        <v>0</v>
      </c>
      <c r="AG63" s="78">
        <f t="shared" si="45"/>
        <v>0</v>
      </c>
      <c r="AH63" s="78">
        <f t="shared" si="55"/>
        <v>0</v>
      </c>
      <c r="AI63" s="78">
        <f t="shared" si="38"/>
        <v>0</v>
      </c>
      <c r="AJ63" s="78">
        <f t="shared" si="11"/>
        <v>0</v>
      </c>
      <c r="AK63" s="79">
        <f t="shared" si="39"/>
        <v>0</v>
      </c>
    </row>
    <row r="64" spans="1:37">
      <c r="A64" s="72" t="s">
        <v>7</v>
      </c>
      <c r="B64" s="73" t="s">
        <v>110</v>
      </c>
      <c r="C64" s="73" t="s">
        <v>7</v>
      </c>
      <c r="D64" s="74" t="s">
        <v>7</v>
      </c>
      <c r="E64" s="83">
        <f t="shared" si="56"/>
        <v>0</v>
      </c>
      <c r="F64" s="76">
        <f t="shared" si="14"/>
        <v>0</v>
      </c>
      <c r="G64" s="76">
        <v>0</v>
      </c>
      <c r="H64" s="76">
        <f t="shared" ref="H64:H85" si="57">SUM(E64:G64)</f>
        <v>0</v>
      </c>
      <c r="I64" s="76">
        <f t="shared" si="40"/>
        <v>0</v>
      </c>
      <c r="J64" s="76">
        <f t="shared" si="49"/>
        <v>0</v>
      </c>
      <c r="K64" s="77">
        <f t="shared" si="36"/>
        <v>0</v>
      </c>
      <c r="L64" s="83">
        <v>0</v>
      </c>
      <c r="M64" s="76">
        <v>0</v>
      </c>
      <c r="N64" s="76">
        <v>0</v>
      </c>
      <c r="O64" s="78">
        <f t="shared" ref="O64:O85" si="58">SUM(L64:N64)</f>
        <v>0</v>
      </c>
      <c r="P64" s="78">
        <f t="shared" si="46"/>
        <v>0</v>
      </c>
      <c r="Q64" s="78">
        <f t="shared" si="47"/>
        <v>0</v>
      </c>
      <c r="R64" s="79">
        <f t="shared" si="41"/>
        <v>0</v>
      </c>
      <c r="S64" s="80">
        <v>0</v>
      </c>
      <c r="T64" s="78">
        <v>0</v>
      </c>
      <c r="U64" s="78">
        <v>0</v>
      </c>
      <c r="V64" s="78">
        <f t="shared" ref="V64:V85" si="59">SUM(S64:U64)</f>
        <v>0</v>
      </c>
      <c r="W64" s="81">
        <f t="shared" si="42"/>
        <v>0.6</v>
      </c>
      <c r="X64" s="78">
        <f t="shared" si="43"/>
        <v>0</v>
      </c>
      <c r="Y64" s="78">
        <f t="shared" si="53"/>
        <v>0</v>
      </c>
      <c r="Z64" s="79">
        <f t="shared" si="37"/>
        <v>0</v>
      </c>
      <c r="AA64" s="80">
        <f t="shared" si="44"/>
        <v>0</v>
      </c>
      <c r="AB64" s="78">
        <f t="shared" si="44"/>
        <v>0</v>
      </c>
      <c r="AC64" s="78">
        <f t="shared" si="44"/>
        <v>0</v>
      </c>
      <c r="AD64" s="79">
        <f t="shared" ref="AD64:AD85" si="60">SUM(AA64:AC64)</f>
        <v>0</v>
      </c>
      <c r="AE64" s="80">
        <f t="shared" si="45"/>
        <v>0</v>
      </c>
      <c r="AF64" s="78">
        <f t="shared" si="45"/>
        <v>0</v>
      </c>
      <c r="AG64" s="78">
        <f t="shared" si="45"/>
        <v>0</v>
      </c>
      <c r="AH64" s="78">
        <f t="shared" ref="AH64:AH85" si="61">SUM(AE64:AG64)</f>
        <v>0</v>
      </c>
      <c r="AI64" s="78">
        <f t="shared" si="38"/>
        <v>0</v>
      </c>
      <c r="AJ64" s="78">
        <f t="shared" si="11"/>
        <v>0</v>
      </c>
      <c r="AK64" s="79">
        <f t="shared" si="39"/>
        <v>0</v>
      </c>
    </row>
    <row r="65" spans="1:37">
      <c r="A65" s="72" t="s">
        <v>7</v>
      </c>
      <c r="B65" s="73" t="s">
        <v>110</v>
      </c>
      <c r="C65" s="73" t="s">
        <v>7</v>
      </c>
      <c r="D65" s="74" t="s">
        <v>7</v>
      </c>
      <c r="E65" s="83">
        <f>ROUNDUP(L65*ign/igo,-3)</f>
        <v>0</v>
      </c>
      <c r="F65" s="76">
        <f t="shared" si="14"/>
        <v>0</v>
      </c>
      <c r="G65" s="76">
        <v>0</v>
      </c>
      <c r="H65" s="76">
        <f>SUM(E65:G65)</f>
        <v>0</v>
      </c>
      <c r="I65" s="76">
        <f t="shared" si="40"/>
        <v>0</v>
      </c>
      <c r="J65" s="76">
        <f t="shared" si="49"/>
        <v>0</v>
      </c>
      <c r="K65" s="77">
        <f t="shared" si="36"/>
        <v>0</v>
      </c>
      <c r="L65" s="83">
        <v>0</v>
      </c>
      <c r="M65" s="76">
        <v>0</v>
      </c>
      <c r="N65" s="76">
        <v>0</v>
      </c>
      <c r="O65" s="78">
        <f>SUM(L65:N65)</f>
        <v>0</v>
      </c>
      <c r="P65" s="78">
        <f t="shared" si="46"/>
        <v>0</v>
      </c>
      <c r="Q65" s="78">
        <f t="shared" si="47"/>
        <v>0</v>
      </c>
      <c r="R65" s="79">
        <f t="shared" si="41"/>
        <v>0</v>
      </c>
      <c r="S65" s="80">
        <v>0</v>
      </c>
      <c r="T65" s="78">
        <v>0</v>
      </c>
      <c r="U65" s="78">
        <v>0</v>
      </c>
      <c r="V65" s="78">
        <f>SUM(S65:U65)</f>
        <v>0</v>
      </c>
      <c r="W65" s="81">
        <f t="shared" si="42"/>
        <v>0.6</v>
      </c>
      <c r="X65" s="78">
        <f>ROUND(V65*premieGM/1000,2)</f>
        <v>0</v>
      </c>
      <c r="Y65" s="78">
        <f t="shared" si="53"/>
        <v>0</v>
      </c>
      <c r="Z65" s="79">
        <f t="shared" si="37"/>
        <v>0</v>
      </c>
      <c r="AA65" s="80">
        <f t="shared" si="44"/>
        <v>0</v>
      </c>
      <c r="AB65" s="78">
        <f t="shared" si="44"/>
        <v>0</v>
      </c>
      <c r="AC65" s="78">
        <f t="shared" si="44"/>
        <v>0</v>
      </c>
      <c r="AD65" s="79">
        <f>SUM(AA65:AC65)</f>
        <v>0</v>
      </c>
      <c r="AE65" s="80">
        <f t="shared" si="45"/>
        <v>0</v>
      </c>
      <c r="AF65" s="78">
        <f t="shared" si="45"/>
        <v>0</v>
      </c>
      <c r="AG65" s="78">
        <f t="shared" si="45"/>
        <v>0</v>
      </c>
      <c r="AH65" s="78">
        <f>SUM(AE65:AG65)</f>
        <v>0</v>
      </c>
      <c r="AI65" s="78">
        <f t="shared" si="38"/>
        <v>0</v>
      </c>
      <c r="AJ65" s="78">
        <f t="shared" si="11"/>
        <v>0</v>
      </c>
      <c r="AK65" s="79">
        <f t="shared" si="39"/>
        <v>0</v>
      </c>
    </row>
    <row r="66" spans="1:37">
      <c r="A66" s="72" t="s">
        <v>7</v>
      </c>
      <c r="B66" s="73" t="s">
        <v>110</v>
      </c>
      <c r="C66" s="73" t="s">
        <v>7</v>
      </c>
      <c r="D66" s="74" t="s">
        <v>7</v>
      </c>
      <c r="E66" s="83">
        <f>ROUNDUP(L66*ign/igo,-3)</f>
        <v>0</v>
      </c>
      <c r="F66" s="76">
        <f t="shared" si="14"/>
        <v>0</v>
      </c>
      <c r="G66" s="76">
        <v>0</v>
      </c>
      <c r="H66" s="76">
        <f>SUM(E66:G66)</f>
        <v>0</v>
      </c>
      <c r="I66" s="76">
        <f t="shared" si="40"/>
        <v>0</v>
      </c>
      <c r="J66" s="76">
        <f t="shared" si="49"/>
        <v>0</v>
      </c>
      <c r="K66" s="77">
        <f t="shared" si="36"/>
        <v>0</v>
      </c>
      <c r="L66" s="83">
        <v>0</v>
      </c>
      <c r="M66" s="76">
        <v>0</v>
      </c>
      <c r="N66" s="76">
        <v>0</v>
      </c>
      <c r="O66" s="78">
        <f>SUM(L66:N66)</f>
        <v>0</v>
      </c>
      <c r="P66" s="78">
        <f t="shared" si="46"/>
        <v>0</v>
      </c>
      <c r="Q66" s="78">
        <f t="shared" si="47"/>
        <v>0</v>
      </c>
      <c r="R66" s="79">
        <f t="shared" si="41"/>
        <v>0</v>
      </c>
      <c r="S66" s="80">
        <v>0</v>
      </c>
      <c r="T66" s="78">
        <v>0</v>
      </c>
      <c r="U66" s="78">
        <v>0</v>
      </c>
      <c r="V66" s="78">
        <f>SUM(S66:U66)</f>
        <v>0</v>
      </c>
      <c r="W66" s="81">
        <f t="shared" si="42"/>
        <v>0.6</v>
      </c>
      <c r="X66" s="78">
        <f>ROUND(V66*premieGM/1000,2)</f>
        <v>0</v>
      </c>
      <c r="Y66" s="78">
        <f t="shared" si="53"/>
        <v>0</v>
      </c>
      <c r="Z66" s="79">
        <f t="shared" si="37"/>
        <v>0</v>
      </c>
      <c r="AA66" s="80">
        <f t="shared" si="44"/>
        <v>0</v>
      </c>
      <c r="AB66" s="78">
        <f t="shared" si="44"/>
        <v>0</v>
      </c>
      <c r="AC66" s="78">
        <f t="shared" si="44"/>
        <v>0</v>
      </c>
      <c r="AD66" s="79">
        <f>SUM(AA66:AC66)</f>
        <v>0</v>
      </c>
      <c r="AE66" s="80">
        <f t="shared" si="45"/>
        <v>0</v>
      </c>
      <c r="AF66" s="78">
        <f t="shared" si="45"/>
        <v>0</v>
      </c>
      <c r="AG66" s="78">
        <f t="shared" si="45"/>
        <v>0</v>
      </c>
      <c r="AH66" s="78">
        <f>SUM(AE66:AG66)</f>
        <v>0</v>
      </c>
      <c r="AI66" s="78">
        <f t="shared" si="38"/>
        <v>0</v>
      </c>
      <c r="AJ66" s="78">
        <f t="shared" si="11"/>
        <v>0</v>
      </c>
      <c r="AK66" s="79">
        <f t="shared" si="39"/>
        <v>0</v>
      </c>
    </row>
    <row r="67" spans="1:37">
      <c r="A67" s="72" t="s">
        <v>7</v>
      </c>
      <c r="B67" s="73" t="s">
        <v>110</v>
      </c>
      <c r="C67" s="73" t="s">
        <v>7</v>
      </c>
      <c r="D67" s="74" t="s">
        <v>7</v>
      </c>
      <c r="E67" s="83">
        <f>ROUNDUP(L67*ign/igo,-3)</f>
        <v>0</v>
      </c>
      <c r="F67" s="76">
        <f t="shared" si="14"/>
        <v>0</v>
      </c>
      <c r="G67" s="76">
        <v>0</v>
      </c>
      <c r="H67" s="76">
        <f>SUM(E67:G67)</f>
        <v>0</v>
      </c>
      <c r="I67" s="76">
        <f t="shared" si="40"/>
        <v>0</v>
      </c>
      <c r="J67" s="76">
        <f t="shared" si="49"/>
        <v>0</v>
      </c>
      <c r="K67" s="77">
        <f t="shared" si="36"/>
        <v>0</v>
      </c>
      <c r="L67" s="83">
        <v>0</v>
      </c>
      <c r="M67" s="76">
        <v>0</v>
      </c>
      <c r="N67" s="76">
        <v>0</v>
      </c>
      <c r="O67" s="78">
        <f>SUM(L67:N67)</f>
        <v>0</v>
      </c>
      <c r="P67" s="78">
        <f t="shared" si="46"/>
        <v>0</v>
      </c>
      <c r="Q67" s="78">
        <f t="shared" si="47"/>
        <v>0</v>
      </c>
      <c r="R67" s="79">
        <f t="shared" si="41"/>
        <v>0</v>
      </c>
      <c r="S67" s="80">
        <v>0</v>
      </c>
      <c r="T67" s="78">
        <v>0</v>
      </c>
      <c r="U67" s="78">
        <v>0</v>
      </c>
      <c r="V67" s="78">
        <f>SUM(S67:U67)</f>
        <v>0</v>
      </c>
      <c r="W67" s="81">
        <f t="shared" si="42"/>
        <v>0.6</v>
      </c>
      <c r="X67" s="78">
        <f>ROUND(V67*premieGM/1000,2)</f>
        <v>0</v>
      </c>
      <c r="Y67" s="78">
        <f t="shared" si="53"/>
        <v>0</v>
      </c>
      <c r="Z67" s="79">
        <f t="shared" si="37"/>
        <v>0</v>
      </c>
      <c r="AA67" s="80">
        <f t="shared" si="44"/>
        <v>0</v>
      </c>
      <c r="AB67" s="78">
        <f t="shared" si="44"/>
        <v>0</v>
      </c>
      <c r="AC67" s="78">
        <f t="shared" si="44"/>
        <v>0</v>
      </c>
      <c r="AD67" s="79">
        <f>SUM(AA67:AC67)</f>
        <v>0</v>
      </c>
      <c r="AE67" s="80">
        <f t="shared" si="45"/>
        <v>0</v>
      </c>
      <c r="AF67" s="78">
        <f t="shared" si="45"/>
        <v>0</v>
      </c>
      <c r="AG67" s="78">
        <f t="shared" si="45"/>
        <v>0</v>
      </c>
      <c r="AH67" s="78">
        <f>SUM(AE67:AG67)</f>
        <v>0</v>
      </c>
      <c r="AI67" s="78">
        <f t="shared" si="38"/>
        <v>0</v>
      </c>
      <c r="AJ67" s="78">
        <f t="shared" si="11"/>
        <v>0</v>
      </c>
      <c r="AK67" s="79">
        <f t="shared" si="39"/>
        <v>0</v>
      </c>
    </row>
    <row r="68" spans="1:37">
      <c r="A68" s="72" t="s">
        <v>7</v>
      </c>
      <c r="B68" s="73" t="s">
        <v>110</v>
      </c>
      <c r="C68" s="73" t="s">
        <v>7</v>
      </c>
      <c r="D68" s="74" t="s">
        <v>7</v>
      </c>
      <c r="E68" s="83">
        <f>ROUNDUP(L68*ign/igo,-3)</f>
        <v>0</v>
      </c>
      <c r="F68" s="76">
        <f t="shared" si="14"/>
        <v>0</v>
      </c>
      <c r="G68" s="76">
        <v>0</v>
      </c>
      <c r="H68" s="76">
        <f>SUM(E68:G68)</f>
        <v>0</v>
      </c>
      <c r="I68" s="76">
        <f t="shared" si="40"/>
        <v>0</v>
      </c>
      <c r="J68" s="76">
        <f t="shared" si="49"/>
        <v>0</v>
      </c>
      <c r="K68" s="77">
        <f t="shared" si="36"/>
        <v>0</v>
      </c>
      <c r="L68" s="83">
        <v>0</v>
      </c>
      <c r="M68" s="76">
        <v>0</v>
      </c>
      <c r="N68" s="76">
        <v>0</v>
      </c>
      <c r="O68" s="78">
        <f>SUM(L68:N68)</f>
        <v>0</v>
      </c>
      <c r="P68" s="78">
        <f t="shared" si="46"/>
        <v>0</v>
      </c>
      <c r="Q68" s="78">
        <f t="shared" si="47"/>
        <v>0</v>
      </c>
      <c r="R68" s="79">
        <f t="shared" si="41"/>
        <v>0</v>
      </c>
      <c r="S68" s="80">
        <v>0</v>
      </c>
      <c r="T68" s="78">
        <v>0</v>
      </c>
      <c r="U68" s="78">
        <v>0</v>
      </c>
      <c r="V68" s="78">
        <f>SUM(S68:U68)</f>
        <v>0</v>
      </c>
      <c r="W68" s="81">
        <f t="shared" si="42"/>
        <v>0.6</v>
      </c>
      <c r="X68" s="78">
        <f>ROUND(V68*premieGM/1000,2)</f>
        <v>0</v>
      </c>
      <c r="Y68" s="78">
        <f t="shared" si="53"/>
        <v>0</v>
      </c>
      <c r="Z68" s="79">
        <f t="shared" si="37"/>
        <v>0</v>
      </c>
      <c r="AA68" s="80">
        <f t="shared" si="44"/>
        <v>0</v>
      </c>
      <c r="AB68" s="78">
        <f t="shared" si="44"/>
        <v>0</v>
      </c>
      <c r="AC68" s="78">
        <f t="shared" si="44"/>
        <v>0</v>
      </c>
      <c r="AD68" s="79">
        <f>SUM(AA68:AC68)</f>
        <v>0</v>
      </c>
      <c r="AE68" s="80">
        <f t="shared" si="45"/>
        <v>0</v>
      </c>
      <c r="AF68" s="78">
        <f t="shared" si="45"/>
        <v>0</v>
      </c>
      <c r="AG68" s="78">
        <f t="shared" si="45"/>
        <v>0</v>
      </c>
      <c r="AH68" s="78">
        <f>SUM(AE68:AG68)</f>
        <v>0</v>
      </c>
      <c r="AI68" s="78">
        <f t="shared" si="38"/>
        <v>0</v>
      </c>
      <c r="AJ68" s="78">
        <f t="shared" si="11"/>
        <v>0</v>
      </c>
      <c r="AK68" s="79">
        <f t="shared" si="39"/>
        <v>0</v>
      </c>
    </row>
    <row r="69" spans="1:37">
      <c r="A69" s="72" t="s">
        <v>7</v>
      </c>
      <c r="B69" s="73" t="s">
        <v>110</v>
      </c>
      <c r="C69" s="73" t="s">
        <v>7</v>
      </c>
      <c r="D69" s="74" t="s">
        <v>7</v>
      </c>
      <c r="E69" s="83">
        <f t="shared" si="56"/>
        <v>0</v>
      </c>
      <c r="F69" s="76">
        <f t="shared" si="14"/>
        <v>0</v>
      </c>
      <c r="G69" s="76">
        <v>0</v>
      </c>
      <c r="H69" s="76">
        <f t="shared" si="57"/>
        <v>0</v>
      </c>
      <c r="I69" s="76">
        <f t="shared" si="40"/>
        <v>0</v>
      </c>
      <c r="J69" s="76">
        <f t="shared" si="49"/>
        <v>0</v>
      </c>
      <c r="K69" s="77">
        <f t="shared" si="36"/>
        <v>0</v>
      </c>
      <c r="L69" s="83">
        <v>0</v>
      </c>
      <c r="M69" s="76">
        <v>0</v>
      </c>
      <c r="N69" s="76">
        <v>0</v>
      </c>
      <c r="O69" s="78">
        <f t="shared" si="58"/>
        <v>0</v>
      </c>
      <c r="P69" s="78">
        <f t="shared" si="46"/>
        <v>0</v>
      </c>
      <c r="Q69" s="78">
        <f t="shared" si="47"/>
        <v>0</v>
      </c>
      <c r="R69" s="79">
        <f t="shared" si="41"/>
        <v>0</v>
      </c>
      <c r="S69" s="80">
        <v>0</v>
      </c>
      <c r="T69" s="78">
        <v>0</v>
      </c>
      <c r="U69" s="78">
        <v>0</v>
      </c>
      <c r="V69" s="78">
        <f t="shared" si="59"/>
        <v>0</v>
      </c>
      <c r="W69" s="81">
        <f t="shared" si="42"/>
        <v>0.6</v>
      </c>
      <c r="X69" s="78">
        <f t="shared" si="43"/>
        <v>0</v>
      </c>
      <c r="Y69" s="78">
        <f t="shared" si="53"/>
        <v>0</v>
      </c>
      <c r="Z69" s="79">
        <f t="shared" si="37"/>
        <v>0</v>
      </c>
      <c r="AA69" s="80">
        <f t="shared" ref="AA69:AC84" si="62">E69-L69</f>
        <v>0</v>
      </c>
      <c r="AB69" s="78">
        <f t="shared" si="62"/>
        <v>0</v>
      </c>
      <c r="AC69" s="78">
        <f t="shared" si="62"/>
        <v>0</v>
      </c>
      <c r="AD69" s="79">
        <f t="shared" si="60"/>
        <v>0</v>
      </c>
      <c r="AE69" s="80">
        <f t="shared" ref="AE69:AG84" si="63">L69-S69</f>
        <v>0</v>
      </c>
      <c r="AF69" s="78">
        <f t="shared" si="63"/>
        <v>0</v>
      </c>
      <c r="AG69" s="78">
        <f t="shared" si="63"/>
        <v>0</v>
      </c>
      <c r="AH69" s="78">
        <f t="shared" si="61"/>
        <v>0</v>
      </c>
      <c r="AI69" s="78">
        <f t="shared" si="38"/>
        <v>0</v>
      </c>
      <c r="AJ69" s="78">
        <f t="shared" si="11"/>
        <v>0</v>
      </c>
      <c r="AK69" s="79">
        <f t="shared" si="39"/>
        <v>0</v>
      </c>
    </row>
    <row r="70" spans="1:37">
      <c r="A70" s="72" t="s">
        <v>7</v>
      </c>
      <c r="B70" s="73" t="s">
        <v>110</v>
      </c>
      <c r="C70" s="73" t="s">
        <v>7</v>
      </c>
      <c r="D70" s="74" t="s">
        <v>7</v>
      </c>
      <c r="E70" s="83">
        <f t="shared" si="56"/>
        <v>0</v>
      </c>
      <c r="F70" s="76">
        <f t="shared" si="14"/>
        <v>0</v>
      </c>
      <c r="G70" s="76">
        <v>0</v>
      </c>
      <c r="H70" s="76">
        <f t="shared" si="57"/>
        <v>0</v>
      </c>
      <c r="I70" s="76">
        <f t="shared" si="40"/>
        <v>0</v>
      </c>
      <c r="J70" s="76">
        <f t="shared" si="49"/>
        <v>0</v>
      </c>
      <c r="K70" s="77">
        <f t="shared" si="36"/>
        <v>0</v>
      </c>
      <c r="L70" s="83">
        <v>0</v>
      </c>
      <c r="M70" s="76">
        <v>0</v>
      </c>
      <c r="N70" s="76">
        <v>0</v>
      </c>
      <c r="O70" s="78">
        <f t="shared" si="58"/>
        <v>0</v>
      </c>
      <c r="P70" s="78">
        <f t="shared" si="46"/>
        <v>0</v>
      </c>
      <c r="Q70" s="78">
        <f t="shared" si="47"/>
        <v>0</v>
      </c>
      <c r="R70" s="79">
        <f t="shared" si="41"/>
        <v>0</v>
      </c>
      <c r="S70" s="80">
        <v>0</v>
      </c>
      <c r="T70" s="78">
        <v>0</v>
      </c>
      <c r="U70" s="78">
        <v>0</v>
      </c>
      <c r="V70" s="78">
        <f t="shared" si="59"/>
        <v>0</v>
      </c>
      <c r="W70" s="81">
        <f t="shared" si="42"/>
        <v>0.6</v>
      </c>
      <c r="X70" s="78">
        <f t="shared" si="43"/>
        <v>0</v>
      </c>
      <c r="Y70" s="78">
        <f t="shared" si="53"/>
        <v>0</v>
      </c>
      <c r="Z70" s="79">
        <f t="shared" si="37"/>
        <v>0</v>
      </c>
      <c r="AA70" s="80">
        <f t="shared" si="62"/>
        <v>0</v>
      </c>
      <c r="AB70" s="78">
        <f t="shared" si="62"/>
        <v>0</v>
      </c>
      <c r="AC70" s="78">
        <f t="shared" si="62"/>
        <v>0</v>
      </c>
      <c r="AD70" s="79">
        <f t="shared" si="60"/>
        <v>0</v>
      </c>
      <c r="AE70" s="80">
        <f t="shared" si="63"/>
        <v>0</v>
      </c>
      <c r="AF70" s="78">
        <f t="shared" si="63"/>
        <v>0</v>
      </c>
      <c r="AG70" s="78">
        <f t="shared" si="63"/>
        <v>0</v>
      </c>
      <c r="AH70" s="78">
        <f t="shared" si="61"/>
        <v>0</v>
      </c>
      <c r="AI70" s="78">
        <f t="shared" si="38"/>
        <v>0</v>
      </c>
      <c r="AJ70" s="78">
        <f t="shared" si="11"/>
        <v>0</v>
      </c>
      <c r="AK70" s="79">
        <f t="shared" si="39"/>
        <v>0</v>
      </c>
    </row>
    <row r="71" spans="1:37">
      <c r="A71" s="72" t="s">
        <v>7</v>
      </c>
      <c r="B71" s="73" t="s">
        <v>110</v>
      </c>
      <c r="C71" s="73" t="s">
        <v>7</v>
      </c>
      <c r="D71" s="74" t="s">
        <v>7</v>
      </c>
      <c r="E71" s="83">
        <f>ROUNDUP(L71*ign/igo,-3)</f>
        <v>0</v>
      </c>
      <c r="F71" s="76">
        <f t="shared" si="14"/>
        <v>0</v>
      </c>
      <c r="G71" s="76">
        <v>0</v>
      </c>
      <c r="H71" s="76">
        <f t="shared" si="57"/>
        <v>0</v>
      </c>
      <c r="I71" s="76">
        <f t="shared" si="40"/>
        <v>0</v>
      </c>
      <c r="J71" s="76">
        <f t="shared" si="49"/>
        <v>0</v>
      </c>
      <c r="K71" s="77">
        <f>I71+J71</f>
        <v>0</v>
      </c>
      <c r="L71" s="83">
        <v>0</v>
      </c>
      <c r="M71" s="76">
        <v>0</v>
      </c>
      <c r="N71" s="76">
        <v>0</v>
      </c>
      <c r="O71" s="78">
        <f t="shared" si="58"/>
        <v>0</v>
      </c>
      <c r="P71" s="78">
        <f t="shared" si="46"/>
        <v>0</v>
      </c>
      <c r="Q71" s="78">
        <f t="shared" si="47"/>
        <v>0</v>
      </c>
      <c r="R71" s="79">
        <f>P71+Q71</f>
        <v>0</v>
      </c>
      <c r="S71" s="80">
        <v>0</v>
      </c>
      <c r="T71" s="78">
        <v>0</v>
      </c>
      <c r="U71" s="78">
        <v>0</v>
      </c>
      <c r="V71" s="78">
        <f t="shared" si="59"/>
        <v>0</v>
      </c>
      <c r="W71" s="81">
        <f t="shared" si="42"/>
        <v>0.6</v>
      </c>
      <c r="X71" s="78">
        <f t="shared" si="43"/>
        <v>0</v>
      </c>
      <c r="Y71" s="78">
        <f t="shared" si="53"/>
        <v>0</v>
      </c>
      <c r="Z71" s="79">
        <f>X71+Y71</f>
        <v>0</v>
      </c>
      <c r="AA71" s="80">
        <f t="shared" si="62"/>
        <v>0</v>
      </c>
      <c r="AB71" s="78">
        <f t="shared" si="62"/>
        <v>0</v>
      </c>
      <c r="AC71" s="78">
        <f t="shared" si="62"/>
        <v>0</v>
      </c>
      <c r="AD71" s="79">
        <f t="shared" si="60"/>
        <v>0</v>
      </c>
      <c r="AE71" s="80">
        <f t="shared" si="63"/>
        <v>0</v>
      </c>
      <c r="AF71" s="78">
        <f t="shared" si="63"/>
        <v>0</v>
      </c>
      <c r="AG71" s="78">
        <f t="shared" si="63"/>
        <v>0</v>
      </c>
      <c r="AH71" s="78">
        <f t="shared" si="61"/>
        <v>0</v>
      </c>
      <c r="AI71" s="78">
        <f t="shared" si="38"/>
        <v>0</v>
      </c>
      <c r="AJ71" s="78">
        <f t="shared" si="11"/>
        <v>0</v>
      </c>
      <c r="AK71" s="79">
        <f>AI71+AJ71</f>
        <v>0</v>
      </c>
    </row>
    <row r="72" spans="1:37">
      <c r="A72" s="72" t="s">
        <v>7</v>
      </c>
      <c r="B72" s="73" t="s">
        <v>110</v>
      </c>
      <c r="C72" s="73" t="s">
        <v>7</v>
      </c>
      <c r="D72" s="74" t="s">
        <v>7</v>
      </c>
      <c r="E72" s="83">
        <f t="shared" si="56"/>
        <v>0</v>
      </c>
      <c r="F72" s="76">
        <f t="shared" si="14"/>
        <v>0</v>
      </c>
      <c r="G72" s="76">
        <v>0</v>
      </c>
      <c r="H72" s="76">
        <f t="shared" si="57"/>
        <v>0</v>
      </c>
      <c r="I72" s="76">
        <f t="shared" si="40"/>
        <v>0</v>
      </c>
      <c r="J72" s="76">
        <f t="shared" si="49"/>
        <v>0</v>
      </c>
      <c r="K72" s="77">
        <f t="shared" si="36"/>
        <v>0</v>
      </c>
      <c r="L72" s="83">
        <v>0</v>
      </c>
      <c r="M72" s="76">
        <v>0</v>
      </c>
      <c r="N72" s="76">
        <v>0</v>
      </c>
      <c r="O72" s="78">
        <f t="shared" si="58"/>
        <v>0</v>
      </c>
      <c r="P72" s="78">
        <f t="shared" si="46"/>
        <v>0</v>
      </c>
      <c r="Q72" s="78">
        <f t="shared" si="47"/>
        <v>0</v>
      </c>
      <c r="R72" s="79">
        <f t="shared" si="41"/>
        <v>0</v>
      </c>
      <c r="S72" s="80">
        <v>0</v>
      </c>
      <c r="T72" s="78">
        <v>0</v>
      </c>
      <c r="U72" s="78">
        <v>0</v>
      </c>
      <c r="V72" s="78">
        <f t="shared" si="59"/>
        <v>0</v>
      </c>
      <c r="W72" s="81">
        <f t="shared" si="42"/>
        <v>0.6</v>
      </c>
      <c r="X72" s="78">
        <f t="shared" si="43"/>
        <v>0</v>
      </c>
      <c r="Y72" s="78">
        <f t="shared" si="53"/>
        <v>0</v>
      </c>
      <c r="Z72" s="79">
        <f t="shared" si="37"/>
        <v>0</v>
      </c>
      <c r="AA72" s="80">
        <f t="shared" si="62"/>
        <v>0</v>
      </c>
      <c r="AB72" s="78">
        <f t="shared" si="62"/>
        <v>0</v>
      </c>
      <c r="AC72" s="78">
        <f t="shared" si="62"/>
        <v>0</v>
      </c>
      <c r="AD72" s="79">
        <f t="shared" si="60"/>
        <v>0</v>
      </c>
      <c r="AE72" s="80">
        <f t="shared" si="63"/>
        <v>0</v>
      </c>
      <c r="AF72" s="78">
        <f t="shared" si="63"/>
        <v>0</v>
      </c>
      <c r="AG72" s="78">
        <f t="shared" si="63"/>
        <v>0</v>
      </c>
      <c r="AH72" s="78">
        <f t="shared" si="61"/>
        <v>0</v>
      </c>
      <c r="AI72" s="78">
        <f t="shared" si="38"/>
        <v>0</v>
      </c>
      <c r="AJ72" s="78">
        <f t="shared" si="11"/>
        <v>0</v>
      </c>
      <c r="AK72" s="79">
        <f t="shared" si="39"/>
        <v>0</v>
      </c>
    </row>
    <row r="73" spans="1:37">
      <c r="A73" s="72" t="s">
        <v>7</v>
      </c>
      <c r="B73" s="73" t="s">
        <v>110</v>
      </c>
      <c r="C73" s="73" t="s">
        <v>7</v>
      </c>
      <c r="D73" s="74" t="s">
        <v>7</v>
      </c>
      <c r="E73" s="83">
        <f>ROUNDUP(L73*ign/igo,-3)</f>
        <v>0</v>
      </c>
      <c r="F73" s="76">
        <f t="shared" si="14"/>
        <v>0</v>
      </c>
      <c r="G73" s="76">
        <v>0</v>
      </c>
      <c r="H73" s="76">
        <f t="shared" si="57"/>
        <v>0</v>
      </c>
      <c r="I73" s="76">
        <f t="shared" si="40"/>
        <v>0</v>
      </c>
      <c r="J73" s="76">
        <f t="shared" si="49"/>
        <v>0</v>
      </c>
      <c r="K73" s="77">
        <f>I73+J73</f>
        <v>0</v>
      </c>
      <c r="L73" s="83">
        <v>0</v>
      </c>
      <c r="M73" s="76">
        <v>0</v>
      </c>
      <c r="N73" s="76">
        <v>0</v>
      </c>
      <c r="O73" s="78">
        <f t="shared" si="58"/>
        <v>0</v>
      </c>
      <c r="P73" s="78">
        <f t="shared" si="46"/>
        <v>0</v>
      </c>
      <c r="Q73" s="78">
        <f t="shared" si="47"/>
        <v>0</v>
      </c>
      <c r="R73" s="79">
        <f>P73+Q73</f>
        <v>0</v>
      </c>
      <c r="S73" s="80">
        <v>0</v>
      </c>
      <c r="T73" s="78">
        <v>0</v>
      </c>
      <c r="U73" s="78">
        <v>0</v>
      </c>
      <c r="V73" s="78">
        <f t="shared" si="59"/>
        <v>0</v>
      </c>
      <c r="W73" s="81">
        <f t="shared" si="42"/>
        <v>0.6</v>
      </c>
      <c r="X73" s="78">
        <f t="shared" si="43"/>
        <v>0</v>
      </c>
      <c r="Y73" s="78">
        <f t="shared" si="53"/>
        <v>0</v>
      </c>
      <c r="Z73" s="79">
        <f>X73+Y73</f>
        <v>0</v>
      </c>
      <c r="AA73" s="80">
        <f t="shared" si="62"/>
        <v>0</v>
      </c>
      <c r="AB73" s="78">
        <f t="shared" si="62"/>
        <v>0</v>
      </c>
      <c r="AC73" s="78">
        <f t="shared" si="62"/>
        <v>0</v>
      </c>
      <c r="AD73" s="79">
        <f t="shared" si="60"/>
        <v>0</v>
      </c>
      <c r="AE73" s="80">
        <f t="shared" si="63"/>
        <v>0</v>
      </c>
      <c r="AF73" s="78">
        <f t="shared" si="63"/>
        <v>0</v>
      </c>
      <c r="AG73" s="78">
        <f t="shared" si="63"/>
        <v>0</v>
      </c>
      <c r="AH73" s="78">
        <f t="shared" si="61"/>
        <v>0</v>
      </c>
      <c r="AI73" s="78">
        <f t="shared" si="38"/>
        <v>0</v>
      </c>
      <c r="AJ73" s="78">
        <f t="shared" si="11"/>
        <v>0</v>
      </c>
      <c r="AK73" s="79">
        <f>AI73+AJ73</f>
        <v>0</v>
      </c>
    </row>
    <row r="74" spans="1:37">
      <c r="A74" s="72" t="s">
        <v>7</v>
      </c>
      <c r="B74" s="73" t="s">
        <v>110</v>
      </c>
      <c r="C74" s="73" t="s">
        <v>7</v>
      </c>
      <c r="D74" s="74" t="s">
        <v>7</v>
      </c>
      <c r="E74" s="83">
        <f t="shared" si="56"/>
        <v>0</v>
      </c>
      <c r="F74" s="76">
        <f t="shared" ref="F74:F85" si="64">ROUNDUP(M74*103.5/101.6,-3)</f>
        <v>0</v>
      </c>
      <c r="G74" s="76">
        <v>0</v>
      </c>
      <c r="H74" s="76">
        <f t="shared" si="57"/>
        <v>0</v>
      </c>
      <c r="I74" s="76">
        <f t="shared" si="40"/>
        <v>0</v>
      </c>
      <c r="J74" s="76">
        <f t="shared" si="49"/>
        <v>0</v>
      </c>
      <c r="K74" s="77">
        <f t="shared" si="36"/>
        <v>0</v>
      </c>
      <c r="L74" s="83">
        <v>0</v>
      </c>
      <c r="M74" s="76">
        <v>0</v>
      </c>
      <c r="N74" s="76">
        <v>0</v>
      </c>
      <c r="O74" s="78">
        <f t="shared" si="58"/>
        <v>0</v>
      </c>
      <c r="P74" s="78">
        <f t="shared" si="46"/>
        <v>0</v>
      </c>
      <c r="Q74" s="78">
        <f t="shared" si="47"/>
        <v>0</v>
      </c>
      <c r="R74" s="79">
        <f t="shared" si="41"/>
        <v>0</v>
      </c>
      <c r="S74" s="80">
        <v>0</v>
      </c>
      <c r="T74" s="78">
        <v>0</v>
      </c>
      <c r="U74" s="78">
        <v>0</v>
      </c>
      <c r="V74" s="78">
        <f t="shared" si="59"/>
        <v>0</v>
      </c>
      <c r="W74" s="81">
        <f t="shared" si="42"/>
        <v>0.6</v>
      </c>
      <c r="X74" s="78">
        <f t="shared" si="43"/>
        <v>0</v>
      </c>
      <c r="Y74" s="78">
        <f t="shared" si="53"/>
        <v>0</v>
      </c>
      <c r="Z74" s="79">
        <f t="shared" si="37"/>
        <v>0</v>
      </c>
      <c r="AA74" s="80">
        <f t="shared" si="62"/>
        <v>0</v>
      </c>
      <c r="AB74" s="78">
        <f t="shared" si="62"/>
        <v>0</v>
      </c>
      <c r="AC74" s="78">
        <f t="shared" si="62"/>
        <v>0</v>
      </c>
      <c r="AD74" s="79">
        <f t="shared" si="60"/>
        <v>0</v>
      </c>
      <c r="AE74" s="80">
        <f t="shared" si="63"/>
        <v>0</v>
      </c>
      <c r="AF74" s="78">
        <f t="shared" si="63"/>
        <v>0</v>
      </c>
      <c r="AG74" s="78">
        <f t="shared" si="63"/>
        <v>0</v>
      </c>
      <c r="AH74" s="78">
        <f t="shared" si="61"/>
        <v>0</v>
      </c>
      <c r="AI74" s="78">
        <f t="shared" si="38"/>
        <v>0</v>
      </c>
      <c r="AJ74" s="78">
        <f t="shared" si="11"/>
        <v>0</v>
      </c>
      <c r="AK74" s="79">
        <f t="shared" si="39"/>
        <v>0</v>
      </c>
    </row>
    <row r="75" spans="1:37">
      <c r="A75" s="72" t="s">
        <v>7</v>
      </c>
      <c r="B75" s="73" t="s">
        <v>110</v>
      </c>
      <c r="C75" s="73" t="s">
        <v>7</v>
      </c>
      <c r="D75" s="74" t="s">
        <v>7</v>
      </c>
      <c r="E75" s="83">
        <f>ROUNDUP(L75*ign/igo,-3)</f>
        <v>0</v>
      </c>
      <c r="F75" s="76">
        <f t="shared" si="64"/>
        <v>0</v>
      </c>
      <c r="G75" s="76">
        <v>0</v>
      </c>
      <c r="H75" s="76">
        <f t="shared" si="57"/>
        <v>0</v>
      </c>
      <c r="I75" s="76">
        <f t="shared" si="40"/>
        <v>0</v>
      </c>
      <c r="J75" s="76">
        <f t="shared" si="49"/>
        <v>0</v>
      </c>
      <c r="K75" s="77">
        <f>I75+J75</f>
        <v>0</v>
      </c>
      <c r="L75" s="83">
        <v>0</v>
      </c>
      <c r="M75" s="76">
        <v>0</v>
      </c>
      <c r="N75" s="76">
        <v>0</v>
      </c>
      <c r="O75" s="78">
        <f t="shared" si="58"/>
        <v>0</v>
      </c>
      <c r="P75" s="78">
        <f t="shared" si="46"/>
        <v>0</v>
      </c>
      <c r="Q75" s="78">
        <f t="shared" si="47"/>
        <v>0</v>
      </c>
      <c r="R75" s="79">
        <f>P75+Q75</f>
        <v>0</v>
      </c>
      <c r="S75" s="80">
        <v>0</v>
      </c>
      <c r="T75" s="78">
        <v>0</v>
      </c>
      <c r="U75" s="78">
        <v>0</v>
      </c>
      <c r="V75" s="78">
        <f t="shared" si="59"/>
        <v>0</v>
      </c>
      <c r="W75" s="81">
        <f t="shared" si="42"/>
        <v>0.6</v>
      </c>
      <c r="X75" s="78">
        <f t="shared" si="43"/>
        <v>0</v>
      </c>
      <c r="Y75" s="78">
        <f t="shared" si="53"/>
        <v>0</v>
      </c>
      <c r="Z75" s="79">
        <f>X75+Y75</f>
        <v>0</v>
      </c>
      <c r="AA75" s="80">
        <f t="shared" si="62"/>
        <v>0</v>
      </c>
      <c r="AB75" s="78">
        <f t="shared" si="62"/>
        <v>0</v>
      </c>
      <c r="AC75" s="78">
        <f t="shared" si="62"/>
        <v>0</v>
      </c>
      <c r="AD75" s="79">
        <f t="shared" si="60"/>
        <v>0</v>
      </c>
      <c r="AE75" s="80">
        <f t="shared" si="63"/>
        <v>0</v>
      </c>
      <c r="AF75" s="78">
        <f t="shared" si="63"/>
        <v>0</v>
      </c>
      <c r="AG75" s="78">
        <f t="shared" si="63"/>
        <v>0</v>
      </c>
      <c r="AH75" s="78">
        <f t="shared" si="61"/>
        <v>0</v>
      </c>
      <c r="AI75" s="78">
        <f t="shared" si="38"/>
        <v>0</v>
      </c>
      <c r="AJ75" s="78">
        <f t="shared" si="11"/>
        <v>0</v>
      </c>
      <c r="AK75" s="79">
        <f>AI75+AJ75</f>
        <v>0</v>
      </c>
    </row>
    <row r="76" spans="1:37">
      <c r="A76" s="72" t="s">
        <v>7</v>
      </c>
      <c r="B76" s="73" t="s">
        <v>110</v>
      </c>
      <c r="C76" s="73" t="s">
        <v>7</v>
      </c>
      <c r="D76" s="74" t="s">
        <v>7</v>
      </c>
      <c r="E76" s="83">
        <f>ROUNDUP(L76*ign/igo,-3)</f>
        <v>0</v>
      </c>
      <c r="F76" s="76">
        <f t="shared" si="64"/>
        <v>0</v>
      </c>
      <c r="G76" s="76">
        <v>0</v>
      </c>
      <c r="H76" s="76">
        <f t="shared" si="57"/>
        <v>0</v>
      </c>
      <c r="I76" s="76">
        <f t="shared" si="40"/>
        <v>0</v>
      </c>
      <c r="J76" s="76">
        <f t="shared" si="49"/>
        <v>0</v>
      </c>
      <c r="K76" s="77">
        <f>I76+J76</f>
        <v>0</v>
      </c>
      <c r="L76" s="83">
        <v>0</v>
      </c>
      <c r="M76" s="76">
        <v>0</v>
      </c>
      <c r="N76" s="76">
        <v>0</v>
      </c>
      <c r="O76" s="78">
        <f t="shared" si="58"/>
        <v>0</v>
      </c>
      <c r="P76" s="78">
        <f t="shared" si="46"/>
        <v>0</v>
      </c>
      <c r="Q76" s="78">
        <f t="shared" si="47"/>
        <v>0</v>
      </c>
      <c r="R76" s="79">
        <f>P76+Q76</f>
        <v>0</v>
      </c>
      <c r="S76" s="80">
        <v>0</v>
      </c>
      <c r="T76" s="78">
        <v>0</v>
      </c>
      <c r="U76" s="78">
        <v>0</v>
      </c>
      <c r="V76" s="78">
        <f t="shared" si="59"/>
        <v>0</v>
      </c>
      <c r="W76" s="81">
        <f t="shared" si="42"/>
        <v>0.6</v>
      </c>
      <c r="X76" s="78">
        <f t="shared" si="43"/>
        <v>0</v>
      </c>
      <c r="Y76" s="78">
        <f t="shared" si="53"/>
        <v>0</v>
      </c>
      <c r="Z76" s="79">
        <f>X76+Y76</f>
        <v>0</v>
      </c>
      <c r="AA76" s="80">
        <f t="shared" si="62"/>
        <v>0</v>
      </c>
      <c r="AB76" s="78">
        <f t="shared" si="62"/>
        <v>0</v>
      </c>
      <c r="AC76" s="78">
        <f t="shared" si="62"/>
        <v>0</v>
      </c>
      <c r="AD76" s="79">
        <f t="shared" si="60"/>
        <v>0</v>
      </c>
      <c r="AE76" s="80">
        <f t="shared" si="63"/>
        <v>0</v>
      </c>
      <c r="AF76" s="78">
        <f t="shared" si="63"/>
        <v>0</v>
      </c>
      <c r="AG76" s="78">
        <f t="shared" si="63"/>
        <v>0</v>
      </c>
      <c r="AH76" s="78">
        <f t="shared" si="61"/>
        <v>0</v>
      </c>
      <c r="AI76" s="78">
        <f t="shared" si="38"/>
        <v>0</v>
      </c>
      <c r="AJ76" s="78">
        <f t="shared" si="11"/>
        <v>0</v>
      </c>
      <c r="AK76" s="79">
        <f>AI76+AJ76</f>
        <v>0</v>
      </c>
    </row>
    <row r="77" spans="1:37">
      <c r="A77" s="72" t="s">
        <v>7</v>
      </c>
      <c r="B77" s="73" t="s">
        <v>110</v>
      </c>
      <c r="C77" s="73" t="s">
        <v>7</v>
      </c>
      <c r="D77" s="74" t="s">
        <v>7</v>
      </c>
      <c r="E77" s="83">
        <f>ROUNDUP(L77*ign/igo,-3)</f>
        <v>0</v>
      </c>
      <c r="F77" s="76">
        <f t="shared" si="64"/>
        <v>0</v>
      </c>
      <c r="G77" s="76">
        <v>0</v>
      </c>
      <c r="H77" s="76">
        <f t="shared" si="57"/>
        <v>0</v>
      </c>
      <c r="I77" s="76">
        <f t="shared" si="40"/>
        <v>0</v>
      </c>
      <c r="J77" s="76">
        <f t="shared" si="49"/>
        <v>0</v>
      </c>
      <c r="K77" s="77">
        <f>I77+J77</f>
        <v>0</v>
      </c>
      <c r="L77" s="83">
        <v>0</v>
      </c>
      <c r="M77" s="76">
        <v>0</v>
      </c>
      <c r="N77" s="76">
        <v>0</v>
      </c>
      <c r="O77" s="78">
        <f t="shared" si="58"/>
        <v>0</v>
      </c>
      <c r="P77" s="78">
        <f t="shared" si="46"/>
        <v>0</v>
      </c>
      <c r="Q77" s="78">
        <f t="shared" si="47"/>
        <v>0</v>
      </c>
      <c r="R77" s="79">
        <f>P77+Q77</f>
        <v>0</v>
      </c>
      <c r="S77" s="80">
        <v>0</v>
      </c>
      <c r="T77" s="78">
        <v>0</v>
      </c>
      <c r="U77" s="78">
        <v>0</v>
      </c>
      <c r="V77" s="78">
        <f t="shared" si="59"/>
        <v>0</v>
      </c>
      <c r="W77" s="81">
        <f t="shared" si="42"/>
        <v>0.6</v>
      </c>
      <c r="X77" s="78">
        <f t="shared" si="43"/>
        <v>0</v>
      </c>
      <c r="Y77" s="78">
        <f t="shared" si="53"/>
        <v>0</v>
      </c>
      <c r="Z77" s="79">
        <f>X77+Y77</f>
        <v>0</v>
      </c>
      <c r="AA77" s="80">
        <f t="shared" si="62"/>
        <v>0</v>
      </c>
      <c r="AB77" s="78">
        <f t="shared" si="62"/>
        <v>0</v>
      </c>
      <c r="AC77" s="78">
        <f t="shared" si="62"/>
        <v>0</v>
      </c>
      <c r="AD77" s="79">
        <f t="shared" si="60"/>
        <v>0</v>
      </c>
      <c r="AE77" s="80">
        <f t="shared" si="63"/>
        <v>0</v>
      </c>
      <c r="AF77" s="78">
        <f t="shared" si="63"/>
        <v>0</v>
      </c>
      <c r="AG77" s="78">
        <f t="shared" si="63"/>
        <v>0</v>
      </c>
      <c r="AH77" s="78">
        <f t="shared" si="61"/>
        <v>0</v>
      </c>
      <c r="AI77" s="78">
        <f t="shared" si="38"/>
        <v>0</v>
      </c>
      <c r="AJ77" s="78">
        <f t="shared" si="11"/>
        <v>0</v>
      </c>
      <c r="AK77" s="79">
        <f>AI77+AJ77</f>
        <v>0</v>
      </c>
    </row>
    <row r="78" spans="1:37">
      <c r="A78" s="72" t="s">
        <v>7</v>
      </c>
      <c r="B78" s="73" t="s">
        <v>110</v>
      </c>
      <c r="C78" s="73" t="s">
        <v>7</v>
      </c>
      <c r="D78" s="74" t="s">
        <v>7</v>
      </c>
      <c r="E78" s="83">
        <f t="shared" si="56"/>
        <v>0</v>
      </c>
      <c r="F78" s="76">
        <f t="shared" si="64"/>
        <v>0</v>
      </c>
      <c r="G78" s="76">
        <v>0</v>
      </c>
      <c r="H78" s="76">
        <f t="shared" si="57"/>
        <v>0</v>
      </c>
      <c r="I78" s="76">
        <f t="shared" si="40"/>
        <v>0</v>
      </c>
      <c r="J78" s="76">
        <f t="shared" si="49"/>
        <v>0</v>
      </c>
      <c r="K78" s="77">
        <f t="shared" si="36"/>
        <v>0</v>
      </c>
      <c r="L78" s="83">
        <v>0</v>
      </c>
      <c r="M78" s="76">
        <v>0</v>
      </c>
      <c r="N78" s="76">
        <v>0</v>
      </c>
      <c r="O78" s="78">
        <f t="shared" si="58"/>
        <v>0</v>
      </c>
      <c r="P78" s="78">
        <f t="shared" si="46"/>
        <v>0</v>
      </c>
      <c r="Q78" s="78">
        <f t="shared" si="47"/>
        <v>0</v>
      </c>
      <c r="R78" s="79">
        <f t="shared" si="41"/>
        <v>0</v>
      </c>
      <c r="S78" s="80">
        <v>0</v>
      </c>
      <c r="T78" s="78">
        <v>0</v>
      </c>
      <c r="U78" s="78">
        <v>0</v>
      </c>
      <c r="V78" s="78">
        <f t="shared" si="59"/>
        <v>0</v>
      </c>
      <c r="W78" s="81">
        <f t="shared" si="42"/>
        <v>0.6</v>
      </c>
      <c r="X78" s="78">
        <f t="shared" si="43"/>
        <v>0</v>
      </c>
      <c r="Y78" s="78">
        <f t="shared" si="53"/>
        <v>0</v>
      </c>
      <c r="Z78" s="79">
        <f t="shared" si="37"/>
        <v>0</v>
      </c>
      <c r="AA78" s="80">
        <f t="shared" si="62"/>
        <v>0</v>
      </c>
      <c r="AB78" s="78">
        <f t="shared" si="62"/>
        <v>0</v>
      </c>
      <c r="AC78" s="78">
        <f t="shared" si="62"/>
        <v>0</v>
      </c>
      <c r="AD78" s="79">
        <f t="shared" si="60"/>
        <v>0</v>
      </c>
      <c r="AE78" s="80">
        <f t="shared" si="63"/>
        <v>0</v>
      </c>
      <c r="AF78" s="78">
        <f t="shared" si="63"/>
        <v>0</v>
      </c>
      <c r="AG78" s="78">
        <f t="shared" si="63"/>
        <v>0</v>
      </c>
      <c r="AH78" s="78">
        <f t="shared" si="61"/>
        <v>0</v>
      </c>
      <c r="AI78" s="78">
        <f t="shared" si="38"/>
        <v>0</v>
      </c>
      <c r="AJ78" s="78">
        <f t="shared" si="11"/>
        <v>0</v>
      </c>
      <c r="AK78" s="79">
        <f t="shared" si="39"/>
        <v>0</v>
      </c>
    </row>
    <row r="79" spans="1:37">
      <c r="A79" s="72" t="s">
        <v>7</v>
      </c>
      <c r="B79" s="73" t="s">
        <v>110</v>
      </c>
      <c r="C79" s="73" t="s">
        <v>7</v>
      </c>
      <c r="D79" s="74" t="s">
        <v>7</v>
      </c>
      <c r="E79" s="83">
        <f t="shared" si="56"/>
        <v>0</v>
      </c>
      <c r="F79" s="76">
        <f t="shared" si="64"/>
        <v>0</v>
      </c>
      <c r="G79" s="76">
        <v>0</v>
      </c>
      <c r="H79" s="76">
        <f t="shared" si="57"/>
        <v>0</v>
      </c>
      <c r="I79" s="76">
        <f t="shared" si="40"/>
        <v>0</v>
      </c>
      <c r="J79" s="76">
        <f t="shared" si="49"/>
        <v>0</v>
      </c>
      <c r="K79" s="77">
        <f t="shared" si="36"/>
        <v>0</v>
      </c>
      <c r="L79" s="83">
        <v>0</v>
      </c>
      <c r="M79" s="76">
        <v>0</v>
      </c>
      <c r="N79" s="76">
        <v>0</v>
      </c>
      <c r="O79" s="78">
        <f t="shared" si="58"/>
        <v>0</v>
      </c>
      <c r="P79" s="78">
        <f t="shared" si="46"/>
        <v>0</v>
      </c>
      <c r="Q79" s="78">
        <f t="shared" si="47"/>
        <v>0</v>
      </c>
      <c r="R79" s="79">
        <f t="shared" si="41"/>
        <v>0</v>
      </c>
      <c r="S79" s="80">
        <v>0</v>
      </c>
      <c r="T79" s="78">
        <v>0</v>
      </c>
      <c r="U79" s="78">
        <v>0</v>
      </c>
      <c r="V79" s="78">
        <f t="shared" si="59"/>
        <v>0</v>
      </c>
      <c r="W79" s="81">
        <f t="shared" si="42"/>
        <v>0.6</v>
      </c>
      <c r="X79" s="78">
        <f t="shared" si="43"/>
        <v>0</v>
      </c>
      <c r="Y79" s="78">
        <f t="shared" si="53"/>
        <v>0</v>
      </c>
      <c r="Z79" s="79">
        <f t="shared" si="37"/>
        <v>0</v>
      </c>
      <c r="AA79" s="80">
        <f t="shared" si="62"/>
        <v>0</v>
      </c>
      <c r="AB79" s="78">
        <f t="shared" si="62"/>
        <v>0</v>
      </c>
      <c r="AC79" s="78">
        <f t="shared" si="62"/>
        <v>0</v>
      </c>
      <c r="AD79" s="79">
        <f t="shared" si="60"/>
        <v>0</v>
      </c>
      <c r="AE79" s="80">
        <f t="shared" si="63"/>
        <v>0</v>
      </c>
      <c r="AF79" s="78">
        <f t="shared" si="63"/>
        <v>0</v>
      </c>
      <c r="AG79" s="78">
        <f t="shared" si="63"/>
        <v>0</v>
      </c>
      <c r="AH79" s="78">
        <f t="shared" si="61"/>
        <v>0</v>
      </c>
      <c r="AI79" s="78">
        <f t="shared" si="38"/>
        <v>0</v>
      </c>
      <c r="AJ79" s="78">
        <f t="shared" si="11"/>
        <v>0</v>
      </c>
      <c r="AK79" s="79">
        <f t="shared" si="39"/>
        <v>0</v>
      </c>
    </row>
    <row r="80" spans="1:37">
      <c r="A80" s="72" t="s">
        <v>7</v>
      </c>
      <c r="B80" s="73" t="s">
        <v>110</v>
      </c>
      <c r="C80" s="73" t="s">
        <v>7</v>
      </c>
      <c r="D80" s="74" t="s">
        <v>7</v>
      </c>
      <c r="E80" s="83">
        <f t="shared" si="56"/>
        <v>0</v>
      </c>
      <c r="F80" s="76">
        <f t="shared" si="64"/>
        <v>0</v>
      </c>
      <c r="G80" s="76">
        <v>0</v>
      </c>
      <c r="H80" s="76">
        <f t="shared" si="57"/>
        <v>0</v>
      </c>
      <c r="I80" s="76">
        <f t="shared" si="40"/>
        <v>0</v>
      </c>
      <c r="J80" s="76">
        <f t="shared" si="49"/>
        <v>0</v>
      </c>
      <c r="K80" s="77">
        <f t="shared" si="36"/>
        <v>0</v>
      </c>
      <c r="L80" s="83">
        <v>0</v>
      </c>
      <c r="M80" s="76">
        <v>0</v>
      </c>
      <c r="N80" s="76">
        <v>0</v>
      </c>
      <c r="O80" s="78">
        <f t="shared" si="58"/>
        <v>0</v>
      </c>
      <c r="P80" s="78">
        <f t="shared" si="46"/>
        <v>0</v>
      </c>
      <c r="Q80" s="78">
        <f t="shared" si="47"/>
        <v>0</v>
      </c>
      <c r="R80" s="79">
        <f t="shared" si="41"/>
        <v>0</v>
      </c>
      <c r="S80" s="80">
        <v>0</v>
      </c>
      <c r="T80" s="78">
        <v>0</v>
      </c>
      <c r="U80" s="78">
        <v>0</v>
      </c>
      <c r="V80" s="78">
        <f t="shared" si="59"/>
        <v>0</v>
      </c>
      <c r="W80" s="81">
        <f t="shared" si="42"/>
        <v>0.6</v>
      </c>
      <c r="X80" s="78">
        <f t="shared" si="43"/>
        <v>0</v>
      </c>
      <c r="Y80" s="78">
        <f t="shared" si="53"/>
        <v>0</v>
      </c>
      <c r="Z80" s="79">
        <f t="shared" si="37"/>
        <v>0</v>
      </c>
      <c r="AA80" s="80">
        <f t="shared" si="62"/>
        <v>0</v>
      </c>
      <c r="AB80" s="78">
        <f t="shared" si="62"/>
        <v>0</v>
      </c>
      <c r="AC80" s="78">
        <f t="shared" si="62"/>
        <v>0</v>
      </c>
      <c r="AD80" s="79">
        <f t="shared" si="60"/>
        <v>0</v>
      </c>
      <c r="AE80" s="80">
        <f t="shared" si="63"/>
        <v>0</v>
      </c>
      <c r="AF80" s="78">
        <f t="shared" si="63"/>
        <v>0</v>
      </c>
      <c r="AG80" s="78">
        <f t="shared" si="63"/>
        <v>0</v>
      </c>
      <c r="AH80" s="78">
        <f t="shared" si="61"/>
        <v>0</v>
      </c>
      <c r="AI80" s="78">
        <f t="shared" si="38"/>
        <v>0</v>
      </c>
      <c r="AJ80" s="78">
        <f t="shared" si="11"/>
        <v>0</v>
      </c>
      <c r="AK80" s="79">
        <f t="shared" si="39"/>
        <v>0</v>
      </c>
    </row>
    <row r="81" spans="1:37">
      <c r="A81" s="72" t="s">
        <v>7</v>
      </c>
      <c r="B81" s="73" t="s">
        <v>110</v>
      </c>
      <c r="C81" s="73" t="s">
        <v>7</v>
      </c>
      <c r="D81" s="74" t="s">
        <v>7</v>
      </c>
      <c r="E81" s="83">
        <f t="shared" si="56"/>
        <v>0</v>
      </c>
      <c r="F81" s="76">
        <f t="shared" si="64"/>
        <v>0</v>
      </c>
      <c r="G81" s="76">
        <v>0</v>
      </c>
      <c r="H81" s="76">
        <f t="shared" si="57"/>
        <v>0</v>
      </c>
      <c r="I81" s="76">
        <f t="shared" si="40"/>
        <v>0</v>
      </c>
      <c r="J81" s="76">
        <f t="shared" si="49"/>
        <v>0</v>
      </c>
      <c r="K81" s="77">
        <f t="shared" si="36"/>
        <v>0</v>
      </c>
      <c r="L81" s="83">
        <v>0</v>
      </c>
      <c r="M81" s="76">
        <v>0</v>
      </c>
      <c r="N81" s="76">
        <v>0</v>
      </c>
      <c r="O81" s="78">
        <f t="shared" si="58"/>
        <v>0</v>
      </c>
      <c r="P81" s="78">
        <f t="shared" si="46"/>
        <v>0</v>
      </c>
      <c r="Q81" s="78">
        <f t="shared" si="47"/>
        <v>0</v>
      </c>
      <c r="R81" s="79">
        <f t="shared" si="41"/>
        <v>0</v>
      </c>
      <c r="S81" s="80">
        <v>0</v>
      </c>
      <c r="T81" s="78">
        <v>0</v>
      </c>
      <c r="U81" s="78">
        <v>0</v>
      </c>
      <c r="V81" s="78">
        <f t="shared" si="59"/>
        <v>0</v>
      </c>
      <c r="W81" s="81">
        <f t="shared" si="42"/>
        <v>0.6</v>
      </c>
      <c r="X81" s="78">
        <f t="shared" si="43"/>
        <v>0</v>
      </c>
      <c r="Y81" s="78">
        <f t="shared" si="53"/>
        <v>0</v>
      </c>
      <c r="Z81" s="79">
        <f t="shared" si="37"/>
        <v>0</v>
      </c>
      <c r="AA81" s="80">
        <f t="shared" si="62"/>
        <v>0</v>
      </c>
      <c r="AB81" s="78">
        <f t="shared" si="62"/>
        <v>0</v>
      </c>
      <c r="AC81" s="78">
        <f t="shared" si="62"/>
        <v>0</v>
      </c>
      <c r="AD81" s="79">
        <f t="shared" si="60"/>
        <v>0</v>
      </c>
      <c r="AE81" s="80">
        <f t="shared" si="63"/>
        <v>0</v>
      </c>
      <c r="AF81" s="78">
        <f t="shared" si="63"/>
        <v>0</v>
      </c>
      <c r="AG81" s="78">
        <f t="shared" si="63"/>
        <v>0</v>
      </c>
      <c r="AH81" s="78">
        <f t="shared" si="61"/>
        <v>0</v>
      </c>
      <c r="AI81" s="78">
        <f t="shared" si="38"/>
        <v>0</v>
      </c>
      <c r="AJ81" s="78">
        <f t="shared" si="11"/>
        <v>0</v>
      </c>
      <c r="AK81" s="79">
        <f t="shared" si="39"/>
        <v>0</v>
      </c>
    </row>
    <row r="82" spans="1:37">
      <c r="A82" s="72" t="s">
        <v>7</v>
      </c>
      <c r="B82" s="73" t="s">
        <v>110</v>
      </c>
      <c r="C82" s="73" t="s">
        <v>7</v>
      </c>
      <c r="D82" s="74" t="s">
        <v>7</v>
      </c>
      <c r="E82" s="83">
        <f t="shared" si="56"/>
        <v>0</v>
      </c>
      <c r="F82" s="76">
        <f t="shared" si="64"/>
        <v>0</v>
      </c>
      <c r="G82" s="76">
        <v>0</v>
      </c>
      <c r="H82" s="76">
        <f t="shared" si="57"/>
        <v>0</v>
      </c>
      <c r="I82" s="76">
        <f t="shared" si="40"/>
        <v>0</v>
      </c>
      <c r="J82" s="76">
        <f t="shared" si="49"/>
        <v>0</v>
      </c>
      <c r="K82" s="77">
        <f t="shared" si="36"/>
        <v>0</v>
      </c>
      <c r="L82" s="83">
        <v>0</v>
      </c>
      <c r="M82" s="76">
        <v>0</v>
      </c>
      <c r="N82" s="76">
        <v>0</v>
      </c>
      <c r="O82" s="78">
        <f t="shared" si="58"/>
        <v>0</v>
      </c>
      <c r="P82" s="78">
        <f t="shared" si="46"/>
        <v>0</v>
      </c>
      <c r="Q82" s="78">
        <f t="shared" si="47"/>
        <v>0</v>
      </c>
      <c r="R82" s="79">
        <f t="shared" si="41"/>
        <v>0</v>
      </c>
      <c r="S82" s="80">
        <v>0</v>
      </c>
      <c r="T82" s="78">
        <v>0</v>
      </c>
      <c r="U82" s="78">
        <v>0</v>
      </c>
      <c r="V82" s="78">
        <f t="shared" si="59"/>
        <v>0</v>
      </c>
      <c r="W82" s="81">
        <f t="shared" si="42"/>
        <v>0.6</v>
      </c>
      <c r="X82" s="78">
        <f t="shared" si="43"/>
        <v>0</v>
      </c>
      <c r="Y82" s="78">
        <f t="shared" si="53"/>
        <v>0</v>
      </c>
      <c r="Z82" s="79">
        <f t="shared" si="37"/>
        <v>0</v>
      </c>
      <c r="AA82" s="80">
        <f t="shared" si="62"/>
        <v>0</v>
      </c>
      <c r="AB82" s="78">
        <f t="shared" si="62"/>
        <v>0</v>
      </c>
      <c r="AC82" s="78">
        <f t="shared" si="62"/>
        <v>0</v>
      </c>
      <c r="AD82" s="79">
        <f t="shared" si="60"/>
        <v>0</v>
      </c>
      <c r="AE82" s="80">
        <f t="shared" si="63"/>
        <v>0</v>
      </c>
      <c r="AF82" s="78">
        <f t="shared" si="63"/>
        <v>0</v>
      </c>
      <c r="AG82" s="78">
        <f t="shared" si="63"/>
        <v>0</v>
      </c>
      <c r="AH82" s="78">
        <f t="shared" si="61"/>
        <v>0</v>
      </c>
      <c r="AI82" s="78">
        <f t="shared" si="38"/>
        <v>0</v>
      </c>
      <c r="AJ82" s="78">
        <f t="shared" si="11"/>
        <v>0</v>
      </c>
      <c r="AK82" s="79">
        <f t="shared" si="39"/>
        <v>0</v>
      </c>
    </row>
    <row r="83" spans="1:37">
      <c r="A83" s="72" t="s">
        <v>7</v>
      </c>
      <c r="B83" s="73" t="s">
        <v>110</v>
      </c>
      <c r="C83" s="73"/>
      <c r="D83" s="74" t="s">
        <v>7</v>
      </c>
      <c r="E83" s="83">
        <f t="shared" si="56"/>
        <v>0</v>
      </c>
      <c r="F83" s="76">
        <f t="shared" si="64"/>
        <v>0</v>
      </c>
      <c r="G83" s="76">
        <v>0</v>
      </c>
      <c r="H83" s="76">
        <f t="shared" si="57"/>
        <v>0</v>
      </c>
      <c r="I83" s="76">
        <f t="shared" si="40"/>
        <v>0</v>
      </c>
      <c r="J83" s="76">
        <f t="shared" si="49"/>
        <v>0</v>
      </c>
      <c r="K83" s="77">
        <f t="shared" si="36"/>
        <v>0</v>
      </c>
      <c r="L83" s="83">
        <v>0</v>
      </c>
      <c r="M83" s="76">
        <v>0</v>
      </c>
      <c r="N83" s="76">
        <v>0</v>
      </c>
      <c r="O83" s="78">
        <f t="shared" si="58"/>
        <v>0</v>
      </c>
      <c r="P83" s="78">
        <f t="shared" si="46"/>
        <v>0</v>
      </c>
      <c r="Q83" s="78">
        <f t="shared" si="47"/>
        <v>0</v>
      </c>
      <c r="R83" s="79">
        <f t="shared" si="41"/>
        <v>0</v>
      </c>
      <c r="S83" s="80">
        <v>0</v>
      </c>
      <c r="T83" s="78">
        <v>0</v>
      </c>
      <c r="U83" s="78">
        <v>0</v>
      </c>
      <c r="V83" s="78">
        <f t="shared" si="59"/>
        <v>0</v>
      </c>
      <c r="W83" s="81">
        <f t="shared" si="42"/>
        <v>0.6</v>
      </c>
      <c r="X83" s="78">
        <f t="shared" si="43"/>
        <v>0</v>
      </c>
      <c r="Y83" s="78">
        <f t="shared" si="53"/>
        <v>0</v>
      </c>
      <c r="Z83" s="79">
        <f t="shared" si="37"/>
        <v>0</v>
      </c>
      <c r="AA83" s="80">
        <f t="shared" si="62"/>
        <v>0</v>
      </c>
      <c r="AB83" s="78">
        <f t="shared" si="62"/>
        <v>0</v>
      </c>
      <c r="AC83" s="78">
        <f t="shared" si="62"/>
        <v>0</v>
      </c>
      <c r="AD83" s="79">
        <f t="shared" si="60"/>
        <v>0</v>
      </c>
      <c r="AE83" s="80">
        <f t="shared" si="63"/>
        <v>0</v>
      </c>
      <c r="AF83" s="78">
        <f t="shared" si="63"/>
        <v>0</v>
      </c>
      <c r="AG83" s="78">
        <f t="shared" si="63"/>
        <v>0</v>
      </c>
      <c r="AH83" s="78">
        <f t="shared" si="61"/>
        <v>0</v>
      </c>
      <c r="AI83" s="78">
        <f t="shared" si="38"/>
        <v>0</v>
      </c>
      <c r="AJ83" s="78">
        <f t="shared" si="11"/>
        <v>0</v>
      </c>
      <c r="AK83" s="79">
        <f t="shared" si="39"/>
        <v>0</v>
      </c>
    </row>
    <row r="84" spans="1:37">
      <c r="A84" s="72" t="s">
        <v>7</v>
      </c>
      <c r="B84" s="73" t="s">
        <v>110</v>
      </c>
      <c r="C84" s="73" t="s">
        <v>7</v>
      </c>
      <c r="D84" s="74" t="s">
        <v>7</v>
      </c>
      <c r="E84" s="83">
        <f t="shared" si="56"/>
        <v>0</v>
      </c>
      <c r="F84" s="76">
        <f t="shared" si="64"/>
        <v>0</v>
      </c>
      <c r="G84" s="76">
        <v>0</v>
      </c>
      <c r="H84" s="76">
        <f t="shared" si="57"/>
        <v>0</v>
      </c>
      <c r="I84" s="76">
        <f t="shared" si="40"/>
        <v>0</v>
      </c>
      <c r="J84" s="76">
        <f t="shared" si="49"/>
        <v>0</v>
      </c>
      <c r="K84" s="77">
        <f t="shared" si="36"/>
        <v>0</v>
      </c>
      <c r="L84" s="83">
        <v>0</v>
      </c>
      <c r="M84" s="76">
        <v>0</v>
      </c>
      <c r="N84" s="76">
        <v>0</v>
      </c>
      <c r="O84" s="78">
        <f t="shared" si="58"/>
        <v>0</v>
      </c>
      <c r="P84" s="78">
        <f t="shared" si="46"/>
        <v>0</v>
      </c>
      <c r="Q84" s="78">
        <f t="shared" si="47"/>
        <v>0</v>
      </c>
      <c r="R84" s="79">
        <f t="shared" si="41"/>
        <v>0</v>
      </c>
      <c r="S84" s="80">
        <v>0</v>
      </c>
      <c r="T84" s="78">
        <v>0</v>
      </c>
      <c r="U84" s="78">
        <v>0</v>
      </c>
      <c r="V84" s="78">
        <f t="shared" si="59"/>
        <v>0</v>
      </c>
      <c r="W84" s="81">
        <f t="shared" si="42"/>
        <v>0.6</v>
      </c>
      <c r="X84" s="78">
        <f t="shared" si="43"/>
        <v>0</v>
      </c>
      <c r="Y84" s="78">
        <f t="shared" si="53"/>
        <v>0</v>
      </c>
      <c r="Z84" s="79">
        <f t="shared" si="37"/>
        <v>0</v>
      </c>
      <c r="AA84" s="80">
        <f t="shared" si="62"/>
        <v>0</v>
      </c>
      <c r="AB84" s="78">
        <f t="shared" si="62"/>
        <v>0</v>
      </c>
      <c r="AC84" s="78">
        <f t="shared" si="62"/>
        <v>0</v>
      </c>
      <c r="AD84" s="79">
        <f t="shared" si="60"/>
        <v>0</v>
      </c>
      <c r="AE84" s="80">
        <f t="shared" si="63"/>
        <v>0</v>
      </c>
      <c r="AF84" s="78">
        <f t="shared" si="63"/>
        <v>0</v>
      </c>
      <c r="AG84" s="78">
        <f t="shared" si="63"/>
        <v>0</v>
      </c>
      <c r="AH84" s="78">
        <f t="shared" si="61"/>
        <v>0</v>
      </c>
      <c r="AI84" s="78">
        <f t="shared" si="38"/>
        <v>0</v>
      </c>
      <c r="AJ84" s="78">
        <f t="shared" si="11"/>
        <v>0</v>
      </c>
      <c r="AK84" s="79">
        <f t="shared" si="39"/>
        <v>0</v>
      </c>
    </row>
    <row r="85" spans="1:37">
      <c r="A85" s="72" t="s">
        <v>7</v>
      </c>
      <c r="B85" s="73" t="s">
        <v>110</v>
      </c>
      <c r="C85" s="73" t="s">
        <v>7</v>
      </c>
      <c r="D85" s="74" t="s">
        <v>7</v>
      </c>
      <c r="E85" s="83">
        <f t="shared" si="56"/>
        <v>0</v>
      </c>
      <c r="F85" s="76">
        <f t="shared" si="64"/>
        <v>0</v>
      </c>
      <c r="G85" s="76">
        <v>0</v>
      </c>
      <c r="H85" s="76">
        <f t="shared" si="57"/>
        <v>0</v>
      </c>
      <c r="I85" s="76">
        <f t="shared" si="40"/>
        <v>0</v>
      </c>
      <c r="J85" s="76">
        <f t="shared" si="49"/>
        <v>0</v>
      </c>
      <c r="K85" s="77">
        <f t="shared" si="36"/>
        <v>0</v>
      </c>
      <c r="L85" s="83">
        <v>0</v>
      </c>
      <c r="M85" s="76">
        <v>0</v>
      </c>
      <c r="N85" s="76">
        <v>0</v>
      </c>
      <c r="O85" s="78">
        <f t="shared" si="58"/>
        <v>0</v>
      </c>
      <c r="P85" s="78">
        <f t="shared" si="46"/>
        <v>0</v>
      </c>
      <c r="Q85" s="78">
        <f t="shared" si="47"/>
        <v>0</v>
      </c>
      <c r="R85" s="79">
        <f t="shared" si="41"/>
        <v>0</v>
      </c>
      <c r="S85" s="80">
        <v>0</v>
      </c>
      <c r="T85" s="78">
        <v>0</v>
      </c>
      <c r="U85" s="78">
        <v>0</v>
      </c>
      <c r="V85" s="78">
        <f t="shared" si="59"/>
        <v>0</v>
      </c>
      <c r="W85" s="81">
        <f t="shared" si="42"/>
        <v>0.6</v>
      </c>
      <c r="X85" s="78">
        <f t="shared" si="43"/>
        <v>0</v>
      </c>
      <c r="Y85" s="78">
        <f t="shared" si="53"/>
        <v>0</v>
      </c>
      <c r="Z85" s="79">
        <f t="shared" si="37"/>
        <v>0</v>
      </c>
      <c r="AA85" s="80">
        <f t="shared" ref="AA85:AC85" si="65">E85-L85</f>
        <v>0</v>
      </c>
      <c r="AB85" s="78">
        <f t="shared" si="65"/>
        <v>0</v>
      </c>
      <c r="AC85" s="78">
        <f t="shared" si="65"/>
        <v>0</v>
      </c>
      <c r="AD85" s="79">
        <f t="shared" si="60"/>
        <v>0</v>
      </c>
      <c r="AE85" s="80">
        <f t="shared" ref="AE85:AG85" si="66">L85-S85</f>
        <v>0</v>
      </c>
      <c r="AF85" s="78">
        <f t="shared" si="66"/>
        <v>0</v>
      </c>
      <c r="AG85" s="78">
        <f t="shared" si="66"/>
        <v>0</v>
      </c>
      <c r="AH85" s="78">
        <f t="shared" si="61"/>
        <v>0</v>
      </c>
      <c r="AI85" s="78">
        <f t="shared" si="38"/>
        <v>0</v>
      </c>
      <c r="AJ85" s="78">
        <f t="shared" si="11"/>
        <v>0</v>
      </c>
      <c r="AK85" s="79">
        <f t="shared" si="39"/>
        <v>0</v>
      </c>
    </row>
    <row r="86" spans="1:37" s="94" customFormat="1" ht="13.65" customHeight="1" thickBot="1">
      <c r="A86" s="84"/>
      <c r="B86" s="85"/>
      <c r="C86" s="85"/>
      <c r="D86" s="86"/>
      <c r="E86" s="87">
        <f>SUM(E56:E85)</f>
        <v>25477000</v>
      </c>
      <c r="F86" s="88">
        <f t="shared" ref="F86:L86" si="67">SUM(F56:F85)</f>
        <v>4291000</v>
      </c>
      <c r="G86" s="88">
        <f t="shared" si="67"/>
        <v>0</v>
      </c>
      <c r="H86" s="88">
        <f t="shared" si="67"/>
        <v>29768000</v>
      </c>
      <c r="I86" s="88">
        <f t="shared" si="67"/>
        <v>17860.8</v>
      </c>
      <c r="J86" s="88">
        <f t="shared" si="67"/>
        <v>3750.76</v>
      </c>
      <c r="K86" s="89">
        <f t="shared" si="67"/>
        <v>21611.559999999998</v>
      </c>
      <c r="L86" s="87">
        <f t="shared" si="67"/>
        <v>24766000</v>
      </c>
      <c r="M86" s="88">
        <f>SUM(M56:M85)</f>
        <v>4210000</v>
      </c>
      <c r="N86" s="88">
        <f>SUM(N56:N85)</f>
        <v>0</v>
      </c>
      <c r="O86" s="88">
        <f>SUM(O56:O85)</f>
        <v>28976000</v>
      </c>
      <c r="P86" s="88">
        <f>SUM(P56:P85)</f>
        <v>17385.599999999999</v>
      </c>
      <c r="Q86" s="88">
        <f>SUM(Q56:Q85)</f>
        <v>3650.9700000000003</v>
      </c>
      <c r="R86" s="89">
        <f t="shared" ref="R86:AK86" si="68">SUM(R56:R85)</f>
        <v>21036.57</v>
      </c>
      <c r="S86" s="90">
        <f t="shared" si="68"/>
        <v>24766000</v>
      </c>
      <c r="T86" s="91">
        <f t="shared" si="68"/>
        <v>4210000</v>
      </c>
      <c r="U86" s="91">
        <f t="shared" si="68"/>
        <v>0</v>
      </c>
      <c r="V86" s="91">
        <f t="shared" si="68"/>
        <v>28976000</v>
      </c>
      <c r="W86" s="91"/>
      <c r="X86" s="91">
        <f t="shared" si="68"/>
        <v>17385.599999999999</v>
      </c>
      <c r="Y86" s="91">
        <f t="shared" si="68"/>
        <v>3650.9700000000003</v>
      </c>
      <c r="Z86" s="92">
        <f t="shared" si="68"/>
        <v>21036.57</v>
      </c>
      <c r="AA86" s="90">
        <f t="shared" si="68"/>
        <v>711000</v>
      </c>
      <c r="AB86" s="91">
        <f t="shared" si="68"/>
        <v>81000</v>
      </c>
      <c r="AC86" s="91">
        <f t="shared" si="68"/>
        <v>0</v>
      </c>
      <c r="AD86" s="91">
        <f t="shared" si="68"/>
        <v>792000</v>
      </c>
      <c r="AE86" s="90">
        <f t="shared" si="68"/>
        <v>0</v>
      </c>
      <c r="AF86" s="93">
        <f t="shared" si="68"/>
        <v>0</v>
      </c>
      <c r="AG86" s="91">
        <f t="shared" si="68"/>
        <v>0</v>
      </c>
      <c r="AH86" s="91">
        <f t="shared" si="68"/>
        <v>0</v>
      </c>
      <c r="AI86" s="91">
        <f t="shared" si="68"/>
        <v>0</v>
      </c>
      <c r="AJ86" s="91">
        <f t="shared" si="68"/>
        <v>0</v>
      </c>
      <c r="AK86" s="92">
        <f t="shared" si="68"/>
        <v>0</v>
      </c>
    </row>
    <row r="87" spans="1:37" s="94" customFormat="1" ht="12" thickTop="1">
      <c r="A87" s="99"/>
      <c r="B87" s="100"/>
      <c r="C87" s="100"/>
      <c r="D87" s="100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</row>
    <row r="88" spans="1:37">
      <c r="A88" s="72"/>
      <c r="B88" s="73" t="s">
        <v>128</v>
      </c>
      <c r="C88" s="73"/>
      <c r="D88" s="74" t="s">
        <v>7</v>
      </c>
      <c r="E88" s="83">
        <f>ROUND(L88*ign/igo,-3)</f>
        <v>0</v>
      </c>
      <c r="F88" s="76">
        <f t="shared" ref="F88:F89" si="69">ROUNDUP(M88*103.5/101.6,-3)</f>
        <v>0</v>
      </c>
      <c r="G88" s="76">
        <v>0</v>
      </c>
      <c r="H88" s="76">
        <f>SUM(E88:G88)</f>
        <v>0</v>
      </c>
      <c r="I88" s="76">
        <f>ROUND(H88*premieGM/1000,2)</f>
        <v>0</v>
      </c>
      <c r="J88" s="76">
        <f>ROUND(I88*0.097,2)</f>
        <v>0</v>
      </c>
      <c r="K88" s="77">
        <f>I88+J88</f>
        <v>0</v>
      </c>
      <c r="L88" s="83">
        <v>0</v>
      </c>
      <c r="M88" s="76">
        <v>0</v>
      </c>
      <c r="N88" s="76">
        <v>0</v>
      </c>
      <c r="O88" s="78">
        <f>SUM(L88:N88)</f>
        <v>0</v>
      </c>
      <c r="P88" s="78">
        <f>ROUND(O88*premieGM/1000,2)</f>
        <v>0</v>
      </c>
      <c r="Q88" s="78">
        <f>ROUND(P88*0.097,2)</f>
        <v>0</v>
      </c>
      <c r="R88" s="79">
        <f>P88+Q88</f>
        <v>0</v>
      </c>
      <c r="S88" s="80">
        <v>0</v>
      </c>
      <c r="T88" s="78">
        <v>0</v>
      </c>
      <c r="U88" s="78">
        <v>0</v>
      </c>
      <c r="V88" s="78">
        <f>SUM(S88:U88)</f>
        <v>0</v>
      </c>
      <c r="W88" s="81">
        <f>premieGM</f>
        <v>0.6</v>
      </c>
      <c r="X88" s="78">
        <f>ROUND(V88*premieGM/1000,2)</f>
        <v>0</v>
      </c>
      <c r="Y88" s="78">
        <f>ROUND(X88*0.097,2)</f>
        <v>0</v>
      </c>
      <c r="Z88" s="79">
        <f>X88+Y88</f>
        <v>0</v>
      </c>
      <c r="AA88" s="80">
        <f t="shared" ref="AA88:AC89" si="70">E88-L88</f>
        <v>0</v>
      </c>
      <c r="AB88" s="78">
        <f t="shared" si="70"/>
        <v>0</v>
      </c>
      <c r="AC88" s="78">
        <f t="shared" si="70"/>
        <v>0</v>
      </c>
      <c r="AD88" s="79">
        <f>SUM(AA88:AC88)</f>
        <v>0</v>
      </c>
      <c r="AE88" s="80">
        <f t="shared" ref="AE88:AG89" si="71">L88-S88</f>
        <v>0</v>
      </c>
      <c r="AF88" s="78">
        <f t="shared" si="71"/>
        <v>0</v>
      </c>
      <c r="AG88" s="78">
        <f t="shared" si="71"/>
        <v>0</v>
      </c>
      <c r="AH88" s="78">
        <f>SUM(AE88:AG88)</f>
        <v>0</v>
      </c>
      <c r="AI88" s="78">
        <f>ROUND(AH88*premieGM/2000,2)</f>
        <v>0</v>
      </c>
      <c r="AJ88" s="78">
        <f>ROUND(AI88*0.07,2)</f>
        <v>0</v>
      </c>
      <c r="AK88" s="79">
        <f>AI88+AJ88</f>
        <v>0</v>
      </c>
    </row>
    <row r="89" spans="1:37">
      <c r="A89" s="72"/>
      <c r="B89" s="73" t="s">
        <v>129</v>
      </c>
      <c r="C89" s="73"/>
      <c r="D89" s="74" t="s">
        <v>7</v>
      </c>
      <c r="E89" s="83">
        <f>ROUND(L89*ign/igo,-3)</f>
        <v>0</v>
      </c>
      <c r="F89" s="76">
        <f t="shared" si="69"/>
        <v>0</v>
      </c>
      <c r="G89" s="76">
        <v>0</v>
      </c>
      <c r="H89" s="76">
        <f>SUM(E89:G89)</f>
        <v>0</v>
      </c>
      <c r="I89" s="76">
        <f>ROUND(H89*premieGM/1000,2)</f>
        <v>0</v>
      </c>
      <c r="J89" s="76">
        <f>ROUND(I89*0.097,2)</f>
        <v>0</v>
      </c>
      <c r="K89" s="77">
        <f>I89+J89</f>
        <v>0</v>
      </c>
      <c r="L89" s="83">
        <v>0</v>
      </c>
      <c r="M89" s="76">
        <v>0</v>
      </c>
      <c r="N89" s="76">
        <v>0</v>
      </c>
      <c r="O89" s="78">
        <f>SUM(L89:N89)</f>
        <v>0</v>
      </c>
      <c r="P89" s="78">
        <f>ROUND(O89*premieGM/1000,2)</f>
        <v>0</v>
      </c>
      <c r="Q89" s="78">
        <f>ROUND(P89*0.097,2)</f>
        <v>0</v>
      </c>
      <c r="R89" s="79">
        <f>P89+Q89</f>
        <v>0</v>
      </c>
      <c r="S89" s="80">
        <v>0</v>
      </c>
      <c r="T89" s="78">
        <v>0</v>
      </c>
      <c r="U89" s="78">
        <v>0</v>
      </c>
      <c r="V89" s="78">
        <f>SUM(S89:U89)</f>
        <v>0</v>
      </c>
      <c r="W89" s="81">
        <f>premieGM</f>
        <v>0.6</v>
      </c>
      <c r="X89" s="78">
        <f>ROUND(V89*premieGM/1000,2)</f>
        <v>0</v>
      </c>
      <c r="Y89" s="78">
        <f>ROUND(X89*0.097,2)</f>
        <v>0</v>
      </c>
      <c r="Z89" s="79">
        <f>X89+Y89</f>
        <v>0</v>
      </c>
      <c r="AA89" s="80">
        <f t="shared" si="70"/>
        <v>0</v>
      </c>
      <c r="AB89" s="78">
        <f t="shared" si="70"/>
        <v>0</v>
      </c>
      <c r="AC89" s="78">
        <f t="shared" si="70"/>
        <v>0</v>
      </c>
      <c r="AD89" s="79">
        <f>SUM(AA89:AC89)</f>
        <v>0</v>
      </c>
      <c r="AE89" s="80">
        <f t="shared" si="71"/>
        <v>0</v>
      </c>
      <c r="AF89" s="78">
        <f t="shared" si="71"/>
        <v>0</v>
      </c>
      <c r="AG89" s="78">
        <f t="shared" si="71"/>
        <v>0</v>
      </c>
      <c r="AH89" s="78">
        <f>SUM(AE89:AG89)</f>
        <v>0</v>
      </c>
      <c r="AI89" s="78">
        <f>ROUND(AH89*premieGM/2000,2)</f>
        <v>0</v>
      </c>
      <c r="AJ89" s="78">
        <f>ROUND(AI89*0.07,2)</f>
        <v>0</v>
      </c>
      <c r="AK89" s="79">
        <f>AI89+AJ89</f>
        <v>0</v>
      </c>
    </row>
    <row r="90" spans="1:37" s="94" customFormat="1">
      <c r="A90" s="99"/>
      <c r="B90" s="100"/>
      <c r="C90" s="100"/>
      <c r="D90" s="100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</row>
    <row r="91" spans="1:37" s="94" customFormat="1" ht="12.6" thickBot="1">
      <c r="A91" s="84" t="s">
        <v>130</v>
      </c>
      <c r="B91" s="85"/>
      <c r="C91" s="85"/>
      <c r="D91" s="86"/>
      <c r="E91" s="87">
        <f t="shared" ref="E91:AK91" si="72">E51+E86</f>
        <v>88104000</v>
      </c>
      <c r="F91" s="88">
        <f t="shared" si="72"/>
        <v>9010000</v>
      </c>
      <c r="G91" s="88">
        <f t="shared" si="72"/>
        <v>0</v>
      </c>
      <c r="H91" s="88">
        <f t="shared" si="72"/>
        <v>97114000</v>
      </c>
      <c r="I91" s="88">
        <f t="shared" si="72"/>
        <v>58268.400000000009</v>
      </c>
      <c r="J91" s="88">
        <f t="shared" si="72"/>
        <v>12236.340000000002</v>
      </c>
      <c r="K91" s="89">
        <f t="shared" si="72"/>
        <v>70504.740000000005</v>
      </c>
      <c r="L91" s="87">
        <f t="shared" si="72"/>
        <v>74947000</v>
      </c>
      <c r="M91" s="88">
        <f t="shared" si="72"/>
        <v>8749000</v>
      </c>
      <c r="N91" s="88">
        <f t="shared" si="72"/>
        <v>0</v>
      </c>
      <c r="O91" s="88">
        <f t="shared" si="72"/>
        <v>83696000</v>
      </c>
      <c r="P91" s="88">
        <f t="shared" si="72"/>
        <v>50217.599999999991</v>
      </c>
      <c r="Q91" s="88">
        <f t="shared" si="72"/>
        <v>10194.89</v>
      </c>
      <c r="R91" s="89">
        <f t="shared" si="72"/>
        <v>60412.49</v>
      </c>
      <c r="S91" s="87">
        <f t="shared" si="72"/>
        <v>75068000</v>
      </c>
      <c r="T91" s="88">
        <f t="shared" si="72"/>
        <v>8830000</v>
      </c>
      <c r="U91" s="88">
        <f t="shared" si="72"/>
        <v>0</v>
      </c>
      <c r="V91" s="88">
        <f t="shared" si="72"/>
        <v>83898000</v>
      </c>
      <c r="W91" s="91" t="s">
        <v>7</v>
      </c>
      <c r="X91" s="88">
        <f t="shared" si="72"/>
        <v>50338.799999999996</v>
      </c>
      <c r="Y91" s="88">
        <f t="shared" si="72"/>
        <v>10571.15</v>
      </c>
      <c r="Z91" s="89">
        <f t="shared" si="72"/>
        <v>60909.94999999999</v>
      </c>
      <c r="AA91" s="90">
        <f t="shared" si="72"/>
        <v>13157000</v>
      </c>
      <c r="AB91" s="91">
        <f t="shared" si="72"/>
        <v>261000</v>
      </c>
      <c r="AC91" s="91">
        <f t="shared" si="72"/>
        <v>0</v>
      </c>
      <c r="AD91" s="91">
        <f t="shared" si="72"/>
        <v>13418000</v>
      </c>
      <c r="AE91" s="90">
        <f t="shared" si="72"/>
        <v>-121000</v>
      </c>
      <c r="AF91" s="93">
        <f t="shared" si="72"/>
        <v>-81000</v>
      </c>
      <c r="AG91" s="91">
        <f t="shared" si="72"/>
        <v>0</v>
      </c>
      <c r="AH91" s="91">
        <f t="shared" si="72"/>
        <v>-202000</v>
      </c>
      <c r="AI91" s="91">
        <f t="shared" si="72"/>
        <v>-60.6</v>
      </c>
      <c r="AJ91" s="91">
        <f t="shared" si="72"/>
        <v>-4.24</v>
      </c>
      <c r="AK91" s="92">
        <f t="shared" si="72"/>
        <v>-64.84</v>
      </c>
    </row>
    <row r="92" spans="1:37" s="94" customFormat="1" ht="12" thickTop="1">
      <c r="A92" s="99"/>
      <c r="B92" s="100"/>
      <c r="C92" s="100"/>
      <c r="D92" s="100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</row>
    <row r="93" spans="1:37" s="94" customFormat="1">
      <c r="A93" s="99"/>
      <c r="B93" s="100"/>
      <c r="C93" s="100"/>
      <c r="D93" s="100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</row>
    <row r="94" spans="1:37" s="94" customFormat="1">
      <c r="A94" s="99"/>
      <c r="B94" s="100"/>
      <c r="C94" s="100"/>
      <c r="D94" s="100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</row>
    <row r="96" spans="1:37" ht="12" thickBot="1">
      <c r="A96" s="102" t="s">
        <v>131</v>
      </c>
      <c r="I96" s="91" t="s">
        <v>7</v>
      </c>
    </row>
    <row r="97" spans="1:2" ht="16.8" thickTop="1">
      <c r="A97" s="106" t="s">
        <v>132</v>
      </c>
    </row>
    <row r="98" spans="1:2" ht="13.2">
      <c r="A98" s="107"/>
    </row>
    <row r="99" spans="1:2" ht="13.2">
      <c r="A99" s="108" t="s">
        <v>133</v>
      </c>
    </row>
    <row r="100" spans="1:2" ht="13.2">
      <c r="A100" s="109" t="s">
        <v>134</v>
      </c>
    </row>
    <row r="101" spans="1:2" ht="13.2">
      <c r="A101" s="109" t="s">
        <v>135</v>
      </c>
    </row>
    <row r="102" spans="1:2" ht="13.2">
      <c r="A102" s="110" t="s">
        <v>136</v>
      </c>
    </row>
    <row r="103" spans="1:2" ht="13.2">
      <c r="A103" s="110" t="s">
        <v>137</v>
      </c>
    </row>
    <row r="104" spans="1:2" ht="13.2">
      <c r="A104" s="107"/>
    </row>
    <row r="105" spans="1:2" ht="13.2">
      <c r="A105" s="108" t="s">
        <v>138</v>
      </c>
    </row>
    <row r="106" spans="1:2" ht="13.2">
      <c r="A106" s="109" t="s">
        <v>139</v>
      </c>
    </row>
    <row r="107" spans="1:2" ht="13.2">
      <c r="A107" s="107"/>
    </row>
    <row r="108" spans="1:2" ht="13.2">
      <c r="A108" s="108" t="s">
        <v>140</v>
      </c>
    </row>
    <row r="109" spans="1:2" ht="13.2">
      <c r="A109" s="109" t="s">
        <v>141</v>
      </c>
      <c r="B109" s="103" t="s">
        <v>7</v>
      </c>
    </row>
    <row r="110" spans="1:2" ht="13.2">
      <c r="A110" s="111" t="s">
        <v>142</v>
      </c>
    </row>
    <row r="111" spans="1:2" ht="13.2">
      <c r="A111" s="112" t="s">
        <v>143</v>
      </c>
    </row>
    <row r="112" spans="1:2" ht="13.2">
      <c r="A112" s="113"/>
    </row>
    <row r="113" spans="1:1" ht="13.2">
      <c r="A113" s="108" t="s">
        <v>144</v>
      </c>
    </row>
    <row r="114" spans="1:1" ht="13.2">
      <c r="A114" s="109" t="s">
        <v>145</v>
      </c>
    </row>
    <row r="115" spans="1:1" ht="13.2">
      <c r="A115" s="109" t="s">
        <v>146</v>
      </c>
    </row>
    <row r="116" spans="1:1" ht="13.2">
      <c r="A116" s="109" t="s">
        <v>147</v>
      </c>
    </row>
    <row r="117" spans="1:1" ht="13.2">
      <c r="A117" s="113"/>
    </row>
    <row r="118" spans="1:1" ht="13.2">
      <c r="A118" s="111" t="s">
        <v>148</v>
      </c>
    </row>
  </sheetData>
  <mergeCells count="5">
    <mergeCell ref="E4:K4"/>
    <mergeCell ref="L4:R4"/>
    <mergeCell ref="S4:Z4"/>
    <mergeCell ref="AA4:AD4"/>
    <mergeCell ref="AE4:A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</vt:lpstr>
      <vt:lpstr>Polisblad</vt:lpstr>
      <vt:lpstr>bestand d.d. 1 januari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 Chugh</dc:creator>
  <cp:lastModifiedBy>Enrico Elderhorst</cp:lastModifiedBy>
  <dcterms:created xsi:type="dcterms:W3CDTF">2021-01-20T10:20:09Z</dcterms:created>
  <dcterms:modified xsi:type="dcterms:W3CDTF">2021-10-01T08:22:07Z</dcterms:modified>
</cp:coreProperties>
</file>