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.docs.live.net/a1df2ae0a7c5e2b3/Bureaublad/Europese aanbesteding groenvoorziening/Algemeen/"/>
    </mc:Choice>
  </mc:AlternateContent>
  <xr:revisionPtr revIDLastSave="267" documentId="8_{87E3E90B-EF1C-4759-9E16-564011219FB3}" xr6:coauthVersionLast="46" xr6:coauthVersionMax="46" xr10:uidLastSave="{C4DAF008-40CB-4C85-B7F8-E547D8E44BD1}"/>
  <bookViews>
    <workbookView xWindow="-108" yWindow="-108" windowWidth="23256" windowHeight="12576" xr2:uid="{00000000-000D-0000-FFFF-FFFF00000000}"/>
  </bookViews>
  <sheets>
    <sheet name=" Beoordelingsmodel, BIJLAGE C" sheetId="2" r:id="rId1"/>
    <sheet name="Blad1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2" l="1"/>
  <c r="C32" i="2"/>
  <c r="C38" i="2"/>
  <c r="C41" i="2" s="1"/>
  <c r="C44" i="2"/>
  <c r="C47" i="2" s="1"/>
  <c r="C46" i="2" l="1"/>
  <c r="L44" i="2"/>
  <c r="J47" i="2"/>
  <c r="H47" i="2"/>
  <c r="H45" i="2"/>
  <c r="L41" i="2"/>
  <c r="L40" i="2"/>
  <c r="L38" i="2"/>
  <c r="J41" i="2"/>
  <c r="J40" i="2"/>
  <c r="J38" i="2"/>
  <c r="H41" i="2"/>
  <c r="L34" i="2"/>
  <c r="L32" i="2"/>
  <c r="J34" i="2"/>
  <c r="J32" i="2"/>
  <c r="H34" i="2"/>
  <c r="L28" i="2"/>
  <c r="L26" i="2"/>
  <c r="J28" i="2"/>
  <c r="J26" i="2"/>
  <c r="H28" i="2"/>
  <c r="H26" i="2"/>
  <c r="F44" i="2"/>
  <c r="F41" i="2"/>
  <c r="F34" i="2"/>
  <c r="F33" i="2"/>
  <c r="F28" i="2"/>
  <c r="F26" i="2"/>
  <c r="D45" i="2"/>
  <c r="D40" i="2"/>
  <c r="D34" i="2"/>
  <c r="D33" i="2"/>
  <c r="D28" i="2"/>
  <c r="D26" i="2"/>
  <c r="D44" i="2" l="1"/>
  <c r="C39" i="2" l="1"/>
  <c r="D38" i="2"/>
  <c r="H38" i="2"/>
  <c r="F38" i="2"/>
  <c r="D39" i="2"/>
  <c r="H39" i="2"/>
  <c r="F39" i="2"/>
  <c r="D46" i="2"/>
  <c r="L39" i="2"/>
  <c r="J39" i="2"/>
  <c r="C40" i="2"/>
  <c r="H44" i="2"/>
  <c r="J44" i="2"/>
  <c r="C45" i="2"/>
  <c r="J45" i="2" s="1"/>
  <c r="D47" i="2" l="1"/>
  <c r="L47" i="2"/>
  <c r="F47" i="2"/>
  <c r="F46" i="2"/>
  <c r="L46" i="2"/>
  <c r="J46" i="2"/>
  <c r="H46" i="2"/>
  <c r="L45" i="2"/>
  <c r="F45" i="2"/>
  <c r="H40" i="2"/>
  <c r="F40" i="2"/>
  <c r="H32" i="2"/>
  <c r="C28" i="2"/>
  <c r="F32" i="2" l="1"/>
  <c r="D32" i="2"/>
  <c r="C34" i="2"/>
  <c r="C27" i="2"/>
  <c r="F27" i="2" l="1"/>
  <c r="D27" i="2"/>
  <c r="H27" i="2"/>
  <c r="L27" i="2"/>
  <c r="J27" i="2"/>
  <c r="D41" i="2"/>
  <c r="C35" i="2"/>
  <c r="C33" i="2"/>
  <c r="C29" i="2"/>
  <c r="L35" i="2" l="1"/>
  <c r="F35" i="2"/>
  <c r="H35" i="2"/>
  <c r="J35" i="2"/>
  <c r="D35" i="2"/>
  <c r="J29" i="2"/>
  <c r="F29" i="2"/>
  <c r="L29" i="2"/>
  <c r="D29" i="2"/>
  <c r="D49" i="2" s="1"/>
  <c r="H29" i="2"/>
  <c r="L33" i="2"/>
  <c r="J33" i="2"/>
  <c r="H33" i="2"/>
  <c r="L49" i="2" l="1"/>
  <c r="F49" i="2"/>
  <c r="H49" i="2"/>
  <c r="J49" i="2"/>
  <c r="F50" i="2" l="1"/>
  <c r="H50" i="2"/>
  <c r="J50" i="2"/>
  <c r="D50" i="2"/>
  <c r="L50" i="2"/>
</calcChain>
</file>

<file path=xl/sharedStrings.xml><?xml version="1.0" encoding="utf-8"?>
<sst xmlns="http://schemas.openxmlformats.org/spreadsheetml/2006/main" count="52" uniqueCount="29">
  <si>
    <t>Voorbeeld en ter informatie voor de inschrijvers</t>
  </si>
  <si>
    <t>Gunnen op waarde (GOW)</t>
  </si>
  <si>
    <t xml:space="preserve"> </t>
  </si>
  <si>
    <t>Uitsluitingsgronden</t>
  </si>
  <si>
    <t>Geschiktheidseisen</t>
  </si>
  <si>
    <t>Selectiecriteria</t>
  </si>
  <si>
    <t>Controle bewijsstukken</t>
  </si>
  <si>
    <t>Ranking</t>
  </si>
  <si>
    <t>Inschrijver 1</t>
  </si>
  <si>
    <t>ja</t>
  </si>
  <si>
    <t>nvt</t>
  </si>
  <si>
    <t>Inschrijver 2</t>
  </si>
  <si>
    <t>Inschrijver 3</t>
  </si>
  <si>
    <t>Inschrijver 4</t>
  </si>
  <si>
    <t>Inschrijver 5</t>
  </si>
  <si>
    <t xml:space="preserve">Inschrijver 2 </t>
  </si>
  <si>
    <t>Onderdeel</t>
  </si>
  <si>
    <t>Inschrijfprijs</t>
  </si>
  <si>
    <t>Cijfer:</t>
  </si>
  <si>
    <t>Laagste fictieve inschrijfprijs</t>
  </si>
  <si>
    <t>ja/nee</t>
  </si>
  <si>
    <t>nee/ja</t>
  </si>
  <si>
    <t>Projectnummer: 0312-2020-009</t>
  </si>
  <si>
    <t>SCG 1: SMART Plan van Aanpak 30%</t>
  </si>
  <si>
    <t>SCG 2: SMART Kwaliteitsonderbouwing 20%</t>
  </si>
  <si>
    <t xml:space="preserve">SGC 3: SMART Duurzaamheidsplan 10% </t>
  </si>
  <si>
    <t>SGC 4: SMART SROI plan 10%</t>
  </si>
  <si>
    <t>Maximaal prijsplafond Perceel 1</t>
  </si>
  <si>
    <t>Maximaal prijsplafond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</si>
</sst>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 tint="-0.34998626667073579"/>
      <name val="Arial"/>
      <family val="2"/>
    </font>
    <font>
      <sz val="11"/>
      <color theme="0" tint="-0.34998626667073579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2" xfId="0" applyFont="1" applyBorder="1"/>
    <xf numFmtId="0" fontId="1" fillId="0" borderId="0" xfId="0" applyFont="1" applyBorder="1"/>
    <xf numFmtId="164" fontId="1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/>
    <xf numFmtId="0" fontId="1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0" borderId="0" xfId="0" applyFont="1" applyFill="1" applyBorder="1"/>
    <xf numFmtId="0" fontId="1" fillId="0" borderId="0" xfId="0" applyFont="1" applyFill="1" applyBorder="1"/>
    <xf numFmtId="164" fontId="1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164" fontId="1" fillId="3" borderId="4" xfId="0" applyNumberFormat="1" applyFont="1" applyFill="1" applyBorder="1"/>
    <xf numFmtId="0" fontId="1" fillId="3" borderId="0" xfId="0" applyFont="1" applyFill="1"/>
    <xf numFmtId="0" fontId="3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164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/>
    <xf numFmtId="164" fontId="1" fillId="3" borderId="0" xfId="0" applyNumberFormat="1" applyFont="1" applyFill="1" applyBorder="1"/>
    <xf numFmtId="0" fontId="3" fillId="0" borderId="0" xfId="0" applyFont="1" applyAlignment="1">
      <alignment horizontal="left"/>
    </xf>
    <xf numFmtId="0" fontId="3" fillId="2" borderId="0" xfId="0" applyNumberFormat="1" applyFont="1" applyFill="1" applyAlignment="1">
      <alignment horizontal="center"/>
    </xf>
    <xf numFmtId="164" fontId="1" fillId="0" borderId="0" xfId="0" applyNumberFormat="1" applyFont="1"/>
    <xf numFmtId="0" fontId="6" fillId="0" borderId="0" xfId="0" applyFont="1"/>
    <xf numFmtId="0" fontId="7" fillId="0" borderId="0" xfId="0" applyFont="1"/>
    <xf numFmtId="164" fontId="3" fillId="3" borderId="1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left"/>
    </xf>
    <xf numFmtId="164" fontId="1" fillId="0" borderId="0" xfId="0" applyNumberFormat="1" applyFont="1" applyBorder="1"/>
    <xf numFmtId="164" fontId="3" fillId="0" borderId="3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Uitslag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 Beoordelingsmodel, BIJLAGE C'!$D$22,' Beoordelingsmodel, BIJLAGE C'!$F$22,' Beoordelingsmodel, BIJLAGE C'!$H$22,' Beoordelingsmodel, BIJLAGE C'!$J$22,' Beoordelingsmodel, BIJLAGE C'!$L$22)</c:f>
              <c:strCache>
                <c:ptCount val="5"/>
                <c:pt idx="0">
                  <c:v>Inschrijver 1</c:v>
                </c:pt>
                <c:pt idx="1">
                  <c:v>Inschrijver 2 </c:v>
                </c:pt>
                <c:pt idx="2">
                  <c:v>Inschrijver 3</c:v>
                </c:pt>
                <c:pt idx="3">
                  <c:v>Inschrijver 4</c:v>
                </c:pt>
                <c:pt idx="4">
                  <c:v>Inschrijver 5</c:v>
                </c:pt>
              </c:strCache>
            </c:strRef>
          </c:cat>
          <c:val>
            <c:numRef>
              <c:f>(' Beoordelingsmodel, BIJLAGE C'!$D$49,' Beoordelingsmodel, BIJLAGE C'!$F$49,' Beoordelingsmodel, BIJLAGE C'!$H$49,' Beoordelingsmodel, BIJLAGE C'!$J$49,' Beoordelingsmodel, BIJLAGE C'!$L$49)</c:f>
              <c:numCache>
                <c:formatCode>"€"\ #,##0</c:formatCode>
                <c:ptCount val="5"/>
                <c:pt idx="0">
                  <c:v>12600</c:v>
                </c:pt>
                <c:pt idx="1">
                  <c:v>11600</c:v>
                </c:pt>
                <c:pt idx="2">
                  <c:v>10600</c:v>
                </c:pt>
                <c:pt idx="3">
                  <c:v>9600</c:v>
                </c:pt>
                <c:pt idx="4">
                  <c:v>8600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58-469C-892C-59ABA546E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5"/>
        <c:overlap val="-70"/>
        <c:axId val="166284464"/>
        <c:axId val="221881112"/>
      </c:barChart>
      <c:catAx>
        <c:axId val="16628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881112"/>
        <c:crosses val="autoZero"/>
        <c:auto val="1"/>
        <c:lblAlgn val="ctr"/>
        <c:lblOffset val="100"/>
        <c:noMultiLvlLbl val="0"/>
      </c:catAx>
      <c:valAx>
        <c:axId val="22188111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&quot;€&quot;\ 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628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18098</xdr:colOff>
      <xdr:row>27</xdr:row>
      <xdr:rowOff>95249</xdr:rowOff>
    </xdr:from>
    <xdr:to>
      <xdr:col>20</xdr:col>
      <xdr:colOff>119063</xdr:colOff>
      <xdr:row>47</xdr:row>
      <xdr:rowOff>26670</xdr:rowOff>
    </xdr:to>
    <xdr:graphicFrame macro="">
      <xdr:nvGraphicFramePr>
        <xdr:cNvPr id="3" name="Grafie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609599</xdr:colOff>
      <xdr:row>1</xdr:row>
      <xdr:rowOff>38100</xdr:rowOff>
    </xdr:from>
    <xdr:to>
      <xdr:col>1</xdr:col>
      <xdr:colOff>2268854</xdr:colOff>
      <xdr:row>7</xdr:row>
      <xdr:rowOff>21546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C9B522C7-FC9A-4772-BA64-B6D62BCBD48C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599" y="219075"/>
          <a:ext cx="2257425" cy="1020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Q66"/>
  <sheetViews>
    <sheetView showGridLines="0" tabSelected="1" zoomScale="101" zoomScaleNormal="80" workbookViewId="0">
      <selection activeCell="N56" sqref="N56"/>
    </sheetView>
  </sheetViews>
  <sheetFormatPr defaultColWidth="8.88671875" defaultRowHeight="13.8" x14ac:dyDescent="0.25"/>
  <cols>
    <col min="1" max="1" width="8.88671875" style="1"/>
    <col min="2" max="2" width="45.88671875" style="1" customWidth="1"/>
    <col min="3" max="3" width="16.6640625" style="1" customWidth="1"/>
    <col min="4" max="4" width="13.6640625" style="1" customWidth="1"/>
    <col min="5" max="5" width="5.6640625" style="1" customWidth="1"/>
    <col min="6" max="6" width="13.6640625" style="1" customWidth="1"/>
    <col min="7" max="7" width="5.6640625" style="1" customWidth="1"/>
    <col min="8" max="8" width="16.33203125" style="1" bestFit="1" customWidth="1"/>
    <col min="9" max="9" width="5.6640625" style="1" customWidth="1"/>
    <col min="10" max="10" width="13.6640625" style="1" customWidth="1"/>
    <col min="11" max="11" width="5.6640625" style="1" customWidth="1"/>
    <col min="12" max="12" width="13.6640625" style="1" customWidth="1"/>
    <col min="13" max="16384" width="8.88671875" style="1"/>
  </cols>
  <sheetData>
    <row r="8" spans="2:12" ht="24.6" x14ac:dyDescent="0.4">
      <c r="B8" s="1" t="s">
        <v>0</v>
      </c>
      <c r="F8" s="2" t="s">
        <v>1</v>
      </c>
      <c r="G8" s="2"/>
      <c r="H8" s="2"/>
      <c r="I8" s="2"/>
      <c r="J8" s="3"/>
    </row>
    <row r="9" spans="2:12" x14ac:dyDescent="0.25">
      <c r="F9" s="1" t="s">
        <v>2</v>
      </c>
    </row>
    <row r="10" spans="2:12" x14ac:dyDescent="0.25">
      <c r="B10" s="1" t="s">
        <v>22</v>
      </c>
    </row>
    <row r="11" spans="2:12" ht="14.4" thickBot="1" x14ac:dyDescent="0.3"/>
    <row r="12" spans="2:12" ht="14.4" thickBot="1" x14ac:dyDescent="0.3">
      <c r="B12" s="4" t="s">
        <v>27</v>
      </c>
      <c r="C12" s="38">
        <v>35000</v>
      </c>
    </row>
    <row r="13" spans="2:12" ht="14.4" thickBot="1" x14ac:dyDescent="0.3">
      <c r="B13" s="4" t="s">
        <v>28</v>
      </c>
      <c r="C13" s="38">
        <v>80000</v>
      </c>
    </row>
    <row r="14" spans="2:12" x14ac:dyDescent="0.25">
      <c r="B14" s="5"/>
      <c r="C14" s="6"/>
      <c r="D14" s="7" t="s">
        <v>3</v>
      </c>
      <c r="E14" s="7"/>
      <c r="F14" s="7" t="s">
        <v>4</v>
      </c>
      <c r="G14" s="7"/>
      <c r="H14" s="8" t="s">
        <v>5</v>
      </c>
      <c r="I14" s="9"/>
      <c r="J14" s="7" t="s">
        <v>6</v>
      </c>
      <c r="K14" s="9"/>
      <c r="L14" s="9"/>
    </row>
    <row r="15" spans="2:12" x14ac:dyDescent="0.25">
      <c r="B15" s="5"/>
      <c r="C15" s="6"/>
      <c r="D15" s="7"/>
      <c r="E15" s="7"/>
      <c r="F15" s="7"/>
      <c r="G15" s="7"/>
      <c r="H15" s="8" t="s">
        <v>7</v>
      </c>
      <c r="I15" s="9"/>
      <c r="J15" s="7"/>
      <c r="K15" s="9"/>
      <c r="L15" s="9"/>
    </row>
    <row r="16" spans="2:12" x14ac:dyDescent="0.25">
      <c r="C16" s="10" t="s">
        <v>8</v>
      </c>
      <c r="D16" s="11" t="s">
        <v>21</v>
      </c>
      <c r="E16" s="9"/>
      <c r="F16" s="11" t="s">
        <v>9</v>
      </c>
      <c r="G16" s="9"/>
      <c r="H16" s="12" t="s">
        <v>10</v>
      </c>
      <c r="J16" s="11" t="s">
        <v>20</v>
      </c>
    </row>
    <row r="17" spans="2:13" ht="14.25" customHeight="1" x14ac:dyDescent="0.25">
      <c r="C17" s="10" t="s">
        <v>11</v>
      </c>
      <c r="D17" s="11" t="s">
        <v>21</v>
      </c>
      <c r="E17" s="9"/>
      <c r="F17" s="11" t="s">
        <v>9</v>
      </c>
      <c r="G17" s="9"/>
      <c r="H17" s="12" t="s">
        <v>10</v>
      </c>
      <c r="J17" s="11" t="s">
        <v>20</v>
      </c>
    </row>
    <row r="18" spans="2:13" x14ac:dyDescent="0.25">
      <c r="C18" s="13" t="s">
        <v>12</v>
      </c>
      <c r="D18" s="11" t="s">
        <v>21</v>
      </c>
      <c r="E18" s="9"/>
      <c r="F18" s="11" t="s">
        <v>9</v>
      </c>
      <c r="G18" s="9"/>
      <c r="H18" s="12" t="s">
        <v>10</v>
      </c>
      <c r="J18" s="11" t="s">
        <v>20</v>
      </c>
    </row>
    <row r="19" spans="2:13" x14ac:dyDescent="0.25">
      <c r="C19" s="13" t="s">
        <v>13</v>
      </c>
      <c r="D19" s="11" t="s">
        <v>21</v>
      </c>
      <c r="E19" s="9"/>
      <c r="F19" s="11" t="s">
        <v>9</v>
      </c>
      <c r="G19" s="9"/>
      <c r="H19" s="12" t="s">
        <v>10</v>
      </c>
      <c r="J19" s="11" t="s">
        <v>20</v>
      </c>
    </row>
    <row r="20" spans="2:13" x14ac:dyDescent="0.25">
      <c r="C20" s="13" t="s">
        <v>14</v>
      </c>
      <c r="D20" s="11" t="s">
        <v>21</v>
      </c>
      <c r="E20" s="9"/>
      <c r="F20" s="11" t="s">
        <v>9</v>
      </c>
      <c r="G20" s="9"/>
      <c r="H20" s="12" t="s">
        <v>10</v>
      </c>
      <c r="J20" s="11" t="s">
        <v>20</v>
      </c>
    </row>
    <row r="21" spans="2:13" x14ac:dyDescent="0.25">
      <c r="B21" s="14"/>
      <c r="D21" s="9"/>
      <c r="E21" s="9"/>
      <c r="F21" s="9"/>
      <c r="G21" s="9"/>
      <c r="H21" s="9"/>
    </row>
    <row r="22" spans="2:13" x14ac:dyDescent="0.25">
      <c r="D22" s="7" t="s">
        <v>8</v>
      </c>
      <c r="E22" s="9"/>
      <c r="F22" s="7" t="s">
        <v>15</v>
      </c>
      <c r="G22" s="9"/>
      <c r="H22" s="7" t="s">
        <v>12</v>
      </c>
      <c r="I22" s="9"/>
      <c r="J22" s="7" t="s">
        <v>13</v>
      </c>
      <c r="K22" s="9"/>
      <c r="L22" s="7" t="s">
        <v>14</v>
      </c>
    </row>
    <row r="23" spans="2:13" x14ac:dyDescent="0.25">
      <c r="B23" s="3" t="s">
        <v>16</v>
      </c>
      <c r="C23" s="3" t="s">
        <v>17</v>
      </c>
      <c r="D23" s="15">
        <v>35000</v>
      </c>
      <c r="E23" s="9"/>
      <c r="F23" s="15">
        <v>34000</v>
      </c>
      <c r="G23" s="9"/>
      <c r="H23" s="15">
        <v>33000</v>
      </c>
      <c r="I23" s="9"/>
      <c r="J23" s="15">
        <v>32000</v>
      </c>
      <c r="K23" s="9"/>
      <c r="L23" s="15">
        <v>31000</v>
      </c>
    </row>
    <row r="25" spans="2:13" x14ac:dyDescent="0.25">
      <c r="B25" s="3" t="s">
        <v>23</v>
      </c>
      <c r="C25" s="16" t="s">
        <v>18</v>
      </c>
      <c r="D25" s="17">
        <v>10</v>
      </c>
      <c r="E25" s="16"/>
      <c r="F25" s="17">
        <v>10</v>
      </c>
      <c r="G25" s="16"/>
      <c r="H25" s="17">
        <v>10</v>
      </c>
      <c r="I25" s="16"/>
      <c r="J25" s="17">
        <v>10</v>
      </c>
      <c r="K25" s="16"/>
      <c r="L25" s="17">
        <v>10</v>
      </c>
    </row>
    <row r="26" spans="2:13" x14ac:dyDescent="0.25">
      <c r="B26" s="18">
        <v>10</v>
      </c>
      <c r="C26" s="19">
        <f>(C12*30%)</f>
        <v>10500</v>
      </c>
      <c r="D26" s="20">
        <f>IF(D25=B26,C26,0)</f>
        <v>10500</v>
      </c>
      <c r="E26" s="21"/>
      <c r="F26" s="20">
        <f>IF(F25=B26,C26,0)</f>
        <v>10500</v>
      </c>
      <c r="G26" s="21"/>
      <c r="H26" s="20">
        <f>IF(H25=B26,C26,0)</f>
        <v>10500</v>
      </c>
      <c r="I26" s="21"/>
      <c r="J26" s="20">
        <f>IF(J25=B26,C26,0)</f>
        <v>10500</v>
      </c>
      <c r="K26" s="22"/>
      <c r="L26" s="20">
        <f>IF(L25=B26,C26,0)</f>
        <v>10500</v>
      </c>
    </row>
    <row r="27" spans="2:13" x14ac:dyDescent="0.25">
      <c r="B27" s="18">
        <v>7</v>
      </c>
      <c r="C27" s="19">
        <f>SUM(C26*0.7)</f>
        <v>7349.9999999999991</v>
      </c>
      <c r="D27" s="20">
        <f>IF(D25=B27,C27,0)</f>
        <v>0</v>
      </c>
      <c r="E27" s="21"/>
      <c r="F27" s="20">
        <f>IF(F25=B27,C27,0)</f>
        <v>0</v>
      </c>
      <c r="G27" s="21"/>
      <c r="H27" s="20">
        <f>IF(H25=B27,C27,0)</f>
        <v>0</v>
      </c>
      <c r="I27" s="21"/>
      <c r="J27" s="20">
        <f>IF(J25=B27,C27,0)</f>
        <v>0</v>
      </c>
      <c r="K27" s="21"/>
      <c r="L27" s="20">
        <f>IF(L25=B27,C27,0)</f>
        <v>0</v>
      </c>
    </row>
    <row r="28" spans="2:13" x14ac:dyDescent="0.25">
      <c r="B28" s="18">
        <v>4</v>
      </c>
      <c r="C28" s="19">
        <f>SUM(C26*0.4)</f>
        <v>4200</v>
      </c>
      <c r="D28" s="20">
        <f>IF(D25=B28,C28,0)</f>
        <v>0</v>
      </c>
      <c r="E28" s="21"/>
      <c r="F28" s="20">
        <f>IF(F25=B28,C28,0)</f>
        <v>0</v>
      </c>
      <c r="G28" s="21"/>
      <c r="H28" s="20">
        <f>IF(H25=B28,C28,0)</f>
        <v>0</v>
      </c>
      <c r="I28" s="21"/>
      <c r="J28" s="20">
        <f>IF(J25=B28,C28,0)</f>
        <v>0</v>
      </c>
      <c r="K28" s="21"/>
      <c r="L28" s="20">
        <f>IF(L25=B28,C28,0)</f>
        <v>0</v>
      </c>
    </row>
    <row r="29" spans="2:13" x14ac:dyDescent="0.25">
      <c r="B29" s="18">
        <v>1</v>
      </c>
      <c r="C29" s="19">
        <f>SUM(C26*0.1)</f>
        <v>1050</v>
      </c>
      <c r="D29" s="20">
        <f>IF(D25=B29,C29,0)</f>
        <v>0</v>
      </c>
      <c r="E29" s="21"/>
      <c r="F29" s="20">
        <f>IF(F25=B29,C29,0)</f>
        <v>0</v>
      </c>
      <c r="G29" s="21"/>
      <c r="H29" s="20">
        <f>IF(H25=B29,C29,0)</f>
        <v>0</v>
      </c>
      <c r="I29" s="21"/>
      <c r="J29" s="20">
        <f>IF(J25=B29,C29,0)</f>
        <v>0</v>
      </c>
      <c r="K29" s="21"/>
      <c r="L29" s="20">
        <f>IF(L25=B29,C29,0)</f>
        <v>0</v>
      </c>
    </row>
    <row r="30" spans="2:13" x14ac:dyDescent="0.25">
      <c r="B30" s="23"/>
      <c r="C30" s="24"/>
      <c r="D30" s="25"/>
      <c r="E30" s="21"/>
      <c r="F30" s="25"/>
      <c r="G30" s="21"/>
      <c r="H30" s="25"/>
      <c r="I30" s="21"/>
      <c r="J30" s="25"/>
      <c r="K30" s="21"/>
      <c r="L30" s="25"/>
      <c r="M30" s="21"/>
    </row>
    <row r="31" spans="2:13" x14ac:dyDescent="0.25">
      <c r="B31" s="3" t="s">
        <v>24</v>
      </c>
      <c r="C31" s="16" t="s">
        <v>18</v>
      </c>
      <c r="D31" s="17">
        <v>10</v>
      </c>
      <c r="E31" s="21"/>
      <c r="F31" s="17">
        <v>10</v>
      </c>
      <c r="G31" s="21"/>
      <c r="H31" s="17">
        <v>10</v>
      </c>
      <c r="I31" s="21"/>
      <c r="J31" s="17">
        <v>10</v>
      </c>
      <c r="K31" s="21"/>
      <c r="L31" s="17">
        <v>10</v>
      </c>
    </row>
    <row r="32" spans="2:13" x14ac:dyDescent="0.25">
      <c r="B32" s="18">
        <v>10</v>
      </c>
      <c r="C32" s="19">
        <f>(C12*20%)</f>
        <v>7000</v>
      </c>
      <c r="D32" s="20">
        <f>IF(D31=B32,C32,0)</f>
        <v>7000</v>
      </c>
      <c r="E32" s="21"/>
      <c r="F32" s="20">
        <f>IF(F31=B32,C32,0)</f>
        <v>7000</v>
      </c>
      <c r="G32" s="21"/>
      <c r="H32" s="20">
        <f>IF(H31=B32,C32,0)</f>
        <v>7000</v>
      </c>
      <c r="I32" s="21"/>
      <c r="J32" s="20">
        <f>IF(J31=B32,C32,0)</f>
        <v>7000</v>
      </c>
      <c r="K32" s="21"/>
      <c r="L32" s="20">
        <f>IF(L31=B32,C32,0)</f>
        <v>7000</v>
      </c>
    </row>
    <row r="33" spans="2:12" x14ac:dyDescent="0.25">
      <c r="B33" s="18">
        <v>7</v>
      </c>
      <c r="C33" s="19">
        <f>SUM(C32*0.7)</f>
        <v>4900</v>
      </c>
      <c r="D33" s="20">
        <f>IF(D31=B33,C33,0)</f>
        <v>0</v>
      </c>
      <c r="E33" s="21"/>
      <c r="F33" s="20">
        <f>IF(F31=B33,C33,0)</f>
        <v>0</v>
      </c>
      <c r="G33" s="21"/>
      <c r="H33" s="20">
        <f>IF(H31=B33,C33,0)</f>
        <v>0</v>
      </c>
      <c r="I33" s="21"/>
      <c r="J33" s="20">
        <f>IF(J31=B33,C33,0)</f>
        <v>0</v>
      </c>
      <c r="K33" s="21"/>
      <c r="L33" s="20">
        <f>IF(L31=B33,C33,0)</f>
        <v>0</v>
      </c>
    </row>
    <row r="34" spans="2:12" x14ac:dyDescent="0.25">
      <c r="B34" s="18">
        <v>4</v>
      </c>
      <c r="C34" s="19">
        <f>SUM(C32*0.4)</f>
        <v>2800</v>
      </c>
      <c r="D34" s="20">
        <f>IF(D31=B34,C34,0)</f>
        <v>0</v>
      </c>
      <c r="E34" s="21"/>
      <c r="F34" s="20">
        <f>IF(F31=B34,C34,0)</f>
        <v>0</v>
      </c>
      <c r="G34" s="21"/>
      <c r="H34" s="20">
        <f>IF(H31=B34,C34,0)</f>
        <v>0</v>
      </c>
      <c r="I34" s="21"/>
      <c r="J34" s="20">
        <f>IF(J31=B34,C34,0)</f>
        <v>0</v>
      </c>
      <c r="K34" s="21"/>
      <c r="L34" s="20">
        <f>IF(L31=B34,C34,0)</f>
        <v>0</v>
      </c>
    </row>
    <row r="35" spans="2:12" x14ac:dyDescent="0.25">
      <c r="B35" s="18">
        <v>1</v>
      </c>
      <c r="C35" s="19">
        <f>SUM(C32*0.1)</f>
        <v>700</v>
      </c>
      <c r="D35" s="20">
        <f>IF(D31=B35,C35,0)</f>
        <v>0</v>
      </c>
      <c r="E35" s="21"/>
      <c r="F35" s="20">
        <f>IF(F31=B35,C35,0)</f>
        <v>0</v>
      </c>
      <c r="G35" s="21"/>
      <c r="H35" s="20">
        <f>IF(H31=B35,C35,0)</f>
        <v>0</v>
      </c>
      <c r="I35" s="21"/>
      <c r="J35" s="20">
        <f>IF(J31=B35,C35,0)</f>
        <v>0</v>
      </c>
      <c r="K35" s="21"/>
      <c r="L35" s="20">
        <f>IF(L31=B35,C35,0)</f>
        <v>0</v>
      </c>
    </row>
    <row r="36" spans="2:12" x14ac:dyDescent="0.25">
      <c r="B36" s="23"/>
      <c r="C36" s="24"/>
      <c r="D36" s="25"/>
      <c r="E36" s="21"/>
      <c r="F36" s="25"/>
      <c r="G36" s="21"/>
      <c r="H36" s="25"/>
      <c r="I36" s="21"/>
      <c r="J36" s="25"/>
      <c r="K36" s="21"/>
      <c r="L36" s="26"/>
    </row>
    <row r="37" spans="2:12" x14ac:dyDescent="0.25">
      <c r="B37" s="3" t="s">
        <v>25</v>
      </c>
      <c r="C37" s="16" t="s">
        <v>18</v>
      </c>
      <c r="D37" s="17">
        <v>10</v>
      </c>
      <c r="E37" s="21"/>
      <c r="F37" s="17">
        <v>10</v>
      </c>
      <c r="G37" s="21"/>
      <c r="H37" s="17">
        <v>10</v>
      </c>
      <c r="I37" s="21"/>
      <c r="J37" s="17">
        <v>10</v>
      </c>
      <c r="K37" s="21"/>
      <c r="L37" s="17">
        <v>10</v>
      </c>
    </row>
    <row r="38" spans="2:12" x14ac:dyDescent="0.25">
      <c r="B38" s="18">
        <v>10</v>
      </c>
      <c r="C38" s="19">
        <f>(C12*10%)</f>
        <v>3500</v>
      </c>
      <c r="D38" s="20">
        <f>IF(D37=B38,C38,0)</f>
        <v>3500</v>
      </c>
      <c r="E38" s="21"/>
      <c r="F38" s="20">
        <f>IF(F37=B38,C38,0)</f>
        <v>3500</v>
      </c>
      <c r="G38" s="21"/>
      <c r="H38" s="20">
        <f>IF(H37=B38,C38,0)</f>
        <v>3500</v>
      </c>
      <c r="I38" s="21"/>
      <c r="J38" s="20">
        <f>IF(J37=B38,C38,0)</f>
        <v>3500</v>
      </c>
      <c r="K38" s="21"/>
      <c r="L38" s="20">
        <f>IF(L37=B38,C38,0)</f>
        <v>3500</v>
      </c>
    </row>
    <row r="39" spans="2:12" x14ac:dyDescent="0.25">
      <c r="B39" s="18">
        <v>7</v>
      </c>
      <c r="C39" s="19">
        <f>SUM(C38*0.7)</f>
        <v>2450</v>
      </c>
      <c r="D39" s="20">
        <f>IF(D37=B39,C39,0)</f>
        <v>0</v>
      </c>
      <c r="E39" s="21"/>
      <c r="F39" s="20">
        <f>IF(F37=B39,C39,0)</f>
        <v>0</v>
      </c>
      <c r="G39" s="21"/>
      <c r="H39" s="20">
        <f>IF(H37=B39,C39,0)</f>
        <v>0</v>
      </c>
      <c r="I39" s="21"/>
      <c r="J39" s="20">
        <f>IF(J37=B39,C39,0)</f>
        <v>0</v>
      </c>
      <c r="K39" s="21"/>
      <c r="L39" s="20">
        <f>IF(L37=B39,C39,0)</f>
        <v>0</v>
      </c>
    </row>
    <row r="40" spans="2:12" x14ac:dyDescent="0.25">
      <c r="B40" s="18">
        <v>4</v>
      </c>
      <c r="C40" s="19">
        <f>SUM(C38*0.4)</f>
        <v>1400</v>
      </c>
      <c r="D40" s="20">
        <f>IF(D37=B40,C40,0)</f>
        <v>0</v>
      </c>
      <c r="E40" s="21"/>
      <c r="F40" s="20">
        <f>IF(F37=B40,C40,0)</f>
        <v>0</v>
      </c>
      <c r="G40" s="21"/>
      <c r="H40" s="20">
        <f>IF(H37=B40,C40,0)</f>
        <v>0</v>
      </c>
      <c r="I40" s="21"/>
      <c r="J40" s="20">
        <f>IF(J37=B40,C40,0)</f>
        <v>0</v>
      </c>
      <c r="K40" s="21"/>
      <c r="L40" s="20">
        <f>IF(L37=B40,C40,0)</f>
        <v>0</v>
      </c>
    </row>
    <row r="41" spans="2:12" x14ac:dyDescent="0.25">
      <c r="B41" s="18">
        <v>1</v>
      </c>
      <c r="C41" s="19">
        <f>SUM(C38*0.1)</f>
        <v>350</v>
      </c>
      <c r="D41" s="20">
        <f>IF(D37=B41,C41,0)</f>
        <v>0</v>
      </c>
      <c r="E41" s="21"/>
      <c r="F41" s="20">
        <f>IF(F37=B41,C41,0)</f>
        <v>0</v>
      </c>
      <c r="G41" s="21"/>
      <c r="H41" s="20">
        <f>IF(H37=B41,C41,0)</f>
        <v>0</v>
      </c>
      <c r="I41" s="21"/>
      <c r="J41" s="20">
        <f>IF(J37=B41,C41,0)</f>
        <v>0</v>
      </c>
      <c r="K41" s="21"/>
      <c r="L41" s="20">
        <f>IF(L37=B41,C41,0)</f>
        <v>0</v>
      </c>
    </row>
    <row r="42" spans="2:12" x14ac:dyDescent="0.25">
      <c r="B42" s="23"/>
      <c r="C42" s="24"/>
      <c r="D42" s="25"/>
      <c r="E42" s="21"/>
      <c r="F42" s="25"/>
      <c r="G42" s="21"/>
      <c r="H42" s="25"/>
      <c r="I42" s="21"/>
      <c r="J42" s="25"/>
      <c r="K42" s="21"/>
      <c r="L42" s="25"/>
    </row>
    <row r="43" spans="2:12" x14ac:dyDescent="0.25">
      <c r="B43" s="27" t="s">
        <v>26</v>
      </c>
      <c r="C43" s="16" t="s">
        <v>18</v>
      </c>
      <c r="D43" s="28">
        <v>4</v>
      </c>
      <c r="E43" s="21"/>
      <c r="F43" s="17">
        <v>4</v>
      </c>
      <c r="G43" s="21"/>
      <c r="H43" s="17">
        <v>4</v>
      </c>
      <c r="I43" s="21"/>
      <c r="J43" s="17">
        <v>4</v>
      </c>
      <c r="K43" s="21"/>
      <c r="L43" s="17">
        <v>4</v>
      </c>
    </row>
    <row r="44" spans="2:12" x14ac:dyDescent="0.25">
      <c r="B44" s="18">
        <v>10</v>
      </c>
      <c r="C44" s="19">
        <f>(C12*10%)</f>
        <v>3500</v>
      </c>
      <c r="D44" s="20">
        <f>IF(D43=B44,C44,0)</f>
        <v>0</v>
      </c>
      <c r="E44" s="21"/>
      <c r="F44" s="20">
        <f>IF(F43=B44,C44,0)</f>
        <v>0</v>
      </c>
      <c r="G44" s="21"/>
      <c r="H44" s="20">
        <f>IF(H43=B44,C44,0)</f>
        <v>0</v>
      </c>
      <c r="I44" s="21"/>
      <c r="J44" s="20">
        <f>IF(J43=B44,C44,0)</f>
        <v>0</v>
      </c>
      <c r="K44" s="21"/>
      <c r="L44" s="20">
        <f>IF(L43=B44,C44,0)</f>
        <v>0</v>
      </c>
    </row>
    <row r="45" spans="2:12" x14ac:dyDescent="0.25">
      <c r="B45" s="18">
        <v>7</v>
      </c>
      <c r="C45" s="19">
        <f>SUM(C44*0.7)</f>
        <v>2450</v>
      </c>
      <c r="D45" s="20">
        <f>IF(D43=B45,C45,0)</f>
        <v>0</v>
      </c>
      <c r="E45" s="21"/>
      <c r="F45" s="20">
        <f>IF(F43=B45,C45,0)</f>
        <v>0</v>
      </c>
      <c r="G45" s="21"/>
      <c r="H45" s="20">
        <f>IF(H43=B45,C45,0)</f>
        <v>0</v>
      </c>
      <c r="I45" s="21"/>
      <c r="J45" s="20">
        <f>IF(J43=B45,C45,0)</f>
        <v>0</v>
      </c>
      <c r="K45" s="21"/>
      <c r="L45" s="20">
        <f>IF(L43=B45,C45,0)</f>
        <v>0</v>
      </c>
    </row>
    <row r="46" spans="2:12" x14ac:dyDescent="0.25">
      <c r="B46" s="18">
        <v>4</v>
      </c>
      <c r="C46" s="19">
        <f>SUM(C44*0.4)</f>
        <v>1400</v>
      </c>
      <c r="D46" s="20">
        <f>IF(D43=B46,C46,0)</f>
        <v>1400</v>
      </c>
      <c r="E46" s="21"/>
      <c r="F46" s="20">
        <f>IF(F43=B46,C46,0)</f>
        <v>1400</v>
      </c>
      <c r="G46" s="21"/>
      <c r="H46" s="20">
        <f>IF(H43=B46,C46,0)</f>
        <v>1400</v>
      </c>
      <c r="I46" s="21"/>
      <c r="J46" s="20">
        <f>IF(J43=B46,C46,0)</f>
        <v>1400</v>
      </c>
      <c r="K46" s="21"/>
      <c r="L46" s="20">
        <f>IF(L43=B46,C46,0)</f>
        <v>1400</v>
      </c>
    </row>
    <row r="47" spans="2:12" x14ac:dyDescent="0.25">
      <c r="B47" s="18">
        <v>1</v>
      </c>
      <c r="C47" s="19">
        <f>SUM(C44*0.1)</f>
        <v>350</v>
      </c>
      <c r="D47" s="20">
        <f>IF(D43=B47,C47,0)</f>
        <v>0</v>
      </c>
      <c r="E47" s="21"/>
      <c r="F47" s="20">
        <f>IF(F43=B47,C47,0)</f>
        <v>0</v>
      </c>
      <c r="G47" s="21"/>
      <c r="H47" s="20">
        <f>IF(H43=B47,C47,0)</f>
        <v>0</v>
      </c>
      <c r="I47" s="21"/>
      <c r="J47" s="20">
        <f>IF(J43=B47,C47,0)</f>
        <v>0</v>
      </c>
      <c r="K47" s="21"/>
      <c r="L47" s="20">
        <f>IF(L43=B47,C47,0)</f>
        <v>0</v>
      </c>
    </row>
    <row r="48" spans="2:12" ht="14.4" thickBot="1" x14ac:dyDescent="0.3">
      <c r="B48" s="18"/>
      <c r="D48" s="29"/>
      <c r="F48" s="29"/>
      <c r="H48" s="29"/>
      <c r="J48" s="29"/>
      <c r="L48" s="29"/>
    </row>
    <row r="49" spans="2:17" ht="16.2" thickBot="1" x14ac:dyDescent="0.35">
      <c r="B49" s="30" t="s">
        <v>19</v>
      </c>
      <c r="C49" s="31"/>
      <c r="D49" s="32">
        <f>SUM(D23-D26-D27-D28-D29-D32-D33-D34-D35-D38-D39-D40-D41-D44-D46-D47)</f>
        <v>12600</v>
      </c>
      <c r="E49" s="9"/>
      <c r="F49" s="32">
        <f>SUM(F23-F26-F27-F28-F29-F32-F33-F34-F35-F38-F39-F40-F41-F44-F45-F46-F47)</f>
        <v>11600</v>
      </c>
      <c r="G49" s="33"/>
      <c r="H49" s="32">
        <f>SUM(H23-H26-H27-H28-H29-H32-H33-H34-H35-H38-H39-H40-H41-H44-H45-H46-I56-H47)</f>
        <v>10600</v>
      </c>
      <c r="I49" s="33"/>
      <c r="J49" s="32">
        <f>SUM(J23-J26-J27-J28-J29-J32-J33-J34-J35-J38-J39-J40-J41-J44-J45-J46-J47)</f>
        <v>9600</v>
      </c>
      <c r="K49" s="33"/>
      <c r="L49" s="34">
        <f>SUM(L23-L26-L27-L28-L29-L32-L33-L34-L35-L38-L39-L40-L41-L44-L45-L46-L47)</f>
        <v>8600</v>
      </c>
    </row>
    <row r="50" spans="2:17" x14ac:dyDescent="0.25">
      <c r="D50" s="9" t="str">
        <f>IF(AND(D49&lt;F49,D49&lt;H49,D49&lt;J49,D49&lt;L49),"WINNAAR","niet de winnaar")</f>
        <v>niet de winnaar</v>
      </c>
      <c r="E50" s="9"/>
      <c r="F50" s="9" t="str">
        <f>IF(AND(F49&lt;D49,F49&lt;H49,F49&lt;J49,F49&lt;L49),"WINNAAR","niet de winnaar")</f>
        <v>niet de winnaar</v>
      </c>
      <c r="G50" s="9"/>
      <c r="H50" s="9" t="str">
        <f>IF(AND(H49&lt;D49,H49&lt;F49,H49&lt;J49,H49&lt;L49),"WINNAAR","niet de winnaar")</f>
        <v>niet de winnaar</v>
      </c>
      <c r="I50" s="9"/>
      <c r="J50" s="9" t="str">
        <f>IF(AND(J49&lt;D49,J49&lt;F49,J49&lt;H49,J49&lt;L49),"WINNAAR","niet de winnaar")</f>
        <v>niet de winnaar</v>
      </c>
      <c r="K50" s="9"/>
      <c r="L50" s="9" t="str">
        <f>IF(AND(L49&lt;D49,L49&lt;F49,L49&lt;H49,L49&lt;J49),"WINNAAR","niet de winnaar")</f>
        <v>WINNAAR</v>
      </c>
    </row>
    <row r="51" spans="2:17" x14ac:dyDescent="0.25">
      <c r="D51" s="9"/>
      <c r="L51" s="9"/>
    </row>
    <row r="52" spans="2:17" x14ac:dyDescent="0.25">
      <c r="B52" s="5"/>
      <c r="D52" s="9"/>
      <c r="L52" s="9"/>
    </row>
    <row r="53" spans="2:17" x14ac:dyDescent="0.25">
      <c r="B53" s="35"/>
    </row>
    <row r="54" spans="2:17" x14ac:dyDescent="0.25">
      <c r="B54" s="35"/>
    </row>
    <row r="55" spans="2:17" x14ac:dyDescent="0.25">
      <c r="B55" s="35"/>
    </row>
    <row r="56" spans="2:17" x14ac:dyDescent="0.25">
      <c r="B56" s="35"/>
      <c r="D56" s="29"/>
    </row>
    <row r="57" spans="2:17" x14ac:dyDescent="0.25">
      <c r="B57" s="35"/>
    </row>
    <row r="58" spans="2:17" x14ac:dyDescent="0.25">
      <c r="B58" s="35"/>
    </row>
    <row r="59" spans="2:17" x14ac:dyDescent="0.25">
      <c r="B59" s="5"/>
      <c r="D59" s="35"/>
      <c r="E59" s="5"/>
      <c r="F59" s="5"/>
      <c r="G59" s="5"/>
      <c r="H59" s="5"/>
      <c r="I59" s="5"/>
      <c r="J59" s="5"/>
      <c r="K59" s="5"/>
      <c r="L59" s="5"/>
    </row>
    <row r="60" spans="2:17" x14ac:dyDescent="0.25">
      <c r="B60" s="5"/>
      <c r="C60" s="5"/>
      <c r="D60" s="36"/>
      <c r="E60" s="37"/>
      <c r="F60" s="37"/>
      <c r="G60" s="37"/>
      <c r="H60" s="5"/>
      <c r="I60" s="5"/>
      <c r="J60" s="5"/>
      <c r="K60" s="5"/>
      <c r="L60" s="5"/>
    </row>
    <row r="61" spans="2:17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2:17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2:17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2:17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2:17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2:17" x14ac:dyDescent="0.25">
      <c r="B66" s="5"/>
      <c r="C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O20" sqref="O20"/>
    </sheetView>
  </sheetViews>
  <sheetFormatPr defaultRowHeight="14.4" x14ac:dyDescent="0.3"/>
  <cols>
    <col min="4" max="4" width="8.88671875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2DE47A134284499B80E5B37AD53611" ma:contentTypeVersion="4" ma:contentTypeDescription="Een nieuw document maken." ma:contentTypeScope="" ma:versionID="54c7aafcec8602c30b416cbd44a751e8">
  <xsd:schema xmlns:xsd="http://www.w3.org/2001/XMLSchema" xmlns:xs="http://www.w3.org/2001/XMLSchema" xmlns:p="http://schemas.microsoft.com/office/2006/metadata/properties" xmlns:ns2="97369f73-428a-402a-9e29-40e51b74d667" xmlns:ns3="419bbadb-640b-42c2-87cc-64c3c40446a6" targetNamespace="http://schemas.microsoft.com/office/2006/metadata/properties" ma:root="true" ma:fieldsID="41f1a6eec345684230ccf8da52bb907b" ns2:_="" ns3:_="">
    <xsd:import namespace="97369f73-428a-402a-9e29-40e51b74d667"/>
    <xsd:import namespace="419bbadb-640b-42c2-87cc-64c3c40446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69f73-428a-402a-9e29-40e51b74d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bbadb-640b-42c2-87cc-64c3c40446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66DB2E-6D09-4FF9-99D3-497821AB8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69f73-428a-402a-9e29-40e51b74d667"/>
    <ds:schemaRef ds:uri="419bbadb-640b-42c2-87cc-64c3c40446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ABE546-FD7F-44C8-A55E-68B15D676933}">
  <ds:schemaRefs>
    <ds:schemaRef ds:uri="http://purl.org/dc/terms/"/>
    <ds:schemaRef ds:uri="97369f73-428a-402a-9e29-40e51b74d667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19bbadb-640b-42c2-87cc-64c3c40446a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836031-0EC9-4BFB-A115-DD52461076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 Beoordelingsmodel, BIJLAGE C</vt:lpstr>
      <vt:lpstr>Blad1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Brands, Jos</dc:creator>
  <cp:keywords/>
  <dc:description/>
  <cp:lastModifiedBy>Jos Brands</cp:lastModifiedBy>
  <cp:revision/>
  <dcterms:created xsi:type="dcterms:W3CDTF">2017-03-09T07:43:52Z</dcterms:created>
  <dcterms:modified xsi:type="dcterms:W3CDTF">2021-04-14T10:04:10Z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0x010100C02DE47A134284499B80E5B37AD53611</vt:lpwstr>
  </property>
</Properties>
</file>