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slicers/slicer1.xml" ContentType="application/vnd.ms-excel.slicer+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slicers/slicer2.xml" ContentType="application/vnd.ms-excel.slicer+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docs.live.net/1b81a8af6d2aa2c5/Bureaublad/Gerver advies/Veiligheidsregio/Aanbesteding def/"/>
    </mc:Choice>
  </mc:AlternateContent>
  <xr:revisionPtr revIDLastSave="0" documentId="8_{4D0DE464-0F55-4165-BADC-69914DAC6D54}" xr6:coauthVersionLast="47" xr6:coauthVersionMax="47" xr10:uidLastSave="{00000000-0000-0000-0000-000000000000}"/>
  <bookViews>
    <workbookView xWindow="-110" yWindow="-110" windowWidth="19420" windowHeight="10420" tabRatio="873" xr2:uid="{54884002-FF0E-4F5E-8E19-25256828AF40}"/>
  </bookViews>
  <sheets>
    <sheet name="Overview" sheetId="1" r:id="rId1"/>
    <sheet name="2a. Invul Achteropbouw FL" sheetId="10" r:id="rId2"/>
    <sheet name="2b Invul Overig Achteropbouw FL" sheetId="11" r:id="rId3"/>
    <sheet name="2a. Invul Achteropbouw GV" sheetId="13" r:id="rId4"/>
    <sheet name="2b Invul Overig Achteropbouw GV" sheetId="14" r:id="rId5"/>
  </sheets>
  <definedNames>
    <definedName name="Slicer_Merk_Type1">#N/A</definedName>
    <definedName name="Slicer_Merk_Type11">#N/A</definedName>
    <definedName name="Slicer_Soort_chassis1">#N/A</definedName>
    <definedName name="Slicer_Soort_chassis11">#N/A</definedName>
  </definedNames>
  <calcPr calcId="191029" concurrentCalc="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4:slicerCache r:id="rId9"/>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1" l="1"/>
  <c r="D8" i="11"/>
  <c r="D9" i="11"/>
  <c r="D10" i="11"/>
  <c r="C20" i="11"/>
  <c r="E17" i="1"/>
  <c r="K28" i="13"/>
  <c r="K41" i="13"/>
  <c r="E14" i="1"/>
  <c r="D17" i="1"/>
  <c r="K25" i="13"/>
  <c r="K17" i="13"/>
  <c r="D14" i="1"/>
  <c r="D9" i="14"/>
  <c r="D7" i="14"/>
  <c r="D8" i="14"/>
  <c r="D10" i="14"/>
  <c r="C20" i="14"/>
  <c r="E18" i="1"/>
  <c r="E19" i="1"/>
  <c r="K9" i="10"/>
  <c r="K42" i="10"/>
  <c r="K36" i="10"/>
  <c r="K37" i="10"/>
  <c r="K47" i="10"/>
  <c r="E13" i="1"/>
  <c r="E15" i="1"/>
  <c r="K40" i="13"/>
  <c r="K39" i="13"/>
  <c r="K38" i="13"/>
  <c r="K37" i="13"/>
  <c r="K36" i="13"/>
  <c r="K35" i="13"/>
  <c r="K34" i="13"/>
  <c r="K33" i="13"/>
  <c r="K32" i="13"/>
  <c r="K31" i="13"/>
  <c r="K30" i="13"/>
  <c r="K29" i="13"/>
  <c r="K27" i="13"/>
  <c r="K26" i="13"/>
  <c r="K24" i="13"/>
  <c r="K23" i="13"/>
  <c r="K22" i="13"/>
  <c r="K21" i="13"/>
  <c r="K20" i="13"/>
  <c r="K19" i="13"/>
  <c r="K18" i="13"/>
  <c r="K16" i="13"/>
  <c r="K15" i="13"/>
  <c r="K14" i="13"/>
  <c r="K13" i="13"/>
  <c r="D18" i="1"/>
  <c r="K46" i="10"/>
  <c r="K45" i="10"/>
  <c r="K44" i="10"/>
  <c r="K43" i="10"/>
  <c r="K41" i="10"/>
  <c r="K40" i="10"/>
  <c r="K39" i="10"/>
  <c r="K38"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D13" i="1"/>
</calcChain>
</file>

<file path=xl/sharedStrings.xml><?xml version="1.0" encoding="utf-8"?>
<sst xmlns="http://schemas.openxmlformats.org/spreadsheetml/2006/main" count="445" uniqueCount="205">
  <si>
    <t>Flevoland</t>
  </si>
  <si>
    <t>2a. Achteropbouw</t>
  </si>
  <si>
    <t>2b. Overig Achteropbouw</t>
  </si>
  <si>
    <t>Invulbladen</t>
  </si>
  <si>
    <t>Totaal</t>
  </si>
  <si>
    <t>nnb</t>
  </si>
  <si>
    <t>Tankautospuit (TAS)</t>
  </si>
  <si>
    <t>Mercedes Atego 1325 F</t>
  </si>
  <si>
    <t>25-4131</t>
  </si>
  <si>
    <t>93BLS9</t>
  </si>
  <si>
    <t>25-4132</t>
  </si>
  <si>
    <t>94BLS9</t>
  </si>
  <si>
    <t>25-4133</t>
  </si>
  <si>
    <t>92BLS9</t>
  </si>
  <si>
    <t>25-4134</t>
  </si>
  <si>
    <t>91BLS9</t>
  </si>
  <si>
    <t>25-5131</t>
  </si>
  <si>
    <t>96BLS9</t>
  </si>
  <si>
    <t>25-5132</t>
  </si>
  <si>
    <t>95BLS9</t>
  </si>
  <si>
    <t>25 - 8184</t>
  </si>
  <si>
    <t>Haakarmvoertuig (HAV)</t>
  </si>
  <si>
    <t>95BKF9</t>
  </si>
  <si>
    <t>ANTOS</t>
  </si>
  <si>
    <t>25 - 8284</t>
  </si>
  <si>
    <t>74BKF9</t>
  </si>
  <si>
    <t>25-8584</t>
  </si>
  <si>
    <t>51BKF1</t>
  </si>
  <si>
    <t>25-6133</t>
  </si>
  <si>
    <t>91BDK3</t>
  </si>
  <si>
    <t>TGM 15.250 4X2 BL</t>
  </si>
  <si>
    <t>25-6136</t>
  </si>
  <si>
    <t>93BDK3</t>
  </si>
  <si>
    <t>25-6131</t>
  </si>
  <si>
    <t>95BDK3</t>
  </si>
  <si>
    <t>25-6531</t>
  </si>
  <si>
    <t>97BDK3</t>
  </si>
  <si>
    <t>25-4531</t>
  </si>
  <si>
    <t>38BDJ2</t>
  </si>
  <si>
    <t>25-5531</t>
  </si>
  <si>
    <t>34BDJ2</t>
  </si>
  <si>
    <t>25-5534</t>
  </si>
  <si>
    <t>36BDJ2</t>
  </si>
  <si>
    <t>25-5533</t>
  </si>
  <si>
    <t>37BDJ2</t>
  </si>
  <si>
    <t>25-8132</t>
  </si>
  <si>
    <t>63BDH5</t>
  </si>
  <si>
    <t>25-6137</t>
  </si>
  <si>
    <t>82BDH3</t>
  </si>
  <si>
    <t>25-6132</t>
  </si>
  <si>
    <t>81BDH3</t>
  </si>
  <si>
    <t>25-6532</t>
  </si>
  <si>
    <t>41BDG3</t>
  </si>
  <si>
    <t>25-8062</t>
  </si>
  <si>
    <t>Schuimblusvoertuig (SB)</t>
  </si>
  <si>
    <t>58BBZ4</t>
  </si>
  <si>
    <t>TGS</t>
  </si>
  <si>
    <t>25-8484</t>
  </si>
  <si>
    <t>BXPL66</t>
  </si>
  <si>
    <t>FE 62R</t>
  </si>
  <si>
    <t>25-8084</t>
  </si>
  <si>
    <t>BZHS04</t>
  </si>
  <si>
    <t>FM 330 6X4</t>
  </si>
  <si>
    <t>Wordt uitgefaseerd bij vervanging tussen '23 en '25</t>
  </si>
  <si>
    <t>25-6135</t>
  </si>
  <si>
    <t>BVPB74</t>
  </si>
  <si>
    <t>ATEGO 1326 F</t>
  </si>
  <si>
    <t>25-5134</t>
  </si>
  <si>
    <t>BXGJ40</t>
  </si>
  <si>
    <t>FE S 4X2R</t>
  </si>
  <si>
    <t>25-5133</t>
  </si>
  <si>
    <t>BXGJ39</t>
  </si>
  <si>
    <t>25-8131</t>
  </si>
  <si>
    <t>BVJN63</t>
  </si>
  <si>
    <t>TGM 15.280 4X2 BL</t>
  </si>
  <si>
    <t>25-6134</t>
  </si>
  <si>
    <t>BPNF71</t>
  </si>
  <si>
    <t>976.06</t>
  </si>
  <si>
    <t>25-5532</t>
  </si>
  <si>
    <t>BXBG89</t>
  </si>
  <si>
    <t>TGM 15.280 4X2 LL</t>
  </si>
  <si>
    <t>25-4532</t>
  </si>
  <si>
    <t>BXBG90</t>
  </si>
  <si>
    <t>25-4135</t>
  </si>
  <si>
    <t>BVJN08</t>
  </si>
  <si>
    <t>Opmerkingen</t>
  </si>
  <si>
    <t>Soort chassis</t>
  </si>
  <si>
    <t>Bouwjaar</t>
  </si>
  <si>
    <t>Kenteken</t>
  </si>
  <si>
    <t>Merk/Type</t>
  </si>
  <si>
    <t>Onderwerpen</t>
  </si>
  <si>
    <t>Prijzen</t>
  </si>
  <si>
    <t>Roep nummer</t>
  </si>
  <si>
    <t>Merk Opbouw componenten</t>
  </si>
  <si>
    <t>Kosten onderhoud opbouw per jaar  (incl. eventueel pomponderhoud)</t>
  </si>
  <si>
    <t>Kosten AmTek keuring opbouw (incl. pompcapaciteitstest)</t>
  </si>
  <si>
    <t>Kosten onderhoud kraan / haakarm / lier per jaar (incl. olie meten en filtreren)</t>
  </si>
  <si>
    <t>Totaalkosten per voertuig voor APK, onderhoud en keuring</t>
  </si>
  <si>
    <t>DRV / Godiva</t>
  </si>
  <si>
    <t>Touw / Godiva</t>
  </si>
  <si>
    <t>Volvo / Ziegler</t>
  </si>
  <si>
    <t>Afzetsysteemkeuring</t>
  </si>
  <si>
    <t>Gemco / Rosenbauer</t>
  </si>
  <si>
    <t>DRV / Johstadt / One Seven</t>
  </si>
  <si>
    <t>Afzetsysteemkeuring &amp; Kraan (op losse haakarmbak)</t>
  </si>
  <si>
    <t>ATEGO</t>
  </si>
  <si>
    <t>Rosenbauer met drukluchtschuimsysteem</t>
  </si>
  <si>
    <t>Wordt geleverd 2022, identiek aan kenteken 93-BLS-9</t>
  </si>
  <si>
    <t>Kosten haal en breng service voertuig van en naar locatie</t>
  </si>
  <si>
    <t xml:space="preserve">Kosten uitvoeren van de capaciteitstest </t>
  </si>
  <si>
    <t xml:space="preserve">Kosten preventief onderhoudsbeurt aan de pomp </t>
  </si>
  <si>
    <t xml:space="preserve">Kosten preventief onderhoud achteropbouw </t>
  </si>
  <si>
    <t>Kosten vervangen van de ontluchtingspomp van een Godiva Pomp</t>
  </si>
  <si>
    <t>Waarde</t>
  </si>
  <si>
    <t>Status</t>
  </si>
  <si>
    <t>Totaalprijs*</t>
  </si>
  <si>
    <t>Uurtarief voor reparatie en onderhoudswerkzaamheden in het weekend*</t>
  </si>
  <si>
    <t>Uurtarief voor reparatie en onderhoudswerkzaamheden van maandag t/m vrijdag tussen 8:00 en 17:00 uur*</t>
  </si>
  <si>
    <t>Voorrijkosten vasttarief per dag, één (1) persoon van maandag t/m vrijdag tussen 8:00 en 17:00 uur*</t>
  </si>
  <si>
    <t>Voorrijkosten vasttarief per dag voor het weekend*</t>
  </si>
  <si>
    <t>Kosten onderhoud opbouw  (incl. eventueel pomponderhoud) per jaar</t>
  </si>
  <si>
    <t>Kosten AmTek keuring opbouw incl. pompcapaciteitstest</t>
  </si>
  <si>
    <t>MAN TGL</t>
  </si>
  <si>
    <t>85-BPX-4</t>
  </si>
  <si>
    <t>Bakwagen logistiek</t>
  </si>
  <si>
    <t>14 - 7085</t>
  </si>
  <si>
    <t>Laadklep keuring (hollandia)</t>
  </si>
  <si>
    <t>86-BPX-4</t>
  </si>
  <si>
    <t>14 - 7086</t>
  </si>
  <si>
    <t>87-BPX-4</t>
  </si>
  <si>
    <t>14 - 7088</t>
  </si>
  <si>
    <t>Volvo FM</t>
  </si>
  <si>
    <t>BX-ZF-92</t>
  </si>
  <si>
    <t>Haakarm chassis</t>
  </si>
  <si>
    <t>14 - 7182</t>
  </si>
  <si>
    <t>BZ-LF-66</t>
  </si>
  <si>
    <t>Haakarm chassis met kraan</t>
  </si>
  <si>
    <t>14 - 7183</t>
  </si>
  <si>
    <t>Afzetsysteemkeuring &amp; Kraan</t>
  </si>
  <si>
    <t>BX-XF-86</t>
  </si>
  <si>
    <t>14 - 7181</t>
  </si>
  <si>
    <t>BX-VS-82</t>
  </si>
  <si>
    <t>14 - 7184</t>
  </si>
  <si>
    <t>Mercedes sprinter</t>
  </si>
  <si>
    <t>71-BDN-3</t>
  </si>
  <si>
    <t>Waterongevallen voertuig</t>
  </si>
  <si>
    <t>Visser Leeuwarden</t>
  </si>
  <si>
    <t>BS-SX-86</t>
  </si>
  <si>
    <t>Tankautospuit</t>
  </si>
  <si>
    <t>BN-GV-71</t>
  </si>
  <si>
    <t>Mucar / Godiva</t>
  </si>
  <si>
    <t>MAN TGL 12.240</t>
  </si>
  <si>
    <t>BX-DJ-16</t>
  </si>
  <si>
    <t>MAN TGM 4x2</t>
  </si>
  <si>
    <t>83-BDH-3</t>
  </si>
  <si>
    <t>38-BDG-3</t>
  </si>
  <si>
    <t>Mercedes 1326 F</t>
  </si>
  <si>
    <t>BX-PX-43</t>
  </si>
  <si>
    <t>Mercedes Atego 1326 F</t>
  </si>
  <si>
    <t>02-BJH-1</t>
  </si>
  <si>
    <t>Rosenbauer</t>
  </si>
  <si>
    <t>BR-XF-15</t>
  </si>
  <si>
    <t>BV-ZZ-63</t>
  </si>
  <si>
    <t>37-BDG-3</t>
  </si>
  <si>
    <t>Iveco 65 C 18</t>
  </si>
  <si>
    <t>BV-JX-09</t>
  </si>
  <si>
    <t>BMT - One Seven</t>
  </si>
  <si>
    <t>BR-PB-16</t>
  </si>
  <si>
    <t>MAN TGM 4x4</t>
  </si>
  <si>
    <t>62-BDH-5</t>
  </si>
  <si>
    <t>74-BGF-1</t>
  </si>
  <si>
    <t>BX-GT-91</t>
  </si>
  <si>
    <t>Mercedes Atego 1528 F</t>
  </si>
  <si>
    <t>BR-PJ-10</t>
  </si>
  <si>
    <t>BL-ZZ-99</t>
  </si>
  <si>
    <t>64-BDH-5</t>
  </si>
  <si>
    <t>BP-XV-71</t>
  </si>
  <si>
    <t>65-BDH-5</t>
  </si>
  <si>
    <t>Gebied</t>
  </si>
  <si>
    <t>Perceel 2 - Achteropbouw</t>
  </si>
  <si>
    <r>
      <t xml:space="preserve">Flevoland - </t>
    </r>
    <r>
      <rPr>
        <sz val="16"/>
        <color theme="1"/>
        <rFont val="Calibri"/>
        <family val="2"/>
        <scheme val="minor"/>
      </rPr>
      <t>Perceel 2a. Achteropbouw</t>
    </r>
  </si>
  <si>
    <r>
      <t xml:space="preserve">Flevoland - </t>
    </r>
    <r>
      <rPr>
        <sz val="16"/>
        <color theme="1"/>
        <rFont val="Calibri"/>
        <family val="2"/>
        <scheme val="minor"/>
      </rPr>
      <t>Perceel 2b. Overig Achteropbouw</t>
    </r>
  </si>
  <si>
    <t>Gooi &amp; Vechtstreek</t>
  </si>
  <si>
    <r>
      <t xml:space="preserve">Gooi &amp; Vechtstreek - </t>
    </r>
    <r>
      <rPr>
        <sz val="16"/>
        <color theme="1"/>
        <rFont val="Calibri"/>
        <family val="2"/>
        <scheme val="minor"/>
      </rPr>
      <t>Perceel 2a. Achteropbouw</t>
    </r>
  </si>
  <si>
    <r>
      <t>Gooi &amp; Vechtstreek -</t>
    </r>
    <r>
      <rPr>
        <sz val="16"/>
        <color theme="1"/>
        <rFont val="Calibri"/>
        <family val="2"/>
        <scheme val="minor"/>
      </rPr>
      <t xml:space="preserve"> Perceel 2b. Overig Achteropbouw</t>
    </r>
  </si>
  <si>
    <t xml:space="preserve">Alle bedragen dienen in euro's exclusief BTW te zijn en moeten worden afgerond tot twee cijfers achter de komma. </t>
  </si>
  <si>
    <t>U dient het prijzenblad volledig in te vullen, vul alleen de groen gemarkeerde cellen in.</t>
  </si>
  <si>
    <t>De tarieven die worden ingevuld in de groene cellen bedragen de tarieven waartegen de opdracht uitgevoerd dient te worden.</t>
  </si>
  <si>
    <t>Statutaire naam Inschrijver (combinant)</t>
  </si>
  <si>
    <t>Naam ondertekenaar</t>
  </si>
  <si>
    <t>Functie ondertekenaar</t>
  </si>
  <si>
    <t>Datum</t>
  </si>
  <si>
    <t>Handtekening</t>
  </si>
  <si>
    <t>Onderstaande velden dienen allen ingevuld te worden</t>
  </si>
  <si>
    <t>De totale jaarlijkse kosten in de gele cellen (E15 en E19) worden gebruikt in de beoordeling van de inschrijfprijs.</t>
  </si>
  <si>
    <t>Kosten vervangen formtex slang inclusief persen van koppelingen</t>
  </si>
  <si>
    <t>Hose FORMTEX 38mm 3 60,00M conn. G1 1/2" Storz C, 16 bar</t>
  </si>
  <si>
    <t>Kosten vervangen van pneumatische FireCo lichtmast (exclusief schijnwerpers en draaiwiel)</t>
  </si>
  <si>
    <t>Lichtmast CS.3435. TD</t>
  </si>
  <si>
    <t>Kosten vervangen Hoge druk slang inclusief persen van koppelingen</t>
  </si>
  <si>
    <t>HD Haspelslang DN20 90m.M/F:3/4" recht</t>
  </si>
  <si>
    <t>Piston Primer kit sp013</t>
  </si>
  <si>
    <t>Kosten vervangen V-Riem dynawatt dynamo</t>
  </si>
  <si>
    <t xml:space="preserve">V-RIEM 2XAVX13X1200HD </t>
  </si>
  <si>
    <t>Opmerking merk/type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</si>
</sst>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6" x14ac:knownFonts="1">
    <font>
      <sz val="11"/>
      <color theme="1"/>
      <name val="Calibri"/>
      <family val="2"/>
      <scheme val="minor"/>
    </font>
    <font>
      <b/>
      <sz val="11"/>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6"/>
      <color theme="1"/>
      <name val="Calibri"/>
      <family val="2"/>
      <scheme val="minor"/>
    </font>
    <font>
      <sz val="9"/>
      <color theme="1"/>
      <name val="Calibri"/>
      <family val="2"/>
      <scheme val="minor"/>
    </font>
    <font>
      <sz val="9"/>
      <color indexed="1"/>
      <name val="Arial"/>
      <family val="2"/>
    </font>
    <font>
      <sz val="8"/>
      <color indexed="11"/>
      <name val="Arial"/>
      <family val="2"/>
    </font>
    <font>
      <b/>
      <sz val="12"/>
      <color theme="1"/>
      <name val="Calibri"/>
      <family val="2"/>
      <scheme val="minor"/>
    </font>
    <font>
      <sz val="16"/>
      <color theme="1"/>
      <name val="Calibri"/>
      <family val="2"/>
      <scheme val="minor"/>
    </font>
    <font>
      <sz val="10"/>
      <name val="Arial"/>
      <family val="2"/>
    </font>
    <font>
      <i/>
      <sz val="10"/>
      <color theme="1"/>
      <name val="Calibri"/>
      <family val="2"/>
      <scheme val="minor"/>
    </font>
    <font>
      <i/>
      <sz val="11"/>
      <color theme="1"/>
      <name val="Calibri"/>
      <family val="2"/>
      <scheme val="minor"/>
    </font>
    <font>
      <b/>
      <i/>
      <sz val="11"/>
      <color theme="1"/>
      <name val="Calibri"/>
      <family val="2"/>
      <scheme val="minor"/>
    </font>
    <font>
      <b/>
      <i/>
      <sz val="10"/>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8FB3D6"/>
        <bgColor indexed="64"/>
      </patternFill>
    </fill>
    <fill>
      <patternFill patternType="solid">
        <fgColor rgb="FFEBEBEB"/>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2" fillId="0" borderId="0"/>
    <xf numFmtId="0" fontId="7" fillId="3" borderId="5">
      <alignment horizontal="left" vertical="center"/>
    </xf>
    <xf numFmtId="0" fontId="8" fillId="0" borderId="0">
      <alignment vertical="center"/>
    </xf>
    <xf numFmtId="0" fontId="8" fillId="4" borderId="0">
      <alignment vertical="center"/>
    </xf>
    <xf numFmtId="0" fontId="11" fillId="0" borderId="0" applyNumberFormat="0" applyFill="0" applyBorder="0" applyAlignment="0" applyProtection="0">
      <alignment vertical="top" wrapText="1"/>
    </xf>
  </cellStyleXfs>
  <cellXfs count="128">
    <xf numFmtId="0" fontId="0" fillId="0" borderId="0" xfId="0"/>
    <xf numFmtId="0" fontId="2" fillId="0" borderId="0" xfId="1"/>
    <xf numFmtId="0" fontId="4" fillId="0" borderId="0" xfId="1" applyFont="1"/>
    <xf numFmtId="0" fontId="4" fillId="0" borderId="0" xfId="1" applyFont="1" applyAlignment="1">
      <alignment horizontal="left" vertical="top" wrapText="1"/>
    </xf>
    <xf numFmtId="0" fontId="2" fillId="0" borderId="0" xfId="1" applyAlignment="1">
      <alignment wrapText="1"/>
    </xf>
    <xf numFmtId="0" fontId="4" fillId="0" borderId="0" xfId="1" applyFont="1" applyAlignment="1">
      <alignment horizontal="left" vertical="top"/>
    </xf>
    <xf numFmtId="0" fontId="6" fillId="0" borderId="0" xfId="1" applyFont="1" applyAlignment="1">
      <alignment horizontal="left" vertical="top"/>
    </xf>
    <xf numFmtId="0" fontId="4" fillId="0" borderId="0" xfId="1" applyFont="1"/>
    <xf numFmtId="164" fontId="4" fillId="0" borderId="0" xfId="1" applyNumberFormat="1" applyFont="1" applyAlignment="1">
      <alignment horizontal="center" vertical="center"/>
    </xf>
    <xf numFmtId="0" fontId="4" fillId="0" borderId="0" xfId="1" applyFont="1" applyAlignment="1">
      <alignment wrapText="1"/>
    </xf>
    <xf numFmtId="0" fontId="4" fillId="0" borderId="0" xfId="0" applyFont="1"/>
    <xf numFmtId="0" fontId="4" fillId="0" borderId="0" xfId="0" applyNumberFormat="1" applyFont="1" applyFill="1" applyBorder="1" applyAlignment="1" applyProtection="1"/>
    <xf numFmtId="164" fontId="4" fillId="0" borderId="0" xfId="0" applyNumberFormat="1" applyFont="1" applyFill="1" applyBorder="1" applyAlignment="1" applyProtection="1">
      <alignment horizontal="center" vertical="center"/>
    </xf>
    <xf numFmtId="0" fontId="9" fillId="0" borderId="0" xfId="0" applyFont="1"/>
    <xf numFmtId="0" fontId="3" fillId="0" borderId="0" xfId="0" applyFont="1" applyAlignment="1">
      <alignment vertical="top" wrapText="1"/>
    </xf>
    <xf numFmtId="0" fontId="0" fillId="0" borderId="0" xfId="0" applyAlignment="1">
      <alignment vertical="top"/>
    </xf>
    <xf numFmtId="0" fontId="4" fillId="0" borderId="0" xfId="0" applyFont="1" applyAlignment="1">
      <alignment horizontal="left"/>
    </xf>
    <xf numFmtId="0" fontId="6" fillId="0" borderId="0" xfId="0" applyFont="1" applyAlignment="1">
      <alignment horizontal="left"/>
    </xf>
    <xf numFmtId="164"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wrapText="1"/>
    </xf>
    <xf numFmtId="0" fontId="5" fillId="0" borderId="0" xfId="1" applyFont="1" applyFill="1" applyBorder="1" applyAlignment="1"/>
    <xf numFmtId="0" fontId="5" fillId="0" borderId="0" xfId="0" applyFont="1" applyFill="1" applyBorder="1" applyAlignment="1"/>
    <xf numFmtId="164" fontId="4" fillId="0" borderId="1" xfId="0" applyNumberFormat="1" applyFont="1" applyBorder="1" applyAlignment="1">
      <alignment horizontal="center" vertical="center"/>
    </xf>
    <xf numFmtId="0" fontId="4" fillId="0" borderId="0" xfId="0" applyNumberFormat="1" applyFont="1" applyFill="1" applyBorder="1" applyAlignment="1" applyProtection="1">
      <alignment horizontal="left" vertical="top"/>
    </xf>
    <xf numFmtId="0" fontId="6" fillId="0" borderId="0" xfId="0" applyNumberFormat="1" applyFont="1" applyFill="1" applyBorder="1" applyAlignment="1" applyProtection="1">
      <alignment horizontal="left" vertical="top"/>
    </xf>
    <xf numFmtId="164" fontId="4" fillId="0" borderId="1" xfId="0" applyNumberFormat="1" applyFont="1" applyFill="1" applyBorder="1" applyAlignment="1" applyProtection="1">
      <alignment horizontal="center" vertical="center"/>
    </xf>
    <xf numFmtId="0" fontId="11" fillId="8" borderId="6" xfId="5" applyFill="1" applyBorder="1" applyAlignment="1" applyProtection="1">
      <alignment horizontal="left" vertical="top"/>
    </xf>
    <xf numFmtId="0" fontId="0" fillId="8" borderId="7" xfId="0" applyFill="1" applyBorder="1"/>
    <xf numFmtId="0" fontId="0" fillId="8" borderId="7" xfId="0" applyFill="1" applyBorder="1" applyAlignment="1">
      <alignment vertical="top"/>
    </xf>
    <xf numFmtId="0" fontId="11" fillId="8" borderId="8" xfId="5" applyNumberFormat="1" applyFill="1" applyBorder="1" applyAlignment="1" applyProtection="1">
      <alignment vertical="top"/>
    </xf>
    <xf numFmtId="0" fontId="11" fillId="8" borderId="9" xfId="5" applyFill="1" applyBorder="1" applyAlignment="1" applyProtection="1">
      <alignment horizontal="left" vertical="top"/>
    </xf>
    <xf numFmtId="0" fontId="11" fillId="8" borderId="10" xfId="5" applyNumberFormat="1" applyFill="1" applyBorder="1" applyAlignment="1" applyProtection="1">
      <alignment vertical="top"/>
    </xf>
    <xf numFmtId="0" fontId="11" fillId="8" borderId="11" xfId="5" applyNumberFormat="1" applyFill="1" applyBorder="1" applyAlignment="1" applyProtection="1">
      <alignment vertical="top"/>
    </xf>
    <xf numFmtId="0" fontId="11" fillId="8" borderId="12" xfId="5" applyNumberFormat="1" applyFill="1" applyBorder="1" applyAlignment="1" applyProtection="1">
      <alignment vertical="top"/>
    </xf>
    <xf numFmtId="0" fontId="11" fillId="8" borderId="13" xfId="5" applyNumberFormat="1" applyFill="1" applyBorder="1" applyAlignment="1" applyProtection="1">
      <alignment vertical="top"/>
    </xf>
    <xf numFmtId="0" fontId="11" fillId="0" borderId="0" xfId="5" applyNumberFormat="1" applyFill="1" applyBorder="1" applyAlignment="1" applyProtection="1">
      <alignment vertical="top"/>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5" fillId="0" borderId="0" xfId="0" applyFont="1" applyFill="1" applyBorder="1" applyAlignment="1">
      <alignment horizontal="center"/>
    </xf>
    <xf numFmtId="0" fontId="0" fillId="8" borderId="0" xfId="0" applyFill="1" applyBorder="1"/>
    <xf numFmtId="0" fontId="0" fillId="8" borderId="0" xfId="0" applyFill="1" applyBorder="1" applyAlignment="1">
      <alignment vertical="top"/>
    </xf>
    <xf numFmtId="0" fontId="0" fillId="0" borderId="0" xfId="0" applyBorder="1"/>
    <xf numFmtId="0" fontId="9" fillId="0" borderId="9" xfId="0" applyFont="1" applyBorder="1"/>
    <xf numFmtId="0" fontId="2" fillId="6" borderId="0" xfId="0" applyFont="1" applyFill="1" applyBorder="1"/>
    <xf numFmtId="0" fontId="9" fillId="0" borderId="10" xfId="0" applyFont="1" applyBorder="1"/>
    <xf numFmtId="0" fontId="1" fillId="0" borderId="0" xfId="0" applyFont="1" applyBorder="1"/>
    <xf numFmtId="0" fontId="0" fillId="0" borderId="0" xfId="0" applyBorder="1" applyAlignment="1">
      <alignment horizontal="center" vertical="center"/>
    </xf>
    <xf numFmtId="164" fontId="0" fillId="0" borderId="0" xfId="0" applyNumberFormat="1" applyFont="1" applyBorder="1" applyAlignment="1">
      <alignment horizontal="center" vertical="center"/>
    </xf>
    <xf numFmtId="0" fontId="1" fillId="0" borderId="0" xfId="0" applyFont="1" applyBorder="1" applyAlignment="1">
      <alignment horizontal="center" vertical="center"/>
    </xf>
    <xf numFmtId="164" fontId="1" fillId="2" borderId="0" xfId="0" applyNumberFormat="1" applyFont="1" applyFill="1" applyBorder="1" applyAlignment="1">
      <alignment horizontal="center" vertical="center"/>
    </xf>
    <xf numFmtId="0" fontId="0" fillId="0" borderId="11" xfId="0" applyBorder="1"/>
    <xf numFmtId="0" fontId="0" fillId="0" borderId="12" xfId="0" applyBorder="1"/>
    <xf numFmtId="0" fontId="0" fillId="0" borderId="13" xfId="0" applyBorder="1"/>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3" fillId="9" borderId="26" xfId="1" applyFont="1" applyFill="1" applyBorder="1" applyAlignment="1">
      <alignment horizontal="center" vertical="center" wrapText="1"/>
    </xf>
    <xf numFmtId="0" fontId="12" fillId="5" borderId="27" xfId="1" applyFont="1" applyFill="1" applyBorder="1"/>
    <xf numFmtId="164" fontId="4" fillId="0" borderId="28" xfId="0" applyNumberFormat="1" applyFont="1" applyFill="1" applyBorder="1" applyAlignment="1" applyProtection="1">
      <alignment horizontal="center" vertical="center"/>
    </xf>
    <xf numFmtId="164" fontId="4" fillId="0" borderId="29" xfId="1" applyNumberFormat="1" applyFont="1" applyBorder="1" applyAlignment="1">
      <alignment horizontal="center" vertical="center"/>
    </xf>
    <xf numFmtId="0" fontId="12" fillId="5" borderId="9" xfId="1" applyFont="1" applyFill="1" applyBorder="1" applyAlignment="1">
      <alignment horizontal="left" vertical="top" wrapText="1"/>
    </xf>
    <xf numFmtId="0" fontId="12" fillId="5" borderId="0" xfId="1" applyFont="1" applyFill="1" applyBorder="1" applyAlignment="1">
      <alignment horizontal="left" vertical="top" wrapText="1"/>
    </xf>
    <xf numFmtId="0" fontId="12" fillId="5" borderId="10" xfId="1" applyFont="1" applyFill="1" applyBorder="1" applyAlignment="1">
      <alignment horizontal="left" vertical="top" wrapText="1"/>
    </xf>
    <xf numFmtId="164" fontId="4" fillId="0" borderId="29" xfId="0" applyNumberFormat="1" applyFont="1" applyBorder="1" applyAlignment="1">
      <alignment horizontal="center" vertical="center"/>
    </xf>
    <xf numFmtId="164" fontId="12" fillId="9" borderId="16" xfId="1" applyNumberFormat="1" applyFont="1" applyFill="1" applyBorder="1" applyAlignment="1" applyProtection="1">
      <alignment horizontal="center" vertical="center"/>
      <protection locked="0"/>
    </xf>
    <xf numFmtId="164" fontId="12" fillId="9" borderId="1" xfId="1" applyNumberFormat="1" applyFont="1" applyFill="1" applyBorder="1" applyAlignment="1" applyProtection="1">
      <alignment horizontal="center" vertical="center"/>
      <protection locked="0"/>
    </xf>
    <xf numFmtId="164" fontId="12" fillId="9" borderId="17" xfId="1" applyNumberFormat="1" applyFont="1" applyFill="1" applyBorder="1" applyAlignment="1" applyProtection="1">
      <alignment horizontal="center" vertical="center"/>
      <protection locked="0"/>
    </xf>
    <xf numFmtId="164" fontId="12" fillId="9" borderId="18" xfId="1" applyNumberFormat="1" applyFont="1" applyFill="1" applyBorder="1" applyAlignment="1" applyProtection="1">
      <alignment horizontal="center" vertical="center"/>
      <protection locked="0"/>
    </xf>
    <xf numFmtId="164" fontId="12" fillId="9" borderId="30" xfId="1" applyNumberFormat="1" applyFont="1" applyFill="1" applyBorder="1" applyAlignment="1" applyProtection="1">
      <alignment horizontal="center" vertical="center"/>
      <protection locked="0"/>
    </xf>
    <xf numFmtId="164" fontId="12" fillId="9" borderId="19" xfId="1" applyNumberFormat="1" applyFont="1" applyFill="1" applyBorder="1" applyAlignment="1" applyProtection="1">
      <alignment horizontal="center" vertical="center"/>
      <protection locked="0"/>
    </xf>
    <xf numFmtId="0" fontId="4" fillId="0" borderId="0" xfId="1" applyFont="1" applyAlignment="1" applyProtection="1">
      <alignment horizontal="left" vertical="top"/>
    </xf>
    <xf numFmtId="164" fontId="12" fillId="9" borderId="27" xfId="1" applyNumberFormat="1" applyFont="1" applyFill="1" applyBorder="1" applyAlignment="1" applyProtection="1">
      <alignment horizontal="center" vertical="center"/>
      <protection locked="0"/>
    </xf>
    <xf numFmtId="0" fontId="15" fillId="5" borderId="9" xfId="0" applyFont="1" applyFill="1" applyBorder="1" applyAlignment="1" applyProtection="1">
      <alignment vertical="top" wrapText="1"/>
      <protection locked="0"/>
    </xf>
    <xf numFmtId="0" fontId="15" fillId="5" borderId="0" xfId="0" applyFont="1" applyFill="1" applyBorder="1" applyAlignment="1" applyProtection="1">
      <alignment vertical="top" wrapText="1"/>
      <protection locked="0"/>
    </xf>
    <xf numFmtId="0" fontId="15" fillId="5" borderId="10" xfId="0" applyFont="1" applyFill="1" applyBorder="1" applyAlignment="1" applyProtection="1">
      <alignment vertical="top" wrapText="1"/>
      <protection locked="0"/>
    </xf>
    <xf numFmtId="164" fontId="12" fillId="9" borderId="16" xfId="0" applyNumberFormat="1" applyFont="1" applyFill="1" applyBorder="1" applyAlignment="1" applyProtection="1">
      <alignment horizontal="center" vertical="center"/>
      <protection locked="0"/>
    </xf>
    <xf numFmtId="164" fontId="12" fillId="9" borderId="1" xfId="0" applyNumberFormat="1" applyFont="1" applyFill="1" applyBorder="1" applyAlignment="1" applyProtection="1">
      <alignment horizontal="center" vertical="center"/>
      <protection locked="0"/>
    </xf>
    <xf numFmtId="164" fontId="12" fillId="9" borderId="17" xfId="0" applyNumberFormat="1" applyFont="1" applyFill="1" applyBorder="1" applyAlignment="1" applyProtection="1">
      <alignment horizontal="center" vertical="center"/>
      <protection locked="0"/>
    </xf>
    <xf numFmtId="164" fontId="12" fillId="9" borderId="18" xfId="0" applyNumberFormat="1" applyFont="1" applyFill="1" applyBorder="1" applyAlignment="1" applyProtection="1">
      <alignment horizontal="center" vertical="center"/>
      <protection locked="0"/>
    </xf>
    <xf numFmtId="164" fontId="12" fillId="9" borderId="30" xfId="0" applyNumberFormat="1" applyFont="1" applyFill="1" applyBorder="1" applyAlignment="1" applyProtection="1">
      <alignment horizontal="center" vertical="center"/>
      <protection locked="0"/>
    </xf>
    <xf numFmtId="164" fontId="12" fillId="9" borderId="19" xfId="0" applyNumberFormat="1" applyFont="1" applyFill="1" applyBorder="1" applyAlignment="1" applyProtection="1">
      <alignment horizontal="center" vertical="center"/>
      <protection locked="0"/>
    </xf>
    <xf numFmtId="0" fontId="0" fillId="6" borderId="0" xfId="0" applyFill="1" applyBorder="1"/>
    <xf numFmtId="0" fontId="0" fillId="6" borderId="0" xfId="0" applyFill="1" applyBorder="1" applyAlignment="1">
      <alignment horizontal="center" vertical="center"/>
    </xf>
    <xf numFmtId="164" fontId="0" fillId="6" borderId="0" xfId="0" applyNumberFormat="1" applyFont="1" applyFill="1" applyBorder="1" applyAlignment="1">
      <alignment horizontal="center" vertical="center"/>
    </xf>
    <xf numFmtId="0" fontId="13" fillId="0" borderId="18" xfId="0" applyFont="1" applyBorder="1" applyAlignment="1" applyProtection="1">
      <alignment horizontal="center"/>
      <protection locked="0"/>
    </xf>
    <xf numFmtId="0" fontId="13" fillId="0" borderId="19" xfId="0" applyFont="1" applyBorder="1" applyAlignment="1" applyProtection="1">
      <alignment horizontal="center"/>
      <protection locked="0"/>
    </xf>
    <xf numFmtId="0" fontId="14" fillId="7" borderId="20" xfId="0" applyFont="1" applyFill="1" applyBorder="1" applyAlignment="1" applyProtection="1">
      <alignment horizontal="left" vertical="top"/>
      <protection locked="0"/>
    </xf>
    <xf numFmtId="0" fontId="14" fillId="7" borderId="23" xfId="0" applyFont="1" applyFill="1" applyBorder="1" applyAlignment="1" applyProtection="1">
      <alignment horizontal="left" vertical="top"/>
      <protection locked="0"/>
    </xf>
    <xf numFmtId="0" fontId="14" fillId="7" borderId="21" xfId="0" applyFont="1" applyFill="1" applyBorder="1" applyAlignment="1" applyProtection="1">
      <alignment horizontal="left" vertical="top"/>
      <protection locked="0"/>
    </xf>
    <xf numFmtId="0" fontId="14" fillId="7" borderId="24" xfId="0" applyFont="1" applyFill="1" applyBorder="1" applyAlignment="1" applyProtection="1">
      <alignment horizontal="left" vertical="top"/>
      <protection locked="0"/>
    </xf>
    <xf numFmtId="0" fontId="14" fillId="7" borderId="22" xfId="0" applyFont="1" applyFill="1" applyBorder="1" applyAlignment="1" applyProtection="1">
      <alignment horizontal="left" vertical="top"/>
      <protection locked="0"/>
    </xf>
    <xf numFmtId="0" fontId="14" fillId="7" borderId="25" xfId="0" applyFont="1" applyFill="1" applyBorder="1" applyAlignment="1" applyProtection="1">
      <alignment horizontal="left" vertical="top"/>
      <protection locked="0"/>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13" fillId="0" borderId="14"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16" xfId="0" applyFont="1" applyBorder="1" applyAlignment="1" applyProtection="1">
      <alignment horizontal="center"/>
      <protection locked="0"/>
    </xf>
    <xf numFmtId="0" fontId="13" fillId="0" borderId="17" xfId="0" applyFont="1" applyBorder="1" applyAlignment="1" applyProtection="1">
      <alignment horizontal="center"/>
      <protection locked="0"/>
    </xf>
    <xf numFmtId="0" fontId="5" fillId="2" borderId="0" xfId="1" applyFont="1" applyFill="1" applyAlignment="1">
      <alignment horizontal="center"/>
    </xf>
    <xf numFmtId="0" fontId="9" fillId="9" borderId="6" xfId="1" applyFont="1" applyFill="1" applyBorder="1" applyAlignment="1">
      <alignment horizontal="center" vertical="center" wrapText="1"/>
    </xf>
    <xf numFmtId="0" fontId="9" fillId="9" borderId="7" xfId="1" applyFont="1" applyFill="1" applyBorder="1" applyAlignment="1">
      <alignment horizontal="center" vertical="center" wrapText="1"/>
    </xf>
    <xf numFmtId="0" fontId="9" fillId="9" borderId="8" xfId="1" applyFont="1" applyFill="1" applyBorder="1" applyAlignment="1">
      <alignment horizontal="center" vertical="center" wrapText="1"/>
    </xf>
    <xf numFmtId="0" fontId="9" fillId="9" borderId="9" xfId="1" applyFont="1" applyFill="1" applyBorder="1" applyAlignment="1">
      <alignment horizontal="center" vertical="center" wrapText="1"/>
    </xf>
    <xf numFmtId="0" fontId="9" fillId="9" borderId="0" xfId="1" applyFont="1" applyFill="1" applyBorder="1" applyAlignment="1">
      <alignment horizontal="center" vertical="center" wrapText="1"/>
    </xf>
    <xf numFmtId="0" fontId="9" fillId="9" borderId="10" xfId="1" applyFont="1" applyFill="1" applyBorder="1" applyAlignment="1">
      <alignment horizontal="center" vertical="center" wrapText="1"/>
    </xf>
    <xf numFmtId="0" fontId="9" fillId="9" borderId="11" xfId="1" applyFont="1" applyFill="1" applyBorder="1" applyAlignment="1">
      <alignment horizontal="center" vertical="center" wrapText="1"/>
    </xf>
    <xf numFmtId="0" fontId="9" fillId="9" borderId="12" xfId="1" applyFont="1" applyFill="1" applyBorder="1" applyAlignment="1">
      <alignment horizontal="center" vertical="center" wrapText="1"/>
    </xf>
    <xf numFmtId="0" fontId="9" fillId="9" borderId="13" xfId="1" applyFont="1" applyFill="1" applyBorder="1" applyAlignment="1">
      <alignment horizontal="center" vertical="center" wrapText="1"/>
    </xf>
    <xf numFmtId="0" fontId="5" fillId="2" borderId="4" xfId="1" applyFont="1" applyFill="1" applyBorder="1" applyAlignment="1">
      <alignment horizontal="center"/>
    </xf>
    <xf numFmtId="0" fontId="5" fillId="2" borderId="3" xfId="1" applyFont="1" applyFill="1" applyBorder="1" applyAlignment="1">
      <alignment horizontal="center"/>
    </xf>
    <xf numFmtId="0" fontId="5" fillId="2" borderId="2" xfId="1" applyFont="1" applyFill="1" applyBorder="1" applyAlignment="1">
      <alignment horizontal="center"/>
    </xf>
    <xf numFmtId="0" fontId="5" fillId="2" borderId="4" xfId="0" applyFont="1" applyFill="1" applyBorder="1" applyAlignment="1">
      <alignment horizontal="center"/>
    </xf>
    <xf numFmtId="0" fontId="5" fillId="2" borderId="3" xfId="0" applyFont="1" applyFill="1" applyBorder="1" applyAlignment="1">
      <alignment horizontal="center"/>
    </xf>
    <xf numFmtId="0" fontId="5" fillId="2" borderId="2" xfId="0" applyFont="1" applyFill="1" applyBorder="1" applyAlignment="1">
      <alignment horizontal="center"/>
    </xf>
    <xf numFmtId="0" fontId="9" fillId="9" borderId="6" xfId="0" applyFont="1" applyFill="1" applyBorder="1" applyAlignment="1" applyProtection="1">
      <alignment horizontal="center" vertical="center" wrapText="1"/>
      <protection locked="0"/>
    </xf>
    <xf numFmtId="0" fontId="9" fillId="9" borderId="7" xfId="0" applyFont="1" applyFill="1" applyBorder="1" applyAlignment="1" applyProtection="1">
      <alignment horizontal="center" vertical="center" wrapText="1"/>
      <protection locked="0"/>
    </xf>
    <xf numFmtId="0" fontId="9" fillId="9" borderId="8" xfId="0" applyFont="1" applyFill="1" applyBorder="1" applyAlignment="1" applyProtection="1">
      <alignment horizontal="center" vertical="center" wrapText="1"/>
      <protection locked="0"/>
    </xf>
    <xf numFmtId="0" fontId="9" fillId="9" borderId="9" xfId="0" applyFont="1" applyFill="1" applyBorder="1" applyAlignment="1" applyProtection="1">
      <alignment horizontal="center" vertical="center" wrapText="1"/>
      <protection locked="0"/>
    </xf>
    <xf numFmtId="0" fontId="9" fillId="9" borderId="0" xfId="0" applyFont="1" applyFill="1" applyBorder="1" applyAlignment="1" applyProtection="1">
      <alignment horizontal="center" vertical="center" wrapText="1"/>
      <protection locked="0"/>
    </xf>
    <xf numFmtId="0" fontId="9" fillId="9" borderId="10" xfId="0" applyFont="1" applyFill="1" applyBorder="1" applyAlignment="1" applyProtection="1">
      <alignment horizontal="center" vertical="center" wrapText="1"/>
      <protection locked="0"/>
    </xf>
    <xf numFmtId="0" fontId="9" fillId="9" borderId="11" xfId="0" applyFont="1" applyFill="1" applyBorder="1" applyAlignment="1" applyProtection="1">
      <alignment horizontal="center" vertical="center" wrapText="1"/>
      <protection locked="0"/>
    </xf>
    <xf numFmtId="0" fontId="9" fillId="9" borderId="12" xfId="0" applyFont="1" applyFill="1" applyBorder="1" applyAlignment="1" applyProtection="1">
      <alignment horizontal="center" vertical="center" wrapText="1"/>
      <protection locked="0"/>
    </xf>
    <xf numFmtId="0" fontId="9" fillId="9" borderId="13" xfId="0" applyFont="1" applyFill="1" applyBorder="1" applyAlignment="1" applyProtection="1">
      <alignment horizontal="center" vertical="center" wrapText="1"/>
      <protection locked="0"/>
    </xf>
  </cellXfs>
  <cellStyles count="6">
    <cellStyle name="DataStyleEven" xfId="4" xr:uid="{78E19BB4-FEC6-4233-85AE-EF99BDC2C2D3}"/>
    <cellStyle name="DataStyleOdd" xfId="3" xr:uid="{09223B36-5E21-48AA-A858-EBC7DF9E79CB}"/>
    <cellStyle name="HeaderRowStyle" xfId="2" xr:uid="{AD8B5B6E-84A0-48FB-838E-1A6D6F767F4D}"/>
    <cellStyle name="Standaard" xfId="0" builtinId="0"/>
    <cellStyle name="Standaard 2" xfId="1" xr:uid="{771C4663-80B8-4B74-9C42-F2C2B2833A8D}"/>
    <cellStyle name="Standaard_Invulformulier_weging" xfId="5" xr:uid="{AC6681EC-1E07-4DB3-AB78-7D673B046758}"/>
  </cellStyles>
  <dxfs count="76">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numFmt numFmtId="164" formatCode="&quot;€&quot;\ #,##0.00"/>
    </dxf>
    <dxf>
      <font>
        <b val="0"/>
        <i val="0"/>
        <strike val="0"/>
        <condense val="0"/>
        <extend val="0"/>
        <outline val="0"/>
        <shadow val="0"/>
        <u val="none"/>
        <vertAlign val="baseline"/>
        <sz val="10"/>
        <color theme="1"/>
        <name val="Calibri"/>
        <family val="2"/>
        <scheme val="minor"/>
      </font>
      <numFmt numFmtId="164" formatCode="&quot;€&quot;\ #,##0.00"/>
      <alignment horizontal="center" vertical="center" textRotation="0" wrapText="0" indent="0" justifyLastLine="0" shrinkToFit="0" readingOrder="0"/>
    </dxf>
    <dxf>
      <font>
        <b val="0"/>
        <i/>
        <strike val="0"/>
        <outline val="0"/>
        <shadow val="0"/>
        <u val="none"/>
        <vertAlign val="baseline"/>
        <sz val="10"/>
        <color theme="1"/>
        <name val="Calibri"/>
        <family val="2"/>
        <scheme val="minor"/>
      </font>
      <numFmt numFmtId="164"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indexed="64"/>
        </left>
        <right style="medium">
          <color indexed="64"/>
        </right>
        <vertical/>
      </border>
      <protection locked="0" hidden="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164"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4" formatCode="&quot;€&quot;\ #,##0.00"/>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strike val="0"/>
        <condense val="0"/>
        <extend val="0"/>
        <outline val="0"/>
        <shadow val="0"/>
        <u val="none"/>
        <vertAlign val="baseline"/>
        <sz val="10"/>
        <color theme="1"/>
        <name val="Calibri"/>
        <family val="2"/>
        <scheme val="minor"/>
      </font>
      <numFmt numFmtId="164"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strike val="0"/>
        <condense val="0"/>
        <extend val="0"/>
        <outline val="0"/>
        <shadow val="0"/>
        <u val="none"/>
        <vertAlign val="baseline"/>
        <sz val="10"/>
        <color theme="1"/>
        <name val="Calibri"/>
        <family val="2"/>
        <scheme val="minor"/>
      </font>
      <numFmt numFmtId="164"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strike val="0"/>
        <condense val="0"/>
        <extend val="0"/>
        <outline val="0"/>
        <shadow val="0"/>
        <u val="none"/>
        <vertAlign val="baseline"/>
        <sz val="10"/>
        <color theme="1"/>
        <name val="Calibri"/>
        <family val="2"/>
        <scheme val="minor"/>
      </font>
      <numFmt numFmtId="164"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indexed="64"/>
        </left>
        <right/>
        <top style="thin">
          <color indexed="64"/>
        </top>
        <bottom style="thin">
          <color indexed="64"/>
        </bottom>
      </border>
      <protection locked="0" hidden="0"/>
    </dxf>
    <dxf>
      <font>
        <b val="0"/>
        <i val="0"/>
        <strike val="0"/>
        <condense val="0"/>
        <extend val="0"/>
        <outline val="0"/>
        <shadow val="0"/>
        <u val="none"/>
        <vertAlign val="baseline"/>
        <sz val="9"/>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strike val="0"/>
        <outline val="0"/>
        <shadow val="0"/>
        <u val="none"/>
        <vertAlign val="baseline"/>
        <color theme="1"/>
        <name val="Calibri"/>
        <family val="2"/>
        <scheme val="minor"/>
      </font>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numFmt numFmtId="164" formatCode="&quot;€&quot;\ #,##0.00"/>
    </dxf>
    <dxf>
      <font>
        <b val="0"/>
        <i val="0"/>
        <strike val="0"/>
        <condense val="0"/>
        <extend val="0"/>
        <outline val="0"/>
        <shadow val="0"/>
        <u val="none"/>
        <vertAlign val="baseline"/>
        <sz val="10"/>
        <color theme="1"/>
        <name val="Calibri"/>
        <family val="2"/>
        <scheme val="minor"/>
      </font>
      <numFmt numFmtId="164" formatCode="&quot;€&quot;\ #,##0.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bottom style="medium">
          <color indexed="64"/>
        </bottom>
      </border>
      <protection locked="1" hidden="0"/>
    </dxf>
    <dxf>
      <font>
        <b val="0"/>
        <i/>
        <strike val="0"/>
        <outline val="0"/>
        <shadow val="0"/>
        <u val="none"/>
        <vertAlign val="baseline"/>
        <sz val="10"/>
        <color theme="1"/>
        <name val="Calibri"/>
        <family val="2"/>
        <scheme val="minor"/>
      </font>
      <numFmt numFmtId="164"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indexed="64"/>
        </left>
        <right style="medium">
          <color indexed="64"/>
        </right>
        <vertical/>
      </border>
      <protection locked="0" hidden="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164" formatCode="&quot;€&quot;\ #,##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0"/>
        <color theme="1"/>
        <name val="Calibri"/>
        <family val="2"/>
        <scheme val="minor"/>
      </font>
      <numFmt numFmtId="164"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4" formatCode="&quot;€&quot;\ #,##0.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i/>
        <strike val="0"/>
        <outline val="0"/>
        <shadow val="0"/>
        <u val="none"/>
        <vertAlign val="baseline"/>
        <sz val="10"/>
        <color theme="1"/>
        <name val="Calibri"/>
        <family val="2"/>
        <scheme val="minor"/>
      </font>
      <numFmt numFmtId="164"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numFmt numFmtId="164" formatCode="&quot;€&quot;\ #,##0.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i/>
        <strike val="0"/>
        <outline val="0"/>
        <shadow val="0"/>
        <u val="none"/>
        <vertAlign val="baseline"/>
        <sz val="10"/>
        <color theme="1"/>
        <name val="Calibri"/>
        <family val="2"/>
        <scheme val="minor"/>
      </font>
      <numFmt numFmtId="164"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numFmt numFmtId="164" formatCode="&quot;€&quot;\ #,##0.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i/>
        <strike val="0"/>
        <outline val="0"/>
        <shadow val="0"/>
        <u val="none"/>
        <vertAlign val="baseline"/>
        <sz val="10"/>
        <color theme="1"/>
        <name val="Calibri"/>
        <family val="2"/>
        <scheme val="minor"/>
      </font>
      <numFmt numFmtId="164"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Calibri"/>
        <family val="2"/>
        <scheme val="minor"/>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1" hidden="0"/>
    </dxf>
    <dxf>
      <font>
        <strike val="0"/>
        <outline val="0"/>
        <shadow val="0"/>
        <u val="none"/>
        <vertAlign val="baseline"/>
        <sz val="9"/>
        <color theme="1"/>
        <name val="Calibri"/>
        <family val="2"/>
        <scheme val="minor"/>
      </font>
      <alignment horizontal="left" vertical="top" textRotation="0" wrapText="0" indent="0" justifyLastLine="0" shrinkToFit="0" readingOrder="0"/>
      <border outline="0">
        <right style="thin">
          <color indexed="64"/>
        </right>
      </border>
    </dxf>
    <dxf>
      <font>
        <b val="0"/>
        <i val="0"/>
        <strike val="0"/>
        <condense val="0"/>
        <extend val="0"/>
        <outline val="0"/>
        <shadow val="0"/>
        <u val="none"/>
        <vertAlign val="baseline"/>
        <sz val="9"/>
        <color theme="1"/>
        <name val="Calibri"/>
        <family val="2"/>
        <scheme val="minor"/>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1" hidden="0"/>
    </dxf>
    <dxf>
      <font>
        <strike val="0"/>
        <outline val="0"/>
        <shadow val="0"/>
        <u val="none"/>
        <vertAlign val="baseline"/>
        <sz val="9"/>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1" hidden="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1" hidden="0"/>
    </dxf>
    <dxf>
      <font>
        <strike val="0"/>
        <outline val="0"/>
        <shadow val="0"/>
        <u val="none"/>
        <vertAlign val="baseline"/>
        <sz val="10"/>
        <color theme="1"/>
        <name val="Calibri"/>
        <family val="2"/>
        <scheme val="minor"/>
      </font>
      <alignment horizontal="left" vertical="top" textRotation="0" wrapText="0" indent="0" justifyLastLine="0" shrinkToFit="0" readingOrder="0"/>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1" hidden="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1" hidden="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1" hidden="0"/>
    </dxf>
    <dxf>
      <font>
        <strike val="0"/>
        <outline val="0"/>
        <shadow val="0"/>
        <u val="none"/>
        <vertAlign val="baseline"/>
        <sz val="10"/>
        <color theme="1"/>
        <name val="Calibri"/>
        <family val="2"/>
        <scheme val="minor"/>
      </font>
      <alignment horizontal="left" vertical="top" textRotation="0" wrapText="0" indent="0" justifyLastLine="0" shrinkToFit="0" readingOrder="0"/>
      <protection locked="1" hidden="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1" indent="0" justifyLastLine="0" shrinkToFit="0" readingOrder="0"/>
    </dxf>
    <dxf>
      <font>
        <b/>
      </font>
      <numFmt numFmtId="164" formatCode="&quot;€&quot;\ #,##0.00"/>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font>
        <b val="0"/>
        <strike val="0"/>
        <outline val="0"/>
        <shadow val="0"/>
        <u val="none"/>
        <vertAlign val="baseline"/>
        <sz val="12"/>
        <color theme="1"/>
        <name val="Calibri"/>
        <family val="2"/>
        <scheme val="minor"/>
      </font>
      <fill>
        <patternFill patternType="solid">
          <fgColor indexed="64"/>
          <bgColor theme="9" tint="-0.249977111117893"/>
        </patternFill>
      </fill>
    </dxf>
    <dxf>
      <font>
        <b/>
        <i val="0"/>
      </font>
      <fill>
        <patternFill>
          <bgColor rgb="FF92D05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1</xdr:row>
      <xdr:rowOff>30481</xdr:rowOff>
    </xdr:from>
    <xdr:to>
      <xdr:col>2</xdr:col>
      <xdr:colOff>236220</xdr:colOff>
      <xdr:row>6</xdr:row>
      <xdr:rowOff>167640</xdr:rowOff>
    </xdr:to>
    <mc:AlternateContent xmlns:mc="http://schemas.openxmlformats.org/markup-compatibility/2006" xmlns:sle15="http://schemas.microsoft.com/office/drawing/2012/slicer">
      <mc:Choice Requires="sle15">
        <xdr:graphicFrame macro="">
          <xdr:nvGraphicFramePr>
            <xdr:cNvPr id="2" name="Soort chassis 1">
              <a:extLst>
                <a:ext uri="{FF2B5EF4-FFF2-40B4-BE49-F238E27FC236}">
                  <a16:creationId xmlns:a16="http://schemas.microsoft.com/office/drawing/2014/main" id="{FFED2E5B-BF34-422C-88AF-4D22EFE55F52}"/>
                </a:ext>
              </a:extLst>
            </xdr:cNvPr>
            <xdr:cNvGraphicFramePr/>
          </xdr:nvGraphicFramePr>
          <xdr:xfrm>
            <a:off x="0" y="0"/>
            <a:ext cx="0" cy="0"/>
          </xdr:xfrm>
          <a:graphic>
            <a:graphicData uri="http://schemas.microsoft.com/office/drawing/2010/slicer">
              <sle:slicer xmlns:sle="http://schemas.microsoft.com/office/drawing/2010/slicer" name="Soort chassis 1"/>
            </a:graphicData>
          </a:graphic>
        </xdr:graphicFrame>
      </mc:Choice>
      <mc:Fallback xmlns="">
        <xdr:sp macro="" textlink="">
          <xdr:nvSpPr>
            <xdr:cNvPr id="0" name=""/>
            <xdr:cNvSpPr>
              <a:spLocks noTextEdit="1"/>
            </xdr:cNvSpPr>
          </xdr:nvSpPr>
          <xdr:spPr>
            <a:xfrm>
              <a:off x="0" y="297181"/>
              <a:ext cx="2103120" cy="1135379"/>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twoCellAnchor editAs="absolute">
    <xdr:from>
      <xdr:col>2</xdr:col>
      <xdr:colOff>281940</xdr:colOff>
      <xdr:row>1</xdr:row>
      <xdr:rowOff>38101</xdr:rowOff>
    </xdr:from>
    <xdr:to>
      <xdr:col>6</xdr:col>
      <xdr:colOff>966240</xdr:colOff>
      <xdr:row>6</xdr:row>
      <xdr:rowOff>160020</xdr:rowOff>
    </xdr:to>
    <mc:AlternateContent xmlns:mc="http://schemas.openxmlformats.org/markup-compatibility/2006" xmlns:sle15="http://schemas.microsoft.com/office/drawing/2012/slicer">
      <mc:Choice Requires="sle15">
        <xdr:graphicFrame macro="">
          <xdr:nvGraphicFramePr>
            <xdr:cNvPr id="3" name="Merk/Type 1">
              <a:extLst>
                <a:ext uri="{FF2B5EF4-FFF2-40B4-BE49-F238E27FC236}">
                  <a16:creationId xmlns:a16="http://schemas.microsoft.com/office/drawing/2014/main" id="{8C4D1BA9-6A63-4AF7-AF7C-4024E568AB4E}"/>
                </a:ext>
              </a:extLst>
            </xdr:cNvPr>
            <xdr:cNvGraphicFramePr/>
          </xdr:nvGraphicFramePr>
          <xdr:xfrm>
            <a:off x="0" y="0"/>
            <a:ext cx="0" cy="0"/>
          </xdr:xfrm>
          <a:graphic>
            <a:graphicData uri="http://schemas.microsoft.com/office/drawing/2010/slicer">
              <sle:slicer xmlns:sle="http://schemas.microsoft.com/office/drawing/2010/slicer" name="Merk/Type 1"/>
            </a:graphicData>
          </a:graphic>
        </xdr:graphicFrame>
      </mc:Choice>
      <mc:Fallback xmlns="">
        <xdr:sp macro="" textlink="">
          <xdr:nvSpPr>
            <xdr:cNvPr id="0" name=""/>
            <xdr:cNvSpPr>
              <a:spLocks noTextEdit="1"/>
            </xdr:cNvSpPr>
          </xdr:nvSpPr>
          <xdr:spPr>
            <a:xfrm>
              <a:off x="2148840" y="304801"/>
              <a:ext cx="5904000" cy="1120139"/>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15240</xdr:colOff>
      <xdr:row>1</xdr:row>
      <xdr:rowOff>15240</xdr:rowOff>
    </xdr:from>
    <xdr:to>
      <xdr:col>2</xdr:col>
      <xdr:colOff>38100</xdr:colOff>
      <xdr:row>9</xdr:row>
      <xdr:rowOff>144780</xdr:rowOff>
    </xdr:to>
    <mc:AlternateContent xmlns:mc="http://schemas.openxmlformats.org/markup-compatibility/2006" xmlns:sle15="http://schemas.microsoft.com/office/drawing/2012/slicer">
      <mc:Choice Requires="sle15">
        <xdr:graphicFrame macro="">
          <xdr:nvGraphicFramePr>
            <xdr:cNvPr id="2" name="Soort chassis 2">
              <a:extLst>
                <a:ext uri="{FF2B5EF4-FFF2-40B4-BE49-F238E27FC236}">
                  <a16:creationId xmlns:a16="http://schemas.microsoft.com/office/drawing/2014/main" id="{BC3155F0-5FD0-4B09-97BD-79776A55FBE2}"/>
                </a:ext>
              </a:extLst>
            </xdr:cNvPr>
            <xdr:cNvGraphicFramePr/>
          </xdr:nvGraphicFramePr>
          <xdr:xfrm>
            <a:off x="0" y="0"/>
            <a:ext cx="0" cy="0"/>
          </xdr:xfrm>
          <a:graphic>
            <a:graphicData uri="http://schemas.microsoft.com/office/drawing/2010/slicer">
              <sle:slicer xmlns:sle="http://schemas.microsoft.com/office/drawing/2010/slicer" name="Soort chassis 2"/>
            </a:graphicData>
          </a:graphic>
        </xdr:graphicFrame>
      </mc:Choice>
      <mc:Fallback xmlns="">
        <xdr:sp macro="" textlink="">
          <xdr:nvSpPr>
            <xdr:cNvPr id="0" name=""/>
            <xdr:cNvSpPr>
              <a:spLocks noTextEdit="1"/>
            </xdr:cNvSpPr>
          </xdr:nvSpPr>
          <xdr:spPr>
            <a:xfrm>
              <a:off x="15240" y="289560"/>
              <a:ext cx="2179320" cy="1600200"/>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twoCellAnchor editAs="absolute">
    <xdr:from>
      <xdr:col>2</xdr:col>
      <xdr:colOff>53340</xdr:colOff>
      <xdr:row>1</xdr:row>
      <xdr:rowOff>7621</xdr:rowOff>
    </xdr:from>
    <xdr:to>
      <xdr:col>5</xdr:col>
      <xdr:colOff>1744980</xdr:colOff>
      <xdr:row>9</xdr:row>
      <xdr:rowOff>167640</xdr:rowOff>
    </xdr:to>
    <mc:AlternateContent xmlns:mc="http://schemas.openxmlformats.org/markup-compatibility/2006" xmlns:sle15="http://schemas.microsoft.com/office/drawing/2012/slicer">
      <mc:Choice Requires="sle15">
        <xdr:graphicFrame macro="">
          <xdr:nvGraphicFramePr>
            <xdr:cNvPr id="3" name="Merk/Type 2">
              <a:extLst>
                <a:ext uri="{FF2B5EF4-FFF2-40B4-BE49-F238E27FC236}">
                  <a16:creationId xmlns:a16="http://schemas.microsoft.com/office/drawing/2014/main" id="{083F05C6-B081-4A2D-B7FC-556F189FB57F}"/>
                </a:ext>
              </a:extLst>
            </xdr:cNvPr>
            <xdr:cNvGraphicFramePr/>
          </xdr:nvGraphicFramePr>
          <xdr:xfrm>
            <a:off x="0" y="0"/>
            <a:ext cx="0" cy="0"/>
          </xdr:xfrm>
          <a:graphic>
            <a:graphicData uri="http://schemas.microsoft.com/office/drawing/2010/slicer">
              <sle:slicer xmlns:sle="http://schemas.microsoft.com/office/drawing/2010/slicer" name="Merk/Type 2"/>
            </a:graphicData>
          </a:graphic>
        </xdr:graphicFrame>
      </mc:Choice>
      <mc:Fallback xmlns="">
        <xdr:sp macro="" textlink="">
          <xdr:nvSpPr>
            <xdr:cNvPr id="0" name=""/>
            <xdr:cNvSpPr>
              <a:spLocks noTextEdit="1"/>
            </xdr:cNvSpPr>
          </xdr:nvSpPr>
          <xdr:spPr>
            <a:xfrm>
              <a:off x="2209800" y="281941"/>
              <a:ext cx="4831080" cy="1630679"/>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oort_chassis1" xr10:uid="{748259B1-FF89-42BC-9933-B4B7B9D6140B}" sourceName="Soort chassis">
  <extLst>
    <x:ext xmlns:x15="http://schemas.microsoft.com/office/spreadsheetml/2010/11/main" uri="{2F2917AC-EB37-4324-AD4E-5DD8C200BD13}">
      <x15:tableSlicerCache tableId="4"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erk_Type1" xr10:uid="{7FE30E7A-44D7-4692-96D3-76CDCE32D6D5}" sourceName="Merk/Type">
  <extLst>
    <x:ext xmlns:x15="http://schemas.microsoft.com/office/spreadsheetml/2010/11/main" uri="{2F2917AC-EB37-4324-AD4E-5DD8C200BD13}">
      <x15:tableSlicerCache tableId="4"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oort_chassis11" xr10:uid="{571ED1DA-5EC4-4221-8A5C-09BB77D9D0F0}" sourceName="Soort chassis">
  <extLst>
    <x:ext xmlns:x15="http://schemas.microsoft.com/office/spreadsheetml/2010/11/main" uri="{2F2917AC-EB37-4324-AD4E-5DD8C200BD13}">
      <x15:tableSlicerCache tableId="2" column="4"/>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erk_Type11" xr10:uid="{345BF62D-E96D-4C88-91B7-3F497D7AB4F3}" sourceName="Merk/Type">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oort chassis 1" xr10:uid="{E7A4DDDA-D1A1-4FB1-BF91-1A267A0AB6EF}" cache="Slicer_Soort_chassis1" caption="Soort chassis" style="SlicerStyleLight6" rowHeight="216000"/>
  <slicer name="Merk/Type 1" xr10:uid="{B7524419-31FA-4065-B50C-53F47AD5DA43}" cache="Slicer_Merk_Type1" caption="Merk/Type" columnCount="4" style="SlicerStyleLight6" rowHeight="2160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oort chassis 2" xr10:uid="{8BDCBA54-DE6D-4B82-AF01-A233A2109406}" cache="Slicer_Soort_chassis11" caption="Soort chassis" style="SlicerStyleLight6" rowHeight="216000"/>
  <slicer name="Merk/Type 2" xr10:uid="{EF00D864-DCFE-4000-971A-E1C00A8E9CE3}" cache="Slicer_Merk_Type11" caption="Merk/Type" columnCount="3" style="SlicerStyleLight6"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E6AEF2-BB36-48F2-8074-6559FD6BD0F4}" name="Tabel1" displayName="Tabel1" ref="B12:E19" totalsRowShown="0" headerRowDxfId="73">
  <autoFilter ref="B12:E19" xr:uid="{E1E6AEF2-BB36-48F2-8074-6559FD6BD0F4}"/>
  <tableColumns count="4">
    <tableColumn id="2" xr3:uid="{75A1A3A9-C4B4-4F17-B40C-B036C9EAE13A}" name="Gebied"/>
    <tableColumn id="3" xr3:uid="{8F3FC85C-9D2A-4928-A5D2-B38A091A4D07}" name="Invulbladen"/>
    <tableColumn id="4" xr3:uid="{5040F9E3-608D-4345-8BE2-1045C041FAA3}" name="Status" dataDxfId="72">
      <calculatedColumnFormula>IF(#REF!,"YES","NO")</calculatedColumnFormula>
    </tableColumn>
    <tableColumn id="5" xr3:uid="{F39B01A4-A5D6-49DE-A573-3CEAF6C0CD77}" name="Waarde" dataDxfId="71">
      <calculatedColumnFormula>#REF!</calculatedColumnFormula>
    </tableColumn>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82ED431-F4ED-491C-B6B4-A4F0BAEE6422}" name="Flevoland2a" displayName="Flevoland2a" ref="A8:K47" totalsRowCount="1" headerRowDxfId="70" dataDxfId="69">
  <autoFilter ref="A8:K46" xr:uid="{17963A77-29CA-47FB-9061-DF7E724DAC69}"/>
  <tableColumns count="11">
    <tableColumn id="1" xr3:uid="{DAE6C3E4-BAB7-43A0-892E-5CD521DF86A4}" name="Merk/Type" totalsRowLabel="Totaal" dataDxfId="68" totalsRowDxfId="67"/>
    <tableColumn id="2" xr3:uid="{FA7C9E31-15DF-4B68-96EC-08350255C99E}" name="Kenteken" dataDxfId="66" totalsRowDxfId="65"/>
    <tableColumn id="3" xr3:uid="{A62323C5-5D59-4697-BCB3-DC61C528F3FE}" name="Bouwjaar" dataDxfId="64" totalsRowDxfId="63"/>
    <tableColumn id="4" xr3:uid="{A31450F0-290F-4BA1-BEB3-09BCC0455E49}" name="Soort chassis" dataDxfId="62" totalsRowDxfId="61"/>
    <tableColumn id="5" xr3:uid="{7867C2E5-7A9C-4AD7-A92D-08551AD74859}" name="Roep nummer" dataDxfId="60" totalsRowDxfId="59"/>
    <tableColumn id="6" xr3:uid="{330A464B-0722-4234-9BD1-EC94C4FAF346}" name="Opmerkingen" dataDxfId="58" totalsRowDxfId="57"/>
    <tableColumn id="7" xr3:uid="{CD484F83-ECCC-4531-B7B5-77FC2FF5D06C}" name="Merk Opbouw componenten" dataDxfId="56" totalsRowDxfId="55"/>
    <tableColumn id="8" xr3:uid="{B9558C8A-230C-447D-BEAB-E2D137B24A7E}" name="Kosten onderhoud opbouw per jaar  (incl. eventueel pomponderhoud)" dataDxfId="54" totalsRowDxfId="53" dataCellStyle="Standaard 2"/>
    <tableColumn id="9" xr3:uid="{9394BEFF-1E4E-43E8-A29A-FE3C0F5DDC71}" name="Kosten AmTek keuring opbouw (incl. pompcapaciteitstest)" dataDxfId="52" totalsRowDxfId="51" dataCellStyle="Standaard 2"/>
    <tableColumn id="10" xr3:uid="{A1C1BDE3-370D-4525-AB9B-8FD1BA7C9982}" name="Kosten onderhoud kraan / haakarm / lier per jaar (incl. olie meten en filtreren)" dataDxfId="50" totalsRowDxfId="49" dataCellStyle="Standaard 2"/>
    <tableColumn id="11" xr3:uid="{256A53C7-77F0-4BB9-8105-1ED72B478798}" name="Totaalkosten per voertuig voor APK, onderhoud en keuring" totalsRowFunction="sum" dataDxfId="48" totalsRowDxfId="47">
      <calculatedColumnFormula>SUM(Flevoland2a[[#This Row],[Kosten onderhoud opbouw per jaar  (incl. eventueel pomponderhoud)]:[Kosten onderhoud kraan / haakarm / lier per jaar (incl. olie meten en filtreren)]])</calculatedColumnFormula>
    </tableColumn>
  </tableColumns>
  <tableStyleInfo name="TableStyleMedium6" showFirstColumn="0"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86C313C-1806-4511-90DC-71B513B455DF}" name="Flevoland2b" displayName="Flevoland2b" ref="A6:D20" totalsRowCount="1" headerRowDxfId="46" dataDxfId="45" totalsRowDxfId="44">
  <autoFilter ref="A6:D19" xr:uid="{92340705-C49F-4874-9ADE-F12DEE2CAAB9}"/>
  <tableColumns count="4">
    <tableColumn id="1" xr3:uid="{47F63BAC-FFFD-40EC-8826-7416C4951268}" name="Onderwerpen" totalsRowLabel="Totaal" dataDxfId="43" totalsRowDxfId="42"/>
    <tableColumn id="4" xr3:uid="{944068F5-BC0C-4CE3-94B7-8B0BC5166A3E}" name="Opmerking merk/type" dataDxfId="41" totalsRowDxfId="40" dataCellStyle="Standaard 2"/>
    <tableColumn id="2" xr3:uid="{C0887B4E-15C9-4D41-A69F-DDFC318F2AFD}" name="Prijzen" totalsRowFunction="custom" dataDxfId="39" totalsRowDxfId="38">
      <totalsRowFormula>SUM(D7:D10)+SUM(C11:C19)</totalsRowFormula>
    </tableColumn>
    <tableColumn id="3" xr3:uid="{04434794-D5F5-42E8-9457-1BAAAE21ECF8}" name="Totaalprijs*" dataDxfId="37" totalsRowDxfId="36">
      <calculatedColumnFormula>Flevoland2b[[#This Row],[Prijzen]]*500</calculatedColumnFormula>
    </tableColumn>
  </tableColumns>
  <tableStyleInfo name="TableStyleMedium6" showFirstColumn="0"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3CB41B7-DF0B-4E62-A7D1-2B7A2A541E94}" name="GooiVecht2a" displayName="GooiVecht2a" ref="A12:K41" totalsRowCount="1" headerRowDxfId="35" dataDxfId="34" totalsRowDxfId="33">
  <autoFilter ref="A12:K40" xr:uid="{68A217EF-DD5B-47FC-9E70-EBADC1E9E6FD}"/>
  <tableColumns count="11">
    <tableColumn id="1" xr3:uid="{15050D7F-987D-4EBE-8D41-82C604546CDD}" name="Merk/Type" totalsRowLabel="Totaal" dataDxfId="32" totalsRowDxfId="31"/>
    <tableColumn id="2" xr3:uid="{A12C030C-1115-4991-89C2-301FA5311918}" name="Kenteken" dataDxfId="30" totalsRowDxfId="29"/>
    <tableColumn id="3" xr3:uid="{B8AB935E-613B-46FA-AB63-98397A367978}" name="Bouwjaar" dataDxfId="28" totalsRowDxfId="27"/>
    <tableColumn id="4" xr3:uid="{0E3C2485-33DA-4647-AB12-F13F7546A5A5}" name="Soort chassis" dataDxfId="26" totalsRowDxfId="25"/>
    <tableColumn id="5" xr3:uid="{248B9842-8A67-46BE-9791-08CF5E61F001}" name="Roep nummer" dataDxfId="24" totalsRowDxfId="23"/>
    <tableColumn id="6" xr3:uid="{86EAAF5A-FF14-41E8-BFFC-60B6EAD5CB71}" name="Opmerkingen" dataDxfId="22" totalsRowDxfId="21"/>
    <tableColumn id="7" xr3:uid="{6680AB2F-1228-43BB-8326-4DF4BA8B1B6E}" name="Merk Opbouw componenten" dataDxfId="20" totalsRowDxfId="19"/>
    <tableColumn id="8" xr3:uid="{04F1375E-5C0F-4209-98ED-37B4CB677835}" name="Kosten onderhoud opbouw  (incl. eventueel pomponderhoud) per jaar" dataDxfId="18" totalsRowDxfId="17"/>
    <tableColumn id="9" xr3:uid="{61EC5867-1534-433A-A242-B289C5486987}" name="Kosten AmTek keuring opbouw incl. pompcapaciteitstest" dataDxfId="16" totalsRowDxfId="15"/>
    <tableColumn id="10" xr3:uid="{546707A9-043A-4635-9C15-06DB09D420CB}" name="Kosten onderhoud kraan / haakarm / lier per jaar (incl. olie meten en filtreren)" dataDxfId="14" totalsRowDxfId="13"/>
    <tableColumn id="11" xr3:uid="{05C36717-026E-42C6-ADE5-D861018772B4}" name="Totaalkosten per voertuig voor APK, onderhoud en keuring" totalsRowFunction="sum" dataDxfId="12" totalsRowDxfId="11">
      <calculatedColumnFormula>SUM(GooiVecht2a[[#This Row],[Kosten onderhoud opbouw  (incl. eventueel pomponderhoud) per jaar]:[Kosten onderhoud kraan / haakarm / lier per jaar (incl. olie meten en filtreren)]])</calculatedColumnFormula>
    </tableColumn>
  </tableColumns>
  <tableStyleInfo name="TableStyleMedium6" showFirstColumn="0"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CEC9140-032C-4A84-B815-E5685A32A1FD}" name="GooiVecht2b" displayName="GooiVecht2b" ref="A6:D20" totalsRowCount="1" headerRowDxfId="10" dataDxfId="9" totalsRowDxfId="8">
  <autoFilter ref="A6:D19" xr:uid="{4C6374A1-5C77-4F4A-88DE-56AEAD9AFB56}"/>
  <tableColumns count="4">
    <tableColumn id="1" xr3:uid="{AA790EBB-CCCB-44F4-840F-22341FC214A1}" name="Onderwerpen" totalsRowLabel="Totaal" dataDxfId="7" totalsRowDxfId="6"/>
    <tableColumn id="4" xr3:uid="{7471844C-F202-4031-9CDB-287DBE4CECF5}" name="Opmerking merk/type" dataDxfId="5" totalsRowDxfId="4" dataCellStyle="Standaard 2"/>
    <tableColumn id="2" xr3:uid="{4D28BA87-78BF-4452-982A-557187525AE3}" name="Prijzen" totalsRowFunction="custom" dataDxfId="3" totalsRowDxfId="2">
      <totalsRowFormula>SUM(D7:D10)+SUM(C11:C19)</totalsRowFormula>
    </tableColumn>
    <tableColumn id="3" xr3:uid="{D0B6E4CB-6073-4ED6-8BDF-67AE81BDB881}" name="Totaalprijs*" dataDxfId="1" totalsRowDxfId="0">
      <calculatedColumnFormula>GooiVecht2b[[#This Row],[Prijzen]]*500</calculatedColumnFormula>
    </tableColumn>
  </tableColumns>
  <tableStyleInfo name="TableStyleMedium6" showFirstColumn="0" showLastColumn="1"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2.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4.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C595-868D-4919-82DF-C1D944D21926}">
  <dimension ref="A1:F33"/>
  <sheetViews>
    <sheetView tabSelected="1" workbookViewId="0">
      <selection activeCell="D24" sqref="D24"/>
    </sheetView>
  </sheetViews>
  <sheetFormatPr defaultRowHeight="14.5" x14ac:dyDescent="0.35"/>
  <cols>
    <col min="2" max="2" width="25.36328125" customWidth="1"/>
    <col min="3" max="3" width="29.36328125" customWidth="1"/>
    <col min="4" max="4" width="31.81640625" customWidth="1"/>
    <col min="5" max="5" width="18.1796875" customWidth="1"/>
  </cols>
  <sheetData>
    <row r="1" spans="1:6" ht="15" thickBot="1" x14ac:dyDescent="0.4">
      <c r="A1" s="37"/>
      <c r="B1" s="38"/>
      <c r="C1" s="38"/>
      <c r="D1" s="38"/>
      <c r="E1" s="38"/>
      <c r="F1" s="39"/>
    </row>
    <row r="2" spans="1:6" ht="21" x14ac:dyDescent="0.5">
      <c r="A2" s="40"/>
      <c r="B2" s="96" t="s">
        <v>179</v>
      </c>
      <c r="C2" s="97"/>
      <c r="D2" s="97"/>
      <c r="E2" s="98"/>
      <c r="F2" s="41"/>
    </row>
    <row r="3" spans="1:6" ht="21.5" thickBot="1" x14ac:dyDescent="0.55000000000000004">
      <c r="A3" s="40"/>
      <c r="B3" s="57"/>
      <c r="C3" s="58"/>
      <c r="D3" s="58"/>
      <c r="E3" s="59"/>
      <c r="F3" s="41"/>
    </row>
    <row r="4" spans="1:6" ht="21.5" thickBot="1" x14ac:dyDescent="0.55000000000000004">
      <c r="A4" s="40"/>
      <c r="B4" s="42"/>
      <c r="C4" s="42"/>
      <c r="D4" s="42"/>
      <c r="E4" s="42"/>
      <c r="F4" s="41"/>
    </row>
    <row r="5" spans="1:6" x14ac:dyDescent="0.35">
      <c r="A5" s="40"/>
      <c r="B5" s="27" t="s">
        <v>186</v>
      </c>
      <c r="C5" s="28"/>
      <c r="D5" s="29"/>
      <c r="E5" s="30"/>
      <c r="F5" s="41"/>
    </row>
    <row r="6" spans="1:6" x14ac:dyDescent="0.35">
      <c r="A6" s="40"/>
      <c r="B6" s="31" t="s">
        <v>194</v>
      </c>
      <c r="C6" s="43"/>
      <c r="D6" s="44"/>
      <c r="E6" s="32"/>
      <c r="F6" s="41"/>
    </row>
    <row r="7" spans="1:6" x14ac:dyDescent="0.35">
      <c r="A7" s="40"/>
      <c r="B7" s="31" t="s">
        <v>185</v>
      </c>
      <c r="C7" s="43"/>
      <c r="D7" s="44"/>
      <c r="E7" s="32"/>
      <c r="F7" s="41"/>
    </row>
    <row r="8" spans="1:6" ht="15" thickBot="1" x14ac:dyDescent="0.4">
      <c r="A8" s="40"/>
      <c r="B8" s="33" t="s">
        <v>187</v>
      </c>
      <c r="C8" s="34"/>
      <c r="D8" s="34"/>
      <c r="E8" s="35"/>
      <c r="F8" s="41"/>
    </row>
    <row r="9" spans="1:6" x14ac:dyDescent="0.35">
      <c r="A9" s="40"/>
      <c r="B9" s="36"/>
      <c r="C9" s="36"/>
      <c r="D9" s="36"/>
      <c r="E9" s="36"/>
      <c r="F9" s="41"/>
    </row>
    <row r="10" spans="1:6" x14ac:dyDescent="0.35">
      <c r="A10" s="40"/>
      <c r="B10" s="36"/>
      <c r="C10" s="36"/>
      <c r="D10" s="36"/>
      <c r="E10" s="36"/>
      <c r="F10" s="41"/>
    </row>
    <row r="11" spans="1:6" x14ac:dyDescent="0.35">
      <c r="A11" s="40"/>
      <c r="B11" s="45"/>
      <c r="C11" s="45"/>
      <c r="D11" s="45"/>
      <c r="E11" s="45"/>
      <c r="F11" s="41"/>
    </row>
    <row r="12" spans="1:6" s="13" customFormat="1" ht="15.5" x14ac:dyDescent="0.35">
      <c r="A12" s="46"/>
      <c r="B12" s="47" t="s">
        <v>178</v>
      </c>
      <c r="C12" s="47" t="s">
        <v>3</v>
      </c>
      <c r="D12" s="47" t="s">
        <v>114</v>
      </c>
      <c r="E12" s="47" t="s">
        <v>113</v>
      </c>
      <c r="F12" s="48"/>
    </row>
    <row r="13" spans="1:6" x14ac:dyDescent="0.35">
      <c r="A13" s="40"/>
      <c r="B13" s="49" t="s">
        <v>0</v>
      </c>
      <c r="C13" s="45" t="s">
        <v>1</v>
      </c>
      <c r="D13" s="50" t="str">
        <f>IF(Flevoland2a[[#Totals],[Totaalkosten per voertuig voor APK, onderhoud en keuring]]&gt;1,"Formulier compleet","Formulier niet compleet")</f>
        <v>Formulier niet compleet</v>
      </c>
      <c r="E13" s="51">
        <f>Flevoland2a[[#Totals],[Totaalkosten per voertuig voor APK, onderhoud en keuring]]</f>
        <v>0</v>
      </c>
      <c r="F13" s="41"/>
    </row>
    <row r="14" spans="1:6" x14ac:dyDescent="0.35">
      <c r="A14" s="40"/>
      <c r="B14" s="49" t="s">
        <v>182</v>
      </c>
      <c r="C14" s="45" t="s">
        <v>1</v>
      </c>
      <c r="D14" s="50" t="str">
        <f>IF(GooiVecht2a[[#Totals],[Totaalkosten per voertuig voor APK, onderhoud en keuring]]&gt;1,"Formulier compleet","Formulier niet compleet")</f>
        <v>Formulier niet compleet</v>
      </c>
      <c r="E14" s="51">
        <f>GooiVecht2a[[#Totals],[Totaalkosten per voertuig voor APK, onderhoud en keuring]]</f>
        <v>0</v>
      </c>
      <c r="F14" s="41"/>
    </row>
    <row r="15" spans="1:6" x14ac:dyDescent="0.35">
      <c r="A15" s="40"/>
      <c r="B15" s="49" t="s">
        <v>4</v>
      </c>
      <c r="C15" s="45"/>
      <c r="D15" s="50"/>
      <c r="E15" s="53">
        <f>SUM(E13:E14)</f>
        <v>0</v>
      </c>
      <c r="F15" s="41"/>
    </row>
    <row r="16" spans="1:6" x14ac:dyDescent="0.35">
      <c r="A16" s="40"/>
      <c r="B16" s="85"/>
      <c r="C16" s="85"/>
      <c r="D16" s="86"/>
      <c r="E16" s="87"/>
      <c r="F16" s="41"/>
    </row>
    <row r="17" spans="1:6" x14ac:dyDescent="0.35">
      <c r="A17" s="40"/>
      <c r="B17" s="49" t="s">
        <v>0</v>
      </c>
      <c r="C17" s="45" t="s">
        <v>2</v>
      </c>
      <c r="D17" s="50" t="str">
        <f>IF(Flevoland2b[[#Totals],[Prijzen]]&gt;1,"Formulier compleet","Formulier niet compleet")</f>
        <v>Formulier niet compleet</v>
      </c>
      <c r="E17" s="51">
        <f>Flevoland2b[[#Totals],[Prijzen]]</f>
        <v>0</v>
      </c>
      <c r="F17" s="41"/>
    </row>
    <row r="18" spans="1:6" x14ac:dyDescent="0.35">
      <c r="A18" s="40"/>
      <c r="B18" s="49" t="s">
        <v>182</v>
      </c>
      <c r="C18" s="45" t="s">
        <v>2</v>
      </c>
      <c r="D18" s="50" t="str">
        <f>IF(GooiVecht2b[[#Totals],[Prijzen]]&gt;1,"Formulier compleet","Formulier niet compleet")</f>
        <v>Formulier niet compleet</v>
      </c>
      <c r="E18" s="51">
        <f>GooiVecht2b[[#Totals],[Prijzen]]</f>
        <v>0</v>
      </c>
      <c r="F18" s="41"/>
    </row>
    <row r="19" spans="1:6" x14ac:dyDescent="0.35">
      <c r="A19" s="40"/>
      <c r="B19" s="49" t="s">
        <v>4</v>
      </c>
      <c r="C19" s="49"/>
      <c r="D19" s="52"/>
      <c r="E19" s="53">
        <f>SUM(E17:E18)</f>
        <v>0</v>
      </c>
      <c r="F19" s="41"/>
    </row>
    <row r="20" spans="1:6" x14ac:dyDescent="0.35">
      <c r="A20" s="40"/>
      <c r="B20" s="45"/>
      <c r="C20" s="45"/>
      <c r="D20" s="45"/>
      <c r="E20" s="45"/>
      <c r="F20" s="41"/>
    </row>
    <row r="21" spans="1:6" x14ac:dyDescent="0.35">
      <c r="A21" s="40"/>
      <c r="B21" s="45"/>
      <c r="C21" s="45"/>
      <c r="D21" s="45"/>
      <c r="E21" s="45"/>
      <c r="F21" s="41"/>
    </row>
    <row r="22" spans="1:6" x14ac:dyDescent="0.35">
      <c r="A22" s="40"/>
      <c r="B22" s="45"/>
      <c r="C22" s="45"/>
      <c r="D22" s="45"/>
      <c r="E22" s="45"/>
      <c r="F22" s="41"/>
    </row>
    <row r="23" spans="1:6" x14ac:dyDescent="0.35">
      <c r="A23" s="40"/>
      <c r="B23" s="45"/>
      <c r="C23" s="45"/>
      <c r="D23" s="45"/>
      <c r="E23" s="45"/>
      <c r="F23" s="41"/>
    </row>
    <row r="24" spans="1:6" x14ac:dyDescent="0.35">
      <c r="A24" s="40"/>
      <c r="B24" s="45"/>
      <c r="C24" s="45"/>
      <c r="D24" s="45"/>
      <c r="E24" s="45"/>
      <c r="F24" s="41"/>
    </row>
    <row r="25" spans="1:6" ht="15" thickBot="1" x14ac:dyDescent="0.4">
      <c r="A25" s="40"/>
      <c r="B25" s="45"/>
      <c r="C25" s="45"/>
      <c r="D25" s="45"/>
      <c r="E25" s="45"/>
      <c r="F25" s="41"/>
    </row>
    <row r="26" spans="1:6" x14ac:dyDescent="0.35">
      <c r="A26" s="40"/>
      <c r="B26" s="90" t="s">
        <v>188</v>
      </c>
      <c r="C26" s="91"/>
      <c r="D26" s="99"/>
      <c r="E26" s="100"/>
      <c r="F26" s="41"/>
    </row>
    <row r="27" spans="1:6" x14ac:dyDescent="0.35">
      <c r="A27" s="40"/>
      <c r="B27" s="92" t="s">
        <v>189</v>
      </c>
      <c r="C27" s="93"/>
      <c r="D27" s="101"/>
      <c r="E27" s="102"/>
      <c r="F27" s="41"/>
    </row>
    <row r="28" spans="1:6" x14ac:dyDescent="0.35">
      <c r="A28" s="40"/>
      <c r="B28" s="92" t="s">
        <v>190</v>
      </c>
      <c r="C28" s="93"/>
      <c r="D28" s="101"/>
      <c r="E28" s="102"/>
      <c r="F28" s="41"/>
    </row>
    <row r="29" spans="1:6" x14ac:dyDescent="0.35">
      <c r="A29" s="40"/>
      <c r="B29" s="92" t="s">
        <v>191</v>
      </c>
      <c r="C29" s="93"/>
      <c r="D29" s="101"/>
      <c r="E29" s="102"/>
      <c r="F29" s="41"/>
    </row>
    <row r="30" spans="1:6" ht="52.25" customHeight="1" thickBot="1" x14ac:dyDescent="0.4">
      <c r="A30" s="40"/>
      <c r="B30" s="94" t="s">
        <v>192</v>
      </c>
      <c r="C30" s="95"/>
      <c r="D30" s="88"/>
      <c r="E30" s="89"/>
      <c r="F30" s="41"/>
    </row>
    <row r="31" spans="1:6" x14ac:dyDescent="0.35">
      <c r="A31" s="40"/>
      <c r="B31" s="45"/>
      <c r="C31" s="45"/>
      <c r="D31" s="45"/>
      <c r="E31" s="45"/>
      <c r="F31" s="41"/>
    </row>
    <row r="32" spans="1:6" x14ac:dyDescent="0.35">
      <c r="A32" s="40"/>
      <c r="B32" s="45"/>
      <c r="C32" s="45"/>
      <c r="D32" s="45"/>
      <c r="E32" s="45"/>
      <c r="F32" s="41"/>
    </row>
    <row r="33" spans="1:6" ht="15" thickBot="1" x14ac:dyDescent="0.4">
      <c r="A33" s="54"/>
      <c r="B33" s="55"/>
      <c r="C33" s="55"/>
      <c r="D33" s="55"/>
      <c r="E33" s="55"/>
      <c r="F33" s="56"/>
    </row>
  </sheetData>
  <sheetProtection algorithmName="SHA-512" hashValue="SQ2EztyHtRDD+kmICNk6J3jKBclhiUxrUAuPDIUT5+VZ4Afa03RDYr3M+FQk2srZaBkmDohDZmJs3lzhop+hBg==" saltValue="vOa0B5r/tvDb05hv0wmbBg==" spinCount="100000" sheet="1" objects="1" scenarios="1"/>
  <mergeCells count="11">
    <mergeCell ref="B2:E2"/>
    <mergeCell ref="D26:E26"/>
    <mergeCell ref="D27:E27"/>
    <mergeCell ref="D28:E28"/>
    <mergeCell ref="D29:E29"/>
    <mergeCell ref="D30:E30"/>
    <mergeCell ref="B26:C26"/>
    <mergeCell ref="B27:C27"/>
    <mergeCell ref="B28:C28"/>
    <mergeCell ref="B29:C29"/>
    <mergeCell ref="B30:C30"/>
  </mergeCells>
  <conditionalFormatting sqref="D13:D19">
    <cfRule type="containsText" dxfId="75" priority="1" operator="containsText" text="Formulier niet compleet">
      <formula>NOT(ISERROR(SEARCH("Formulier niet compleet",D13)))</formula>
    </cfRule>
    <cfRule type="containsText" dxfId="74" priority="2" operator="containsText" text="Formulier compleet">
      <formula>NOT(ISERROR(SEARCH("Formulier compleet",D13)))</formula>
    </cfRule>
  </conditionalFormatting>
  <pageMargins left="0.7" right="0.7" top="0.75" bottom="0.75" header="0.3" footer="0.3"/>
  <pageSetup paperSize="9" orientation="portrait" r:id="rId1"/>
  <ignoredErrors>
    <ignoredError sqref="D13:E13 E18:E19 D17:D18 E15 D14" calculatedColum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AB795-B811-430A-87D2-549D969267B8}">
  <dimension ref="A1:K47"/>
  <sheetViews>
    <sheetView workbookViewId="0">
      <selection activeCell="I38" sqref="I38"/>
    </sheetView>
  </sheetViews>
  <sheetFormatPr defaultColWidth="8.90625" defaultRowHeight="15.5" x14ac:dyDescent="0.35"/>
  <cols>
    <col min="1" max="1" width="16.453125" style="1" bestFit="1" customWidth="1"/>
    <col min="2" max="2" width="10.81640625" style="1" bestFit="1" customWidth="1"/>
    <col min="3" max="3" width="9.54296875" style="1" customWidth="1"/>
    <col min="4" max="4" width="20" style="1" bestFit="1" customWidth="1"/>
    <col min="5" max="5" width="8.54296875" style="1" customWidth="1"/>
    <col min="6" max="6" width="38" style="1" bestFit="1" customWidth="1"/>
    <col min="7" max="7" width="37.54296875" style="1" bestFit="1" customWidth="1"/>
    <col min="8" max="8" width="15.08984375" style="1" customWidth="1"/>
    <col min="9" max="9" width="18" style="1" customWidth="1"/>
    <col min="10" max="10" width="17" style="1" customWidth="1"/>
    <col min="11" max="11" width="15.453125" style="1" customWidth="1"/>
    <col min="12" max="16384" width="8.90625" style="1"/>
  </cols>
  <sheetData>
    <row r="1" spans="1:11" ht="21" x14ac:dyDescent="0.5">
      <c r="A1" s="103" t="s">
        <v>180</v>
      </c>
      <c r="B1" s="103"/>
      <c r="C1" s="103"/>
      <c r="D1" s="103"/>
      <c r="E1" s="103"/>
      <c r="F1" s="103"/>
      <c r="G1" s="103"/>
      <c r="H1" s="103"/>
      <c r="I1" s="103"/>
      <c r="J1" s="103"/>
      <c r="K1" s="103"/>
    </row>
    <row r="4" spans="1:11" ht="16" thickBot="1" x14ac:dyDescent="0.4">
      <c r="G4" s="2"/>
    </row>
    <row r="5" spans="1:11" x14ac:dyDescent="0.35">
      <c r="H5" s="104" t="s">
        <v>193</v>
      </c>
      <c r="I5" s="105"/>
      <c r="J5" s="106"/>
    </row>
    <row r="6" spans="1:11" x14ac:dyDescent="0.35">
      <c r="H6" s="107"/>
      <c r="I6" s="108"/>
      <c r="J6" s="109"/>
    </row>
    <row r="7" spans="1:11" ht="16" thickBot="1" x14ac:dyDescent="0.4">
      <c r="H7" s="110"/>
      <c r="I7" s="111"/>
      <c r="J7" s="112"/>
    </row>
    <row r="8" spans="1:11" s="4" customFormat="1" ht="65" x14ac:dyDescent="0.35">
      <c r="A8" s="3" t="s">
        <v>89</v>
      </c>
      <c r="B8" s="3" t="s">
        <v>88</v>
      </c>
      <c r="C8" s="3" t="s">
        <v>87</v>
      </c>
      <c r="D8" s="3" t="s">
        <v>86</v>
      </c>
      <c r="E8" s="3" t="s">
        <v>92</v>
      </c>
      <c r="F8" s="3" t="s">
        <v>85</v>
      </c>
      <c r="G8" s="3" t="s">
        <v>93</v>
      </c>
      <c r="H8" s="64" t="s">
        <v>94</v>
      </c>
      <c r="I8" s="65" t="s">
        <v>95</v>
      </c>
      <c r="J8" s="66" t="s">
        <v>96</v>
      </c>
      <c r="K8" s="3" t="s">
        <v>97</v>
      </c>
    </row>
    <row r="9" spans="1:11" x14ac:dyDescent="0.35">
      <c r="A9" s="74" t="s">
        <v>74</v>
      </c>
      <c r="B9" s="5" t="s">
        <v>84</v>
      </c>
      <c r="C9" s="5">
        <v>2008</v>
      </c>
      <c r="D9" s="74" t="s">
        <v>6</v>
      </c>
      <c r="E9" s="5" t="s">
        <v>83</v>
      </c>
      <c r="F9" s="6" t="s">
        <v>63</v>
      </c>
      <c r="G9" s="6" t="s">
        <v>98</v>
      </c>
      <c r="H9" s="68">
        <v>0</v>
      </c>
      <c r="I9" s="69">
        <v>0</v>
      </c>
      <c r="J9" s="70">
        <v>0</v>
      </c>
      <c r="K9" s="63">
        <f>SUM(Flevoland2a[[#This Row],[Kosten onderhoud opbouw per jaar  (incl. eventueel pomponderhoud)]:[Kosten onderhoud kraan / haakarm / lier per jaar (incl. olie meten en filtreren)]])</f>
        <v>0</v>
      </c>
    </row>
    <row r="10" spans="1:11" x14ac:dyDescent="0.35">
      <c r="A10" s="74" t="s">
        <v>80</v>
      </c>
      <c r="B10" s="5" t="s">
        <v>82</v>
      </c>
      <c r="C10" s="5">
        <v>2009</v>
      </c>
      <c r="D10" s="74" t="s">
        <v>6</v>
      </c>
      <c r="E10" s="5" t="s">
        <v>81</v>
      </c>
      <c r="F10" s="6" t="s">
        <v>63</v>
      </c>
      <c r="G10" s="6" t="s">
        <v>98</v>
      </c>
      <c r="H10" s="68">
        <v>0</v>
      </c>
      <c r="I10" s="69">
        <v>0</v>
      </c>
      <c r="J10" s="70">
        <v>0</v>
      </c>
      <c r="K10" s="63">
        <f>SUM(Flevoland2a[[#This Row],[Kosten onderhoud opbouw per jaar  (incl. eventueel pomponderhoud)]:[Kosten onderhoud kraan / haakarm / lier per jaar (incl. olie meten en filtreren)]])</f>
        <v>0</v>
      </c>
    </row>
    <row r="11" spans="1:11" x14ac:dyDescent="0.35">
      <c r="A11" s="74" t="s">
        <v>80</v>
      </c>
      <c r="B11" s="5" t="s">
        <v>79</v>
      </c>
      <c r="C11" s="5">
        <v>2009</v>
      </c>
      <c r="D11" s="74" t="s">
        <v>6</v>
      </c>
      <c r="E11" s="5" t="s">
        <v>78</v>
      </c>
      <c r="F11" s="6" t="s">
        <v>63</v>
      </c>
      <c r="G11" s="6" t="s">
        <v>98</v>
      </c>
      <c r="H11" s="68">
        <v>0</v>
      </c>
      <c r="I11" s="69">
        <v>0</v>
      </c>
      <c r="J11" s="70">
        <v>0</v>
      </c>
      <c r="K11" s="63">
        <f>SUM(Flevoland2a[[#This Row],[Kosten onderhoud opbouw per jaar  (incl. eventueel pomponderhoud)]:[Kosten onderhoud kraan / haakarm / lier per jaar (incl. olie meten en filtreren)]])</f>
        <v>0</v>
      </c>
    </row>
    <row r="12" spans="1:11" x14ac:dyDescent="0.35">
      <c r="A12" s="74" t="s">
        <v>77</v>
      </c>
      <c r="B12" s="5" t="s">
        <v>76</v>
      </c>
      <c r="C12" s="5">
        <v>2004</v>
      </c>
      <c r="D12" s="74" t="s">
        <v>6</v>
      </c>
      <c r="E12" s="5" t="s">
        <v>75</v>
      </c>
      <c r="F12" s="6" t="s">
        <v>63</v>
      </c>
      <c r="G12" s="6" t="s">
        <v>99</v>
      </c>
      <c r="H12" s="68">
        <v>0</v>
      </c>
      <c r="I12" s="69">
        <v>0</v>
      </c>
      <c r="J12" s="70">
        <v>0</v>
      </c>
      <c r="K12" s="63">
        <f>SUM(Flevoland2a[[#This Row],[Kosten onderhoud opbouw per jaar  (incl. eventueel pomponderhoud)]:[Kosten onderhoud kraan / haakarm / lier per jaar (incl. olie meten en filtreren)]])</f>
        <v>0</v>
      </c>
    </row>
    <row r="13" spans="1:11" x14ac:dyDescent="0.35">
      <c r="A13" s="74" t="s">
        <v>74</v>
      </c>
      <c r="B13" s="5" t="s">
        <v>73</v>
      </c>
      <c r="C13" s="5">
        <v>2008</v>
      </c>
      <c r="D13" s="74" t="s">
        <v>6</v>
      </c>
      <c r="E13" s="5" t="s">
        <v>72</v>
      </c>
      <c r="F13" s="6" t="s">
        <v>63</v>
      </c>
      <c r="G13" s="6" t="s">
        <v>98</v>
      </c>
      <c r="H13" s="68">
        <v>0</v>
      </c>
      <c r="I13" s="69">
        <v>0</v>
      </c>
      <c r="J13" s="70">
        <v>0</v>
      </c>
      <c r="K13" s="63">
        <f>SUM(Flevoland2a[[#This Row],[Kosten onderhoud opbouw per jaar  (incl. eventueel pomponderhoud)]:[Kosten onderhoud kraan / haakarm / lier per jaar (incl. olie meten en filtreren)]])</f>
        <v>0</v>
      </c>
    </row>
    <row r="14" spans="1:11" x14ac:dyDescent="0.35">
      <c r="A14" s="74" t="s">
        <v>69</v>
      </c>
      <c r="B14" s="5" t="s">
        <v>71</v>
      </c>
      <c r="C14" s="5">
        <v>2009</v>
      </c>
      <c r="D14" s="74" t="s">
        <v>6</v>
      </c>
      <c r="E14" s="5" t="s">
        <v>70</v>
      </c>
      <c r="F14" s="6" t="s">
        <v>63</v>
      </c>
      <c r="G14" s="6" t="s">
        <v>100</v>
      </c>
      <c r="H14" s="68">
        <v>0</v>
      </c>
      <c r="I14" s="69">
        <v>0</v>
      </c>
      <c r="J14" s="70">
        <v>0</v>
      </c>
      <c r="K14" s="63">
        <f>SUM(Flevoland2a[[#This Row],[Kosten onderhoud opbouw per jaar  (incl. eventueel pomponderhoud)]:[Kosten onderhoud kraan / haakarm / lier per jaar (incl. olie meten en filtreren)]])</f>
        <v>0</v>
      </c>
    </row>
    <row r="15" spans="1:11" x14ac:dyDescent="0.35">
      <c r="A15" s="74" t="s">
        <v>69</v>
      </c>
      <c r="B15" s="5" t="s">
        <v>68</v>
      </c>
      <c r="C15" s="5">
        <v>2009</v>
      </c>
      <c r="D15" s="74" t="s">
        <v>6</v>
      </c>
      <c r="E15" s="5" t="s">
        <v>67</v>
      </c>
      <c r="F15" s="6" t="s">
        <v>63</v>
      </c>
      <c r="G15" s="6" t="s">
        <v>100</v>
      </c>
      <c r="H15" s="68">
        <v>0</v>
      </c>
      <c r="I15" s="69">
        <v>0</v>
      </c>
      <c r="J15" s="70">
        <v>0</v>
      </c>
      <c r="K15" s="63">
        <f>SUM(Flevoland2a[[#This Row],[Kosten onderhoud opbouw per jaar  (incl. eventueel pomponderhoud)]:[Kosten onderhoud kraan / haakarm / lier per jaar (incl. olie meten en filtreren)]])</f>
        <v>0</v>
      </c>
    </row>
    <row r="16" spans="1:11" x14ac:dyDescent="0.35">
      <c r="A16" s="74" t="s">
        <v>66</v>
      </c>
      <c r="B16" s="5" t="s">
        <v>65</v>
      </c>
      <c r="C16" s="5">
        <v>2008</v>
      </c>
      <c r="D16" s="74" t="s">
        <v>6</v>
      </c>
      <c r="E16" s="5" t="s">
        <v>64</v>
      </c>
      <c r="F16" s="6" t="s">
        <v>63</v>
      </c>
      <c r="G16" s="6" t="s">
        <v>98</v>
      </c>
      <c r="H16" s="68">
        <v>0</v>
      </c>
      <c r="I16" s="69">
        <v>0</v>
      </c>
      <c r="J16" s="70">
        <v>0</v>
      </c>
      <c r="K16" s="63">
        <f>SUM(Flevoland2a[[#This Row],[Kosten onderhoud opbouw per jaar  (incl. eventueel pomponderhoud)]:[Kosten onderhoud kraan / haakarm / lier per jaar (incl. olie meten en filtreren)]])</f>
        <v>0</v>
      </c>
    </row>
    <row r="17" spans="1:11" x14ac:dyDescent="0.35">
      <c r="A17" s="74" t="s">
        <v>62</v>
      </c>
      <c r="B17" s="5" t="s">
        <v>61</v>
      </c>
      <c r="C17" s="5">
        <v>2011</v>
      </c>
      <c r="D17" s="74" t="s">
        <v>21</v>
      </c>
      <c r="E17" s="5" t="s">
        <v>60</v>
      </c>
      <c r="F17" s="6"/>
      <c r="G17" s="6" t="s">
        <v>101</v>
      </c>
      <c r="H17" s="68">
        <v>0</v>
      </c>
      <c r="I17" s="69">
        <v>0</v>
      </c>
      <c r="J17" s="70">
        <v>0</v>
      </c>
      <c r="K17" s="63">
        <f>SUM(Flevoland2a[[#This Row],[Kosten onderhoud opbouw per jaar  (incl. eventueel pomponderhoud)]:[Kosten onderhoud kraan / haakarm / lier per jaar (incl. olie meten en filtreren)]])</f>
        <v>0</v>
      </c>
    </row>
    <row r="18" spans="1:11" x14ac:dyDescent="0.35">
      <c r="A18" s="74" t="s">
        <v>59</v>
      </c>
      <c r="B18" s="5" t="s">
        <v>58</v>
      </c>
      <c r="C18" s="5">
        <v>2010</v>
      </c>
      <c r="D18" s="74" t="s">
        <v>21</v>
      </c>
      <c r="E18" s="5" t="s">
        <v>57</v>
      </c>
      <c r="F18" s="6"/>
      <c r="G18" s="6" t="s">
        <v>101</v>
      </c>
      <c r="H18" s="68">
        <v>0</v>
      </c>
      <c r="I18" s="69">
        <v>0</v>
      </c>
      <c r="J18" s="70">
        <v>0</v>
      </c>
      <c r="K18" s="63">
        <f>SUM(Flevoland2a[[#This Row],[Kosten onderhoud opbouw per jaar  (incl. eventueel pomponderhoud)]:[Kosten onderhoud kraan / haakarm / lier per jaar (incl. olie meten en filtreren)]])</f>
        <v>0</v>
      </c>
    </row>
    <row r="19" spans="1:11" x14ac:dyDescent="0.35">
      <c r="A19" s="74" t="s">
        <v>56</v>
      </c>
      <c r="B19" s="5" t="s">
        <v>55</v>
      </c>
      <c r="C19" s="5">
        <v>2013</v>
      </c>
      <c r="D19" s="74" t="s">
        <v>54</v>
      </c>
      <c r="E19" s="5" t="s">
        <v>53</v>
      </c>
      <c r="F19" s="6"/>
      <c r="G19" s="6" t="s">
        <v>102</v>
      </c>
      <c r="H19" s="68">
        <v>0</v>
      </c>
      <c r="I19" s="69">
        <v>0</v>
      </c>
      <c r="J19" s="70">
        <v>0</v>
      </c>
      <c r="K19" s="63">
        <f>SUM(Flevoland2a[[#This Row],[Kosten onderhoud opbouw per jaar  (incl. eventueel pomponderhoud)]:[Kosten onderhoud kraan / haakarm / lier per jaar (incl. olie meten en filtreren)]])</f>
        <v>0</v>
      </c>
    </row>
    <row r="20" spans="1:11" x14ac:dyDescent="0.35">
      <c r="A20" s="74" t="s">
        <v>30</v>
      </c>
      <c r="B20" s="5" t="s">
        <v>52</v>
      </c>
      <c r="C20" s="5">
        <v>2013</v>
      </c>
      <c r="D20" s="74" t="s">
        <v>6</v>
      </c>
      <c r="E20" s="5" t="s">
        <v>51</v>
      </c>
      <c r="F20" s="6"/>
      <c r="G20" s="6" t="s">
        <v>103</v>
      </c>
      <c r="H20" s="68">
        <v>0</v>
      </c>
      <c r="I20" s="69">
        <v>0</v>
      </c>
      <c r="J20" s="70">
        <v>0</v>
      </c>
      <c r="K20" s="63">
        <f>SUM(Flevoland2a[[#This Row],[Kosten onderhoud opbouw per jaar  (incl. eventueel pomponderhoud)]:[Kosten onderhoud kraan / haakarm / lier per jaar (incl. olie meten en filtreren)]])</f>
        <v>0</v>
      </c>
    </row>
    <row r="21" spans="1:11" x14ac:dyDescent="0.35">
      <c r="A21" s="74" t="s">
        <v>30</v>
      </c>
      <c r="B21" s="5" t="s">
        <v>50</v>
      </c>
      <c r="C21" s="5">
        <v>2013</v>
      </c>
      <c r="D21" s="74" t="s">
        <v>6</v>
      </c>
      <c r="E21" s="5" t="s">
        <v>49</v>
      </c>
      <c r="F21" s="6"/>
      <c r="G21" s="6" t="s">
        <v>103</v>
      </c>
      <c r="H21" s="68">
        <v>0</v>
      </c>
      <c r="I21" s="69">
        <v>0</v>
      </c>
      <c r="J21" s="70">
        <v>0</v>
      </c>
      <c r="K21" s="63">
        <f>SUM(Flevoland2a[[#This Row],[Kosten onderhoud opbouw per jaar  (incl. eventueel pomponderhoud)]:[Kosten onderhoud kraan / haakarm / lier per jaar (incl. olie meten en filtreren)]])</f>
        <v>0</v>
      </c>
    </row>
    <row r="22" spans="1:11" x14ac:dyDescent="0.35">
      <c r="A22" s="74" t="s">
        <v>30</v>
      </c>
      <c r="B22" s="5" t="s">
        <v>48</v>
      </c>
      <c r="C22" s="5">
        <v>2013</v>
      </c>
      <c r="D22" s="74" t="s">
        <v>6</v>
      </c>
      <c r="E22" s="5" t="s">
        <v>47</v>
      </c>
      <c r="F22" s="6"/>
      <c r="G22" s="6" t="s">
        <v>103</v>
      </c>
      <c r="H22" s="68">
        <v>0</v>
      </c>
      <c r="I22" s="69">
        <v>0</v>
      </c>
      <c r="J22" s="70">
        <v>0</v>
      </c>
      <c r="K22" s="63">
        <f>SUM(Flevoland2a[[#This Row],[Kosten onderhoud opbouw per jaar  (incl. eventueel pomponderhoud)]:[Kosten onderhoud kraan / haakarm / lier per jaar (incl. olie meten en filtreren)]])</f>
        <v>0</v>
      </c>
    </row>
    <row r="23" spans="1:11" x14ac:dyDescent="0.35">
      <c r="A23" s="74" t="s">
        <v>30</v>
      </c>
      <c r="B23" s="5" t="s">
        <v>46</v>
      </c>
      <c r="C23" s="5">
        <v>2013</v>
      </c>
      <c r="D23" s="74" t="s">
        <v>6</v>
      </c>
      <c r="E23" s="5" t="s">
        <v>45</v>
      </c>
      <c r="F23" s="6"/>
      <c r="G23" s="6" t="s">
        <v>103</v>
      </c>
      <c r="H23" s="68">
        <v>0</v>
      </c>
      <c r="I23" s="69">
        <v>0</v>
      </c>
      <c r="J23" s="70">
        <v>0</v>
      </c>
      <c r="K23" s="63">
        <f>SUM(Flevoland2a[[#This Row],[Kosten onderhoud opbouw per jaar  (incl. eventueel pomponderhoud)]:[Kosten onderhoud kraan / haakarm / lier per jaar (incl. olie meten en filtreren)]])</f>
        <v>0</v>
      </c>
    </row>
    <row r="24" spans="1:11" x14ac:dyDescent="0.35">
      <c r="A24" s="74" t="s">
        <v>30</v>
      </c>
      <c r="B24" s="5" t="s">
        <v>44</v>
      </c>
      <c r="C24" s="5">
        <v>2013</v>
      </c>
      <c r="D24" s="74" t="s">
        <v>6</v>
      </c>
      <c r="E24" s="5" t="s">
        <v>43</v>
      </c>
      <c r="F24" s="6"/>
      <c r="G24" s="6" t="s">
        <v>103</v>
      </c>
      <c r="H24" s="68">
        <v>0</v>
      </c>
      <c r="I24" s="69">
        <v>0</v>
      </c>
      <c r="J24" s="70">
        <v>0</v>
      </c>
      <c r="K24" s="63">
        <f>SUM(Flevoland2a[[#This Row],[Kosten onderhoud opbouw per jaar  (incl. eventueel pomponderhoud)]:[Kosten onderhoud kraan / haakarm / lier per jaar (incl. olie meten en filtreren)]])</f>
        <v>0</v>
      </c>
    </row>
    <row r="25" spans="1:11" x14ac:dyDescent="0.35">
      <c r="A25" s="74" t="s">
        <v>30</v>
      </c>
      <c r="B25" s="5" t="s">
        <v>42</v>
      </c>
      <c r="C25" s="5">
        <v>2013</v>
      </c>
      <c r="D25" s="74" t="s">
        <v>6</v>
      </c>
      <c r="E25" s="5" t="s">
        <v>41</v>
      </c>
      <c r="F25" s="6"/>
      <c r="G25" s="6" t="s">
        <v>103</v>
      </c>
      <c r="H25" s="68">
        <v>0</v>
      </c>
      <c r="I25" s="69">
        <v>0</v>
      </c>
      <c r="J25" s="70">
        <v>0</v>
      </c>
      <c r="K25" s="63">
        <f>SUM(Flevoland2a[[#This Row],[Kosten onderhoud opbouw per jaar  (incl. eventueel pomponderhoud)]:[Kosten onderhoud kraan / haakarm / lier per jaar (incl. olie meten en filtreren)]])</f>
        <v>0</v>
      </c>
    </row>
    <row r="26" spans="1:11" x14ac:dyDescent="0.35">
      <c r="A26" s="74" t="s">
        <v>30</v>
      </c>
      <c r="B26" s="5" t="s">
        <v>40</v>
      </c>
      <c r="C26" s="5">
        <v>2013</v>
      </c>
      <c r="D26" s="74" t="s">
        <v>6</v>
      </c>
      <c r="E26" s="5" t="s">
        <v>39</v>
      </c>
      <c r="F26" s="6"/>
      <c r="G26" s="6" t="s">
        <v>103</v>
      </c>
      <c r="H26" s="68">
        <v>0</v>
      </c>
      <c r="I26" s="69">
        <v>0</v>
      </c>
      <c r="J26" s="70">
        <v>0</v>
      </c>
      <c r="K26" s="63">
        <f>SUM(Flevoland2a[[#This Row],[Kosten onderhoud opbouw per jaar  (incl. eventueel pomponderhoud)]:[Kosten onderhoud kraan / haakarm / lier per jaar (incl. olie meten en filtreren)]])</f>
        <v>0</v>
      </c>
    </row>
    <row r="27" spans="1:11" x14ac:dyDescent="0.35">
      <c r="A27" s="74" t="s">
        <v>30</v>
      </c>
      <c r="B27" s="5" t="s">
        <v>38</v>
      </c>
      <c r="C27" s="5">
        <v>2013</v>
      </c>
      <c r="D27" s="74" t="s">
        <v>6</v>
      </c>
      <c r="E27" s="5" t="s">
        <v>37</v>
      </c>
      <c r="F27" s="6"/>
      <c r="G27" s="6" t="s">
        <v>103</v>
      </c>
      <c r="H27" s="68">
        <v>0</v>
      </c>
      <c r="I27" s="69">
        <v>0</v>
      </c>
      <c r="J27" s="70">
        <v>0</v>
      </c>
      <c r="K27" s="63">
        <f>SUM(Flevoland2a[[#This Row],[Kosten onderhoud opbouw per jaar  (incl. eventueel pomponderhoud)]:[Kosten onderhoud kraan / haakarm / lier per jaar (incl. olie meten en filtreren)]])</f>
        <v>0</v>
      </c>
    </row>
    <row r="28" spans="1:11" x14ac:dyDescent="0.35">
      <c r="A28" s="74" t="s">
        <v>30</v>
      </c>
      <c r="B28" s="5" t="s">
        <v>36</v>
      </c>
      <c r="C28" s="5">
        <v>2013</v>
      </c>
      <c r="D28" s="74" t="s">
        <v>6</v>
      </c>
      <c r="E28" s="5" t="s">
        <v>35</v>
      </c>
      <c r="F28" s="6"/>
      <c r="G28" s="6" t="s">
        <v>103</v>
      </c>
      <c r="H28" s="68">
        <v>0</v>
      </c>
      <c r="I28" s="69">
        <v>0</v>
      </c>
      <c r="J28" s="70">
        <v>0</v>
      </c>
      <c r="K28" s="63">
        <f>SUM(Flevoland2a[[#This Row],[Kosten onderhoud opbouw per jaar  (incl. eventueel pomponderhoud)]:[Kosten onderhoud kraan / haakarm / lier per jaar (incl. olie meten en filtreren)]])</f>
        <v>0</v>
      </c>
    </row>
    <row r="29" spans="1:11" x14ac:dyDescent="0.35">
      <c r="A29" s="74" t="s">
        <v>30</v>
      </c>
      <c r="B29" s="5" t="s">
        <v>34</v>
      </c>
      <c r="C29" s="5">
        <v>2013</v>
      </c>
      <c r="D29" s="74" t="s">
        <v>6</v>
      </c>
      <c r="E29" s="5" t="s">
        <v>33</v>
      </c>
      <c r="F29" s="6"/>
      <c r="G29" s="6" t="s">
        <v>103</v>
      </c>
      <c r="H29" s="68">
        <v>0</v>
      </c>
      <c r="I29" s="69">
        <v>0</v>
      </c>
      <c r="J29" s="70">
        <v>0</v>
      </c>
      <c r="K29" s="63">
        <f>SUM(Flevoland2a[[#This Row],[Kosten onderhoud opbouw per jaar  (incl. eventueel pomponderhoud)]:[Kosten onderhoud kraan / haakarm / lier per jaar (incl. olie meten en filtreren)]])</f>
        <v>0</v>
      </c>
    </row>
    <row r="30" spans="1:11" x14ac:dyDescent="0.35">
      <c r="A30" s="74" t="s">
        <v>30</v>
      </c>
      <c r="B30" s="5" t="s">
        <v>32</v>
      </c>
      <c r="C30" s="5">
        <v>2013</v>
      </c>
      <c r="D30" s="74" t="s">
        <v>6</v>
      </c>
      <c r="E30" s="5" t="s">
        <v>31</v>
      </c>
      <c r="F30" s="6"/>
      <c r="G30" s="6" t="s">
        <v>103</v>
      </c>
      <c r="H30" s="68">
        <v>0</v>
      </c>
      <c r="I30" s="69">
        <v>0</v>
      </c>
      <c r="J30" s="70">
        <v>0</v>
      </c>
      <c r="K30" s="63">
        <f>SUM(Flevoland2a[[#This Row],[Kosten onderhoud opbouw per jaar  (incl. eventueel pomponderhoud)]:[Kosten onderhoud kraan / haakarm / lier per jaar (incl. olie meten en filtreren)]])</f>
        <v>0</v>
      </c>
    </row>
    <row r="31" spans="1:11" x14ac:dyDescent="0.35">
      <c r="A31" s="74" t="s">
        <v>30</v>
      </c>
      <c r="B31" s="5" t="s">
        <v>29</v>
      </c>
      <c r="C31" s="5">
        <v>2013</v>
      </c>
      <c r="D31" s="74" t="s">
        <v>6</v>
      </c>
      <c r="E31" s="5" t="s">
        <v>28</v>
      </c>
      <c r="F31" s="6"/>
      <c r="G31" s="6" t="s">
        <v>103</v>
      </c>
      <c r="H31" s="68">
        <v>0</v>
      </c>
      <c r="I31" s="69">
        <v>0</v>
      </c>
      <c r="J31" s="70">
        <v>0</v>
      </c>
      <c r="K31" s="63">
        <f>SUM(Flevoland2a[[#This Row],[Kosten onderhoud opbouw per jaar  (incl. eventueel pomponderhoud)]:[Kosten onderhoud kraan / haakarm / lier per jaar (incl. olie meten en filtreren)]])</f>
        <v>0</v>
      </c>
    </row>
    <row r="32" spans="1:11" x14ac:dyDescent="0.35">
      <c r="A32" s="74" t="s">
        <v>23</v>
      </c>
      <c r="B32" s="5" t="s">
        <v>27</v>
      </c>
      <c r="C32" s="5">
        <v>2017</v>
      </c>
      <c r="D32" s="74" t="s">
        <v>21</v>
      </c>
      <c r="E32" s="5" t="s">
        <v>26</v>
      </c>
      <c r="F32" s="6"/>
      <c r="G32" s="6" t="s">
        <v>104</v>
      </c>
      <c r="H32" s="68">
        <v>0</v>
      </c>
      <c r="I32" s="69">
        <v>0</v>
      </c>
      <c r="J32" s="70">
        <v>0</v>
      </c>
      <c r="K32" s="63">
        <f>SUM(Flevoland2a[[#This Row],[Kosten onderhoud opbouw per jaar  (incl. eventueel pomponderhoud)]:[Kosten onderhoud kraan / haakarm / lier per jaar (incl. olie meten en filtreren)]])</f>
        <v>0</v>
      </c>
    </row>
    <row r="33" spans="1:11" x14ac:dyDescent="0.35">
      <c r="A33" s="74" t="s">
        <v>23</v>
      </c>
      <c r="B33" s="5" t="s">
        <v>25</v>
      </c>
      <c r="C33" s="5">
        <v>2017</v>
      </c>
      <c r="D33" s="74" t="s">
        <v>21</v>
      </c>
      <c r="E33" s="5" t="s">
        <v>24</v>
      </c>
      <c r="F33" s="6"/>
      <c r="G33" s="6" t="s">
        <v>104</v>
      </c>
      <c r="H33" s="68">
        <v>0</v>
      </c>
      <c r="I33" s="69">
        <v>0</v>
      </c>
      <c r="J33" s="70">
        <v>0</v>
      </c>
      <c r="K33" s="63">
        <f>SUM(Flevoland2a[[#This Row],[Kosten onderhoud opbouw per jaar  (incl. eventueel pomponderhoud)]:[Kosten onderhoud kraan / haakarm / lier per jaar (incl. olie meten en filtreren)]])</f>
        <v>0</v>
      </c>
    </row>
    <row r="34" spans="1:11" x14ac:dyDescent="0.35">
      <c r="A34" s="74" t="s">
        <v>23</v>
      </c>
      <c r="B34" s="5" t="s">
        <v>22</v>
      </c>
      <c r="C34" s="5">
        <v>2017</v>
      </c>
      <c r="D34" s="74" t="s">
        <v>21</v>
      </c>
      <c r="E34" s="5" t="s">
        <v>20</v>
      </c>
      <c r="F34" s="6"/>
      <c r="G34" s="6" t="s">
        <v>104</v>
      </c>
      <c r="H34" s="68">
        <v>0</v>
      </c>
      <c r="I34" s="69">
        <v>0</v>
      </c>
      <c r="J34" s="70">
        <v>0</v>
      </c>
      <c r="K34" s="63">
        <f>SUM(Flevoland2a[[#This Row],[Kosten onderhoud opbouw per jaar  (incl. eventueel pomponderhoud)]:[Kosten onderhoud kraan / haakarm / lier per jaar (incl. olie meten en filtreren)]])</f>
        <v>0</v>
      </c>
    </row>
    <row r="35" spans="1:11" x14ac:dyDescent="0.35">
      <c r="A35" s="74" t="s">
        <v>105</v>
      </c>
      <c r="B35" s="5" t="s">
        <v>19</v>
      </c>
      <c r="C35" s="5">
        <v>2019</v>
      </c>
      <c r="D35" s="74" t="s">
        <v>6</v>
      </c>
      <c r="E35" s="5" t="s">
        <v>18</v>
      </c>
      <c r="F35" s="6"/>
      <c r="G35" s="6" t="s">
        <v>106</v>
      </c>
      <c r="H35" s="68">
        <v>0</v>
      </c>
      <c r="I35" s="69">
        <v>0</v>
      </c>
      <c r="J35" s="70">
        <v>0</v>
      </c>
      <c r="K35" s="63">
        <f>SUM(Flevoland2a[[#This Row],[Kosten onderhoud opbouw per jaar  (incl. eventueel pomponderhoud)]:[Kosten onderhoud kraan / haakarm / lier per jaar (incl. olie meten en filtreren)]])</f>
        <v>0</v>
      </c>
    </row>
    <row r="36" spans="1:11" x14ac:dyDescent="0.35">
      <c r="A36" s="74" t="s">
        <v>105</v>
      </c>
      <c r="B36" s="5" t="s">
        <v>17</v>
      </c>
      <c r="C36" s="5">
        <v>2019</v>
      </c>
      <c r="D36" s="74" t="s">
        <v>6</v>
      </c>
      <c r="E36" s="5" t="s">
        <v>16</v>
      </c>
      <c r="F36" s="6"/>
      <c r="G36" s="6" t="s">
        <v>106</v>
      </c>
      <c r="H36" s="68">
        <v>0</v>
      </c>
      <c r="I36" s="69">
        <v>0</v>
      </c>
      <c r="J36" s="70">
        <v>0</v>
      </c>
      <c r="K36" s="63">
        <f>SUM(Flevoland2a[[#This Row],[Kosten onderhoud opbouw per jaar  (incl. eventueel pomponderhoud)]:[Kosten onderhoud kraan / haakarm / lier per jaar (incl. olie meten en filtreren)]])</f>
        <v>0</v>
      </c>
    </row>
    <row r="37" spans="1:11" x14ac:dyDescent="0.35">
      <c r="A37" s="74" t="s">
        <v>105</v>
      </c>
      <c r="B37" s="5" t="s">
        <v>15</v>
      </c>
      <c r="C37" s="5">
        <v>2019</v>
      </c>
      <c r="D37" s="74" t="s">
        <v>6</v>
      </c>
      <c r="E37" s="5" t="s">
        <v>14</v>
      </c>
      <c r="F37" s="6"/>
      <c r="G37" s="6" t="s">
        <v>106</v>
      </c>
      <c r="H37" s="68">
        <v>0</v>
      </c>
      <c r="I37" s="69">
        <v>0</v>
      </c>
      <c r="J37" s="70">
        <v>0</v>
      </c>
      <c r="K37" s="63">
        <f>SUM(Flevoland2a[[#This Row],[Kosten onderhoud opbouw per jaar  (incl. eventueel pomponderhoud)]:[Kosten onderhoud kraan / haakarm / lier per jaar (incl. olie meten en filtreren)]])</f>
        <v>0</v>
      </c>
    </row>
    <row r="38" spans="1:11" x14ac:dyDescent="0.35">
      <c r="A38" s="74" t="s">
        <v>105</v>
      </c>
      <c r="B38" s="5" t="s">
        <v>13</v>
      </c>
      <c r="C38" s="5">
        <v>2019</v>
      </c>
      <c r="D38" s="74" t="s">
        <v>6</v>
      </c>
      <c r="E38" s="5" t="s">
        <v>12</v>
      </c>
      <c r="F38" s="6"/>
      <c r="G38" s="6" t="s">
        <v>106</v>
      </c>
      <c r="H38" s="68">
        <v>0</v>
      </c>
      <c r="I38" s="69">
        <v>0</v>
      </c>
      <c r="J38" s="70">
        <v>0</v>
      </c>
      <c r="K38" s="63">
        <f>SUM(Flevoland2a[[#This Row],[Kosten onderhoud opbouw per jaar  (incl. eventueel pomponderhoud)]:[Kosten onderhoud kraan / haakarm / lier per jaar (incl. olie meten en filtreren)]])</f>
        <v>0</v>
      </c>
    </row>
    <row r="39" spans="1:11" x14ac:dyDescent="0.35">
      <c r="A39" s="74" t="s">
        <v>105</v>
      </c>
      <c r="B39" s="5" t="s">
        <v>11</v>
      </c>
      <c r="C39" s="5">
        <v>2019</v>
      </c>
      <c r="D39" s="74" t="s">
        <v>6</v>
      </c>
      <c r="E39" s="5" t="s">
        <v>10</v>
      </c>
      <c r="F39" s="6"/>
      <c r="G39" s="6" t="s">
        <v>106</v>
      </c>
      <c r="H39" s="68">
        <v>0</v>
      </c>
      <c r="I39" s="69">
        <v>0</v>
      </c>
      <c r="J39" s="70">
        <v>0</v>
      </c>
      <c r="K39" s="63">
        <f>SUM(Flevoland2a[[#This Row],[Kosten onderhoud opbouw per jaar  (incl. eventueel pomponderhoud)]:[Kosten onderhoud kraan / haakarm / lier per jaar (incl. olie meten en filtreren)]])</f>
        <v>0</v>
      </c>
    </row>
    <row r="40" spans="1:11" x14ac:dyDescent="0.35">
      <c r="A40" s="74" t="s">
        <v>105</v>
      </c>
      <c r="B40" s="5" t="s">
        <v>9</v>
      </c>
      <c r="C40" s="5">
        <v>2019</v>
      </c>
      <c r="D40" s="74" t="s">
        <v>6</v>
      </c>
      <c r="E40" s="5" t="s">
        <v>8</v>
      </c>
      <c r="F40" s="6"/>
      <c r="G40" s="6" t="s">
        <v>106</v>
      </c>
      <c r="H40" s="68">
        <v>0</v>
      </c>
      <c r="I40" s="69">
        <v>0</v>
      </c>
      <c r="J40" s="70">
        <v>0</v>
      </c>
      <c r="K40" s="63">
        <f>SUM(Flevoland2a[[#This Row],[Kosten onderhoud opbouw per jaar  (incl. eventueel pomponderhoud)]:[Kosten onderhoud kraan / haakarm / lier per jaar (incl. olie meten en filtreren)]])</f>
        <v>0</v>
      </c>
    </row>
    <row r="41" spans="1:11" x14ac:dyDescent="0.35">
      <c r="A41" s="74" t="s">
        <v>105</v>
      </c>
      <c r="B41" s="5" t="s">
        <v>5</v>
      </c>
      <c r="C41" s="5">
        <v>2019</v>
      </c>
      <c r="D41" s="74" t="s">
        <v>6</v>
      </c>
      <c r="E41" s="5" t="s">
        <v>5</v>
      </c>
      <c r="F41" s="6" t="s">
        <v>107</v>
      </c>
      <c r="G41" s="6" t="s">
        <v>106</v>
      </c>
      <c r="H41" s="68">
        <v>0</v>
      </c>
      <c r="I41" s="69">
        <v>0</v>
      </c>
      <c r="J41" s="70">
        <v>0</v>
      </c>
      <c r="K41" s="63">
        <f>SUM(Flevoland2a[[#This Row],[Kosten onderhoud opbouw per jaar  (incl. eventueel pomponderhoud)]:[Kosten onderhoud kraan / haakarm / lier per jaar (incl. olie meten en filtreren)]])</f>
        <v>0</v>
      </c>
    </row>
    <row r="42" spans="1:11" x14ac:dyDescent="0.35">
      <c r="A42" s="74" t="s">
        <v>105</v>
      </c>
      <c r="B42" s="5" t="s">
        <v>5</v>
      </c>
      <c r="C42" s="5">
        <v>2019</v>
      </c>
      <c r="D42" s="74" t="s">
        <v>6</v>
      </c>
      <c r="E42" s="5" t="s">
        <v>5</v>
      </c>
      <c r="F42" s="6" t="s">
        <v>107</v>
      </c>
      <c r="G42" s="6" t="s">
        <v>106</v>
      </c>
      <c r="H42" s="68">
        <v>0</v>
      </c>
      <c r="I42" s="69">
        <v>0</v>
      </c>
      <c r="J42" s="70">
        <v>0</v>
      </c>
      <c r="K42" s="63">
        <f>SUM(Flevoland2a[[#This Row],[Kosten onderhoud opbouw per jaar  (incl. eventueel pomponderhoud)]:[Kosten onderhoud kraan / haakarm / lier per jaar (incl. olie meten en filtreren)]])</f>
        <v>0</v>
      </c>
    </row>
    <row r="43" spans="1:11" x14ac:dyDescent="0.35">
      <c r="A43" s="74" t="s">
        <v>105</v>
      </c>
      <c r="B43" s="5" t="s">
        <v>5</v>
      </c>
      <c r="C43" s="5">
        <v>2019</v>
      </c>
      <c r="D43" s="74" t="s">
        <v>6</v>
      </c>
      <c r="E43" s="5" t="s">
        <v>5</v>
      </c>
      <c r="F43" s="6" t="s">
        <v>107</v>
      </c>
      <c r="G43" s="6" t="s">
        <v>106</v>
      </c>
      <c r="H43" s="68">
        <v>0</v>
      </c>
      <c r="I43" s="69">
        <v>0</v>
      </c>
      <c r="J43" s="70">
        <v>0</v>
      </c>
      <c r="K43" s="63">
        <f>SUM(Flevoland2a[[#This Row],[Kosten onderhoud opbouw per jaar  (incl. eventueel pomponderhoud)]:[Kosten onderhoud kraan / haakarm / lier per jaar (incl. olie meten en filtreren)]])</f>
        <v>0</v>
      </c>
    </row>
    <row r="44" spans="1:11" x14ac:dyDescent="0.35">
      <c r="A44" s="74" t="s">
        <v>105</v>
      </c>
      <c r="B44" s="5" t="s">
        <v>5</v>
      </c>
      <c r="C44" s="5">
        <v>2019</v>
      </c>
      <c r="D44" s="74" t="s">
        <v>6</v>
      </c>
      <c r="E44" s="5" t="s">
        <v>5</v>
      </c>
      <c r="F44" s="6" t="s">
        <v>107</v>
      </c>
      <c r="G44" s="6" t="s">
        <v>106</v>
      </c>
      <c r="H44" s="68">
        <v>0</v>
      </c>
      <c r="I44" s="69">
        <v>0</v>
      </c>
      <c r="J44" s="70">
        <v>0</v>
      </c>
      <c r="K44" s="63">
        <f>SUM(Flevoland2a[[#This Row],[Kosten onderhoud opbouw per jaar  (incl. eventueel pomponderhoud)]:[Kosten onderhoud kraan / haakarm / lier per jaar (incl. olie meten en filtreren)]])</f>
        <v>0</v>
      </c>
    </row>
    <row r="45" spans="1:11" x14ac:dyDescent="0.35">
      <c r="A45" s="74" t="s">
        <v>105</v>
      </c>
      <c r="B45" s="5" t="s">
        <v>5</v>
      </c>
      <c r="C45" s="5">
        <v>2019</v>
      </c>
      <c r="D45" s="74" t="s">
        <v>6</v>
      </c>
      <c r="E45" s="5" t="s">
        <v>5</v>
      </c>
      <c r="F45" s="6" t="s">
        <v>107</v>
      </c>
      <c r="G45" s="6" t="s">
        <v>106</v>
      </c>
      <c r="H45" s="68">
        <v>0</v>
      </c>
      <c r="I45" s="69">
        <v>0</v>
      </c>
      <c r="J45" s="70">
        <v>0</v>
      </c>
      <c r="K45" s="63">
        <f>SUM(Flevoland2a[[#This Row],[Kosten onderhoud opbouw per jaar  (incl. eventueel pomponderhoud)]:[Kosten onderhoud kraan / haakarm / lier per jaar (incl. olie meten en filtreren)]])</f>
        <v>0</v>
      </c>
    </row>
    <row r="46" spans="1:11" ht="16" thickBot="1" x14ac:dyDescent="0.4">
      <c r="A46" s="74" t="s">
        <v>105</v>
      </c>
      <c r="B46" s="5" t="s">
        <v>5</v>
      </c>
      <c r="C46" s="5">
        <v>2019</v>
      </c>
      <c r="D46" s="74" t="s">
        <v>6</v>
      </c>
      <c r="E46" s="5" t="s">
        <v>5</v>
      </c>
      <c r="F46" s="6" t="s">
        <v>107</v>
      </c>
      <c r="G46" s="6" t="s">
        <v>106</v>
      </c>
      <c r="H46" s="71">
        <v>0</v>
      </c>
      <c r="I46" s="72">
        <v>0</v>
      </c>
      <c r="J46" s="73">
        <v>0</v>
      </c>
      <c r="K46" s="63">
        <f>SUM(Flevoland2a[[#This Row],[Kosten onderhoud opbouw per jaar  (incl. eventueel pomponderhoud)]:[Kosten onderhoud kraan / haakarm / lier per jaar (incl. olie meten en filtreren)]])</f>
        <v>0</v>
      </c>
    </row>
    <row r="47" spans="1:11" x14ac:dyDescent="0.35">
      <c r="A47" s="24" t="s">
        <v>4</v>
      </c>
      <c r="B47" s="24"/>
      <c r="C47" s="24"/>
      <c r="D47" s="24"/>
      <c r="E47" s="24"/>
      <c r="F47" s="25"/>
      <c r="G47" s="25"/>
      <c r="H47" s="12"/>
      <c r="I47" s="12"/>
      <c r="J47" s="12"/>
      <c r="K47" s="26">
        <f>SUBTOTAL(109,Flevoland2a[Totaalkosten per voertuig voor APK, onderhoud en keuring])</f>
        <v>0</v>
      </c>
    </row>
  </sheetData>
  <sheetProtection algorithmName="SHA-512" hashValue="YgAU+ZpMl9B4yCNl8VR4p3RhHPgP0P3px7jgseTdhCFi0CVcPRR+WVxMSNKCDXKAOw8O59SvVmsxyr0yXmLfyA==" saltValue="cydpLL6hxIrESStB7mP93w==" spinCount="100000" sheet="1" objects="1" scenarios="1"/>
  <mergeCells count="2">
    <mergeCell ref="A1:K1"/>
    <mergeCell ref="H5:J7"/>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57466-E71B-42F9-95CD-E3FB81DC67A7}">
  <dimension ref="A1:L20"/>
  <sheetViews>
    <sheetView workbookViewId="0">
      <selection activeCell="B24" sqref="B24"/>
    </sheetView>
  </sheetViews>
  <sheetFormatPr defaultColWidth="8.90625" defaultRowHeight="13" x14ac:dyDescent="0.3"/>
  <cols>
    <col min="1" max="1" width="87.08984375" style="7" bestFit="1" customWidth="1"/>
    <col min="2" max="2" width="50.6328125" style="7" bestFit="1" customWidth="1"/>
    <col min="3" max="3" width="24.54296875" style="7" customWidth="1"/>
    <col min="4" max="4" width="17" style="7" customWidth="1"/>
    <col min="5" max="5" width="8.90625" style="7"/>
    <col min="6" max="6" width="65.54296875" style="7" customWidth="1"/>
    <col min="7" max="16384" width="8.90625" style="7"/>
  </cols>
  <sheetData>
    <row r="1" spans="1:12" ht="21.5" thickBot="1" x14ac:dyDescent="0.55000000000000004">
      <c r="A1" s="113" t="s">
        <v>181</v>
      </c>
      <c r="B1" s="114"/>
      <c r="C1" s="114"/>
      <c r="D1" s="115"/>
      <c r="E1" s="21"/>
      <c r="F1" s="21"/>
      <c r="G1" s="21"/>
      <c r="H1" s="21"/>
      <c r="I1" s="21"/>
      <c r="J1" s="21"/>
      <c r="K1" s="21"/>
      <c r="L1" s="21"/>
    </row>
    <row r="4" spans="1:12" ht="13.5" thickBot="1" x14ac:dyDescent="0.35"/>
    <row r="5" spans="1:12" ht="26.5" thickBot="1" x14ac:dyDescent="0.35">
      <c r="C5" s="60" t="s">
        <v>193</v>
      </c>
    </row>
    <row r="6" spans="1:12" x14ac:dyDescent="0.3">
      <c r="A6" s="7" t="s">
        <v>90</v>
      </c>
      <c r="B6" s="7" t="s">
        <v>204</v>
      </c>
      <c r="C6" s="61" t="s">
        <v>91</v>
      </c>
      <c r="D6" s="7" t="s">
        <v>115</v>
      </c>
    </row>
    <row r="7" spans="1:12" x14ac:dyDescent="0.3">
      <c r="A7" s="7" t="s">
        <v>117</v>
      </c>
      <c r="C7" s="75">
        <v>0</v>
      </c>
      <c r="D7" s="8">
        <f>Flevoland2b[[#This Row],[Prijzen]]*500</f>
        <v>0</v>
      </c>
    </row>
    <row r="8" spans="1:12" x14ac:dyDescent="0.3">
      <c r="A8" s="7" t="s">
        <v>116</v>
      </c>
      <c r="C8" s="75">
        <v>0</v>
      </c>
      <c r="D8" s="8">
        <f>Flevoland2b[[#This Row],[Prijzen]]*150</f>
        <v>0</v>
      </c>
      <c r="F8" s="9"/>
    </row>
    <row r="9" spans="1:12" x14ac:dyDescent="0.3">
      <c r="A9" s="7" t="s">
        <v>118</v>
      </c>
      <c r="C9" s="75">
        <v>0</v>
      </c>
      <c r="D9" s="8">
        <f>Flevoland2b[[#This Row],[Prijzen]]*70</f>
        <v>0</v>
      </c>
    </row>
    <row r="10" spans="1:12" x14ac:dyDescent="0.3">
      <c r="A10" s="7" t="s">
        <v>119</v>
      </c>
      <c r="C10" s="75">
        <v>0</v>
      </c>
      <c r="D10" s="8">
        <f>Flevoland2b[[#This Row],[Prijzen]]*20</f>
        <v>0</v>
      </c>
    </row>
    <row r="11" spans="1:12" x14ac:dyDescent="0.3">
      <c r="A11" s="7" t="s">
        <v>108</v>
      </c>
      <c r="C11" s="75">
        <v>0</v>
      </c>
      <c r="D11" s="8"/>
    </row>
    <row r="12" spans="1:12" x14ac:dyDescent="0.3">
      <c r="A12" s="7" t="s">
        <v>109</v>
      </c>
      <c r="C12" s="75">
        <v>0</v>
      </c>
      <c r="D12" s="8"/>
    </row>
    <row r="13" spans="1:12" x14ac:dyDescent="0.3">
      <c r="A13" s="7" t="s">
        <v>110</v>
      </c>
      <c r="C13" s="75">
        <v>0</v>
      </c>
      <c r="D13" s="8"/>
    </row>
    <row r="14" spans="1:12" x14ac:dyDescent="0.3">
      <c r="A14" s="7" t="s">
        <v>111</v>
      </c>
      <c r="C14" s="75">
        <v>0</v>
      </c>
      <c r="D14" s="8"/>
    </row>
    <row r="15" spans="1:12" x14ac:dyDescent="0.3">
      <c r="A15" s="7" t="s">
        <v>195</v>
      </c>
      <c r="B15" s="7" t="s">
        <v>196</v>
      </c>
      <c r="C15" s="75">
        <v>0</v>
      </c>
      <c r="D15" s="8"/>
    </row>
    <row r="16" spans="1:12" x14ac:dyDescent="0.3">
      <c r="A16" s="7" t="s">
        <v>197</v>
      </c>
      <c r="B16" s="7" t="s">
        <v>198</v>
      </c>
      <c r="C16" s="75">
        <v>0</v>
      </c>
      <c r="D16" s="8"/>
    </row>
    <row r="17" spans="1:4" x14ac:dyDescent="0.3">
      <c r="A17" s="7" t="s">
        <v>199</v>
      </c>
      <c r="B17" s="7" t="s">
        <v>200</v>
      </c>
      <c r="C17" s="75">
        <v>0</v>
      </c>
      <c r="D17" s="8"/>
    </row>
    <row r="18" spans="1:4" x14ac:dyDescent="0.3">
      <c r="A18" s="7" t="s">
        <v>112</v>
      </c>
      <c r="B18" s="7" t="s">
        <v>201</v>
      </c>
      <c r="C18" s="75">
        <v>0</v>
      </c>
      <c r="D18" s="8"/>
    </row>
    <row r="19" spans="1:4" x14ac:dyDescent="0.3">
      <c r="A19" s="7" t="s">
        <v>202</v>
      </c>
      <c r="B19" s="7" t="s">
        <v>203</v>
      </c>
      <c r="C19" s="75">
        <v>0</v>
      </c>
      <c r="D19" s="8"/>
    </row>
    <row r="20" spans="1:4" ht="13.5" thickBot="1" x14ac:dyDescent="0.35">
      <c r="A20" s="11" t="s">
        <v>4</v>
      </c>
      <c r="B20" s="11"/>
      <c r="C20" s="62">
        <f>SUM(D7:D10)+SUM(C11:C19)</f>
        <v>0</v>
      </c>
      <c r="D20" s="10"/>
    </row>
  </sheetData>
  <sheetProtection algorithmName="SHA-512" hashValue="nCm6XnoBzW28xmwlbLU8eksZXBDT/xBXYA1Rh6pF4aHBuVs93APFRHAeVh5R62PBP0D62A6RlA27LYhwkluSfw==" saltValue="xUbta7wa3sqSJymcj1E+sQ==" spinCount="100000" sheet="1" objects="1" scenarios="1"/>
  <mergeCells count="1">
    <mergeCell ref="A1:D1"/>
  </mergeCells>
  <pageMargins left="0.7" right="0.7" top="0.75" bottom="0.75" header="0.3" footer="0.3"/>
  <pageSetup orientation="portrait" r:id="rId1"/>
  <ignoredErrors>
    <ignoredError sqref="D8:D10"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3112A-798E-4BA1-A891-90063A1B29C1}">
  <dimension ref="A1:K41"/>
  <sheetViews>
    <sheetView topLeftCell="B1" workbookViewId="0">
      <selection activeCell="I29" sqref="I29"/>
    </sheetView>
  </sheetViews>
  <sheetFormatPr defaultRowHeight="14.5" x14ac:dyDescent="0.35"/>
  <cols>
    <col min="1" max="1" width="20.6328125" bestFit="1" customWidth="1"/>
    <col min="2" max="2" width="10.81640625" bestFit="1" customWidth="1"/>
    <col min="3" max="3" width="10.6328125" bestFit="1" customWidth="1"/>
    <col min="4" max="4" width="23.81640625" bestFit="1" customWidth="1"/>
    <col min="5" max="5" width="11.36328125" customWidth="1"/>
    <col min="6" max="6" width="38.1796875" bestFit="1" customWidth="1"/>
    <col min="7" max="7" width="23.36328125" customWidth="1"/>
    <col min="8" max="8" width="15.54296875" customWidth="1"/>
    <col min="9" max="9" width="17.36328125" customWidth="1"/>
    <col min="10" max="10" width="15.81640625" customWidth="1"/>
    <col min="11" max="11" width="18.08984375" customWidth="1"/>
  </cols>
  <sheetData>
    <row r="1" spans="1:11" ht="21.5" thickBot="1" x14ac:dyDescent="0.55000000000000004">
      <c r="A1" s="116" t="s">
        <v>183</v>
      </c>
      <c r="B1" s="117"/>
      <c r="C1" s="117"/>
      <c r="D1" s="117"/>
      <c r="E1" s="117"/>
      <c r="F1" s="117"/>
      <c r="G1" s="117"/>
      <c r="H1" s="117"/>
      <c r="I1" s="117"/>
      <c r="J1" s="117"/>
      <c r="K1" s="118"/>
    </row>
    <row r="8" spans="1:11" ht="15" thickBot="1" x14ac:dyDescent="0.4"/>
    <row r="9" spans="1:11" x14ac:dyDescent="0.35">
      <c r="H9" s="119" t="s">
        <v>193</v>
      </c>
      <c r="I9" s="120"/>
      <c r="J9" s="121"/>
    </row>
    <row r="10" spans="1:11" x14ac:dyDescent="0.35">
      <c r="H10" s="122"/>
      <c r="I10" s="123"/>
      <c r="J10" s="124"/>
    </row>
    <row r="11" spans="1:11" ht="15" thickBot="1" x14ac:dyDescent="0.4">
      <c r="H11" s="125"/>
      <c r="I11" s="126"/>
      <c r="J11" s="127"/>
    </row>
    <row r="12" spans="1:11" s="15" customFormat="1" ht="65" x14ac:dyDescent="0.35">
      <c r="A12" s="14" t="s">
        <v>89</v>
      </c>
      <c r="B12" s="14" t="s">
        <v>88</v>
      </c>
      <c r="C12" s="14" t="s">
        <v>87</v>
      </c>
      <c r="D12" s="14" t="s">
        <v>86</v>
      </c>
      <c r="E12" s="14" t="s">
        <v>92</v>
      </c>
      <c r="F12" s="14" t="s">
        <v>85</v>
      </c>
      <c r="G12" s="14" t="s">
        <v>93</v>
      </c>
      <c r="H12" s="76" t="s">
        <v>120</v>
      </c>
      <c r="I12" s="77" t="s">
        <v>121</v>
      </c>
      <c r="J12" s="78" t="s">
        <v>96</v>
      </c>
      <c r="K12" s="14" t="s">
        <v>97</v>
      </c>
    </row>
    <row r="13" spans="1:11" x14ac:dyDescent="0.35">
      <c r="A13" s="16" t="s">
        <v>122</v>
      </c>
      <c r="B13" s="16" t="s">
        <v>123</v>
      </c>
      <c r="C13" s="16">
        <v>2020</v>
      </c>
      <c r="D13" s="16" t="s">
        <v>124</v>
      </c>
      <c r="E13" s="16" t="s">
        <v>125</v>
      </c>
      <c r="F13" s="17"/>
      <c r="G13" s="17" t="s">
        <v>126</v>
      </c>
      <c r="H13" s="79">
        <v>0</v>
      </c>
      <c r="I13" s="80">
        <v>0</v>
      </c>
      <c r="J13" s="81">
        <v>0</v>
      </c>
      <c r="K13" s="67">
        <f>SUM(GooiVecht2a[[#This Row],[Kosten onderhoud opbouw  (incl. eventueel pomponderhoud) per jaar]:[Kosten onderhoud kraan / haakarm / lier per jaar (incl. olie meten en filtreren)]])</f>
        <v>0</v>
      </c>
    </row>
    <row r="14" spans="1:11" x14ac:dyDescent="0.35">
      <c r="A14" s="16" t="s">
        <v>122</v>
      </c>
      <c r="B14" s="16" t="s">
        <v>127</v>
      </c>
      <c r="C14" s="16">
        <v>2020</v>
      </c>
      <c r="D14" s="16" t="s">
        <v>124</v>
      </c>
      <c r="E14" s="16" t="s">
        <v>128</v>
      </c>
      <c r="F14" s="17"/>
      <c r="G14" s="17" t="s">
        <v>126</v>
      </c>
      <c r="H14" s="79">
        <v>0</v>
      </c>
      <c r="I14" s="80">
        <v>0</v>
      </c>
      <c r="J14" s="81">
        <v>0</v>
      </c>
      <c r="K14" s="67">
        <f>SUM(GooiVecht2a[[#This Row],[Kosten onderhoud opbouw  (incl. eventueel pomponderhoud) per jaar]:[Kosten onderhoud kraan / haakarm / lier per jaar (incl. olie meten en filtreren)]])</f>
        <v>0</v>
      </c>
    </row>
    <row r="15" spans="1:11" x14ac:dyDescent="0.35">
      <c r="A15" s="16" t="s">
        <v>122</v>
      </c>
      <c r="B15" s="16" t="s">
        <v>129</v>
      </c>
      <c r="C15" s="16">
        <v>2020</v>
      </c>
      <c r="D15" s="16" t="s">
        <v>124</v>
      </c>
      <c r="E15" s="16" t="s">
        <v>130</v>
      </c>
      <c r="F15" s="17"/>
      <c r="G15" s="17" t="s">
        <v>126</v>
      </c>
      <c r="H15" s="79">
        <v>0</v>
      </c>
      <c r="I15" s="80">
        <v>0</v>
      </c>
      <c r="J15" s="81">
        <v>0</v>
      </c>
      <c r="K15" s="67">
        <f>SUM(GooiVecht2a[[#This Row],[Kosten onderhoud opbouw  (incl. eventueel pomponderhoud) per jaar]:[Kosten onderhoud kraan / haakarm / lier per jaar (incl. olie meten en filtreren)]])</f>
        <v>0</v>
      </c>
    </row>
    <row r="16" spans="1:11" x14ac:dyDescent="0.35">
      <c r="A16" s="16" t="s">
        <v>131</v>
      </c>
      <c r="B16" s="16" t="s">
        <v>132</v>
      </c>
      <c r="C16" s="16">
        <v>2011</v>
      </c>
      <c r="D16" s="16" t="s">
        <v>133</v>
      </c>
      <c r="E16" s="16" t="s">
        <v>134</v>
      </c>
      <c r="F16" s="17"/>
      <c r="G16" s="17" t="s">
        <v>101</v>
      </c>
      <c r="H16" s="79">
        <v>0</v>
      </c>
      <c r="I16" s="80">
        <v>0</v>
      </c>
      <c r="J16" s="81">
        <v>0</v>
      </c>
      <c r="K16" s="67">
        <f>SUM(GooiVecht2a[[#This Row],[Kosten onderhoud opbouw  (incl. eventueel pomponderhoud) per jaar]:[Kosten onderhoud kraan / haakarm / lier per jaar (incl. olie meten en filtreren)]])</f>
        <v>0</v>
      </c>
    </row>
    <row r="17" spans="1:11" x14ac:dyDescent="0.35">
      <c r="A17" s="16" t="s">
        <v>131</v>
      </c>
      <c r="B17" s="16" t="s">
        <v>135</v>
      </c>
      <c r="C17" s="16">
        <v>2011</v>
      </c>
      <c r="D17" s="16" t="s">
        <v>136</v>
      </c>
      <c r="E17" s="16" t="s">
        <v>137</v>
      </c>
      <c r="F17" s="17"/>
      <c r="G17" s="17" t="s">
        <v>138</v>
      </c>
      <c r="H17" s="79">
        <v>0</v>
      </c>
      <c r="I17" s="80">
        <v>0</v>
      </c>
      <c r="J17" s="81">
        <v>0</v>
      </c>
      <c r="K17" s="67">
        <f>SUM(GooiVecht2a[[#This Row],[Kosten onderhoud opbouw  (incl. eventueel pomponderhoud) per jaar]:[Kosten onderhoud kraan / haakarm / lier per jaar (incl. olie meten en filtreren)]])</f>
        <v>0</v>
      </c>
    </row>
    <row r="18" spans="1:11" x14ac:dyDescent="0.35">
      <c r="A18" s="16" t="s">
        <v>131</v>
      </c>
      <c r="B18" s="16" t="s">
        <v>139</v>
      </c>
      <c r="C18" s="16">
        <v>2010</v>
      </c>
      <c r="D18" s="16" t="s">
        <v>133</v>
      </c>
      <c r="E18" s="16" t="s">
        <v>140</v>
      </c>
      <c r="F18" s="17"/>
      <c r="G18" s="17" t="s">
        <v>101</v>
      </c>
      <c r="H18" s="79">
        <v>0</v>
      </c>
      <c r="I18" s="80">
        <v>0</v>
      </c>
      <c r="J18" s="81">
        <v>0</v>
      </c>
      <c r="K18" s="67">
        <f>SUM(GooiVecht2a[[#This Row],[Kosten onderhoud opbouw  (incl. eventueel pomponderhoud) per jaar]:[Kosten onderhoud kraan / haakarm / lier per jaar (incl. olie meten en filtreren)]])</f>
        <v>0</v>
      </c>
    </row>
    <row r="19" spans="1:11" x14ac:dyDescent="0.35">
      <c r="A19" s="16" t="s">
        <v>131</v>
      </c>
      <c r="B19" s="16" t="s">
        <v>141</v>
      </c>
      <c r="C19" s="16">
        <v>2010</v>
      </c>
      <c r="D19" s="16" t="s">
        <v>133</v>
      </c>
      <c r="E19" s="16" t="s">
        <v>142</v>
      </c>
      <c r="F19" s="17"/>
      <c r="G19" s="17" t="s">
        <v>101</v>
      </c>
      <c r="H19" s="79">
        <v>0</v>
      </c>
      <c r="I19" s="80">
        <v>0</v>
      </c>
      <c r="J19" s="81">
        <v>0</v>
      </c>
      <c r="K19" s="67">
        <f>SUM(GooiVecht2a[[#This Row],[Kosten onderhoud opbouw  (incl. eventueel pomponderhoud) per jaar]:[Kosten onderhoud kraan / haakarm / lier per jaar (incl. olie meten en filtreren)]])</f>
        <v>0</v>
      </c>
    </row>
    <row r="20" spans="1:11" x14ac:dyDescent="0.35">
      <c r="A20" s="16" t="s">
        <v>143</v>
      </c>
      <c r="B20" s="16" t="s">
        <v>144</v>
      </c>
      <c r="C20" s="16">
        <v>2014</v>
      </c>
      <c r="D20" s="16" t="s">
        <v>145</v>
      </c>
      <c r="E20" s="16">
        <v>2811</v>
      </c>
      <c r="F20" s="17"/>
      <c r="G20" s="17" t="s">
        <v>146</v>
      </c>
      <c r="H20" s="79">
        <v>0</v>
      </c>
      <c r="I20" s="80">
        <v>0</v>
      </c>
      <c r="J20" s="81">
        <v>0</v>
      </c>
      <c r="K20" s="67">
        <f>SUM(GooiVecht2a[[#This Row],[Kosten onderhoud opbouw  (incl. eventueel pomponderhoud) per jaar]:[Kosten onderhoud kraan / haakarm / lier per jaar (incl. olie meten en filtreren)]])</f>
        <v>0</v>
      </c>
    </row>
    <row r="21" spans="1:11" x14ac:dyDescent="0.35">
      <c r="A21" s="16" t="s">
        <v>7</v>
      </c>
      <c r="B21" s="16" t="s">
        <v>147</v>
      </c>
      <c r="C21" s="16">
        <v>2007</v>
      </c>
      <c r="D21" s="16" t="s">
        <v>148</v>
      </c>
      <c r="E21" s="16">
        <v>2131</v>
      </c>
      <c r="F21" s="17" t="s">
        <v>63</v>
      </c>
      <c r="G21" s="17" t="s">
        <v>99</v>
      </c>
      <c r="H21" s="79">
        <v>0</v>
      </c>
      <c r="I21" s="80">
        <v>0</v>
      </c>
      <c r="J21" s="81">
        <v>0</v>
      </c>
      <c r="K21" s="67">
        <f>SUM(GooiVecht2a[[#This Row],[Kosten onderhoud opbouw  (incl. eventueel pomponderhoud) per jaar]:[Kosten onderhoud kraan / haakarm / lier per jaar (incl. olie meten en filtreren)]])</f>
        <v>0</v>
      </c>
    </row>
    <row r="22" spans="1:11" x14ac:dyDescent="0.35">
      <c r="A22" s="16" t="s">
        <v>7</v>
      </c>
      <c r="B22" s="16" t="s">
        <v>149</v>
      </c>
      <c r="C22" s="16">
        <v>2002</v>
      </c>
      <c r="D22" s="16" t="s">
        <v>148</v>
      </c>
      <c r="E22" s="16">
        <v>7031</v>
      </c>
      <c r="F22" s="17" t="s">
        <v>63</v>
      </c>
      <c r="G22" s="17" t="s">
        <v>150</v>
      </c>
      <c r="H22" s="79">
        <v>0</v>
      </c>
      <c r="I22" s="80">
        <v>0</v>
      </c>
      <c r="J22" s="81">
        <v>0</v>
      </c>
      <c r="K22" s="67">
        <f>SUM(GooiVecht2a[[#This Row],[Kosten onderhoud opbouw  (incl. eventueel pomponderhoud) per jaar]:[Kosten onderhoud kraan / haakarm / lier per jaar (incl. olie meten en filtreren)]])</f>
        <v>0</v>
      </c>
    </row>
    <row r="23" spans="1:11" x14ac:dyDescent="0.35">
      <c r="A23" s="16" t="s">
        <v>151</v>
      </c>
      <c r="B23" s="16" t="s">
        <v>152</v>
      </c>
      <c r="C23" s="16">
        <v>2009</v>
      </c>
      <c r="D23" s="16" t="s">
        <v>148</v>
      </c>
      <c r="E23" s="16">
        <v>2731</v>
      </c>
      <c r="F23" s="17" t="s">
        <v>63</v>
      </c>
      <c r="G23" s="17" t="s">
        <v>98</v>
      </c>
      <c r="H23" s="79">
        <v>0</v>
      </c>
      <c r="I23" s="80">
        <v>0</v>
      </c>
      <c r="J23" s="81">
        <v>0</v>
      </c>
      <c r="K23" s="67">
        <f>SUM(GooiVecht2a[[#This Row],[Kosten onderhoud opbouw  (incl. eventueel pomponderhoud) per jaar]:[Kosten onderhoud kraan / haakarm / lier per jaar (incl. olie meten en filtreren)]])</f>
        <v>0</v>
      </c>
    </row>
    <row r="24" spans="1:11" x14ac:dyDescent="0.35">
      <c r="A24" s="16" t="s">
        <v>153</v>
      </c>
      <c r="B24" s="16" t="s">
        <v>154</v>
      </c>
      <c r="C24" s="16">
        <v>2013</v>
      </c>
      <c r="D24" s="16" t="s">
        <v>148</v>
      </c>
      <c r="E24" s="16">
        <v>2631</v>
      </c>
      <c r="F24" s="17" t="s">
        <v>63</v>
      </c>
      <c r="G24" s="17" t="s">
        <v>103</v>
      </c>
      <c r="H24" s="79">
        <v>0</v>
      </c>
      <c r="I24" s="80">
        <v>0</v>
      </c>
      <c r="J24" s="81">
        <v>0</v>
      </c>
      <c r="K24" s="67">
        <f>SUM(GooiVecht2a[[#This Row],[Kosten onderhoud opbouw  (incl. eventueel pomponderhoud) per jaar]:[Kosten onderhoud kraan / haakarm / lier per jaar (incl. olie meten en filtreren)]])</f>
        <v>0</v>
      </c>
    </row>
    <row r="25" spans="1:11" x14ac:dyDescent="0.35">
      <c r="A25" s="16" t="s">
        <v>153</v>
      </c>
      <c r="B25" s="16" t="s">
        <v>155</v>
      </c>
      <c r="C25" s="16">
        <v>2013</v>
      </c>
      <c r="D25" s="16" t="s">
        <v>148</v>
      </c>
      <c r="E25" s="16">
        <v>2832</v>
      </c>
      <c r="F25" s="17" t="s">
        <v>63</v>
      </c>
      <c r="G25" s="17" t="s">
        <v>103</v>
      </c>
      <c r="H25" s="79">
        <v>0</v>
      </c>
      <c r="I25" s="80">
        <v>0</v>
      </c>
      <c r="J25" s="81">
        <v>0</v>
      </c>
      <c r="K25" s="67">
        <f>SUM(GooiVecht2a[[#This Row],[Kosten onderhoud opbouw  (incl. eventueel pomponderhoud) per jaar]:[Kosten onderhoud kraan / haakarm / lier per jaar (incl. olie meten en filtreren)]])</f>
        <v>0</v>
      </c>
    </row>
    <row r="26" spans="1:11" x14ac:dyDescent="0.35">
      <c r="A26" s="16" t="s">
        <v>156</v>
      </c>
      <c r="B26" s="16" t="s">
        <v>157</v>
      </c>
      <c r="C26" s="16">
        <v>2010</v>
      </c>
      <c r="D26" s="16" t="s">
        <v>148</v>
      </c>
      <c r="E26" s="16">
        <v>7035</v>
      </c>
      <c r="F26" s="17" t="s">
        <v>63</v>
      </c>
      <c r="G26" s="17" t="s">
        <v>99</v>
      </c>
      <c r="H26" s="79">
        <v>0</v>
      </c>
      <c r="I26" s="80">
        <v>0</v>
      </c>
      <c r="J26" s="81">
        <v>0</v>
      </c>
      <c r="K26" s="67">
        <f>SUM(GooiVecht2a[[#This Row],[Kosten onderhoud opbouw  (incl. eventueel pomponderhoud) per jaar]:[Kosten onderhoud kraan / haakarm / lier per jaar (incl. olie meten en filtreren)]])</f>
        <v>0</v>
      </c>
    </row>
    <row r="27" spans="1:11" x14ac:dyDescent="0.35">
      <c r="A27" s="16" t="s">
        <v>158</v>
      </c>
      <c r="B27" s="16" t="s">
        <v>159</v>
      </c>
      <c r="C27" s="16">
        <v>2017</v>
      </c>
      <c r="D27" s="16" t="s">
        <v>148</v>
      </c>
      <c r="E27" s="16">
        <v>1732</v>
      </c>
      <c r="F27" s="17" t="s">
        <v>63</v>
      </c>
      <c r="G27" s="17" t="s">
        <v>160</v>
      </c>
      <c r="H27" s="79">
        <v>0</v>
      </c>
      <c r="I27" s="80">
        <v>0</v>
      </c>
      <c r="J27" s="81">
        <v>0</v>
      </c>
      <c r="K27" s="67">
        <f>SUM(GooiVecht2a[[#This Row],[Kosten onderhoud opbouw  (incl. eventueel pomponderhoud) per jaar]:[Kosten onderhoud kraan / haakarm / lier per jaar (incl. olie meten en filtreren)]])</f>
        <v>0</v>
      </c>
    </row>
    <row r="28" spans="1:11" x14ac:dyDescent="0.35">
      <c r="A28" s="16" t="s">
        <v>7</v>
      </c>
      <c r="B28" s="16" t="s">
        <v>161</v>
      </c>
      <c r="C28" s="16">
        <v>2006</v>
      </c>
      <c r="D28" s="16" t="s">
        <v>148</v>
      </c>
      <c r="E28" s="16">
        <v>7032</v>
      </c>
      <c r="F28" s="17" t="s">
        <v>63</v>
      </c>
      <c r="G28" s="17" t="s">
        <v>99</v>
      </c>
      <c r="H28" s="79">
        <v>0</v>
      </c>
      <c r="I28" s="80">
        <v>0</v>
      </c>
      <c r="J28" s="81">
        <v>0</v>
      </c>
      <c r="K28" s="67">
        <f>SUM(GooiVecht2a[[#This Row],[Kosten onderhoud opbouw  (incl. eventueel pomponderhoud) per jaar]:[Kosten onderhoud kraan / haakarm / lier per jaar (incl. olie meten en filtreren)]])</f>
        <v>0</v>
      </c>
    </row>
    <row r="29" spans="1:11" x14ac:dyDescent="0.35">
      <c r="A29" s="16" t="s">
        <v>158</v>
      </c>
      <c r="B29" s="16" t="s">
        <v>162</v>
      </c>
      <c r="C29" s="16">
        <v>2009</v>
      </c>
      <c r="D29" s="16" t="s">
        <v>148</v>
      </c>
      <c r="E29" s="16">
        <v>1531</v>
      </c>
      <c r="F29" s="17" t="s">
        <v>63</v>
      </c>
      <c r="G29" s="17" t="s">
        <v>99</v>
      </c>
      <c r="H29" s="79">
        <v>0</v>
      </c>
      <c r="I29" s="80">
        <v>0</v>
      </c>
      <c r="J29" s="81">
        <v>0</v>
      </c>
      <c r="K29" s="67">
        <f>SUM(GooiVecht2a[[#This Row],[Kosten onderhoud opbouw  (incl. eventueel pomponderhoud) per jaar]:[Kosten onderhoud kraan / haakarm / lier per jaar (incl. olie meten en filtreren)]])</f>
        <v>0</v>
      </c>
    </row>
    <row r="30" spans="1:11" x14ac:dyDescent="0.35">
      <c r="A30" s="16" t="s">
        <v>153</v>
      </c>
      <c r="B30" s="16" t="s">
        <v>163</v>
      </c>
      <c r="C30" s="16">
        <v>2013</v>
      </c>
      <c r="D30" s="16" t="s">
        <v>148</v>
      </c>
      <c r="E30" s="16">
        <v>1431</v>
      </c>
      <c r="F30" s="17" t="s">
        <v>63</v>
      </c>
      <c r="G30" s="17" t="s">
        <v>103</v>
      </c>
      <c r="H30" s="79">
        <v>0</v>
      </c>
      <c r="I30" s="80">
        <v>0</v>
      </c>
      <c r="J30" s="81">
        <v>0</v>
      </c>
      <c r="K30" s="67">
        <f>SUM(GooiVecht2a[[#This Row],[Kosten onderhoud opbouw  (incl. eventueel pomponderhoud) per jaar]:[Kosten onderhoud kraan / haakarm / lier per jaar (incl. olie meten en filtreren)]])</f>
        <v>0</v>
      </c>
    </row>
    <row r="31" spans="1:11" x14ac:dyDescent="0.35">
      <c r="A31" s="16" t="s">
        <v>164</v>
      </c>
      <c r="B31" s="16" t="s">
        <v>165</v>
      </c>
      <c r="C31" s="16">
        <v>2008</v>
      </c>
      <c r="D31" s="16" t="s">
        <v>148</v>
      </c>
      <c r="E31" s="16">
        <v>1631</v>
      </c>
      <c r="F31" s="17" t="s">
        <v>63</v>
      </c>
      <c r="G31" s="17" t="s">
        <v>166</v>
      </c>
      <c r="H31" s="79">
        <v>0</v>
      </c>
      <c r="I31" s="80">
        <v>0</v>
      </c>
      <c r="J31" s="81">
        <v>0</v>
      </c>
      <c r="K31" s="67">
        <f>SUM(GooiVecht2a[[#This Row],[Kosten onderhoud opbouw  (incl. eventueel pomponderhoud) per jaar]:[Kosten onderhoud kraan / haakarm / lier per jaar (incl. olie meten en filtreren)]])</f>
        <v>0</v>
      </c>
    </row>
    <row r="32" spans="1:11" x14ac:dyDescent="0.35">
      <c r="A32" s="16" t="s">
        <v>7</v>
      </c>
      <c r="B32" s="16" t="s">
        <v>167</v>
      </c>
      <c r="C32" s="16">
        <v>2005</v>
      </c>
      <c r="D32" s="16" t="s">
        <v>148</v>
      </c>
      <c r="E32" s="16">
        <v>7034</v>
      </c>
      <c r="F32" s="17" t="s">
        <v>63</v>
      </c>
      <c r="G32" s="17" t="s">
        <v>99</v>
      </c>
      <c r="H32" s="79">
        <v>0</v>
      </c>
      <c r="I32" s="80">
        <v>0</v>
      </c>
      <c r="J32" s="81">
        <v>0</v>
      </c>
      <c r="K32" s="67">
        <f>SUM(GooiVecht2a[[#This Row],[Kosten onderhoud opbouw  (incl. eventueel pomponderhoud) per jaar]:[Kosten onderhoud kraan / haakarm / lier per jaar (incl. olie meten en filtreren)]])</f>
        <v>0</v>
      </c>
    </row>
    <row r="33" spans="1:11" x14ac:dyDescent="0.35">
      <c r="A33" s="16" t="s">
        <v>168</v>
      </c>
      <c r="B33" s="16" t="s">
        <v>169</v>
      </c>
      <c r="C33" s="16">
        <v>2013</v>
      </c>
      <c r="D33" s="16" t="s">
        <v>148</v>
      </c>
      <c r="E33" s="16">
        <v>1342</v>
      </c>
      <c r="F33" s="17" t="s">
        <v>63</v>
      </c>
      <c r="G33" s="17" t="s">
        <v>103</v>
      </c>
      <c r="H33" s="79">
        <v>0</v>
      </c>
      <c r="I33" s="80">
        <v>0</v>
      </c>
      <c r="J33" s="81">
        <v>0</v>
      </c>
      <c r="K33" s="67">
        <f>SUM(GooiVecht2a[[#This Row],[Kosten onderhoud opbouw  (incl. eventueel pomponderhoud) per jaar]:[Kosten onderhoud kraan / haakarm / lier per jaar (incl. olie meten en filtreren)]])</f>
        <v>0</v>
      </c>
    </row>
    <row r="34" spans="1:11" x14ac:dyDescent="0.35">
      <c r="A34" s="16" t="s">
        <v>153</v>
      </c>
      <c r="B34" s="16" t="s">
        <v>170</v>
      </c>
      <c r="C34" s="16">
        <v>2015</v>
      </c>
      <c r="D34" s="16" t="s">
        <v>148</v>
      </c>
      <c r="E34" s="16">
        <v>1331</v>
      </c>
      <c r="F34" s="17" t="s">
        <v>63</v>
      </c>
      <c r="G34" s="17" t="s">
        <v>103</v>
      </c>
      <c r="H34" s="79">
        <v>0</v>
      </c>
      <c r="I34" s="80">
        <v>0</v>
      </c>
      <c r="J34" s="81">
        <v>0</v>
      </c>
      <c r="K34" s="67">
        <f>SUM(GooiVecht2a[[#This Row],[Kosten onderhoud opbouw  (incl. eventueel pomponderhoud) per jaar]:[Kosten onderhoud kraan / haakarm / lier per jaar (incl. olie meten en filtreren)]])</f>
        <v>0</v>
      </c>
    </row>
    <row r="35" spans="1:11" x14ac:dyDescent="0.35">
      <c r="A35" s="16" t="s">
        <v>7</v>
      </c>
      <c r="B35" s="16" t="s">
        <v>171</v>
      </c>
      <c r="C35" s="16">
        <v>2009</v>
      </c>
      <c r="D35" s="16" t="s">
        <v>148</v>
      </c>
      <c r="E35" s="16">
        <v>1132</v>
      </c>
      <c r="F35" s="17" t="s">
        <v>63</v>
      </c>
      <c r="G35" s="17" t="s">
        <v>99</v>
      </c>
      <c r="H35" s="79">
        <v>0</v>
      </c>
      <c r="I35" s="80">
        <v>0</v>
      </c>
      <c r="J35" s="81">
        <v>0</v>
      </c>
      <c r="K35" s="67">
        <f>SUM(GooiVecht2a[[#This Row],[Kosten onderhoud opbouw  (incl. eventueel pomponderhoud) per jaar]:[Kosten onderhoud kraan / haakarm / lier per jaar (incl. olie meten en filtreren)]])</f>
        <v>0</v>
      </c>
    </row>
    <row r="36" spans="1:11" x14ac:dyDescent="0.35">
      <c r="A36" s="16" t="s">
        <v>172</v>
      </c>
      <c r="B36" s="16" t="s">
        <v>173</v>
      </c>
      <c r="C36" s="16">
        <v>2005</v>
      </c>
      <c r="D36" s="16" t="s">
        <v>148</v>
      </c>
      <c r="E36" s="16">
        <v>7033</v>
      </c>
      <c r="F36" s="17" t="s">
        <v>63</v>
      </c>
      <c r="G36" s="17" t="s">
        <v>99</v>
      </c>
      <c r="H36" s="79">
        <v>0</v>
      </c>
      <c r="I36" s="80">
        <v>0</v>
      </c>
      <c r="J36" s="81">
        <v>0</v>
      </c>
      <c r="K36" s="67">
        <f>SUM(GooiVecht2a[[#This Row],[Kosten onderhoud opbouw  (incl. eventueel pomponderhoud) per jaar]:[Kosten onderhoud kraan / haakarm / lier per jaar (incl. olie meten en filtreren)]])</f>
        <v>0</v>
      </c>
    </row>
    <row r="37" spans="1:11" x14ac:dyDescent="0.35">
      <c r="A37" s="16" t="s">
        <v>7</v>
      </c>
      <c r="B37" s="16" t="s">
        <v>174</v>
      </c>
      <c r="C37" s="16">
        <v>2002</v>
      </c>
      <c r="D37" s="16" t="s">
        <v>148</v>
      </c>
      <c r="E37" s="16">
        <v>2331</v>
      </c>
      <c r="F37" s="17" t="s">
        <v>63</v>
      </c>
      <c r="G37" s="17" t="s">
        <v>99</v>
      </c>
      <c r="H37" s="79">
        <v>0</v>
      </c>
      <c r="I37" s="80">
        <v>0</v>
      </c>
      <c r="J37" s="81">
        <v>0</v>
      </c>
      <c r="K37" s="67">
        <f>SUM(GooiVecht2a[[#This Row],[Kosten onderhoud opbouw  (incl. eventueel pomponderhoud) per jaar]:[Kosten onderhoud kraan / haakarm / lier per jaar (incl. olie meten en filtreren)]])</f>
        <v>0</v>
      </c>
    </row>
    <row r="38" spans="1:11" x14ac:dyDescent="0.35">
      <c r="A38" s="16" t="s">
        <v>168</v>
      </c>
      <c r="B38" s="16" t="s">
        <v>175</v>
      </c>
      <c r="C38" s="16">
        <v>2013</v>
      </c>
      <c r="D38" s="16" t="s">
        <v>148</v>
      </c>
      <c r="E38" s="16">
        <v>7042</v>
      </c>
      <c r="F38" s="17" t="s">
        <v>63</v>
      </c>
      <c r="G38" s="17" t="s">
        <v>99</v>
      </c>
      <c r="H38" s="79">
        <v>0</v>
      </c>
      <c r="I38" s="80">
        <v>0</v>
      </c>
      <c r="J38" s="81">
        <v>0</v>
      </c>
      <c r="K38" s="67">
        <f>SUM(GooiVecht2a[[#This Row],[Kosten onderhoud opbouw  (incl. eventueel pomponderhoud) per jaar]:[Kosten onderhoud kraan / haakarm / lier per jaar (incl. olie meten en filtreren)]])</f>
        <v>0</v>
      </c>
    </row>
    <row r="39" spans="1:11" x14ac:dyDescent="0.35">
      <c r="A39" s="16" t="s">
        <v>7</v>
      </c>
      <c r="B39" s="16" t="s">
        <v>176</v>
      </c>
      <c r="C39" s="16">
        <v>2005</v>
      </c>
      <c r="D39" s="16" t="s">
        <v>148</v>
      </c>
      <c r="E39" s="16">
        <v>1232</v>
      </c>
      <c r="F39" s="17" t="s">
        <v>63</v>
      </c>
      <c r="G39" s="17" t="s">
        <v>99</v>
      </c>
      <c r="H39" s="79">
        <v>0</v>
      </c>
      <c r="I39" s="80">
        <v>0</v>
      </c>
      <c r="J39" s="81">
        <v>0</v>
      </c>
      <c r="K39" s="67">
        <f>SUM(GooiVecht2a[[#This Row],[Kosten onderhoud opbouw  (incl. eventueel pomponderhoud) per jaar]:[Kosten onderhoud kraan / haakarm / lier per jaar (incl. olie meten en filtreren)]])</f>
        <v>0</v>
      </c>
    </row>
    <row r="40" spans="1:11" ht="15" thickBot="1" x14ac:dyDescent="0.4">
      <c r="A40" s="16" t="s">
        <v>168</v>
      </c>
      <c r="B40" s="16" t="s">
        <v>177</v>
      </c>
      <c r="C40" s="16">
        <v>2013</v>
      </c>
      <c r="D40" s="16" t="s">
        <v>148</v>
      </c>
      <c r="E40" s="16">
        <v>7041</v>
      </c>
      <c r="F40" s="17" t="s">
        <v>63</v>
      </c>
      <c r="G40" s="17" t="s">
        <v>103</v>
      </c>
      <c r="H40" s="82">
        <v>0</v>
      </c>
      <c r="I40" s="83">
        <v>0</v>
      </c>
      <c r="J40" s="84">
        <v>0</v>
      </c>
      <c r="K40" s="67">
        <f>SUM(GooiVecht2a[[#This Row],[Kosten onderhoud opbouw  (incl. eventueel pomponderhoud) per jaar]:[Kosten onderhoud kraan / haakarm / lier per jaar (incl. olie meten en filtreren)]])</f>
        <v>0</v>
      </c>
    </row>
    <row r="41" spans="1:11" x14ac:dyDescent="0.35">
      <c r="A41" s="16" t="s">
        <v>4</v>
      </c>
      <c r="B41" s="16"/>
      <c r="C41" s="16"/>
      <c r="D41" s="16"/>
      <c r="E41" s="16"/>
      <c r="F41" s="17"/>
      <c r="G41" s="17"/>
      <c r="H41" s="19"/>
      <c r="I41" s="19"/>
      <c r="J41" s="19"/>
      <c r="K41" s="23">
        <f>SUBTOTAL(109,GooiVecht2a[Totaalkosten per voertuig voor APK, onderhoud en keuring])</f>
        <v>0</v>
      </c>
    </row>
  </sheetData>
  <sheetProtection algorithmName="SHA-512" hashValue="5vJ3ZtJcEewuQccnxJHa82wA6UTYIN1VEH1oA+QFcZ/0nqfhcOigVJ1t60H1RWKgvwKjN69N6iB5QYWsTSsX0A==" saltValue="CcAQzwv7Hw0CaS3eDEbmhQ==" spinCount="100000" sheet="1" objects="1" scenarios="1"/>
  <mergeCells count="2">
    <mergeCell ref="A1:K1"/>
    <mergeCell ref="H9:J11"/>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19557-DA81-4A0D-A98F-931C5F60330E}">
  <dimension ref="A1:L20"/>
  <sheetViews>
    <sheetView workbookViewId="0">
      <selection activeCell="B21" sqref="B21"/>
    </sheetView>
  </sheetViews>
  <sheetFormatPr defaultColWidth="8.90625" defaultRowHeight="13" x14ac:dyDescent="0.3"/>
  <cols>
    <col min="1" max="1" width="87.08984375" style="20" bestFit="1" customWidth="1"/>
    <col min="2" max="2" width="50.6328125" style="20" bestFit="1" customWidth="1"/>
    <col min="3" max="3" width="24.1796875" style="20" bestFit="1" customWidth="1"/>
    <col min="4" max="4" width="15.08984375" style="20" customWidth="1"/>
    <col min="5" max="16384" width="8.90625" style="10"/>
  </cols>
  <sheetData>
    <row r="1" spans="1:12" ht="21.5" thickBot="1" x14ac:dyDescent="0.55000000000000004">
      <c r="A1" s="116" t="s">
        <v>184</v>
      </c>
      <c r="B1" s="117"/>
      <c r="C1" s="117"/>
      <c r="D1" s="118"/>
      <c r="E1" s="22"/>
      <c r="F1" s="22"/>
      <c r="G1" s="22"/>
      <c r="H1" s="22"/>
      <c r="I1" s="22"/>
      <c r="J1" s="22"/>
      <c r="K1" s="22"/>
      <c r="L1" s="22"/>
    </row>
    <row r="4" spans="1:12" ht="13.5" thickBot="1" x14ac:dyDescent="0.35"/>
    <row r="5" spans="1:12" ht="26.5" thickBot="1" x14ac:dyDescent="0.35">
      <c r="C5" s="60" t="s">
        <v>193</v>
      </c>
    </row>
    <row r="6" spans="1:12" x14ac:dyDescent="0.3">
      <c r="A6" s="7" t="s">
        <v>90</v>
      </c>
      <c r="B6" s="7" t="s">
        <v>204</v>
      </c>
      <c r="C6" s="61" t="s">
        <v>91</v>
      </c>
      <c r="D6" s="7" t="s">
        <v>115</v>
      </c>
    </row>
    <row r="7" spans="1:12" x14ac:dyDescent="0.3">
      <c r="A7" s="7" t="s">
        <v>117</v>
      </c>
      <c r="B7" s="7"/>
      <c r="C7" s="75">
        <v>0</v>
      </c>
      <c r="D7" s="8">
        <f>GooiVecht2b[[#This Row],[Prijzen]]*500</f>
        <v>0</v>
      </c>
    </row>
    <row r="8" spans="1:12" x14ac:dyDescent="0.3">
      <c r="A8" s="7" t="s">
        <v>116</v>
      </c>
      <c r="B8" s="7"/>
      <c r="C8" s="75">
        <v>0</v>
      </c>
      <c r="D8" s="8">
        <f>GooiVecht2b[[#This Row],[Prijzen]]*150</f>
        <v>0</v>
      </c>
    </row>
    <row r="9" spans="1:12" x14ac:dyDescent="0.3">
      <c r="A9" s="7" t="s">
        <v>118</v>
      </c>
      <c r="B9" s="7"/>
      <c r="C9" s="75">
        <v>0</v>
      </c>
      <c r="D9" s="8">
        <f>GooiVecht2b[[#This Row],[Prijzen]]*70</f>
        <v>0</v>
      </c>
    </row>
    <row r="10" spans="1:12" x14ac:dyDescent="0.3">
      <c r="A10" s="7" t="s">
        <v>119</v>
      </c>
      <c r="B10" s="7"/>
      <c r="C10" s="75">
        <v>0</v>
      </c>
      <c r="D10" s="8">
        <f>GooiVecht2b[[#This Row],[Prijzen]]*20</f>
        <v>0</v>
      </c>
    </row>
    <row r="11" spans="1:12" x14ac:dyDescent="0.3">
      <c r="A11" s="7" t="s">
        <v>108</v>
      </c>
      <c r="B11" s="7"/>
      <c r="C11" s="75">
        <v>0</v>
      </c>
      <c r="D11" s="8"/>
    </row>
    <row r="12" spans="1:12" x14ac:dyDescent="0.3">
      <c r="A12" s="7" t="s">
        <v>109</v>
      </c>
      <c r="B12" s="7"/>
      <c r="C12" s="75">
        <v>0</v>
      </c>
      <c r="D12" s="8"/>
    </row>
    <row r="13" spans="1:12" x14ac:dyDescent="0.3">
      <c r="A13" s="7" t="s">
        <v>110</v>
      </c>
      <c r="B13" s="7"/>
      <c r="C13" s="75">
        <v>0</v>
      </c>
      <c r="D13" s="8"/>
    </row>
    <row r="14" spans="1:12" x14ac:dyDescent="0.3">
      <c r="A14" s="7" t="s">
        <v>111</v>
      </c>
      <c r="B14" s="7"/>
      <c r="C14" s="75">
        <v>0</v>
      </c>
      <c r="D14" s="8"/>
    </row>
    <row r="15" spans="1:12" x14ac:dyDescent="0.3">
      <c r="A15" s="7" t="s">
        <v>195</v>
      </c>
      <c r="B15" s="7" t="s">
        <v>196</v>
      </c>
      <c r="C15" s="75">
        <v>0</v>
      </c>
      <c r="D15" s="8"/>
    </row>
    <row r="16" spans="1:12" x14ac:dyDescent="0.3">
      <c r="A16" s="7" t="s">
        <v>197</v>
      </c>
      <c r="B16" s="7" t="s">
        <v>198</v>
      </c>
      <c r="C16" s="75">
        <v>0</v>
      </c>
      <c r="D16" s="8"/>
    </row>
    <row r="17" spans="1:4" x14ac:dyDescent="0.3">
      <c r="A17" s="7" t="s">
        <v>199</v>
      </c>
      <c r="B17" s="7" t="s">
        <v>200</v>
      </c>
      <c r="C17" s="75">
        <v>0</v>
      </c>
      <c r="D17" s="8"/>
    </row>
    <row r="18" spans="1:4" x14ac:dyDescent="0.3">
      <c r="A18" s="7" t="s">
        <v>112</v>
      </c>
      <c r="B18" s="7" t="s">
        <v>201</v>
      </c>
      <c r="C18" s="75">
        <v>0</v>
      </c>
      <c r="D18" s="8"/>
    </row>
    <row r="19" spans="1:4" x14ac:dyDescent="0.3">
      <c r="A19" s="7" t="s">
        <v>202</v>
      </c>
      <c r="B19" s="7" t="s">
        <v>203</v>
      </c>
      <c r="C19" s="75">
        <v>0</v>
      </c>
      <c r="D19" s="8"/>
    </row>
    <row r="20" spans="1:4" x14ac:dyDescent="0.3">
      <c r="A20" s="10" t="s">
        <v>4</v>
      </c>
      <c r="B20" s="10"/>
      <c r="C20" s="18">
        <f>SUM(D7:D10)+SUM(C11:C19)</f>
        <v>0</v>
      </c>
      <c r="D20" s="10"/>
    </row>
  </sheetData>
  <sheetProtection algorithmName="SHA-512" hashValue="M3otH4nSRg+QdSBNeeuk4omUzZAXM3iwIQi8MF11oPgpRRfWJwjEBB0cmErGrIWOnZ7QpUgE0iADAr04DFVQLQ==" saltValue="/6hBN969/e7PEbBaAPI41A==" spinCount="100000" sheet="1" objects="1" scenarios="1"/>
  <mergeCells count="1">
    <mergeCell ref="A1:D1"/>
  </mergeCells>
  <pageMargins left="0.7" right="0.7" top="0.75" bottom="0.75" header="0.3" footer="0.3"/>
  <pageSetup orientation="portrait" r:id="rId1"/>
  <ignoredErrors>
    <ignoredError sqref="D8:D10"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Overview</vt:lpstr>
      <vt:lpstr>2a. Invul Achteropbouw FL</vt:lpstr>
      <vt:lpstr>2b Invul Overig Achteropbouw FL</vt:lpstr>
      <vt:lpstr>2a. Invul Achteropbouw GV</vt:lpstr>
      <vt:lpstr>2b Invul Overig Achteropbouw GV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Svan van Rossen</dc:creator>
  <cp:lastModifiedBy>Mirrel Gerver</cp:lastModifiedBy>
  <dcterms:created xsi:type="dcterms:W3CDTF">2021-07-02T07:32:19Z</dcterms:created>
  <dcterms:modified xsi:type="dcterms:W3CDTF">2021-09-02T09:04:29Z</dcterms:modified>
</cp:coreProperties>
</file>