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rbd.local\vld\Users2\MRI\Documents\2021 - EU Circulaire werkplekinrichting\DEF\"/>
    </mc:Choice>
  </mc:AlternateContent>
  <xr:revisionPtr revIDLastSave="0" documentId="13_ncr:1_{57CFE953-AC0C-49D8-9D5D-DEFC7577168E}" xr6:coauthVersionLast="46" xr6:coauthVersionMax="46" xr10:uidLastSave="{00000000-0000-0000-0000-000000000000}"/>
  <bookViews>
    <workbookView xWindow="-120" yWindow="-120" windowWidth="29040" windowHeight="13695" activeTab="3" xr2:uid="{7839AEB2-2C00-4D3B-A9BA-70C0578E6D0C}"/>
  </bookViews>
  <sheets>
    <sheet name="Leeswijzer" sheetId="4" r:id="rId1"/>
    <sheet name="Prijzenformulier prijzen" sheetId="1" r:id="rId2"/>
    <sheet name="Prijzenformulier lev. en restw." sheetId="3" r:id="rId3"/>
    <sheet name="Prijzenformulier G.5" sheetId="5" r:id="rId4"/>
  </sheets>
  <calcPr calcId="191029"/>
  <fileRecoveryPr repair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42" i="1" l="1"/>
  <c r="D70" i="1"/>
  <c r="D96" i="1"/>
  <c r="D83" i="1"/>
  <c r="X73" i="3" l="1"/>
  <c r="V73" i="3"/>
  <c r="T73" i="3"/>
  <c r="R73" i="3"/>
  <c r="P73" i="3"/>
  <c r="N73" i="3"/>
  <c r="L73" i="3"/>
  <c r="J73" i="3"/>
  <c r="H73" i="3"/>
  <c r="F73" i="3"/>
  <c r="D73" i="3"/>
  <c r="X44" i="3"/>
  <c r="C62" i="5" s="1"/>
  <c r="V44" i="3"/>
  <c r="T44" i="3"/>
  <c r="C60" i="5" s="1"/>
  <c r="R44" i="3"/>
  <c r="P44" i="3"/>
  <c r="C58" i="5" s="1"/>
  <c r="G58" i="5" s="1"/>
  <c r="N44" i="3"/>
  <c r="L44" i="3"/>
  <c r="C56" i="5" s="1"/>
  <c r="J44" i="3"/>
  <c r="H44" i="3"/>
  <c r="C54" i="5" s="1"/>
  <c r="F44" i="3"/>
  <c r="D44" i="3"/>
  <c r="C52" i="5" s="1"/>
  <c r="H88" i="1"/>
  <c r="H75" i="1"/>
  <c r="D94" i="1"/>
  <c r="C94" i="1"/>
  <c r="D81" i="1"/>
  <c r="C81" i="1"/>
  <c r="D68" i="1"/>
  <c r="C68" i="1"/>
  <c r="F103" i="3"/>
  <c r="B103" i="3"/>
  <c r="I31" i="5" s="1"/>
  <c r="X74" i="3"/>
  <c r="V74" i="3"/>
  <c r="T74" i="3"/>
  <c r="R74" i="3"/>
  <c r="P74" i="3"/>
  <c r="N74" i="3"/>
  <c r="L74" i="3"/>
  <c r="J74" i="3"/>
  <c r="H74" i="3"/>
  <c r="F74" i="3"/>
  <c r="D74" i="3"/>
  <c r="B74" i="3"/>
  <c r="X45" i="3"/>
  <c r="V45" i="3"/>
  <c r="T45" i="3"/>
  <c r="R45" i="3"/>
  <c r="P45" i="3"/>
  <c r="N45" i="3"/>
  <c r="L45" i="3"/>
  <c r="J45" i="3"/>
  <c r="H45" i="3"/>
  <c r="F45" i="3"/>
  <c r="D45" i="3"/>
  <c r="B45" i="3"/>
  <c r="J88" i="1"/>
  <c r="J75" i="1"/>
  <c r="J21" i="1"/>
  <c r="J49" i="1"/>
  <c r="F62" i="5"/>
  <c r="F61" i="5"/>
  <c r="F60" i="5"/>
  <c r="F59" i="5"/>
  <c r="F58" i="5"/>
  <c r="F57" i="5"/>
  <c r="F56" i="5"/>
  <c r="F55" i="5"/>
  <c r="F54" i="5"/>
  <c r="F53" i="5"/>
  <c r="F52" i="5"/>
  <c r="F51" i="5"/>
  <c r="E62" i="5"/>
  <c r="E61" i="5"/>
  <c r="E60" i="5"/>
  <c r="E59" i="5"/>
  <c r="E58" i="5"/>
  <c r="E57" i="5"/>
  <c r="E56" i="5"/>
  <c r="E55" i="5"/>
  <c r="E54" i="5"/>
  <c r="E53" i="5"/>
  <c r="E52" i="5"/>
  <c r="E51" i="5"/>
  <c r="D62" i="5"/>
  <c r="D61" i="5"/>
  <c r="D60" i="5"/>
  <c r="D59" i="5"/>
  <c r="D58" i="5"/>
  <c r="D57" i="5"/>
  <c r="D56" i="5"/>
  <c r="D55" i="5"/>
  <c r="D54" i="5"/>
  <c r="D53" i="5"/>
  <c r="D52" i="5"/>
  <c r="D51" i="5"/>
  <c r="C61" i="5"/>
  <c r="C59" i="5"/>
  <c r="C57" i="5"/>
  <c r="C55" i="5"/>
  <c r="C53" i="5"/>
  <c r="C51" i="5"/>
  <c r="H30" i="5"/>
  <c r="I30" i="5"/>
  <c r="J30" i="5"/>
  <c r="H31" i="5"/>
  <c r="J31" i="5"/>
  <c r="H32" i="5"/>
  <c r="J32" i="5"/>
  <c r="H33" i="5"/>
  <c r="J33" i="5"/>
  <c r="H34" i="5"/>
  <c r="I34" i="5"/>
  <c r="J34" i="5"/>
  <c r="H35" i="5"/>
  <c r="J35" i="5"/>
  <c r="H36" i="5"/>
  <c r="J36" i="5"/>
  <c r="H37" i="5"/>
  <c r="J37" i="5"/>
  <c r="H38" i="5"/>
  <c r="I38" i="5"/>
  <c r="J38" i="5"/>
  <c r="H39" i="5"/>
  <c r="J39" i="5"/>
  <c r="H40" i="5"/>
  <c r="J40" i="5"/>
  <c r="H41" i="5"/>
  <c r="J41" i="5"/>
  <c r="I40" i="5" l="1"/>
  <c r="I36" i="5"/>
  <c r="K36" i="5" s="1"/>
  <c r="I32" i="5"/>
  <c r="I41" i="5"/>
  <c r="K41" i="5" s="1"/>
  <c r="I39" i="5"/>
  <c r="I37" i="5"/>
  <c r="I35" i="5"/>
  <c r="I33" i="5"/>
  <c r="K33" i="5" s="1"/>
  <c r="G61" i="5"/>
  <c r="G51" i="5"/>
  <c r="G55" i="5"/>
  <c r="G59" i="5"/>
  <c r="G57" i="5"/>
  <c r="G53" i="5"/>
  <c r="G52" i="5"/>
  <c r="G54" i="5"/>
  <c r="G56" i="5"/>
  <c r="G60" i="5"/>
  <c r="G62" i="5"/>
  <c r="K37" i="5"/>
  <c r="K39" i="5"/>
  <c r="K31" i="5"/>
  <c r="K35" i="5"/>
  <c r="K38" i="5"/>
  <c r="K34" i="5"/>
  <c r="K30" i="5"/>
  <c r="K40" i="5"/>
  <c r="K32" i="5"/>
  <c r="G64" i="5" l="1"/>
  <c r="C55" i="3"/>
  <c r="E55" i="3" s="1"/>
  <c r="G55" i="3" s="1"/>
  <c r="I55" i="3" s="1"/>
  <c r="K55" i="3" s="1"/>
  <c r="M55" i="3" s="1"/>
  <c r="O55" i="3" s="1"/>
  <c r="Q55" i="3" s="1"/>
  <c r="S55" i="3" s="1"/>
  <c r="U55" i="3" s="1"/>
  <c r="W55" i="3" s="1"/>
  <c r="C56" i="3"/>
  <c r="E56" i="3" s="1"/>
  <c r="G56" i="3" s="1"/>
  <c r="I56" i="3" s="1"/>
  <c r="K56" i="3" s="1"/>
  <c r="M56" i="3" s="1"/>
  <c r="O56" i="3" s="1"/>
  <c r="Q56" i="3" s="1"/>
  <c r="S56" i="3" s="1"/>
  <c r="U56" i="3" s="1"/>
  <c r="W56" i="3" s="1"/>
  <c r="C57" i="3"/>
  <c r="E57" i="3" s="1"/>
  <c r="G57" i="3" s="1"/>
  <c r="I57" i="3" s="1"/>
  <c r="K57" i="3" s="1"/>
  <c r="M57" i="3" s="1"/>
  <c r="O57" i="3" s="1"/>
  <c r="Q57" i="3" s="1"/>
  <c r="S57" i="3" s="1"/>
  <c r="U57" i="3" s="1"/>
  <c r="W57" i="3" s="1"/>
  <c r="C58" i="3"/>
  <c r="E58" i="3" s="1"/>
  <c r="G58" i="3" s="1"/>
  <c r="I58" i="3" s="1"/>
  <c r="K58" i="3" s="1"/>
  <c r="M58" i="3" s="1"/>
  <c r="O58" i="3" s="1"/>
  <c r="Q58" i="3" s="1"/>
  <c r="S58" i="3" s="1"/>
  <c r="U58" i="3" s="1"/>
  <c r="W58" i="3" s="1"/>
  <c r="C59" i="3"/>
  <c r="E59" i="3" s="1"/>
  <c r="G59" i="3" s="1"/>
  <c r="I59" i="3" s="1"/>
  <c r="K59" i="3" s="1"/>
  <c r="M59" i="3" s="1"/>
  <c r="O59" i="3" s="1"/>
  <c r="Q59" i="3" s="1"/>
  <c r="S59" i="3" s="1"/>
  <c r="U59" i="3" s="1"/>
  <c r="W59" i="3" s="1"/>
  <c r="C54" i="3"/>
  <c r="E54" i="3" s="1"/>
  <c r="G54" i="3" s="1"/>
  <c r="I54" i="3" s="1"/>
  <c r="K54" i="3" s="1"/>
  <c r="M54" i="3" s="1"/>
  <c r="O54" i="3" s="1"/>
  <c r="Q54" i="3" s="1"/>
  <c r="S54" i="3" s="1"/>
  <c r="U54" i="3" s="1"/>
  <c r="W54" i="3" s="1"/>
  <c r="C53" i="3"/>
  <c r="E53" i="3" s="1"/>
  <c r="G53" i="3" s="1"/>
  <c r="I53" i="3" s="1"/>
  <c r="K53" i="3" s="1"/>
  <c r="M53" i="3" s="1"/>
  <c r="O53" i="3" s="1"/>
  <c r="Q53" i="3" s="1"/>
  <c r="S53" i="3" s="1"/>
  <c r="U53" i="3" s="1"/>
  <c r="W53" i="3" s="1"/>
  <c r="E24" i="3" l="1"/>
  <c r="G24" i="3" s="1"/>
  <c r="I24" i="3" s="1"/>
  <c r="K24" i="3" s="1"/>
  <c r="M24" i="3" s="1"/>
  <c r="O24" i="3" s="1"/>
  <c r="Q24" i="3" s="1"/>
  <c r="S24" i="3" s="1"/>
  <c r="U24" i="3" s="1"/>
  <c r="W24" i="3" s="1"/>
  <c r="C24" i="3"/>
  <c r="C25" i="3"/>
  <c r="E25" i="3" s="1"/>
  <c r="G25" i="3" s="1"/>
  <c r="I25" i="3" s="1"/>
  <c r="K25" i="3" s="1"/>
  <c r="M25" i="3" s="1"/>
  <c r="O25" i="3" s="1"/>
  <c r="Q25" i="3" s="1"/>
  <c r="S25" i="3" s="1"/>
  <c r="U25" i="3" s="1"/>
  <c r="W25" i="3" s="1"/>
  <c r="C26" i="3"/>
  <c r="E26" i="3" s="1"/>
  <c r="G26" i="3" s="1"/>
  <c r="I26" i="3" s="1"/>
  <c r="K26" i="3" s="1"/>
  <c r="M26" i="3" s="1"/>
  <c r="O26" i="3" s="1"/>
  <c r="Q26" i="3" s="1"/>
  <c r="S26" i="3" s="1"/>
  <c r="U26" i="3" s="1"/>
  <c r="W26" i="3" s="1"/>
  <c r="C27" i="3"/>
  <c r="E27" i="3" s="1"/>
  <c r="G27" i="3" s="1"/>
  <c r="I27" i="3" s="1"/>
  <c r="K27" i="3" s="1"/>
  <c r="M27" i="3" s="1"/>
  <c r="O27" i="3" s="1"/>
  <c r="Q27" i="3" s="1"/>
  <c r="S27" i="3" s="1"/>
  <c r="U27" i="3" s="1"/>
  <c r="W27" i="3" s="1"/>
  <c r="C28" i="3"/>
  <c r="E28" i="3" s="1"/>
  <c r="G28" i="3" s="1"/>
  <c r="I28" i="3" s="1"/>
  <c r="K28" i="3" s="1"/>
  <c r="M28" i="3" s="1"/>
  <c r="O28" i="3" s="1"/>
  <c r="Q28" i="3" s="1"/>
  <c r="S28" i="3" s="1"/>
  <c r="U28" i="3" s="1"/>
  <c r="W28" i="3" s="1"/>
  <c r="C29" i="3"/>
  <c r="E29" i="3" s="1"/>
  <c r="G29" i="3" s="1"/>
  <c r="I29" i="3" s="1"/>
  <c r="K29" i="3" s="1"/>
  <c r="M29" i="3" s="1"/>
  <c r="O29" i="3" s="1"/>
  <c r="Q29" i="3" s="1"/>
  <c r="S29" i="3" s="1"/>
  <c r="U29" i="3" s="1"/>
  <c r="W29" i="3" s="1"/>
  <c r="C30" i="3"/>
  <c r="E30" i="3" s="1"/>
  <c r="G30" i="3" s="1"/>
  <c r="I30" i="3" s="1"/>
  <c r="K30" i="3" s="1"/>
  <c r="M30" i="3" s="1"/>
  <c r="O30" i="3" s="1"/>
  <c r="Q30" i="3" s="1"/>
  <c r="S30" i="3" s="1"/>
  <c r="U30" i="3" s="1"/>
  <c r="W30" i="3" s="1"/>
  <c r="E41" i="5" l="1"/>
  <c r="E40" i="5"/>
  <c r="E39" i="5"/>
  <c r="E38" i="5"/>
  <c r="E37" i="5"/>
  <c r="E36" i="5"/>
  <c r="E35" i="5"/>
  <c r="E34" i="5"/>
  <c r="E33" i="5"/>
  <c r="E32" i="5"/>
  <c r="E31" i="5"/>
  <c r="E30" i="5"/>
  <c r="E25" i="5"/>
  <c r="E24" i="5"/>
  <c r="E23" i="5"/>
  <c r="E22" i="5"/>
  <c r="E21" i="5"/>
  <c r="E20" i="5"/>
  <c r="E19" i="5"/>
  <c r="E18" i="5"/>
  <c r="E17" i="5"/>
  <c r="E16" i="5"/>
  <c r="E15" i="5"/>
  <c r="E14" i="5"/>
  <c r="D41" i="5"/>
  <c r="D40" i="5"/>
  <c r="D39" i="5"/>
  <c r="D38" i="5"/>
  <c r="D37" i="5"/>
  <c r="D36" i="5"/>
  <c r="D35" i="5"/>
  <c r="D34" i="5"/>
  <c r="D33" i="5"/>
  <c r="D32" i="5"/>
  <c r="D31" i="5"/>
  <c r="D30" i="5"/>
  <c r="D25" i="5"/>
  <c r="D24" i="5"/>
  <c r="D23" i="5"/>
  <c r="D22" i="5"/>
  <c r="D21" i="5"/>
  <c r="D20" i="5"/>
  <c r="D19" i="5"/>
  <c r="D18" i="5"/>
  <c r="D17" i="5"/>
  <c r="D16" i="5"/>
  <c r="D15" i="5"/>
  <c r="D14" i="5"/>
  <c r="C31" i="5"/>
  <c r="F31" i="5" s="1"/>
  <c r="C32" i="5"/>
  <c r="F32" i="5" s="1"/>
  <c r="C33" i="5"/>
  <c r="F33" i="5" s="1"/>
  <c r="C34" i="5"/>
  <c r="F34" i="5" s="1"/>
  <c r="C35" i="5"/>
  <c r="F35" i="5" s="1"/>
  <c r="C36" i="5"/>
  <c r="F36" i="5" s="1"/>
  <c r="C37" i="5"/>
  <c r="F37" i="5" s="1"/>
  <c r="C38" i="5"/>
  <c r="F38" i="5" s="1"/>
  <c r="C39" i="5"/>
  <c r="F39" i="5" s="1"/>
  <c r="C40" i="5"/>
  <c r="F40" i="5" s="1"/>
  <c r="C41" i="5"/>
  <c r="F41" i="5" s="1"/>
  <c r="C30" i="5"/>
  <c r="F30" i="5" s="1"/>
  <c r="C15" i="5"/>
  <c r="C16" i="5"/>
  <c r="C17" i="5"/>
  <c r="C18" i="5"/>
  <c r="C19" i="5"/>
  <c r="C20" i="5"/>
  <c r="C21" i="5"/>
  <c r="C22" i="5"/>
  <c r="C23" i="5"/>
  <c r="C24" i="5"/>
  <c r="C25" i="5"/>
  <c r="C14" i="5"/>
  <c r="F14" i="5" s="1"/>
  <c r="C114" i="1" l="1"/>
  <c r="C107" i="1"/>
  <c r="H94" i="1"/>
  <c r="H81" i="1"/>
  <c r="D40" i="1"/>
  <c r="C40" i="1"/>
  <c r="G61" i="1"/>
  <c r="H62" i="1" s="1"/>
  <c r="H68" i="1" s="1"/>
  <c r="F15" i="5"/>
  <c r="F16" i="5"/>
  <c r="F17" i="5"/>
  <c r="F18" i="5"/>
  <c r="F19" i="5"/>
  <c r="F20" i="5"/>
  <c r="F21" i="5"/>
  <c r="F22" i="5"/>
  <c r="F23" i="5"/>
  <c r="F24" i="5"/>
  <c r="F25" i="5"/>
  <c r="H25" i="5"/>
  <c r="H24" i="5"/>
  <c r="H23" i="5"/>
  <c r="H22" i="5"/>
  <c r="H21" i="5"/>
  <c r="H20" i="5"/>
  <c r="H19" i="5"/>
  <c r="H18" i="5"/>
  <c r="H17" i="5"/>
  <c r="H16" i="5"/>
  <c r="H15" i="5"/>
  <c r="H14" i="5"/>
  <c r="F44" i="5" l="1"/>
  <c r="J24" i="5"/>
  <c r="J22" i="5"/>
  <c r="J20" i="5"/>
  <c r="J18" i="5"/>
  <c r="J16" i="5"/>
  <c r="J14" i="5"/>
  <c r="J25" i="5"/>
  <c r="J23" i="5"/>
  <c r="J21" i="5"/>
  <c r="J19" i="5"/>
  <c r="J17" i="5"/>
  <c r="J15" i="5"/>
  <c r="I24" i="5"/>
  <c r="K24" i="5" s="1"/>
  <c r="I22" i="5"/>
  <c r="I20" i="5"/>
  <c r="K20" i="5" s="1"/>
  <c r="I18" i="5"/>
  <c r="I16" i="5"/>
  <c r="K16" i="5" s="1"/>
  <c r="I14" i="5"/>
  <c r="I25" i="5"/>
  <c r="K25" i="5" s="1"/>
  <c r="I23" i="5"/>
  <c r="I21" i="5"/>
  <c r="I19" i="5"/>
  <c r="I17" i="5"/>
  <c r="K17" i="5" s="1"/>
  <c r="I15" i="5"/>
  <c r="G33" i="1"/>
  <c r="K15" i="5" l="1"/>
  <c r="K19" i="5"/>
  <c r="K23" i="5"/>
  <c r="K18" i="5"/>
  <c r="K22" i="5"/>
  <c r="K14" i="5"/>
  <c r="K21" i="5"/>
  <c r="H34" i="1"/>
  <c r="H40" i="1" s="1"/>
  <c r="K44" i="5" l="1"/>
</calcChain>
</file>

<file path=xl/sharedStrings.xml><?xml version="1.0" encoding="utf-8"?>
<sst xmlns="http://schemas.openxmlformats.org/spreadsheetml/2006/main" count="438" uniqueCount="153">
  <si>
    <t>Aanbestedende dienst:</t>
  </si>
  <si>
    <t>gemeente Vlaardingen</t>
  </si>
  <si>
    <t>Aanbesteding:</t>
  </si>
  <si>
    <t>Aanbestedingsnummer:</t>
  </si>
  <si>
    <t>Europese openbare aanbesteding Circulair Thuiswerkmeubilair</t>
  </si>
  <si>
    <t>IV-100019</t>
  </si>
  <si>
    <t>Breedte (cm)</t>
  </si>
  <si>
    <t>Diepte (cm)</t>
  </si>
  <si>
    <t>Prijs per stuk excl. btw</t>
  </si>
  <si>
    <t xml:space="preserve">Totaal </t>
  </si>
  <si>
    <t>Prognose aantal jaar 2 t/m 5</t>
  </si>
  <si>
    <t>Prognose aantal jaar 1</t>
  </si>
  <si>
    <t xml:space="preserve">Subtotaal excl. btw </t>
  </si>
  <si>
    <t>Merk (fabrikant of leverancier)</t>
  </si>
  <si>
    <t>Type (productsoort)</t>
  </si>
  <si>
    <t>Aantal</t>
  </si>
  <si>
    <t>A1. ZIT-ZIT BUREAU NIEUW</t>
  </si>
  <si>
    <t>B1. BUREAUSTOEL NIEUW</t>
  </si>
  <si>
    <t>Idem</t>
  </si>
  <si>
    <t>a.</t>
  </si>
  <si>
    <t>b.</t>
  </si>
  <si>
    <t>c.</t>
  </si>
  <si>
    <t>d.</t>
  </si>
  <si>
    <t>e.</t>
  </si>
  <si>
    <t>f.</t>
  </si>
  <si>
    <t>g.</t>
  </si>
  <si>
    <t>h.</t>
  </si>
  <si>
    <t>i.</t>
  </si>
  <si>
    <t>j.</t>
  </si>
  <si>
    <t>k.</t>
  </si>
  <si>
    <t>l.</t>
  </si>
  <si>
    <t>A3. ZIT-STA BUREAU NIEUW</t>
  </si>
  <si>
    <t>L</t>
  </si>
  <si>
    <t>R</t>
  </si>
  <si>
    <t>100 breed x 60 cm diep</t>
  </si>
  <si>
    <t>100 breed x 70 cm diep</t>
  </si>
  <si>
    <t>100 breed x 80 cm diep</t>
  </si>
  <si>
    <t>120 breed x 60 cm diep</t>
  </si>
  <si>
    <t>120 breed x 70 cm diep</t>
  </si>
  <si>
    <t>120 breed x 80 cm diep</t>
  </si>
  <si>
    <t>140 breed x 60 cm diep</t>
  </si>
  <si>
    <t>140 breed x 70 cm diep</t>
  </si>
  <si>
    <t>140 breed x 80 cm diep</t>
  </si>
  <si>
    <t>160 breed x 60 cm diep</t>
  </si>
  <si>
    <t>160 breed x 70 cm diep</t>
  </si>
  <si>
    <t>160 breed x 80 cm diep</t>
  </si>
  <si>
    <t>Naam Inschrijver:</t>
  </si>
  <si>
    <t>Naam rechtsgeldige vertegenwoordiger:</t>
  </si>
  <si>
    <t>Functie:</t>
  </si>
  <si>
    <t>Datum en plaats:</t>
  </si>
  <si>
    <t>Handtekening</t>
  </si>
  <si>
    <t>C1. BUREAULAMP NIEUW</t>
  </si>
  <si>
    <t>Betekenis</t>
  </si>
  <si>
    <t xml:space="preserve"> = door Opdrachtnemer aangeboden en gegarandeerde levensduur in jaren. Betekenis levensjaar is tot en met genoemd jaar onder L. Bijvoorbeeld levensjaar 1 = tot 1 jaar na datum levering; levensjaar 2 = tot 2 jaar na datum levering.</t>
  </si>
  <si>
    <t>Gemiddelde prijs per zit-sta bureau nieuw</t>
  </si>
  <si>
    <t xml:space="preserve">Type (productsoort) </t>
  </si>
  <si>
    <t>Verklaart bijlage 8 Prijzenformulier naar waarheid te hebben ingevuld:</t>
  </si>
  <si>
    <t>Bijlage 8 Prijzenformulier</t>
  </si>
  <si>
    <t>DE GENOEMDE AANTALLEN ZIJN INDICATIEF EN HIERAAN KUNNEN GEEN RECHTEN WORDEN ONTLEEND.</t>
  </si>
  <si>
    <t>Door Opdrachtgever aan te geven indien van toepassing</t>
  </si>
  <si>
    <t>Gemiddelde prijs per stuk excl. btw</t>
  </si>
  <si>
    <t>x</t>
  </si>
  <si>
    <t>Soort Thuiswerkmeubilair</t>
  </si>
  <si>
    <t>bureaustoel</t>
  </si>
  <si>
    <t>zit-sta bureau nieuw</t>
  </si>
  <si>
    <t>bureaustoel nieuw</t>
  </si>
  <si>
    <t>bureaulamp nieuw</t>
  </si>
  <si>
    <t>Prijs per stuk excl. btw (€)</t>
  </si>
  <si>
    <t>Totaalprijs set Thuiswerkmeubilair (€)</t>
  </si>
  <si>
    <t>Levensduur in jaren (L)</t>
  </si>
  <si>
    <t>Interstuhl 96 NPI</t>
  </si>
  <si>
    <t>ONDERDEEL 2. ONDERDELEN</t>
  </si>
  <si>
    <t>ONDERDEEL 3. INNAME BUREAUSTOELEN (OPTIONEEL)</t>
  </si>
  <si>
    <t>Gemiddelde prijs per zit-zit bureau nieuw</t>
  </si>
  <si>
    <t>zit-zit bureau nieuw</t>
  </si>
  <si>
    <t>De totaalprijs voor de set van Thuiswerkmeubilair (in kolom F) mag niet hoger zijn dan € 750,00. Dit is het plafondbedrag voor elke Hybride medewerker.</t>
  </si>
  <si>
    <t>LT</t>
  </si>
  <si>
    <t xml:space="preserve"> </t>
  </si>
  <si>
    <t xml:space="preserve"> = prognose is niet onderverdeeld op aantal zit-sta bureaus per afmeting (breedte x diepte), maar op basis van de totale prognose (zie veld C59 en D59).</t>
  </si>
  <si>
    <t>Gemiddelde Restwaarde (R) zit-zit bureau</t>
  </si>
  <si>
    <t>Gemiddelde Restwaarde( R) bureaustoel</t>
  </si>
  <si>
    <t>Gemiddelde Restwaarde( R) bureaulamp</t>
  </si>
  <si>
    <t xml:space="preserve">PLAFONDBEDRAG: ZIT-ZIT BUREAU OF ZIT-STA BUREAU + BUREAUSTOEL + BUREAULAMP + AANVERWANTE DIENSTVERLENING BINNEN GARANTIEPERIODE VAN </t>
  </si>
  <si>
    <t>Merk (fabrikant en type)</t>
  </si>
  <si>
    <t>Prijs per stuk inname</t>
  </si>
  <si>
    <t>Kortings-percentage op gemiddelde prijs  zit-zit bureau nieuw per stuk excl. btw</t>
  </si>
  <si>
    <t>Kortings-percentage op gemiddelde prijs  zit-sta bureau nieuw per stuk excl. btw</t>
  </si>
  <si>
    <t xml:space="preserve">Leeswijzer en invulinstructie Bijlage 8 Prijzenformulier: invulformulieren </t>
  </si>
  <si>
    <t>Prijzenformulier prijzen</t>
  </si>
  <si>
    <t>Prijzenformulier levensduur en restwaarde</t>
  </si>
  <si>
    <t>1. Bijlage 8 Prijzenformulier bestaat uit drie tabbladen: het prijzenformulier prijzen, prijzenformulier levensduur en restwaarde en prijzenformulier G.5 formule gunningscriterium prijs.</t>
  </si>
  <si>
    <t>Tabblad:</t>
  </si>
  <si>
    <t xml:space="preserve">Bijlage 8 Prijzenformulier </t>
  </si>
  <si>
    <t>G.5 formule gunningscriterium prijs</t>
  </si>
  <si>
    <t>Totaalprijs gemiddelde restwaarde Thuiswerkmeubilair (€)</t>
  </si>
  <si>
    <r>
      <rPr>
        <b/>
        <sz val="10"/>
        <color theme="1"/>
        <rFont val="Arial"/>
        <family val="2"/>
      </rPr>
      <t>Pinschrijver</t>
    </r>
    <r>
      <rPr>
        <sz val="10"/>
        <color theme="1"/>
        <rFont val="Arial"/>
        <family val="2"/>
      </rPr>
      <t>: totaalprijs sets Thuiswerkmeubilair</t>
    </r>
  </si>
  <si>
    <r>
      <rPr>
        <b/>
        <sz val="10"/>
        <color theme="1"/>
        <rFont val="Arial"/>
        <family val="2"/>
      </rPr>
      <t>Rwaarde</t>
    </r>
    <r>
      <rPr>
        <sz val="10"/>
        <color theme="1"/>
        <rFont val="Arial"/>
        <family val="2"/>
      </rPr>
      <t>: totaal restwaardes alle sets Thuiswerkmeubilair (alle afmetingen)</t>
    </r>
  </si>
  <si>
    <t>TEN MINSTE 7 JAAR = MAXIMAAL € 750,00 PER HYBRIDE MEDEWERKER.</t>
  </si>
  <si>
    <t xml:space="preserve"> = prognose is niet onderverdeeld op aantal zit-zit bureaus per afmeting (breedte x diepte), maar op basis van de totale prognose (zie veld C34 en D34).</t>
  </si>
  <si>
    <t xml:space="preserve">Prijs per stuk excl. btw </t>
  </si>
  <si>
    <t>Tabblad Prijzenformulier prijzen</t>
  </si>
  <si>
    <t>A. RESTWAARDE</t>
  </si>
  <si>
    <t>B. LEVENSDUUR</t>
  </si>
  <si>
    <t>Levensduur</t>
  </si>
  <si>
    <t>Totaal levensduur</t>
  </si>
  <si>
    <r>
      <t>L</t>
    </r>
    <r>
      <rPr>
        <b/>
        <sz val="8"/>
        <color theme="1"/>
        <rFont val="Arial"/>
        <family val="2"/>
      </rPr>
      <t>inschrijver:</t>
    </r>
    <r>
      <rPr>
        <sz val="10"/>
        <color theme="1"/>
        <rFont val="Arial"/>
        <family val="2"/>
      </rPr>
      <t xml:space="preserve"> totaal opgegeven levensduur voor al het Thuiswerkmeubilair in jaren </t>
    </r>
  </si>
  <si>
    <t>ONDERDEEL A. LEVERING THUISWERKMEUBILAIR + AANVERWANTE DIENSTVERLENING</t>
  </si>
  <si>
    <t>Tabblad Prijzenformulier levensduur en restwaarde</t>
  </si>
  <si>
    <t xml:space="preserve">3. De donkerblauwe velden worden eveneens automatisch ingevuld. Enkel de levensduur in jaren wordt pas automatisch ingevuld na het invullen van het tabblad prijzenformulier levensduur en restwaarde. </t>
  </si>
  <si>
    <t>2. Inschrijver dient in het tabblad Prijzenformulier alle lichtblauw gekleurde velden in te vullen in te vullen: merk (fabrikant of leverancier), type (productsoort), prijs per stuk excl. btw en kortingspercentage op gemiddelde prijs nieuw per stuk excl. btw.</t>
  </si>
  <si>
    <t xml:space="preserve">2. Daarnaast dient Inschrijver in de geel gekleurde velden aan te geven wat het geprognotiseerde aanbod nieuw Thuiswerkmeubilair is. In de groen gekleurde velden staat een prognose van het totale Thuiswerkmeubilair per soort: nieuw en herinzet samen. Het aantal wat Inschrijver invult in een geel gekleurde veld (nieuw) wordt in mindering gebracht op de nu in het groen gekleurde veld weergegeven geprognotiseerde totaalsom, zoals staat vermeld in paragraaf 1.5 Omvang van de opdracht. Het tabblad rekent automatisch het geprognotiseerde aanbod herinzet door op basis van het door Inschrijver ingevulde geprognotiseerde totaal nieuw.   </t>
  </si>
  <si>
    <t xml:space="preserve">6. Hierna dient Inschrijver in de blauw gekleurde velden aan te geven wat de aangeboden restwaarde (R) per levensjaar is in geval van inname door Opdrachtnemer. </t>
  </si>
  <si>
    <t xml:space="preserve">7. Na het invullen van alle blauw gekleurde velden ontstaat in het oranje gekleurde veld de gemiddelde Restwaarde over jaar 1 tot en met jaar 7.  </t>
  </si>
  <si>
    <t>Tabblad Prijzenformulier G.5</t>
  </si>
  <si>
    <t>8. In het tabblad G.5 is automatisch voor elk soort Thuiswerkmeubilair de prijs (uit het tabblad Prijzenformulier), de restwaarde en levensduur (uit het tabblad Prijzenformuler levensduur en restwaarde) ingevuld.</t>
  </si>
  <si>
    <t>10. De op te geven prijs per Thuiswerkmeubilair is een all-in prijs inclusief alle bijkomende vaste en variabele kosten die logischerwijs verband houden met de opdracht waaronder maar niet beperkt tot: 
- kosten voor levering, montage, instructie, service, onderhoud (indien van toepassing), reparatie (repair) en aanbod herinzet (reuse/redistribute) zijn inclusief alle benodigde hulpmiddelen, transportkosten, inzet personeel, reis- en verblijfskosten en aan- en afrijtijden personeel inclusief benodigde onderdelen binnen de garantieperiode.
- kosten voor de Bestelportal, kosten voor de helpdesk, planningskosten ten behoeve van plannen eigen personeel, kosten voor opstellen managementrapportages, kosten voor overleggen, administratie, communicatie, klachtenafhandeling, overhead en risico`s welke door Opdrachtnemer worden gemaakt om de gevraagde levering en aanverwante dienstverlening te kunnen verzorgen.</t>
  </si>
  <si>
    <t>11. Strategisch inschrijven is niet toegestaan.</t>
  </si>
  <si>
    <t>12. Ingediende pijzen worden afgerond op twee (2) decimalen nauwkeurig.</t>
  </si>
  <si>
    <t>13. Het indienen van nulprijzen en/of symbolische prijzen/tarieven/percentages en/of negatieve prijzen/tarieven en/of met een manipulatief karakter is niet toegestaan.</t>
  </si>
  <si>
    <t xml:space="preserve">14. Het prijzenformulier is een indicatie van de verwachte situatie. Aan de genoemde aantallen kunnen geen rechten worden ontleend. </t>
  </si>
  <si>
    <r>
      <t xml:space="preserve">15. U dient dit tabblad na het invullen van het tabblad prijzenformulier en tabblad prijzenformulier - bijlage rechtsgeldig te ondertekenen, in te scannen en samen met het ingevulde tabblad Prijzenformulier, het Prijzenformulier - bijlage als </t>
    </r>
    <r>
      <rPr>
        <b/>
        <sz val="10"/>
        <color theme="1"/>
        <rFont val="Arial"/>
        <family val="2"/>
      </rPr>
      <t>PDF-bestand</t>
    </r>
    <r>
      <rPr>
        <sz val="10"/>
        <color theme="1"/>
        <rFont val="Arial"/>
        <family val="2"/>
      </rPr>
      <t xml:space="preserve"> bij uw inschrijving te voegen.</t>
    </r>
  </si>
  <si>
    <r>
      <t xml:space="preserve">16. Daarnaast dient u dit ingevulde </t>
    </r>
    <r>
      <rPr>
        <b/>
        <sz val="10"/>
        <color theme="1"/>
        <rFont val="Arial"/>
        <family val="2"/>
      </rPr>
      <t>MS Excel-bestand</t>
    </r>
    <r>
      <rPr>
        <sz val="10"/>
        <color theme="1"/>
        <rFont val="Arial"/>
        <family val="2"/>
      </rPr>
      <t xml:space="preserve"> bij uw inschrijving te voegen.</t>
    </r>
  </si>
  <si>
    <r>
      <t xml:space="preserve">9. Het tabblad rekent eveneens automatisch </t>
    </r>
    <r>
      <rPr>
        <b/>
        <sz val="10"/>
        <rFont val="Arial"/>
        <family val="2"/>
      </rPr>
      <t>P</t>
    </r>
    <r>
      <rPr>
        <b/>
        <sz val="8"/>
        <rFont val="Arial"/>
        <family val="2"/>
      </rPr>
      <t>inschrijver</t>
    </r>
    <r>
      <rPr>
        <sz val="10"/>
        <rFont val="Arial"/>
        <family val="2"/>
      </rPr>
      <t xml:space="preserve">, </t>
    </r>
    <r>
      <rPr>
        <b/>
        <sz val="10"/>
        <rFont val="Arial"/>
        <family val="2"/>
      </rPr>
      <t>R</t>
    </r>
    <r>
      <rPr>
        <b/>
        <sz val="8"/>
        <rFont val="Arial"/>
        <family val="2"/>
      </rPr>
      <t>waarde</t>
    </r>
    <r>
      <rPr>
        <sz val="10"/>
        <rFont val="Arial"/>
        <family val="2"/>
      </rPr>
      <t xml:space="preserve"> en</t>
    </r>
    <r>
      <rPr>
        <b/>
        <sz val="10"/>
        <rFont val="Arial"/>
        <family val="2"/>
      </rPr>
      <t xml:space="preserve"> L</t>
    </r>
    <r>
      <rPr>
        <b/>
        <sz val="8"/>
        <rFont val="Arial"/>
        <family val="2"/>
      </rPr>
      <t>Inschrijver</t>
    </r>
    <r>
      <rPr>
        <b/>
        <sz val="10"/>
        <rFont val="Arial"/>
        <family val="2"/>
      </rPr>
      <t xml:space="preserve"> </t>
    </r>
    <r>
      <rPr>
        <sz val="10"/>
        <rFont val="Arial"/>
        <family val="2"/>
      </rPr>
      <t>uit waarmee Opdrachtgever voor het gunningscriterium prijs de score S middels de prijsformule voor elke Inschrijver kan berekenen.</t>
    </r>
  </si>
  <si>
    <t>Vervangen armlegger (na garantieperiode van 7 jaar)</t>
  </si>
  <si>
    <t>Vervangen set wielen (na garantieperiode van 7 jaar)</t>
  </si>
  <si>
    <t>Herstofferen zitting of leuning zonder vulling (na garantieperiode van 7 jaar)</t>
  </si>
  <si>
    <t>Vervangen gasveer (na garantieperiode van 7 jaar)</t>
  </si>
  <si>
    <t>Herstofferen zitting of leuning inclusief vulling (na garantieperiode van 7 jaar)</t>
  </si>
  <si>
    <t>A2. HERINZET ZIT-ZIT BUREAU DOOR OPDRACHTNEMER AANGEBODEN (REUSE/REDISTRIBUTE/REFURBISH)</t>
  </si>
  <si>
    <r>
      <t xml:space="preserve"> = door Opdrachtnemer aangeboden en gegarandeerde levensduur in jaren voor zowel nieuw als heringezet Thuiswerkmeubilair (reuse/redistribute/refurbish) over jaar 1 t/m jaar 7. Dit is </t>
    </r>
    <r>
      <rPr>
        <b/>
        <sz val="10"/>
        <color theme="1"/>
        <rFont val="Arial"/>
        <family val="2"/>
      </rPr>
      <t xml:space="preserve">Linschrijver </t>
    </r>
    <r>
      <rPr>
        <sz val="10"/>
        <color theme="1"/>
        <rFont val="Arial"/>
        <family val="2"/>
      </rPr>
      <t xml:space="preserve">in de formule. </t>
    </r>
  </si>
  <si>
    <t>A4. HERINZET ZIT-STA BUREAU DOOR OPDRACHTNEMER AANGEBODEN (REUSE/REDISTRIBUTE/REFURBISH)</t>
  </si>
  <si>
    <t>bureau</t>
  </si>
  <si>
    <t>Vervangen elektrisch bedieningsmechanisme</t>
  </si>
  <si>
    <t>B2. BUREAUSTOEL DOOR OPDRACHTNEMER AANGEBODEN (REUSE/REDISTRIBUTE/REFURBISH)</t>
  </si>
  <si>
    <t xml:space="preserve">4. Inschrijver dient voor al het Thuiswerkmeubilair in de wit gekleurde velden (onder de het levensjaar 7) aan te geven wat de gegarandeerde levensduur is van elk soort Thuiswerkmeubilair in jaren. Inschrijver dient voor zowel het zit-zit bureau als het zit-sta bureau enkel in kolom A (100 cm breed en 60 cm diep) aan te geven wat de levensduur is bovenop de minimale levensduur van zeven (7) jaar. Het tabblad rekent deze levensduur automatisch door voor alle afmetingen voor zowel het zit-zit bureau als het zit-sta bureau. </t>
  </si>
  <si>
    <t>5. Inschrijver dient hierna de aangeboden en gegarandeerde levensduur voor zowel het zit-zit bureau als het zit-sta bureau enkel in kolom B in te vullen in het rood gearceerde veld (na LT). Dit dient gelijk te zijn met het aanbod wat in de wit gekleurde velden daarboven staat weergegeven. Bijvoorbeeld: de minimale levensduur is zeven jaar. Dan dient in het veld na LT 7 te worden ingevuld. Het tabblad rekent deze levensduur automatisch door voor alle afmetingen voor zowel het zit-zit bureau als het zit-sta bureau.</t>
  </si>
  <si>
    <t xml:space="preserve">A1. ZIT-ZIT BUREAU </t>
  </si>
  <si>
    <t xml:space="preserve">A1. ZIT-STA BUREAU </t>
  </si>
  <si>
    <t xml:space="preserve">B1. BUREAUSTOEL </t>
  </si>
  <si>
    <t xml:space="preserve">C1. BUREAULAMP </t>
  </si>
  <si>
    <t>Kortings-percentage op aangeboden prijs  bureaulamp nieuw per stuk excl. btw</t>
  </si>
  <si>
    <t>Kortings-percentage op aangeboden prijs bureaustoel nieuw per stuk excl. btw</t>
  </si>
  <si>
    <t>De prijs excl. btw voor een her in te zetten bureaustoel (reuse/redistribute/refurbish) is</t>
  </si>
  <si>
    <t>C2. BUREAULAMP DOOR OPDRACHTNEMER AANGEBODEN (REUSE/REDISTRIBUTE/REFURBISH)</t>
  </si>
  <si>
    <t>lager dan de aangeboden nieuwprijs onder C1.</t>
  </si>
  <si>
    <t>De prijs excl. btw voor een her in te zetten bureaulamp (reuse/redistribute/refurbish) is</t>
  </si>
  <si>
    <t>De prijs excl. btw voor elk her in te zetten zit-stabureau (reuse/redistribute/refurbish) is</t>
  </si>
  <si>
    <t>lager dan de aangeboden nieuwprijs excl. btw onder A3.</t>
  </si>
  <si>
    <t>lager dan de aangeboden nieuwprijs excl. btw onder B1.</t>
  </si>
  <si>
    <t>lager dan de aangeboden nieuwprijs excl. btw onder A1.</t>
  </si>
  <si>
    <t>De prijs excl. btw voor elk her in te zetten zit-zitbureau (reuse/redistribute/refurbish) is</t>
  </si>
  <si>
    <t xml:space="preserve"> = door Opdrachtnemer aangeboden restwaarde per levensjaar in euro`s (€) voor nieuw en heringezet (reuse/redistribute/refurbish) Thuiswerkmeubilair. </t>
  </si>
  <si>
    <t xml:space="preserve"> = gemiddelde restwaarde nieuw Thuiswerkmeubilair over aangeboden en minimaal gegarandeerde levensduur van 7 jaar.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</si>
</sst>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_ ;\-0\ "/>
  </numFmts>
  <fonts count="19" x14ac:knownFonts="1">
    <font>
      <sz val="10"/>
      <color theme="1"/>
      <name val="Arial"/>
      <family val="2"/>
    </font>
    <font>
      <sz val="10"/>
      <color theme="1"/>
      <name val="Arial"/>
      <family val="2"/>
    </font>
    <font>
      <b/>
      <sz val="10"/>
      <color theme="0"/>
      <name val="Arial"/>
      <family val="2"/>
    </font>
    <font>
      <b/>
      <sz val="10"/>
      <color theme="1"/>
      <name val="Arial"/>
      <family val="2"/>
    </font>
    <font>
      <b/>
      <sz val="14"/>
      <color theme="1"/>
      <name val="Arial"/>
      <family val="2"/>
    </font>
    <font>
      <b/>
      <sz val="12"/>
      <color theme="1"/>
      <name val="Arial"/>
      <family val="2"/>
    </font>
    <font>
      <b/>
      <sz val="10"/>
      <color rgb="FF0000FF"/>
      <name val="Arial"/>
      <family val="2"/>
    </font>
    <font>
      <b/>
      <sz val="10"/>
      <name val="Arial"/>
      <family val="2"/>
    </font>
    <font>
      <b/>
      <sz val="10"/>
      <color rgb="FFFF0000"/>
      <name val="Arial"/>
      <family val="2"/>
    </font>
    <font>
      <sz val="10"/>
      <color rgb="FFFF0000"/>
      <name val="Arial"/>
      <family val="2"/>
    </font>
    <font>
      <b/>
      <i/>
      <sz val="10"/>
      <color theme="0" tint="-4.9989318521683403E-2"/>
      <name val="Arial"/>
      <family val="2"/>
    </font>
    <font>
      <sz val="10"/>
      <color theme="0"/>
      <name val="Arial"/>
      <family val="2"/>
    </font>
    <font>
      <sz val="10"/>
      <name val="Arial"/>
      <family val="2"/>
    </font>
    <font>
      <sz val="11"/>
      <color theme="1"/>
      <name val="Calibri"/>
      <family val="2"/>
      <scheme val="minor"/>
    </font>
    <font>
      <i/>
      <sz val="10"/>
      <color theme="1"/>
      <name val="Arial"/>
      <family val="2"/>
    </font>
    <font>
      <sz val="10"/>
      <color rgb="FF0000FF"/>
      <name val="Arial"/>
      <family val="2"/>
    </font>
    <font>
      <sz val="8"/>
      <name val="Arial"/>
      <family val="2"/>
    </font>
    <font>
      <b/>
      <sz val="8"/>
      <color theme="1"/>
      <name val="Arial"/>
      <family val="2"/>
    </font>
    <font>
      <b/>
      <sz val="8"/>
      <name val="Arial"/>
      <family val="2"/>
    </font>
  </fonts>
  <fills count="17">
    <fill>
      <patternFill patternType="none"/>
    </fill>
    <fill>
      <patternFill patternType="gray125"/>
    </fill>
    <fill>
      <patternFill patternType="solid">
        <fgColor theme="0" tint="-0.249977111117893"/>
        <bgColor indexed="64"/>
      </patternFill>
    </fill>
    <fill>
      <patternFill patternType="solid">
        <fgColor theme="1" tint="0.34998626667073579"/>
        <bgColor indexed="64"/>
      </patternFill>
    </fill>
    <fill>
      <patternFill patternType="solid">
        <fgColor theme="4" tint="0.39997558519241921"/>
        <bgColor indexed="64"/>
      </patternFill>
    </fill>
    <fill>
      <patternFill patternType="solid">
        <fgColor theme="1"/>
        <bgColor indexed="64"/>
      </patternFill>
    </fill>
    <fill>
      <patternFill patternType="solid">
        <fgColor theme="0"/>
        <bgColor indexed="64"/>
      </patternFill>
    </fill>
    <fill>
      <patternFill patternType="solid">
        <fgColor theme="0" tint="-0.499984740745262"/>
        <bgColor indexed="64"/>
      </patternFill>
    </fill>
    <fill>
      <patternFill patternType="solid">
        <fgColor rgb="FFFFFF00"/>
        <bgColor indexed="64"/>
      </patternFill>
    </fill>
    <fill>
      <patternFill patternType="solid">
        <fgColor rgb="FFFFC000"/>
        <bgColor indexed="64"/>
      </patternFill>
    </fill>
    <fill>
      <patternFill patternType="solid">
        <fgColor theme="4" tint="-0.499984740745262"/>
        <bgColor indexed="64"/>
      </patternFill>
    </fill>
    <fill>
      <patternFill patternType="solid">
        <fgColor rgb="FF99FF99"/>
        <bgColor indexed="64"/>
      </patternFill>
    </fill>
    <fill>
      <patternFill patternType="solid">
        <fgColor theme="0" tint="-0.14999847407452621"/>
        <bgColor indexed="64"/>
      </patternFill>
    </fill>
    <fill>
      <patternFill patternType="solid">
        <fgColor theme="3" tint="0.39997558519241921"/>
        <bgColor indexed="64"/>
      </patternFill>
    </fill>
    <fill>
      <patternFill patternType="solid">
        <fgColor theme="2" tint="-0.499984740745262"/>
        <bgColor indexed="64"/>
      </patternFill>
    </fill>
    <fill>
      <patternFill patternType="solid">
        <fgColor theme="4" tint="-0.249977111117893"/>
        <bgColor indexed="64"/>
      </patternFill>
    </fill>
    <fill>
      <patternFill patternType="solid">
        <fgColor rgb="FFFFFF99"/>
        <bgColor indexed="64"/>
      </patternFill>
    </fill>
  </fills>
  <borders count="50">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medium">
        <color indexed="64"/>
      </bottom>
      <diagonal/>
    </border>
  </borders>
  <cellStyleXfs count="2">
    <xf numFmtId="0" fontId="0" fillId="0" borderId="0"/>
    <xf numFmtId="0" fontId="13" fillId="0" borderId="0"/>
  </cellStyleXfs>
  <cellXfs count="194">
    <xf numFmtId="0" fontId="0" fillId="0" borderId="0" xfId="0"/>
    <xf numFmtId="0" fontId="4" fillId="0" borderId="0" xfId="0" applyFont="1"/>
    <xf numFmtId="0" fontId="5" fillId="0" borderId="0" xfId="0" applyFont="1"/>
    <xf numFmtId="0" fontId="6" fillId="0" borderId="0" xfId="0" applyFont="1"/>
    <xf numFmtId="0" fontId="3" fillId="0" borderId="0" xfId="0" applyFont="1"/>
    <xf numFmtId="3" fontId="1" fillId="2" borderId="2" xfId="0" applyNumberFormat="1" applyFont="1" applyFill="1" applyBorder="1" applyAlignment="1">
      <alignment horizontal="right" vertical="top"/>
    </xf>
    <xf numFmtId="0" fontId="3" fillId="0" borderId="4" xfId="0" applyFont="1" applyBorder="1" applyAlignment="1">
      <alignment horizontal="left" vertical="top"/>
    </xf>
    <xf numFmtId="0" fontId="3" fillId="5" borderId="5" xfId="0" applyFont="1" applyFill="1" applyBorder="1" applyAlignment="1">
      <alignment horizontal="left" vertical="top"/>
    </xf>
    <xf numFmtId="0" fontId="3" fillId="5" borderId="5" xfId="0" applyFont="1" applyFill="1" applyBorder="1" applyAlignment="1">
      <alignment horizontal="center" vertical="top"/>
    </xf>
    <xf numFmtId="0" fontId="7" fillId="0" borderId="0" xfId="0" applyFont="1"/>
    <xf numFmtId="0" fontId="2" fillId="3" borderId="8" xfId="0" applyFont="1" applyFill="1" applyBorder="1" applyAlignment="1">
      <alignment horizontal="center" vertical="top" wrapText="1"/>
    </xf>
    <xf numFmtId="0" fontId="2" fillId="3" borderId="8" xfId="0" applyFont="1" applyFill="1" applyBorder="1" applyAlignment="1">
      <alignment horizontal="left" vertical="top"/>
    </xf>
    <xf numFmtId="0" fontId="2" fillId="3" borderId="8" xfId="0" applyFont="1" applyFill="1" applyBorder="1" applyAlignment="1">
      <alignment horizontal="left" vertical="top" wrapText="1"/>
    </xf>
    <xf numFmtId="0" fontId="1" fillId="6" borderId="1" xfId="0" applyFont="1" applyFill="1" applyBorder="1" applyAlignment="1">
      <alignment horizontal="right" vertical="top" wrapText="1"/>
    </xf>
    <xf numFmtId="0" fontId="1" fillId="6" borderId="2" xfId="0" applyFont="1" applyFill="1" applyBorder="1" applyAlignment="1">
      <alignment horizontal="right" vertical="top" wrapText="1"/>
    </xf>
    <xf numFmtId="0" fontId="3" fillId="2" borderId="2" xfId="0" applyFont="1" applyFill="1" applyBorder="1"/>
    <xf numFmtId="0" fontId="0" fillId="0" borderId="14" xfId="0" applyBorder="1"/>
    <xf numFmtId="0" fontId="0" fillId="0" borderId="15" xfId="0" applyBorder="1"/>
    <xf numFmtId="0" fontId="2" fillId="3" borderId="6" xfId="0" applyFont="1" applyFill="1" applyBorder="1" applyAlignment="1">
      <alignment horizontal="left" vertical="top"/>
    </xf>
    <xf numFmtId="0" fontId="2" fillId="3" borderId="2" xfId="0" applyFont="1" applyFill="1" applyBorder="1" applyAlignment="1">
      <alignment horizontal="center" vertical="center"/>
    </xf>
    <xf numFmtId="0" fontId="0" fillId="0" borderId="2" xfId="0" applyBorder="1" applyAlignment="1">
      <alignment horizontal="center" vertical="center"/>
    </xf>
    <xf numFmtId="0" fontId="2" fillId="7" borderId="2" xfId="0" applyFont="1" applyFill="1" applyBorder="1" applyAlignment="1">
      <alignment horizontal="center" vertical="center"/>
    </xf>
    <xf numFmtId="20" fontId="9" fillId="0" borderId="0" xfId="0" applyNumberFormat="1" applyFont="1"/>
    <xf numFmtId="0" fontId="3" fillId="2" borderId="14" xfId="0" applyFont="1" applyFill="1" applyBorder="1"/>
    <xf numFmtId="0" fontId="0" fillId="0" borderId="16" xfId="0" applyBorder="1"/>
    <xf numFmtId="0" fontId="6" fillId="0" borderId="0" xfId="0" applyFont="1" applyFill="1" applyBorder="1" applyAlignment="1">
      <alignment horizontal="left" vertical="top"/>
    </xf>
    <xf numFmtId="0" fontId="3" fillId="0" borderId="14" xfId="0" applyFont="1" applyBorder="1" applyAlignment="1">
      <alignment horizontal="left"/>
    </xf>
    <xf numFmtId="0" fontId="0" fillId="0" borderId="14" xfId="0" applyBorder="1" applyAlignment="1">
      <alignment horizontal="left"/>
    </xf>
    <xf numFmtId="0" fontId="3" fillId="2" borderId="15" xfId="0" applyFont="1" applyFill="1" applyBorder="1" applyAlignment="1">
      <alignment horizontal="left"/>
    </xf>
    <xf numFmtId="0" fontId="0" fillId="2" borderId="16" xfId="0" applyFill="1" applyBorder="1"/>
    <xf numFmtId="0" fontId="0" fillId="2" borderId="15" xfId="0" applyFill="1" applyBorder="1" applyAlignment="1">
      <alignment horizontal="left"/>
    </xf>
    <xf numFmtId="0" fontId="2" fillId="3" borderId="7" xfId="0" applyFont="1" applyFill="1" applyBorder="1" applyAlignment="1">
      <alignment vertical="top"/>
    </xf>
    <xf numFmtId="0" fontId="0" fillId="0" borderId="18" xfId="0" applyBorder="1"/>
    <xf numFmtId="0" fontId="1" fillId="0" borderId="0" xfId="0" applyFont="1" applyAlignment="1">
      <alignment horizontal="left" vertical="top" wrapText="1"/>
    </xf>
    <xf numFmtId="0" fontId="3" fillId="0" borderId="0" xfId="0" applyFont="1" applyFill="1" applyBorder="1"/>
    <xf numFmtId="0" fontId="0" fillId="0" borderId="0" xfId="0" applyFill="1" applyBorder="1"/>
    <xf numFmtId="0" fontId="0" fillId="0" borderId="0" xfId="0" applyFill="1"/>
    <xf numFmtId="0" fontId="0" fillId="0" borderId="29" xfId="0" applyBorder="1" applyAlignment="1">
      <alignment horizontal="left" vertical="top" wrapText="1"/>
    </xf>
    <xf numFmtId="0" fontId="0" fillId="0" borderId="30" xfId="0" applyBorder="1" applyAlignment="1">
      <alignment horizontal="left" vertical="top" wrapText="1"/>
    </xf>
    <xf numFmtId="0" fontId="0" fillId="0" borderId="27" xfId="0" applyBorder="1" applyAlignment="1">
      <alignment horizontal="left" vertical="top" wrapText="1"/>
    </xf>
    <xf numFmtId="0" fontId="0" fillId="0" borderId="23" xfId="0" applyBorder="1" applyAlignment="1">
      <alignment horizontal="left" vertical="top" wrapText="1"/>
    </xf>
    <xf numFmtId="0" fontId="0" fillId="0" borderId="31" xfId="0" applyBorder="1"/>
    <xf numFmtId="0" fontId="0" fillId="0" borderId="32" xfId="0" applyBorder="1"/>
    <xf numFmtId="0" fontId="3" fillId="2" borderId="33" xfId="0" applyFont="1" applyFill="1" applyBorder="1"/>
    <xf numFmtId="0" fontId="3" fillId="2" borderId="18" xfId="0" applyFont="1" applyFill="1" applyBorder="1"/>
    <xf numFmtId="0" fontId="0" fillId="0" borderId="3" xfId="0" applyBorder="1" applyAlignment="1">
      <alignment horizontal="left"/>
    </xf>
    <xf numFmtId="0" fontId="3" fillId="2" borderId="31" xfId="0" applyFont="1" applyFill="1" applyBorder="1"/>
    <xf numFmtId="0" fontId="0" fillId="0" borderId="35" xfId="0" applyBorder="1" applyAlignment="1">
      <alignment horizontal="left"/>
    </xf>
    <xf numFmtId="0" fontId="0" fillId="0" borderId="33" xfId="0" applyBorder="1"/>
    <xf numFmtId="0" fontId="0" fillId="9" borderId="2" xfId="0" applyFill="1" applyBorder="1"/>
    <xf numFmtId="0" fontId="0" fillId="0" borderId="0" xfId="0" applyNumberFormat="1"/>
    <xf numFmtId="44" fontId="12" fillId="9" borderId="4" xfId="0" applyNumberFormat="1" applyFont="1" applyFill="1" applyBorder="1" applyAlignment="1">
      <alignment horizontal="center"/>
    </xf>
    <xf numFmtId="0" fontId="12" fillId="6" borderId="1" xfId="0" applyFont="1" applyFill="1" applyBorder="1" applyAlignment="1">
      <alignment horizontal="left" vertical="top"/>
    </xf>
    <xf numFmtId="0" fontId="12" fillId="6" borderId="10" xfId="0" applyFont="1" applyFill="1" applyBorder="1" applyAlignment="1">
      <alignment horizontal="left" vertical="top"/>
    </xf>
    <xf numFmtId="0" fontId="12" fillId="6" borderId="38" xfId="0" applyFont="1" applyFill="1" applyBorder="1" applyAlignment="1">
      <alignment horizontal="left" vertical="top"/>
    </xf>
    <xf numFmtId="0" fontId="12" fillId="0" borderId="16" xfId="1" applyFont="1" applyBorder="1" applyAlignment="1">
      <alignment wrapText="1"/>
    </xf>
    <xf numFmtId="0" fontId="12" fillId="0" borderId="2" xfId="1" applyFont="1" applyBorder="1" applyAlignment="1">
      <alignment wrapText="1"/>
    </xf>
    <xf numFmtId="0" fontId="2" fillId="3" borderId="2" xfId="0" applyFont="1" applyFill="1" applyBorder="1" applyAlignment="1">
      <alignment horizontal="center" vertical="top" wrapText="1"/>
    </xf>
    <xf numFmtId="0" fontId="7" fillId="11" borderId="2" xfId="0" applyFont="1" applyFill="1" applyBorder="1" applyAlignment="1">
      <alignment horizontal="center" vertical="top" wrapText="1"/>
    </xf>
    <xf numFmtId="0" fontId="0" fillId="5" borderId="2" xfId="0" applyFill="1" applyBorder="1"/>
    <xf numFmtId="0" fontId="2" fillId="5" borderId="14" xfId="0" applyFont="1" applyFill="1" applyBorder="1"/>
    <xf numFmtId="0" fontId="2" fillId="5" borderId="15" xfId="0" applyFont="1" applyFill="1" applyBorder="1"/>
    <xf numFmtId="0" fontId="2" fillId="5" borderId="2" xfId="0" applyFont="1" applyFill="1" applyBorder="1"/>
    <xf numFmtId="0" fontId="0" fillId="11" borderId="2" xfId="0" applyFill="1" applyBorder="1"/>
    <xf numFmtId="0" fontId="0" fillId="0" borderId="0" xfId="0" applyFont="1"/>
    <xf numFmtId="3" fontId="1" fillId="6" borderId="1" xfId="0" applyNumberFormat="1" applyFont="1" applyFill="1" applyBorder="1" applyAlignment="1">
      <alignment horizontal="right" vertical="top"/>
    </xf>
    <xf numFmtId="3" fontId="1" fillId="6" borderId="2" xfId="0" applyNumberFormat="1" applyFont="1" applyFill="1" applyBorder="1" applyAlignment="1">
      <alignment horizontal="right" vertical="top"/>
    </xf>
    <xf numFmtId="0" fontId="12" fillId="6" borderId="2" xfId="0" applyFont="1" applyFill="1" applyBorder="1" applyAlignment="1">
      <alignment horizontal="center"/>
    </xf>
    <xf numFmtId="0" fontId="2" fillId="3" borderId="9" xfId="0" applyFont="1" applyFill="1" applyBorder="1" applyAlignment="1">
      <alignment horizontal="center" vertical="top" wrapText="1"/>
    </xf>
    <xf numFmtId="0" fontId="14" fillId="0" borderId="0" xfId="0" applyFont="1"/>
    <xf numFmtId="0" fontId="0" fillId="0" borderId="36" xfId="0" applyBorder="1"/>
    <xf numFmtId="44" fontId="0" fillId="0" borderId="9" xfId="0" applyNumberFormat="1" applyFont="1" applyFill="1" applyBorder="1" applyAlignment="1">
      <alignment horizontal="right" vertical="top"/>
    </xf>
    <xf numFmtId="0" fontId="2" fillId="3" borderId="12" xfId="0" applyFont="1" applyFill="1" applyBorder="1"/>
    <xf numFmtId="0" fontId="11" fillId="3" borderId="5" xfId="0" applyFont="1" applyFill="1" applyBorder="1"/>
    <xf numFmtId="0" fontId="11" fillId="3" borderId="13" xfId="0" applyFont="1" applyFill="1" applyBorder="1"/>
    <xf numFmtId="44" fontId="12" fillId="4" borderId="2" xfId="0" applyNumberFormat="1" applyFont="1" applyFill="1" applyBorder="1" applyAlignment="1">
      <alignment horizontal="center" vertical="top"/>
    </xf>
    <xf numFmtId="44" fontId="12" fillId="4" borderId="2" xfId="0" applyNumberFormat="1" applyFont="1" applyFill="1" applyBorder="1"/>
    <xf numFmtId="44" fontId="12" fillId="0" borderId="2" xfId="0" applyNumberFormat="1" applyFont="1" applyBorder="1"/>
    <xf numFmtId="0" fontId="9" fillId="0" borderId="0" xfId="0" applyFont="1"/>
    <xf numFmtId="0" fontId="12" fillId="0" borderId="0" xfId="0" applyFont="1" applyFill="1" applyBorder="1" applyAlignment="1">
      <alignment horizontal="center"/>
    </xf>
    <xf numFmtId="0" fontId="0" fillId="0" borderId="17" xfId="0" applyBorder="1"/>
    <xf numFmtId="0" fontId="0" fillId="0" borderId="41" xfId="0" applyBorder="1"/>
    <xf numFmtId="0" fontId="2" fillId="3" borderId="14" xfId="0" applyFont="1" applyFill="1" applyBorder="1" applyAlignment="1">
      <alignment horizontal="center"/>
    </xf>
    <xf numFmtId="0" fontId="2" fillId="3" borderId="15" xfId="0" applyFont="1" applyFill="1" applyBorder="1" applyAlignment="1">
      <alignment horizontal="center"/>
    </xf>
    <xf numFmtId="0" fontId="0" fillId="0" borderId="5" xfId="0" applyBorder="1"/>
    <xf numFmtId="0" fontId="0" fillId="0" borderId="42" xfId="0" applyBorder="1"/>
    <xf numFmtId="0" fontId="0" fillId="0" borderId="0" xfId="0" applyBorder="1"/>
    <xf numFmtId="0" fontId="0" fillId="0" borderId="38" xfId="0" applyBorder="1" applyAlignment="1">
      <alignment horizontal="left"/>
    </xf>
    <xf numFmtId="0" fontId="0" fillId="0" borderId="48" xfId="0" applyBorder="1"/>
    <xf numFmtId="0" fontId="3" fillId="0" borderId="34" xfId="0" applyFont="1" applyBorder="1" applyAlignment="1">
      <alignment horizontal="left"/>
    </xf>
    <xf numFmtId="0" fontId="2" fillId="14" borderId="2" xfId="0" applyFont="1" applyFill="1" applyBorder="1" applyAlignment="1">
      <alignment horizontal="center" vertical="top" wrapText="1"/>
    </xf>
    <xf numFmtId="44" fontId="0" fillId="4" borderId="2" xfId="0" applyNumberFormat="1" applyFill="1" applyBorder="1"/>
    <xf numFmtId="0" fontId="12" fillId="6" borderId="20" xfId="0" applyFont="1" applyFill="1" applyBorder="1" applyAlignment="1">
      <alignment horizontal="left" vertical="top" wrapText="1"/>
    </xf>
    <xf numFmtId="0" fontId="12" fillId="6" borderId="21" xfId="0" applyFont="1" applyFill="1" applyBorder="1" applyAlignment="1">
      <alignment horizontal="left" vertical="top" wrapText="1"/>
    </xf>
    <xf numFmtId="0" fontId="1" fillId="6" borderId="21" xfId="0" applyFont="1" applyFill="1" applyBorder="1" applyAlignment="1">
      <alignment horizontal="right" vertical="top" wrapText="1"/>
    </xf>
    <xf numFmtId="0" fontId="0" fillId="2" borderId="15" xfId="0" applyFill="1" applyBorder="1"/>
    <xf numFmtId="0" fontId="7" fillId="12" borderId="2" xfId="0" applyFont="1" applyFill="1" applyBorder="1" applyAlignment="1">
      <alignment horizontal="center" vertical="top" wrapText="1"/>
    </xf>
    <xf numFmtId="0" fontId="0" fillId="0" borderId="12" xfId="0" applyBorder="1"/>
    <xf numFmtId="0" fontId="15" fillId="0" borderId="0" xfId="0" applyFont="1"/>
    <xf numFmtId="0" fontId="3" fillId="0" borderId="4" xfId="0" applyFont="1" applyBorder="1" applyAlignment="1">
      <alignment horizontal="center"/>
    </xf>
    <xf numFmtId="0" fontId="3" fillId="0" borderId="12" xfId="0" applyFont="1" applyBorder="1"/>
    <xf numFmtId="164" fontId="12" fillId="0" borderId="2" xfId="0" applyNumberFormat="1" applyFont="1" applyBorder="1"/>
    <xf numFmtId="0" fontId="2" fillId="5" borderId="14" xfId="0" applyFont="1" applyFill="1" applyBorder="1" applyAlignment="1">
      <alignment horizontal="center"/>
    </xf>
    <xf numFmtId="0" fontId="2" fillId="5" borderId="15" xfId="0" applyFont="1" applyFill="1" applyBorder="1" applyAlignment="1">
      <alignment horizontal="center"/>
    </xf>
    <xf numFmtId="3" fontId="1" fillId="4" borderId="2" xfId="0" applyNumberFormat="1" applyFont="1" applyFill="1" applyBorder="1" applyAlignment="1">
      <alignment horizontal="right" vertical="top"/>
    </xf>
    <xf numFmtId="164" fontId="12" fillId="4" borderId="2" xfId="0" applyNumberFormat="1" applyFont="1" applyFill="1" applyBorder="1" applyAlignment="1">
      <alignment horizontal="right" vertical="top"/>
    </xf>
    <xf numFmtId="164" fontId="12" fillId="4" borderId="2" xfId="0" applyNumberFormat="1" applyFont="1" applyFill="1" applyBorder="1" applyAlignment="1">
      <alignment horizontal="right"/>
    </xf>
    <xf numFmtId="44" fontId="1" fillId="5" borderId="49" xfId="0" applyNumberFormat="1" applyFont="1" applyFill="1" applyBorder="1" applyAlignment="1">
      <alignment horizontal="center" vertical="top"/>
    </xf>
    <xf numFmtId="0" fontId="2" fillId="3" borderId="2" xfId="0" applyFont="1" applyFill="1" applyBorder="1" applyAlignment="1">
      <alignment horizontal="left" vertical="top"/>
    </xf>
    <xf numFmtId="0" fontId="2" fillId="3" borderId="2" xfId="0" applyFont="1" applyFill="1" applyBorder="1" applyAlignment="1">
      <alignment horizontal="left" vertical="top" wrapText="1"/>
    </xf>
    <xf numFmtId="44" fontId="2" fillId="3" borderId="2" xfId="0" applyNumberFormat="1" applyFont="1" applyFill="1" applyBorder="1" applyAlignment="1">
      <alignment horizontal="center" vertical="top" wrapText="1"/>
    </xf>
    <xf numFmtId="44" fontId="1" fillId="6" borderId="2" xfId="0" applyNumberFormat="1" applyFont="1" applyFill="1" applyBorder="1" applyAlignment="1">
      <alignment horizontal="right" vertical="top"/>
    </xf>
    <xf numFmtId="44" fontId="1" fillId="6" borderId="1" xfId="0" applyNumberFormat="1" applyFont="1" applyFill="1" applyBorder="1" applyAlignment="1">
      <alignment horizontal="right" vertical="top"/>
    </xf>
    <xf numFmtId="0" fontId="2" fillId="3" borderId="7" xfId="0" applyFont="1" applyFill="1" applyBorder="1" applyAlignment="1">
      <alignment horizontal="left" vertical="top"/>
    </xf>
    <xf numFmtId="0" fontId="2" fillId="3" borderId="7" xfId="0" applyFont="1" applyFill="1" applyBorder="1" applyAlignment="1">
      <alignment horizontal="left" vertical="top" wrapText="1"/>
    </xf>
    <xf numFmtId="0" fontId="2" fillId="3" borderId="7" xfId="0" applyFont="1" applyFill="1" applyBorder="1" applyAlignment="1">
      <alignment horizontal="center" vertical="top" wrapText="1"/>
    </xf>
    <xf numFmtId="44" fontId="2" fillId="3" borderId="9" xfId="0" applyNumberFormat="1" applyFont="1" applyFill="1" applyBorder="1" applyAlignment="1">
      <alignment horizontal="center" vertical="top" wrapText="1"/>
    </xf>
    <xf numFmtId="44" fontId="1" fillId="15" borderId="21" xfId="0" applyNumberFormat="1" applyFont="1" applyFill="1" applyBorder="1" applyAlignment="1">
      <alignment horizontal="center" vertical="top"/>
    </xf>
    <xf numFmtId="44" fontId="0" fillId="15" borderId="12" xfId="0" applyNumberFormat="1" applyFont="1" applyFill="1" applyBorder="1" applyAlignment="1">
      <alignment horizontal="center" vertical="top"/>
    </xf>
    <xf numFmtId="0" fontId="1" fillId="6" borderId="2" xfId="0" applyFont="1" applyFill="1" applyBorder="1" applyAlignment="1">
      <alignment horizontal="left" vertical="top" wrapText="1"/>
    </xf>
    <xf numFmtId="3" fontId="1" fillId="3" borderId="2" xfId="0" applyNumberFormat="1" applyFont="1" applyFill="1" applyBorder="1" applyAlignment="1">
      <alignment horizontal="right" vertical="top"/>
    </xf>
    <xf numFmtId="0" fontId="0" fillId="15" borderId="2" xfId="0" applyFill="1" applyBorder="1"/>
    <xf numFmtId="0" fontId="2" fillId="3" borderId="39" xfId="0" applyFont="1" applyFill="1" applyBorder="1"/>
    <xf numFmtId="0" fontId="11" fillId="3" borderId="46" xfId="0" applyFont="1" applyFill="1" applyBorder="1"/>
    <xf numFmtId="0" fontId="11" fillId="3" borderId="47" xfId="0" applyFont="1" applyFill="1" applyBorder="1"/>
    <xf numFmtId="0" fontId="2" fillId="3" borderId="17" xfId="0" applyFont="1" applyFill="1" applyBorder="1"/>
    <xf numFmtId="0" fontId="11" fillId="3" borderId="41" xfId="0" applyFont="1" applyFill="1" applyBorder="1"/>
    <xf numFmtId="0" fontId="11" fillId="3" borderId="40" xfId="0" applyFont="1" applyFill="1" applyBorder="1"/>
    <xf numFmtId="0" fontId="8" fillId="0" borderId="0" xfId="0" applyFont="1"/>
    <xf numFmtId="0" fontId="0" fillId="11" borderId="21" xfId="0" applyFont="1" applyFill="1" applyBorder="1" applyAlignment="1">
      <alignment horizontal="right" vertical="top" wrapText="1"/>
    </xf>
    <xf numFmtId="0" fontId="0" fillId="11" borderId="2" xfId="0" applyFont="1" applyFill="1" applyBorder="1" applyAlignment="1">
      <alignment horizontal="right" vertical="top" wrapText="1"/>
    </xf>
    <xf numFmtId="1" fontId="0" fillId="11" borderId="2" xfId="0" applyNumberFormat="1" applyFont="1" applyFill="1" applyBorder="1" applyAlignment="1">
      <alignment horizontal="right" vertical="top" wrapText="1"/>
    </xf>
    <xf numFmtId="44" fontId="1" fillId="15" borderId="22" xfId="0" applyNumberFormat="1" applyFont="1" applyFill="1" applyBorder="1" applyAlignment="1">
      <alignment horizontal="center" vertical="top"/>
    </xf>
    <xf numFmtId="44" fontId="1" fillId="15" borderId="2" xfId="0" applyNumberFormat="1" applyFont="1" applyFill="1" applyBorder="1" applyAlignment="1">
      <alignment horizontal="center" vertical="top"/>
    </xf>
    <xf numFmtId="0" fontId="12" fillId="0" borderId="48" xfId="0" applyFont="1" applyFill="1" applyBorder="1" applyAlignment="1">
      <alignment horizontal="left" vertical="top"/>
    </xf>
    <xf numFmtId="0" fontId="12" fillId="0" borderId="0" xfId="0" applyFont="1" applyFill="1" applyBorder="1" applyAlignment="1">
      <alignment horizontal="left" vertical="top" wrapText="1"/>
    </xf>
    <xf numFmtId="0" fontId="12" fillId="0" borderId="38" xfId="0" applyFont="1" applyBorder="1"/>
    <xf numFmtId="44" fontId="3" fillId="8" borderId="9" xfId="0" applyNumberFormat="1" applyFont="1" applyFill="1" applyBorder="1"/>
    <xf numFmtId="164" fontId="3" fillId="8" borderId="9" xfId="0" applyNumberFormat="1" applyFont="1" applyFill="1" applyBorder="1"/>
    <xf numFmtId="0" fontId="12" fillId="0" borderId="0" xfId="0" applyFont="1"/>
    <xf numFmtId="9" fontId="11" fillId="15" borderId="2" xfId="0" applyNumberFormat="1" applyFont="1" applyFill="1" applyBorder="1" applyAlignment="1">
      <alignment horizontal="center"/>
    </xf>
    <xf numFmtId="0" fontId="1" fillId="0" borderId="0" xfId="0" applyFont="1" applyAlignment="1">
      <alignment horizontal="left" vertical="top" wrapText="1"/>
    </xf>
    <xf numFmtId="0" fontId="0" fillId="0" borderId="27" xfId="0" applyBorder="1" applyAlignment="1">
      <alignment horizontal="left" vertical="top" wrapText="1"/>
    </xf>
    <xf numFmtId="0" fontId="0" fillId="0" borderId="23" xfId="0" applyBorder="1" applyAlignment="1">
      <alignment horizontal="left" vertical="top" wrapText="1"/>
    </xf>
    <xf numFmtId="0" fontId="0" fillId="0" borderId="19" xfId="0" applyBorder="1" applyAlignment="1">
      <alignment horizontal="left" vertical="top"/>
    </xf>
    <xf numFmtId="0" fontId="0" fillId="0" borderId="36" xfId="0" applyBorder="1" applyAlignment="1">
      <alignment horizontal="left" vertical="top"/>
    </xf>
    <xf numFmtId="0" fontId="0" fillId="0" borderId="20" xfId="0" applyBorder="1" applyAlignment="1">
      <alignment horizontal="left" vertical="top"/>
    </xf>
    <xf numFmtId="0" fontId="12" fillId="6" borderId="27" xfId="0" applyFont="1" applyFill="1" applyBorder="1" applyAlignment="1">
      <alignment horizontal="left" vertical="top" wrapText="1"/>
    </xf>
    <xf numFmtId="0" fontId="12" fillId="6" borderId="23" xfId="0" applyFont="1" applyFill="1" applyBorder="1" applyAlignment="1">
      <alignment horizontal="left" vertical="top" wrapText="1"/>
    </xf>
    <xf numFmtId="0" fontId="0" fillId="8" borderId="12" xfId="0" applyFill="1" applyBorder="1" applyAlignment="1">
      <alignment vertical="top" wrapText="1"/>
    </xf>
    <xf numFmtId="0" fontId="0" fillId="8" borderId="13" xfId="0" applyFill="1" applyBorder="1" applyAlignment="1">
      <alignment vertical="top" wrapText="1"/>
    </xf>
    <xf numFmtId="0" fontId="12" fillId="8" borderId="27" xfId="0" applyFont="1" applyFill="1" applyBorder="1" applyAlignment="1">
      <alignment horizontal="left" vertical="top" wrapText="1"/>
    </xf>
    <xf numFmtId="0" fontId="12" fillId="8" borderId="23" xfId="0" applyFont="1" applyFill="1" applyBorder="1" applyAlignment="1">
      <alignment horizontal="left" vertical="top" wrapText="1"/>
    </xf>
    <xf numFmtId="0" fontId="10" fillId="13" borderId="27" xfId="0" applyFont="1" applyFill="1" applyBorder="1" applyAlignment="1">
      <alignment horizontal="left" vertical="top"/>
    </xf>
    <xf numFmtId="0" fontId="10" fillId="13" borderId="23" xfId="0" applyFont="1" applyFill="1" applyBorder="1" applyAlignment="1">
      <alignment horizontal="left" vertical="top"/>
    </xf>
    <xf numFmtId="0" fontId="0" fillId="0" borderId="0" xfId="0" applyBorder="1" applyAlignment="1">
      <alignment horizontal="center"/>
    </xf>
    <xf numFmtId="0" fontId="2" fillId="10" borderId="25" xfId="0" applyFont="1" applyFill="1" applyBorder="1" applyAlignment="1">
      <alignment horizontal="left"/>
    </xf>
    <xf numFmtId="0" fontId="2" fillId="10" borderId="26" xfId="0" applyFont="1" applyFill="1" applyBorder="1" applyAlignment="1">
      <alignment horizontal="left"/>
    </xf>
    <xf numFmtId="0" fontId="12" fillId="0" borderId="28" xfId="0" applyFont="1" applyBorder="1" applyAlignment="1">
      <alignment horizontal="left" vertical="top" wrapText="1"/>
    </xf>
    <xf numFmtId="0" fontId="12" fillId="0" borderId="24" xfId="0" applyFont="1" applyBorder="1" applyAlignment="1">
      <alignment horizontal="left" vertical="top" wrapText="1"/>
    </xf>
    <xf numFmtId="0" fontId="10" fillId="13" borderId="27" xfId="0" applyFont="1" applyFill="1" applyBorder="1" applyAlignment="1">
      <alignment horizontal="left"/>
    </xf>
    <xf numFmtId="0" fontId="10" fillId="13" borderId="23" xfId="0" applyFont="1" applyFill="1" applyBorder="1" applyAlignment="1">
      <alignment horizontal="left"/>
    </xf>
    <xf numFmtId="0" fontId="0" fillId="0" borderId="43" xfId="0" applyFont="1" applyFill="1" applyBorder="1" applyAlignment="1">
      <alignment horizontal="left" vertical="top" wrapText="1"/>
    </xf>
    <xf numFmtId="0" fontId="0" fillId="0" borderId="44" xfId="0" applyBorder="1" applyAlignment="1">
      <alignment vertical="top"/>
    </xf>
    <xf numFmtId="0" fontId="0" fillId="0" borderId="45" xfId="0" applyBorder="1" applyAlignment="1">
      <alignment vertical="top"/>
    </xf>
    <xf numFmtId="0" fontId="2" fillId="5" borderId="14" xfId="0" applyFont="1" applyFill="1" applyBorder="1" applyAlignment="1">
      <alignment horizontal="center" vertical="top"/>
    </xf>
    <xf numFmtId="0" fontId="2" fillId="5" borderId="16" xfId="0" applyFont="1" applyFill="1" applyBorder="1" applyAlignment="1">
      <alignment horizontal="center" vertical="top"/>
    </xf>
    <xf numFmtId="0" fontId="2" fillId="3" borderId="14" xfId="0" applyFont="1" applyFill="1" applyBorder="1" applyAlignment="1">
      <alignment horizontal="center" vertical="top" wrapText="1"/>
    </xf>
    <xf numFmtId="0" fontId="0" fillId="3" borderId="16" xfId="0" applyFill="1" applyBorder="1" applyAlignment="1">
      <alignment vertical="top" wrapText="1"/>
    </xf>
    <xf numFmtId="0" fontId="2" fillId="3" borderId="16" xfId="0" applyFont="1" applyFill="1" applyBorder="1" applyAlignment="1">
      <alignment horizontal="center" vertical="top" wrapText="1"/>
    </xf>
    <xf numFmtId="0" fontId="2" fillId="7" borderId="14" xfId="0" applyFont="1" applyFill="1" applyBorder="1" applyAlignment="1">
      <alignment horizontal="center" vertical="top" wrapText="1"/>
    </xf>
    <xf numFmtId="0" fontId="2" fillId="7" borderId="16" xfId="0" applyFont="1" applyFill="1" applyBorder="1" applyAlignment="1">
      <alignment horizontal="center" vertical="top" wrapText="1"/>
    </xf>
    <xf numFmtId="0" fontId="0" fillId="7" borderId="16" xfId="0" applyFill="1" applyBorder="1" applyAlignment="1">
      <alignment vertical="top" wrapText="1"/>
    </xf>
    <xf numFmtId="0" fontId="1" fillId="4" borderId="1" xfId="0" applyFont="1" applyFill="1" applyBorder="1" applyAlignment="1" applyProtection="1">
      <alignment horizontal="left" vertical="top" wrapText="1"/>
      <protection locked="0"/>
    </xf>
    <xf numFmtId="0" fontId="1" fillId="4" borderId="2" xfId="0" applyFont="1" applyFill="1" applyBorder="1" applyAlignment="1" applyProtection="1">
      <alignment horizontal="left" vertical="top" wrapText="1"/>
      <protection locked="0"/>
    </xf>
    <xf numFmtId="44" fontId="1" fillId="4" borderId="1" xfId="0" applyNumberFormat="1" applyFont="1" applyFill="1" applyBorder="1" applyAlignment="1" applyProtection="1">
      <alignment horizontal="center" vertical="top"/>
      <protection locked="0"/>
    </xf>
    <xf numFmtId="44" fontId="1" fillId="4" borderId="2" xfId="0" applyNumberFormat="1" applyFont="1" applyFill="1" applyBorder="1" applyAlignment="1" applyProtection="1">
      <alignment horizontal="center" vertical="top"/>
      <protection locked="0"/>
    </xf>
    <xf numFmtId="0" fontId="0" fillId="16" borderId="5" xfId="0" applyFont="1" applyFill="1" applyBorder="1" applyAlignment="1" applyProtection="1">
      <alignment horizontal="right" vertical="top"/>
      <protection locked="0"/>
    </xf>
    <xf numFmtId="0" fontId="0" fillId="16" borderId="8" xfId="0" applyFont="1" applyFill="1" applyBorder="1" applyAlignment="1" applyProtection="1">
      <alignment horizontal="right" vertical="top"/>
      <protection locked="0"/>
    </xf>
    <xf numFmtId="9" fontId="1" fillId="4" borderId="21" xfId="0" applyNumberFormat="1" applyFont="1" applyFill="1" applyBorder="1" applyAlignment="1" applyProtection="1">
      <alignment horizontal="center" vertical="top"/>
      <protection locked="0"/>
    </xf>
    <xf numFmtId="9" fontId="1" fillId="4" borderId="2" xfId="0" applyNumberFormat="1" applyFont="1" applyFill="1" applyBorder="1" applyAlignment="1" applyProtection="1">
      <alignment horizontal="center" vertical="top"/>
      <protection locked="0"/>
    </xf>
    <xf numFmtId="1" fontId="0" fillId="16" borderId="2" xfId="0" applyNumberFormat="1" applyFont="1" applyFill="1" applyBorder="1" applyAlignment="1" applyProtection="1">
      <alignment horizontal="right" vertical="top"/>
      <protection locked="0"/>
    </xf>
    <xf numFmtId="44" fontId="12" fillId="4" borderId="1" xfId="0" applyNumberFormat="1" applyFont="1" applyFill="1" applyBorder="1" applyAlignment="1" applyProtection="1">
      <alignment horizontal="left" vertical="top" wrapText="1"/>
      <protection locked="0"/>
    </xf>
    <xf numFmtId="44" fontId="12" fillId="4" borderId="2" xfId="0" applyNumberFormat="1" applyFont="1" applyFill="1" applyBorder="1" applyAlignment="1" applyProtection="1">
      <alignment horizontal="left" vertical="top" wrapText="1"/>
      <protection locked="0"/>
    </xf>
    <xf numFmtId="44" fontId="12" fillId="4" borderId="10" xfId="0" applyNumberFormat="1" applyFont="1" applyFill="1" applyBorder="1" applyAlignment="1" applyProtection="1">
      <alignment horizontal="left" vertical="top" wrapText="1"/>
      <protection locked="0"/>
    </xf>
    <xf numFmtId="0" fontId="0" fillId="0" borderId="2" xfId="0" applyBorder="1" applyAlignment="1" applyProtection="1">
      <alignment horizontal="center" vertical="center"/>
      <protection locked="0"/>
    </xf>
    <xf numFmtId="44" fontId="0" fillId="4" borderId="2" xfId="0" applyNumberFormat="1" applyFill="1" applyBorder="1" applyAlignment="1" applyProtection="1">
      <alignment horizontal="right" vertical="center"/>
      <protection locked="0"/>
    </xf>
    <xf numFmtId="44" fontId="0" fillId="4" borderId="10" xfId="0" applyNumberFormat="1" applyFill="1" applyBorder="1" applyAlignment="1" applyProtection="1">
      <alignment horizontal="right" vertical="center"/>
      <protection locked="0"/>
    </xf>
    <xf numFmtId="0" fontId="3" fillId="0" borderId="4" xfId="0" applyFont="1" applyBorder="1" applyAlignment="1" applyProtection="1">
      <alignment horizontal="center"/>
      <protection locked="0"/>
    </xf>
    <xf numFmtId="0" fontId="0" fillId="2" borderId="34" xfId="0" applyFill="1" applyBorder="1" applyAlignment="1" applyProtection="1">
      <alignment horizontal="left"/>
      <protection locked="0"/>
    </xf>
    <xf numFmtId="0" fontId="0" fillId="2" borderId="3" xfId="0" applyFill="1" applyBorder="1" applyAlignment="1" applyProtection="1">
      <alignment horizontal="left"/>
      <protection locked="0"/>
    </xf>
    <xf numFmtId="0" fontId="0" fillId="2" borderId="11" xfId="0" applyFill="1" applyBorder="1" applyAlignment="1" applyProtection="1">
      <alignment horizontal="left"/>
      <protection locked="0"/>
    </xf>
    <xf numFmtId="0" fontId="0" fillId="2" borderId="37" xfId="0" applyFill="1" applyBorder="1" applyAlignment="1" applyProtection="1">
      <alignment horizontal="left"/>
      <protection locked="0"/>
    </xf>
    <xf numFmtId="0" fontId="0" fillId="2" borderId="22" xfId="0" applyFill="1" applyBorder="1" applyAlignment="1" applyProtection="1">
      <alignment horizontal="left"/>
      <protection locked="0"/>
    </xf>
  </cellXfs>
  <cellStyles count="2">
    <cellStyle name="Standaard" xfId="0" builtinId="0"/>
    <cellStyle name="Standaard 2 2" xfId="1" xr:uid="{D0921D6D-5D26-4E74-A2B5-8041CE093570}"/>
  </cellStyles>
  <dxfs count="3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99FF99"/>
      <color rgb="FFFFFF99"/>
      <color rgb="FFCCFFCC"/>
      <color rgb="FF66FF33"/>
      <color rgb="FF0000FF"/>
      <color rgb="FFFF9900"/>
      <color rgb="FFFFCC99"/>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B9664-6A73-4DF0-9BAD-9C129E5A405D}">
  <sheetPr>
    <pageSetUpPr fitToPage="1"/>
  </sheetPr>
  <dimension ref="A1:I39"/>
  <sheetViews>
    <sheetView topLeftCell="A25" workbookViewId="0">
      <selection activeCell="A49" sqref="A49"/>
    </sheetView>
  </sheetViews>
  <sheetFormatPr defaultRowHeight="12.75" x14ac:dyDescent="0.2"/>
  <cols>
    <col min="1" max="1" width="107.7109375" customWidth="1"/>
    <col min="2" max="2" width="59.5703125" customWidth="1"/>
    <col min="4" max="4" width="9.140625" customWidth="1"/>
  </cols>
  <sheetData>
    <row r="1" spans="1:2" ht="18" x14ac:dyDescent="0.25">
      <c r="A1" s="1" t="s">
        <v>57</v>
      </c>
    </row>
    <row r="2" spans="1:2" ht="13.5" thickBot="1" x14ac:dyDescent="0.25"/>
    <row r="3" spans="1:2" x14ac:dyDescent="0.2">
      <c r="A3" s="43" t="s">
        <v>0</v>
      </c>
      <c r="B3" s="89" t="s">
        <v>1</v>
      </c>
    </row>
    <row r="4" spans="1:2" x14ac:dyDescent="0.2">
      <c r="A4" s="44" t="s">
        <v>2</v>
      </c>
      <c r="B4" s="45" t="s">
        <v>4</v>
      </c>
    </row>
    <row r="5" spans="1:2" ht="13.5" thickBot="1" x14ac:dyDescent="0.25">
      <c r="A5" s="46" t="s">
        <v>3</v>
      </c>
      <c r="B5" s="47" t="s">
        <v>5</v>
      </c>
    </row>
    <row r="6" spans="1:2" ht="13.5" thickBot="1" x14ac:dyDescent="0.25">
      <c r="A6" s="155"/>
      <c r="B6" s="155"/>
    </row>
    <row r="7" spans="1:2" x14ac:dyDescent="0.2">
      <c r="A7" s="156" t="s">
        <v>87</v>
      </c>
      <c r="B7" s="157"/>
    </row>
    <row r="8" spans="1:2" x14ac:dyDescent="0.2">
      <c r="A8" s="142" t="s">
        <v>90</v>
      </c>
      <c r="B8" s="143"/>
    </row>
    <row r="9" spans="1:2" x14ac:dyDescent="0.2">
      <c r="A9" s="160" t="s">
        <v>100</v>
      </c>
      <c r="B9" s="161"/>
    </row>
    <row r="10" spans="1:2" ht="30.75" customHeight="1" x14ac:dyDescent="0.2">
      <c r="A10" s="147" t="s">
        <v>109</v>
      </c>
      <c r="B10" s="148"/>
    </row>
    <row r="11" spans="1:2" ht="54" customHeight="1" x14ac:dyDescent="0.2">
      <c r="A11" s="147" t="s">
        <v>110</v>
      </c>
      <c r="B11" s="148"/>
    </row>
    <row r="12" spans="1:2" x14ac:dyDescent="0.2">
      <c r="A12" s="147" t="s">
        <v>108</v>
      </c>
      <c r="B12" s="148"/>
    </row>
    <row r="13" spans="1:2" x14ac:dyDescent="0.2">
      <c r="A13" s="160" t="s">
        <v>107</v>
      </c>
      <c r="B13" s="161"/>
    </row>
    <row r="14" spans="1:2" ht="39.75" customHeight="1" x14ac:dyDescent="0.2">
      <c r="A14" s="147" t="s">
        <v>134</v>
      </c>
      <c r="B14" s="148"/>
    </row>
    <row r="15" spans="1:2" ht="40.5" customHeight="1" x14ac:dyDescent="0.2">
      <c r="A15" s="147" t="s">
        <v>135</v>
      </c>
      <c r="B15" s="148"/>
    </row>
    <row r="16" spans="1:2" ht="14.25" customHeight="1" x14ac:dyDescent="0.2">
      <c r="A16" s="147" t="s">
        <v>111</v>
      </c>
      <c r="B16" s="148"/>
    </row>
    <row r="17" spans="1:9" x14ac:dyDescent="0.2">
      <c r="A17" s="158" t="s">
        <v>112</v>
      </c>
      <c r="B17" s="159"/>
    </row>
    <row r="18" spans="1:9" x14ac:dyDescent="0.2">
      <c r="A18" s="153" t="s">
        <v>113</v>
      </c>
      <c r="B18" s="154"/>
    </row>
    <row r="19" spans="1:9" ht="26.25" customHeight="1" x14ac:dyDescent="0.2">
      <c r="A19" s="147" t="s">
        <v>114</v>
      </c>
      <c r="B19" s="148"/>
    </row>
    <row r="20" spans="1:9" ht="27" customHeight="1" thickBot="1" x14ac:dyDescent="0.25">
      <c r="A20" s="147" t="s">
        <v>122</v>
      </c>
      <c r="B20" s="148"/>
    </row>
    <row r="21" spans="1:9" ht="72" customHeight="1" thickBot="1" x14ac:dyDescent="0.25">
      <c r="A21" s="149" t="s">
        <v>115</v>
      </c>
      <c r="B21" s="150"/>
      <c r="D21" s="141"/>
      <c r="E21" s="141"/>
      <c r="F21" s="141"/>
      <c r="G21" s="141"/>
      <c r="H21" s="141"/>
      <c r="I21" s="141"/>
    </row>
    <row r="22" spans="1:9" x14ac:dyDescent="0.2">
      <c r="A22" s="37" t="s">
        <v>116</v>
      </c>
      <c r="B22" s="38"/>
      <c r="D22" s="33"/>
      <c r="E22" s="33"/>
      <c r="F22" s="33"/>
      <c r="G22" s="33"/>
      <c r="H22" s="33"/>
      <c r="I22" s="33"/>
    </row>
    <row r="23" spans="1:9" x14ac:dyDescent="0.2">
      <c r="A23" s="39" t="s">
        <v>117</v>
      </c>
      <c r="B23" s="40"/>
      <c r="D23" s="33"/>
      <c r="E23" s="33"/>
      <c r="F23" s="33"/>
      <c r="G23" s="33"/>
      <c r="H23" s="33"/>
      <c r="I23" s="33"/>
    </row>
    <row r="24" spans="1:9" ht="12.75" customHeight="1" x14ac:dyDescent="0.2">
      <c r="A24" s="142" t="s">
        <v>118</v>
      </c>
      <c r="B24" s="143"/>
      <c r="D24" s="33"/>
      <c r="E24" s="33"/>
      <c r="F24" s="33"/>
      <c r="G24" s="33"/>
      <c r="H24" s="33"/>
      <c r="I24" s="33"/>
    </row>
    <row r="25" spans="1:9" x14ac:dyDescent="0.2">
      <c r="A25" s="151" t="s">
        <v>119</v>
      </c>
      <c r="B25" s="152"/>
      <c r="D25" s="33"/>
      <c r="E25" s="33"/>
      <c r="F25" s="33"/>
      <c r="G25" s="33"/>
      <c r="H25" s="33"/>
      <c r="I25" s="33"/>
    </row>
    <row r="26" spans="1:9" ht="30.75" customHeight="1" x14ac:dyDescent="0.2">
      <c r="A26" s="142" t="s">
        <v>120</v>
      </c>
      <c r="B26" s="143"/>
    </row>
    <row r="27" spans="1:9" ht="13.5" thickBot="1" x14ac:dyDescent="0.25">
      <c r="A27" s="41" t="s">
        <v>121</v>
      </c>
      <c r="B27" s="42"/>
    </row>
    <row r="29" spans="1:9" x14ac:dyDescent="0.2">
      <c r="A29" s="4" t="s">
        <v>56</v>
      </c>
    </row>
    <row r="30" spans="1:9" ht="13.5" thickBot="1" x14ac:dyDescent="0.25"/>
    <row r="31" spans="1:9" x14ac:dyDescent="0.2">
      <c r="A31" s="48" t="s">
        <v>46</v>
      </c>
      <c r="B31" s="189"/>
    </row>
    <row r="32" spans="1:9" x14ac:dyDescent="0.2">
      <c r="A32" s="32" t="s">
        <v>47</v>
      </c>
      <c r="B32" s="190"/>
    </row>
    <row r="33" spans="1:2" x14ac:dyDescent="0.2">
      <c r="A33" s="32" t="s">
        <v>48</v>
      </c>
      <c r="B33" s="190"/>
    </row>
    <row r="34" spans="1:2" x14ac:dyDescent="0.2">
      <c r="A34" s="32" t="s">
        <v>49</v>
      </c>
      <c r="B34" s="190"/>
    </row>
    <row r="35" spans="1:2" x14ac:dyDescent="0.2">
      <c r="A35" s="144" t="s">
        <v>50</v>
      </c>
      <c r="B35" s="191"/>
    </row>
    <row r="36" spans="1:2" x14ac:dyDescent="0.2">
      <c r="A36" s="145"/>
      <c r="B36" s="192"/>
    </row>
    <row r="37" spans="1:2" x14ac:dyDescent="0.2">
      <c r="A37" s="145"/>
      <c r="B37" s="192"/>
    </row>
    <row r="38" spans="1:2" x14ac:dyDescent="0.2">
      <c r="A38" s="145"/>
      <c r="B38" s="192"/>
    </row>
    <row r="39" spans="1:2" ht="13.5" thickBot="1" x14ac:dyDescent="0.25">
      <c r="A39" s="146"/>
      <c r="B39" s="193"/>
    </row>
  </sheetData>
  <sheetProtection algorithmName="SHA-512" hashValue="UIceMClN6Ec1vIUlsqRcK1mILzA0Sj25zsP5VhTGMmA75xqACWwD4qEKBo0ZeRctRi2smsIUCbmgb8/jJf43nw==" saltValue="2qnzq6A0UDMCXzWMVQxRiw==" spinCount="100000" sheet="1"/>
  <mergeCells count="22">
    <mergeCell ref="A6:B6"/>
    <mergeCell ref="A7:B7"/>
    <mergeCell ref="A8:B8"/>
    <mergeCell ref="A10:B10"/>
    <mergeCell ref="A17:B17"/>
    <mergeCell ref="A9:B9"/>
    <mergeCell ref="A11:B11"/>
    <mergeCell ref="A12:B12"/>
    <mergeCell ref="A13:B13"/>
    <mergeCell ref="A15:B15"/>
    <mergeCell ref="A16:B16"/>
    <mergeCell ref="D21:I21"/>
    <mergeCell ref="A26:B26"/>
    <mergeCell ref="A35:A39"/>
    <mergeCell ref="B35:B39"/>
    <mergeCell ref="A14:B14"/>
    <mergeCell ref="A21:B21"/>
    <mergeCell ref="A24:B24"/>
    <mergeCell ref="A25:B25"/>
    <mergeCell ref="A18:B18"/>
    <mergeCell ref="A20:B20"/>
    <mergeCell ref="A19:B19"/>
  </mergeCells>
  <pageMargins left="0.7" right="0.7" top="0.75" bottom="0.75" header="0.3" footer="0.3"/>
  <pageSetup paperSize="9" scale="5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6E4141-7B50-45AF-BD23-BB9A0BFBA2C1}">
  <sheetPr>
    <pageSetUpPr fitToPage="1"/>
  </sheetPr>
  <dimension ref="A1:J114"/>
  <sheetViews>
    <sheetView workbookViewId="0">
      <selection activeCell="L11" sqref="L11"/>
    </sheetView>
  </sheetViews>
  <sheetFormatPr defaultRowHeight="12.75" x14ac:dyDescent="0.2"/>
  <cols>
    <col min="1" max="1" width="31.5703125" customWidth="1"/>
    <col min="2" max="2" width="28.42578125" customWidth="1"/>
    <col min="3" max="3" width="15" customWidth="1"/>
    <col min="4" max="4" width="12.7109375" customWidth="1"/>
    <col min="5" max="5" width="11.7109375" customWidth="1"/>
    <col min="6" max="6" width="8.7109375" bestFit="1" customWidth="1"/>
    <col min="7" max="7" width="16.85546875" customWidth="1"/>
    <col min="8" max="8" width="15.28515625" customWidth="1"/>
    <col min="9" max="9" width="17.140625" customWidth="1"/>
    <col min="10" max="10" width="16" customWidth="1"/>
  </cols>
  <sheetData>
    <row r="1" spans="1:9" ht="18" x14ac:dyDescent="0.25">
      <c r="A1" s="1" t="s">
        <v>57</v>
      </c>
      <c r="B1" s="2"/>
      <c r="C1" s="2"/>
      <c r="D1" s="2"/>
      <c r="E1" s="2"/>
    </row>
    <row r="2" spans="1:9" x14ac:dyDescent="0.2">
      <c r="G2" s="69"/>
    </row>
    <row r="3" spans="1:9" x14ac:dyDescent="0.2">
      <c r="A3" s="23" t="s">
        <v>0</v>
      </c>
      <c r="B3" s="26" t="s">
        <v>1</v>
      </c>
      <c r="C3" s="17"/>
      <c r="D3" s="24"/>
      <c r="G3" s="69"/>
    </row>
    <row r="4" spans="1:9" x14ac:dyDescent="0.2">
      <c r="A4" s="15" t="s">
        <v>2</v>
      </c>
      <c r="B4" s="87" t="s">
        <v>4</v>
      </c>
      <c r="C4" s="86"/>
      <c r="D4" s="88"/>
      <c r="G4" s="69"/>
      <c r="I4" s="22"/>
    </row>
    <row r="5" spans="1:9" x14ac:dyDescent="0.2">
      <c r="A5" s="23" t="s">
        <v>3</v>
      </c>
      <c r="B5" s="27" t="s">
        <v>5</v>
      </c>
      <c r="C5" s="17"/>
      <c r="D5" s="24"/>
    </row>
    <row r="6" spans="1:9" x14ac:dyDescent="0.2">
      <c r="A6" s="15" t="s">
        <v>91</v>
      </c>
      <c r="B6" s="27" t="s">
        <v>88</v>
      </c>
      <c r="C6" s="17"/>
      <c r="D6" s="24"/>
    </row>
    <row r="8" spans="1:9" x14ac:dyDescent="0.2">
      <c r="A8" s="122" t="s">
        <v>82</v>
      </c>
      <c r="B8" s="123"/>
      <c r="C8" s="123"/>
      <c r="D8" s="123"/>
      <c r="E8" s="123"/>
      <c r="F8" s="123"/>
      <c r="G8" s="123"/>
      <c r="H8" s="123"/>
      <c r="I8" s="124"/>
    </row>
    <row r="9" spans="1:9" x14ac:dyDescent="0.2">
      <c r="A9" s="125" t="s">
        <v>97</v>
      </c>
      <c r="B9" s="126"/>
      <c r="C9" s="126"/>
      <c r="D9" s="126"/>
      <c r="E9" s="126"/>
      <c r="F9" s="126"/>
      <c r="G9" s="126"/>
      <c r="H9" s="126"/>
      <c r="I9" s="127"/>
    </row>
    <row r="10" spans="1:9" ht="6.95" customHeight="1" thickBot="1" x14ac:dyDescent="0.25"/>
    <row r="11" spans="1:9" ht="13.5" thickBot="1" x14ac:dyDescent="0.25">
      <c r="A11" s="72" t="s">
        <v>58</v>
      </c>
      <c r="B11" s="73"/>
      <c r="C11" s="73"/>
      <c r="D11" s="73"/>
      <c r="E11" s="73"/>
      <c r="F11" s="73"/>
      <c r="G11" s="73"/>
      <c r="H11" s="73"/>
      <c r="I11" s="74"/>
    </row>
    <row r="12" spans="1:9" x14ac:dyDescent="0.2">
      <c r="A12" s="34"/>
      <c r="B12" s="35"/>
      <c r="C12" s="35"/>
      <c r="D12" s="35"/>
      <c r="E12" s="35"/>
      <c r="F12" s="35"/>
      <c r="G12" s="36"/>
    </row>
    <row r="13" spans="1:9" x14ac:dyDescent="0.2">
      <c r="A13" s="34"/>
      <c r="B13" s="35"/>
      <c r="C13" s="35"/>
      <c r="D13" s="35"/>
      <c r="E13" s="35"/>
      <c r="F13" s="35"/>
      <c r="G13" s="36"/>
    </row>
    <row r="14" spans="1:9" x14ac:dyDescent="0.2">
      <c r="A14" s="3" t="s">
        <v>106</v>
      </c>
    </row>
    <row r="16" spans="1:9" x14ac:dyDescent="0.2">
      <c r="A16" s="9" t="s">
        <v>16</v>
      </c>
      <c r="B16" s="4"/>
      <c r="C16" s="4"/>
      <c r="D16" s="4"/>
      <c r="E16" s="4"/>
    </row>
    <row r="17" spans="1:10" x14ac:dyDescent="0.2">
      <c r="A17" s="3"/>
      <c r="B17" s="4"/>
      <c r="C17" s="4"/>
      <c r="D17" s="4"/>
      <c r="E17" s="4"/>
    </row>
    <row r="18" spans="1:10" x14ac:dyDescent="0.2">
      <c r="A18" s="67" t="s">
        <v>61</v>
      </c>
      <c r="B18" t="s">
        <v>98</v>
      </c>
      <c r="C18" s="4"/>
      <c r="D18" s="4"/>
      <c r="E18" s="4"/>
    </row>
    <row r="19" spans="1:10" ht="13.5" thickBot="1" x14ac:dyDescent="0.25">
      <c r="A19" s="79"/>
      <c r="C19" s="4"/>
      <c r="D19" s="4"/>
      <c r="E19" s="4"/>
    </row>
    <row r="20" spans="1:10" ht="39" thickBot="1" x14ac:dyDescent="0.25">
      <c r="A20" s="18" t="s">
        <v>13</v>
      </c>
      <c r="B20" s="113" t="s">
        <v>14</v>
      </c>
      <c r="C20" s="114" t="s">
        <v>11</v>
      </c>
      <c r="D20" s="114" t="s">
        <v>10</v>
      </c>
      <c r="E20" s="115" t="s">
        <v>6</v>
      </c>
      <c r="F20" s="115" t="s">
        <v>7</v>
      </c>
      <c r="G20" s="115" t="s">
        <v>99</v>
      </c>
      <c r="H20" s="116" t="s">
        <v>12</v>
      </c>
      <c r="J20" s="58" t="s">
        <v>69</v>
      </c>
    </row>
    <row r="21" spans="1:10" x14ac:dyDescent="0.2">
      <c r="A21" s="173"/>
      <c r="B21" s="173"/>
      <c r="C21" s="13" t="s">
        <v>61</v>
      </c>
      <c r="D21" s="13" t="s">
        <v>61</v>
      </c>
      <c r="E21" s="65">
        <v>100</v>
      </c>
      <c r="F21" s="65">
        <v>60</v>
      </c>
      <c r="G21" s="175"/>
      <c r="H21" s="112" t="s">
        <v>61</v>
      </c>
      <c r="J21" s="121">
        <f>'Prijzenformulier lev. en restw.'!B44</f>
        <v>0</v>
      </c>
    </row>
    <row r="22" spans="1:10" x14ac:dyDescent="0.2">
      <c r="A22" s="174"/>
      <c r="B22" s="174"/>
      <c r="C22" s="14" t="s">
        <v>61</v>
      </c>
      <c r="D22" s="14" t="s">
        <v>61</v>
      </c>
      <c r="E22" s="66">
        <v>100</v>
      </c>
      <c r="F22" s="66">
        <v>70</v>
      </c>
      <c r="G22" s="176"/>
      <c r="H22" s="111" t="s">
        <v>61</v>
      </c>
    </row>
    <row r="23" spans="1:10" x14ac:dyDescent="0.2">
      <c r="A23" s="174"/>
      <c r="B23" s="174"/>
      <c r="C23" s="14" t="s">
        <v>61</v>
      </c>
      <c r="D23" s="14" t="s">
        <v>61</v>
      </c>
      <c r="E23" s="66">
        <v>100</v>
      </c>
      <c r="F23" s="66">
        <v>80</v>
      </c>
      <c r="G23" s="176"/>
      <c r="H23" s="111" t="s">
        <v>61</v>
      </c>
    </row>
    <row r="24" spans="1:10" x14ac:dyDescent="0.2">
      <c r="A24" s="174"/>
      <c r="B24" s="174"/>
      <c r="C24" s="14" t="s">
        <v>61</v>
      </c>
      <c r="D24" s="14" t="s">
        <v>61</v>
      </c>
      <c r="E24" s="66">
        <v>120</v>
      </c>
      <c r="F24" s="66">
        <v>60</v>
      </c>
      <c r="G24" s="176"/>
      <c r="H24" s="111" t="s">
        <v>61</v>
      </c>
    </row>
    <row r="25" spans="1:10" x14ac:dyDescent="0.2">
      <c r="A25" s="174"/>
      <c r="B25" s="174"/>
      <c r="C25" s="14" t="s">
        <v>61</v>
      </c>
      <c r="D25" s="14" t="s">
        <v>61</v>
      </c>
      <c r="E25" s="66">
        <v>120</v>
      </c>
      <c r="F25" s="66">
        <v>70</v>
      </c>
      <c r="G25" s="176"/>
      <c r="H25" s="111" t="s">
        <v>61</v>
      </c>
    </row>
    <row r="26" spans="1:10" x14ac:dyDescent="0.2">
      <c r="A26" s="174"/>
      <c r="B26" s="174"/>
      <c r="C26" s="14" t="s">
        <v>61</v>
      </c>
      <c r="D26" s="14" t="s">
        <v>61</v>
      </c>
      <c r="E26" s="66">
        <v>120</v>
      </c>
      <c r="F26" s="66">
        <v>80</v>
      </c>
      <c r="G26" s="176"/>
      <c r="H26" s="111" t="s">
        <v>61</v>
      </c>
    </row>
    <row r="27" spans="1:10" x14ac:dyDescent="0.2">
      <c r="A27" s="174"/>
      <c r="B27" s="174"/>
      <c r="C27" s="14" t="s">
        <v>61</v>
      </c>
      <c r="D27" s="14" t="s">
        <v>61</v>
      </c>
      <c r="E27" s="66">
        <v>140</v>
      </c>
      <c r="F27" s="66">
        <v>60</v>
      </c>
      <c r="G27" s="176"/>
      <c r="H27" s="111" t="s">
        <v>61</v>
      </c>
    </row>
    <row r="28" spans="1:10" x14ac:dyDescent="0.2">
      <c r="A28" s="174"/>
      <c r="B28" s="174"/>
      <c r="C28" s="14" t="s">
        <v>61</v>
      </c>
      <c r="D28" s="14" t="s">
        <v>61</v>
      </c>
      <c r="E28" s="66">
        <v>140</v>
      </c>
      <c r="F28" s="66">
        <v>70</v>
      </c>
      <c r="G28" s="176"/>
      <c r="H28" s="111" t="s">
        <v>61</v>
      </c>
    </row>
    <row r="29" spans="1:10" x14ac:dyDescent="0.2">
      <c r="A29" s="174"/>
      <c r="B29" s="174"/>
      <c r="C29" s="14" t="s">
        <v>61</v>
      </c>
      <c r="D29" s="14" t="s">
        <v>61</v>
      </c>
      <c r="E29" s="66">
        <v>140</v>
      </c>
      <c r="F29" s="66">
        <v>80</v>
      </c>
      <c r="G29" s="176"/>
      <c r="H29" s="111" t="s">
        <v>61</v>
      </c>
    </row>
    <row r="30" spans="1:10" x14ac:dyDescent="0.2">
      <c r="A30" s="174"/>
      <c r="B30" s="174"/>
      <c r="C30" s="14" t="s">
        <v>61</v>
      </c>
      <c r="D30" s="14" t="s">
        <v>61</v>
      </c>
      <c r="E30" s="66">
        <v>160</v>
      </c>
      <c r="F30" s="66">
        <v>60</v>
      </c>
      <c r="G30" s="176"/>
      <c r="H30" s="111" t="s">
        <v>61</v>
      </c>
    </row>
    <row r="31" spans="1:10" x14ac:dyDescent="0.2">
      <c r="A31" s="174"/>
      <c r="B31" s="174"/>
      <c r="C31" s="14" t="s">
        <v>61</v>
      </c>
      <c r="D31" s="14" t="s">
        <v>61</v>
      </c>
      <c r="E31" s="66">
        <v>160</v>
      </c>
      <c r="F31" s="66">
        <v>70</v>
      </c>
      <c r="G31" s="176"/>
      <c r="H31" s="111" t="s">
        <v>61</v>
      </c>
    </row>
    <row r="32" spans="1:10" x14ac:dyDescent="0.2">
      <c r="A32" s="174"/>
      <c r="B32" s="174"/>
      <c r="C32" s="14" t="s">
        <v>61</v>
      </c>
      <c r="D32" s="14" t="s">
        <v>61</v>
      </c>
      <c r="E32" s="66">
        <v>160</v>
      </c>
      <c r="F32" s="66">
        <v>80</v>
      </c>
      <c r="G32" s="176"/>
      <c r="H32" s="111" t="s">
        <v>61</v>
      </c>
    </row>
    <row r="33" spans="1:10" ht="13.5" customHeight="1" thickBot="1" x14ac:dyDescent="0.25">
      <c r="A33" s="162" t="s">
        <v>73</v>
      </c>
      <c r="B33" s="163"/>
      <c r="C33" s="163"/>
      <c r="D33" s="163"/>
      <c r="E33" s="163"/>
      <c r="F33" s="164"/>
      <c r="G33" s="117">
        <f>SUM(G21:G32)/12</f>
        <v>0</v>
      </c>
      <c r="H33" s="107"/>
    </row>
    <row r="34" spans="1:10" ht="13.5" thickBot="1" x14ac:dyDescent="0.25">
      <c r="A34" s="6" t="s">
        <v>9</v>
      </c>
      <c r="B34" s="7"/>
      <c r="C34" s="177"/>
      <c r="D34" s="178"/>
      <c r="E34" s="8"/>
      <c r="F34" s="8"/>
      <c r="G34" s="8"/>
      <c r="H34" s="118">
        <f>SUM(C34:D34)*G33</f>
        <v>0</v>
      </c>
    </row>
    <row r="37" spans="1:10" x14ac:dyDescent="0.2">
      <c r="A37" s="9" t="s">
        <v>128</v>
      </c>
    </row>
    <row r="38" spans="1:10" ht="13.5" thickBot="1" x14ac:dyDescent="0.25">
      <c r="A38" s="9"/>
    </row>
    <row r="39" spans="1:10" ht="77.25" thickBot="1" x14ac:dyDescent="0.25">
      <c r="A39" s="18" t="s">
        <v>13</v>
      </c>
      <c r="B39" s="11" t="s">
        <v>14</v>
      </c>
      <c r="C39" s="12" t="s">
        <v>11</v>
      </c>
      <c r="D39" s="12" t="s">
        <v>10</v>
      </c>
      <c r="E39" s="10" t="s">
        <v>6</v>
      </c>
      <c r="F39" s="10" t="s">
        <v>7</v>
      </c>
      <c r="G39" s="10" t="s">
        <v>85</v>
      </c>
      <c r="H39" s="68" t="s">
        <v>60</v>
      </c>
    </row>
    <row r="40" spans="1:10" ht="26.25" thickBot="1" x14ac:dyDescent="0.25">
      <c r="A40" s="92" t="s">
        <v>59</v>
      </c>
      <c r="B40" s="93" t="s">
        <v>18</v>
      </c>
      <c r="C40" s="129">
        <f>SUM(100-C34)</f>
        <v>100</v>
      </c>
      <c r="D40" s="129">
        <f>SUM(40-D34)</f>
        <v>40</v>
      </c>
      <c r="E40" s="94" t="s">
        <v>18</v>
      </c>
      <c r="F40" s="94" t="s">
        <v>18</v>
      </c>
      <c r="G40" s="179"/>
      <c r="H40" s="132">
        <f>SUM(H34-(H34*G40))</f>
        <v>0</v>
      </c>
    </row>
    <row r="42" spans="1:10" x14ac:dyDescent="0.2">
      <c r="A42" s="139" t="s">
        <v>150</v>
      </c>
      <c r="D42" s="140">
        <f>SUM(G40)</f>
        <v>0</v>
      </c>
      <c r="E42" t="s">
        <v>149</v>
      </c>
    </row>
    <row r="43" spans="1:10" x14ac:dyDescent="0.2">
      <c r="A43" s="78"/>
    </row>
    <row r="44" spans="1:10" x14ac:dyDescent="0.2">
      <c r="A44" s="9" t="s">
        <v>31</v>
      </c>
      <c r="B44" s="4"/>
      <c r="C44" s="4"/>
      <c r="D44" s="4"/>
      <c r="E44" s="4"/>
    </row>
    <row r="45" spans="1:10" x14ac:dyDescent="0.2">
      <c r="A45" s="3"/>
      <c r="B45" s="4"/>
      <c r="C45" s="4"/>
      <c r="D45" s="4"/>
      <c r="E45" s="4"/>
    </row>
    <row r="46" spans="1:10" x14ac:dyDescent="0.2">
      <c r="A46" s="67" t="s">
        <v>61</v>
      </c>
      <c r="B46" t="s">
        <v>78</v>
      </c>
      <c r="C46" s="4"/>
      <c r="D46" s="4"/>
      <c r="E46" s="4"/>
    </row>
    <row r="47" spans="1:10" x14ac:dyDescent="0.2">
      <c r="A47" s="3"/>
      <c r="B47" s="4"/>
      <c r="C47" s="4"/>
      <c r="D47" s="4"/>
      <c r="E47" s="4"/>
    </row>
    <row r="48" spans="1:10" ht="39" customHeight="1" x14ac:dyDescent="0.2">
      <c r="A48" s="108" t="s">
        <v>13</v>
      </c>
      <c r="B48" s="108" t="s">
        <v>14</v>
      </c>
      <c r="C48" s="109" t="s">
        <v>11</v>
      </c>
      <c r="D48" s="109" t="s">
        <v>10</v>
      </c>
      <c r="E48" s="57" t="s">
        <v>6</v>
      </c>
      <c r="F48" s="57" t="s">
        <v>7</v>
      </c>
      <c r="G48" s="57" t="s">
        <v>8</v>
      </c>
      <c r="H48" s="110" t="s">
        <v>12</v>
      </c>
      <c r="J48" s="58" t="s">
        <v>69</v>
      </c>
    </row>
    <row r="49" spans="1:10" x14ac:dyDescent="0.2">
      <c r="A49" s="174"/>
      <c r="B49" s="174"/>
      <c r="C49" s="14" t="s">
        <v>61</v>
      </c>
      <c r="D49" s="14" t="s">
        <v>61</v>
      </c>
      <c r="E49" s="66">
        <v>100</v>
      </c>
      <c r="F49" s="66">
        <v>60</v>
      </c>
      <c r="G49" s="176"/>
      <c r="H49" s="111" t="s">
        <v>61</v>
      </c>
      <c r="J49" s="121">
        <f>'Prijzenformulier lev. en restw.'!B73</f>
        <v>0</v>
      </c>
    </row>
    <row r="50" spans="1:10" x14ac:dyDescent="0.2">
      <c r="A50" s="174"/>
      <c r="B50" s="174"/>
      <c r="C50" s="14" t="s">
        <v>61</v>
      </c>
      <c r="D50" s="14" t="s">
        <v>61</v>
      </c>
      <c r="E50" s="66">
        <v>100</v>
      </c>
      <c r="F50" s="66">
        <v>70</v>
      </c>
      <c r="G50" s="176"/>
      <c r="H50" s="111" t="s">
        <v>61</v>
      </c>
    </row>
    <row r="51" spans="1:10" x14ac:dyDescent="0.2">
      <c r="A51" s="174"/>
      <c r="B51" s="174"/>
      <c r="C51" s="14" t="s">
        <v>61</v>
      </c>
      <c r="D51" s="14" t="s">
        <v>61</v>
      </c>
      <c r="E51" s="66">
        <v>100</v>
      </c>
      <c r="F51" s="66">
        <v>80</v>
      </c>
      <c r="G51" s="176"/>
      <c r="H51" s="111" t="s">
        <v>61</v>
      </c>
    </row>
    <row r="52" spans="1:10" x14ac:dyDescent="0.2">
      <c r="A52" s="174"/>
      <c r="B52" s="174"/>
      <c r="C52" s="14" t="s">
        <v>61</v>
      </c>
      <c r="D52" s="14" t="s">
        <v>61</v>
      </c>
      <c r="E52" s="66">
        <v>120</v>
      </c>
      <c r="F52" s="66">
        <v>60</v>
      </c>
      <c r="G52" s="176"/>
      <c r="H52" s="111" t="s">
        <v>61</v>
      </c>
    </row>
    <row r="53" spans="1:10" x14ac:dyDescent="0.2">
      <c r="A53" s="174"/>
      <c r="B53" s="174"/>
      <c r="C53" s="14" t="s">
        <v>61</v>
      </c>
      <c r="D53" s="14" t="s">
        <v>61</v>
      </c>
      <c r="E53" s="66">
        <v>120</v>
      </c>
      <c r="F53" s="66">
        <v>70</v>
      </c>
      <c r="G53" s="176"/>
      <c r="H53" s="111" t="s">
        <v>61</v>
      </c>
    </row>
    <row r="54" spans="1:10" x14ac:dyDescent="0.2">
      <c r="A54" s="174"/>
      <c r="B54" s="174"/>
      <c r="C54" s="14" t="s">
        <v>61</v>
      </c>
      <c r="D54" s="14" t="s">
        <v>61</v>
      </c>
      <c r="E54" s="66">
        <v>120</v>
      </c>
      <c r="F54" s="66">
        <v>80</v>
      </c>
      <c r="G54" s="176"/>
      <c r="H54" s="111" t="s">
        <v>61</v>
      </c>
    </row>
    <row r="55" spans="1:10" x14ac:dyDescent="0.2">
      <c r="A55" s="174"/>
      <c r="B55" s="174"/>
      <c r="C55" s="14" t="s">
        <v>61</v>
      </c>
      <c r="D55" s="14" t="s">
        <v>61</v>
      </c>
      <c r="E55" s="66">
        <v>140</v>
      </c>
      <c r="F55" s="66">
        <v>60</v>
      </c>
      <c r="G55" s="176"/>
      <c r="H55" s="111" t="s">
        <v>61</v>
      </c>
    </row>
    <row r="56" spans="1:10" x14ac:dyDescent="0.2">
      <c r="A56" s="174"/>
      <c r="B56" s="174"/>
      <c r="C56" s="14" t="s">
        <v>61</v>
      </c>
      <c r="D56" s="14" t="s">
        <v>61</v>
      </c>
      <c r="E56" s="66">
        <v>140</v>
      </c>
      <c r="F56" s="66">
        <v>70</v>
      </c>
      <c r="G56" s="176"/>
      <c r="H56" s="111" t="s">
        <v>61</v>
      </c>
    </row>
    <row r="57" spans="1:10" x14ac:dyDescent="0.2">
      <c r="A57" s="174"/>
      <c r="B57" s="174"/>
      <c r="C57" s="14" t="s">
        <v>61</v>
      </c>
      <c r="D57" s="14" t="s">
        <v>61</v>
      </c>
      <c r="E57" s="66">
        <v>140</v>
      </c>
      <c r="F57" s="66">
        <v>80</v>
      </c>
      <c r="G57" s="176"/>
      <c r="H57" s="111" t="s">
        <v>61</v>
      </c>
    </row>
    <row r="58" spans="1:10" x14ac:dyDescent="0.2">
      <c r="A58" s="174"/>
      <c r="B58" s="174"/>
      <c r="C58" s="14" t="s">
        <v>61</v>
      </c>
      <c r="D58" s="14" t="s">
        <v>61</v>
      </c>
      <c r="E58" s="66">
        <v>160</v>
      </c>
      <c r="F58" s="66">
        <v>60</v>
      </c>
      <c r="G58" s="176"/>
      <c r="H58" s="111" t="s">
        <v>61</v>
      </c>
    </row>
    <row r="59" spans="1:10" x14ac:dyDescent="0.2">
      <c r="A59" s="174"/>
      <c r="B59" s="174"/>
      <c r="C59" s="14" t="s">
        <v>61</v>
      </c>
      <c r="D59" s="14" t="s">
        <v>61</v>
      </c>
      <c r="E59" s="66">
        <v>160</v>
      </c>
      <c r="F59" s="66">
        <v>70</v>
      </c>
      <c r="G59" s="176"/>
      <c r="H59" s="111" t="s">
        <v>61</v>
      </c>
    </row>
    <row r="60" spans="1:10" x14ac:dyDescent="0.2">
      <c r="A60" s="174"/>
      <c r="B60" s="174"/>
      <c r="C60" s="14" t="s">
        <v>61</v>
      </c>
      <c r="D60" s="14" t="s">
        <v>61</v>
      </c>
      <c r="E60" s="66">
        <v>160</v>
      </c>
      <c r="F60" s="66">
        <v>80</v>
      </c>
      <c r="G60" s="176"/>
      <c r="H60" s="111" t="s">
        <v>61</v>
      </c>
    </row>
    <row r="61" spans="1:10" ht="13.5" customHeight="1" thickBot="1" x14ac:dyDescent="0.25">
      <c r="A61" s="162" t="s">
        <v>54</v>
      </c>
      <c r="B61" s="163"/>
      <c r="C61" s="163"/>
      <c r="D61" s="163"/>
      <c r="E61" s="163"/>
      <c r="F61" s="164"/>
      <c r="G61" s="117">
        <f>SUM(G49:G60)/12</f>
        <v>0</v>
      </c>
      <c r="H61" s="107"/>
    </row>
    <row r="62" spans="1:10" ht="13.5" thickBot="1" x14ac:dyDescent="0.25">
      <c r="A62" s="6" t="s">
        <v>9</v>
      </c>
      <c r="B62" s="7"/>
      <c r="C62" s="177"/>
      <c r="D62" s="178"/>
      <c r="E62" s="8"/>
      <c r="F62" s="8"/>
      <c r="G62" s="8"/>
      <c r="H62" s="118">
        <f>SUM(C62:D62)*G61</f>
        <v>0</v>
      </c>
    </row>
    <row r="65" spans="1:10" x14ac:dyDescent="0.2">
      <c r="A65" s="9" t="s">
        <v>130</v>
      </c>
    </row>
    <row r="66" spans="1:10" x14ac:dyDescent="0.2">
      <c r="A66" s="9"/>
    </row>
    <row r="67" spans="1:10" ht="76.5" x14ac:dyDescent="0.2">
      <c r="A67" s="108" t="s">
        <v>13</v>
      </c>
      <c r="B67" s="108" t="s">
        <v>14</v>
      </c>
      <c r="C67" s="109" t="s">
        <v>11</v>
      </c>
      <c r="D67" s="109" t="s">
        <v>10</v>
      </c>
      <c r="E67" s="57" t="s">
        <v>6</v>
      </c>
      <c r="F67" s="57" t="s">
        <v>7</v>
      </c>
      <c r="G67" s="57" t="s">
        <v>86</v>
      </c>
      <c r="H67" s="57" t="s">
        <v>60</v>
      </c>
    </row>
    <row r="68" spans="1:10" ht="25.5" x14ac:dyDescent="0.2">
      <c r="A68" s="119" t="s">
        <v>59</v>
      </c>
      <c r="B68" s="119" t="s">
        <v>18</v>
      </c>
      <c r="C68" s="130">
        <f>SUM(250-C62)</f>
        <v>250</v>
      </c>
      <c r="D68" s="130">
        <f>SUM(60-D62)</f>
        <v>60</v>
      </c>
      <c r="E68" s="14" t="s">
        <v>18</v>
      </c>
      <c r="F68" s="14" t="s">
        <v>18</v>
      </c>
      <c r="G68" s="180"/>
      <c r="H68" s="133">
        <f>SUM(H62-(H62*G68))</f>
        <v>0</v>
      </c>
    </row>
    <row r="70" spans="1:10" x14ac:dyDescent="0.2">
      <c r="A70" s="139" t="s">
        <v>146</v>
      </c>
      <c r="D70" s="140">
        <f>SUM(G68)</f>
        <v>0</v>
      </c>
      <c r="E70" t="s">
        <v>147</v>
      </c>
    </row>
    <row r="72" spans="1:10" x14ac:dyDescent="0.2">
      <c r="A72" s="9" t="s">
        <v>17</v>
      </c>
    </row>
    <row r="74" spans="1:10" ht="39" customHeight="1" x14ac:dyDescent="0.2">
      <c r="A74" s="108" t="s">
        <v>13</v>
      </c>
      <c r="B74" s="108" t="s">
        <v>14</v>
      </c>
      <c r="C74" s="109" t="s">
        <v>11</v>
      </c>
      <c r="D74" s="109" t="s">
        <v>10</v>
      </c>
      <c r="E74" s="57"/>
      <c r="F74" s="57"/>
      <c r="G74" s="57" t="s">
        <v>8</v>
      </c>
      <c r="H74" s="110" t="s">
        <v>12</v>
      </c>
      <c r="J74" s="58" t="s">
        <v>69</v>
      </c>
    </row>
    <row r="75" spans="1:10" x14ac:dyDescent="0.2">
      <c r="A75" s="174"/>
      <c r="B75" s="174"/>
      <c r="C75" s="181"/>
      <c r="D75" s="181"/>
      <c r="E75" s="120"/>
      <c r="F75" s="120"/>
      <c r="G75" s="176"/>
      <c r="H75" s="133">
        <f>SUM(C75:D75)*G75</f>
        <v>0</v>
      </c>
      <c r="J75" s="121">
        <f>'Prijzenformulier lev. en restw.'!B102</f>
        <v>0</v>
      </c>
    </row>
    <row r="76" spans="1:10" x14ac:dyDescent="0.2">
      <c r="A76" s="3"/>
    </row>
    <row r="77" spans="1:10" x14ac:dyDescent="0.2">
      <c r="A77" s="3"/>
    </row>
    <row r="78" spans="1:10" x14ac:dyDescent="0.2">
      <c r="A78" s="9" t="s">
        <v>133</v>
      </c>
    </row>
    <row r="79" spans="1:10" x14ac:dyDescent="0.2">
      <c r="A79" s="9"/>
    </row>
    <row r="80" spans="1:10" ht="76.5" x14ac:dyDescent="0.2">
      <c r="A80" s="108" t="s">
        <v>13</v>
      </c>
      <c r="B80" s="108" t="s">
        <v>14</v>
      </c>
      <c r="C80" s="109" t="s">
        <v>11</v>
      </c>
      <c r="D80" s="109" t="s">
        <v>10</v>
      </c>
      <c r="E80" s="57"/>
      <c r="F80" s="57"/>
      <c r="G80" s="57" t="s">
        <v>141</v>
      </c>
      <c r="H80" s="57" t="s">
        <v>60</v>
      </c>
    </row>
    <row r="81" spans="1:10" ht="25.5" x14ac:dyDescent="0.2">
      <c r="A81" s="119" t="s">
        <v>59</v>
      </c>
      <c r="B81" s="119" t="s">
        <v>18</v>
      </c>
      <c r="C81" s="131">
        <f>SUM(350-C75)</f>
        <v>350</v>
      </c>
      <c r="D81" s="131">
        <f>SUM(100-D75)</f>
        <v>100</v>
      </c>
      <c r="E81" s="120"/>
      <c r="F81" s="120"/>
      <c r="G81" s="180"/>
      <c r="H81" s="133">
        <f>SUM(H75-(H75*G81))</f>
        <v>0</v>
      </c>
    </row>
    <row r="82" spans="1:10" x14ac:dyDescent="0.2">
      <c r="A82" s="9"/>
    </row>
    <row r="83" spans="1:10" x14ac:dyDescent="0.2">
      <c r="A83" s="139" t="s">
        <v>142</v>
      </c>
      <c r="D83" s="140">
        <f>SUM(G81)</f>
        <v>0</v>
      </c>
      <c r="E83" t="s">
        <v>148</v>
      </c>
    </row>
    <row r="84" spans="1:10" x14ac:dyDescent="0.2">
      <c r="A84" s="9"/>
    </row>
    <row r="85" spans="1:10" x14ac:dyDescent="0.2">
      <c r="A85" s="9" t="s">
        <v>51</v>
      </c>
    </row>
    <row r="87" spans="1:10" ht="38.25" x14ac:dyDescent="0.2">
      <c r="A87" s="108" t="s">
        <v>13</v>
      </c>
      <c r="B87" s="108" t="s">
        <v>14</v>
      </c>
      <c r="C87" s="109" t="s">
        <v>11</v>
      </c>
      <c r="D87" s="109" t="s">
        <v>10</v>
      </c>
      <c r="E87" s="57"/>
      <c r="F87" s="57"/>
      <c r="G87" s="57" t="s">
        <v>8</v>
      </c>
      <c r="H87" s="110" t="s">
        <v>12</v>
      </c>
      <c r="J87" s="58" t="s">
        <v>69</v>
      </c>
    </row>
    <row r="88" spans="1:10" x14ac:dyDescent="0.2">
      <c r="A88" s="174"/>
      <c r="B88" s="174"/>
      <c r="C88" s="181"/>
      <c r="D88" s="181"/>
      <c r="E88" s="120"/>
      <c r="F88" s="120"/>
      <c r="G88" s="176"/>
      <c r="H88" s="133">
        <f>SUM(C88:D88)*G88</f>
        <v>0</v>
      </c>
      <c r="J88" s="121">
        <f>'Prijzenformulier lev. en restw.'!F102</f>
        <v>0</v>
      </c>
    </row>
    <row r="89" spans="1:10" x14ac:dyDescent="0.2">
      <c r="A89" s="3"/>
    </row>
    <row r="90" spans="1:10" x14ac:dyDescent="0.2">
      <c r="A90" s="3"/>
    </row>
    <row r="91" spans="1:10" x14ac:dyDescent="0.2">
      <c r="A91" s="9" t="s">
        <v>143</v>
      </c>
    </row>
    <row r="92" spans="1:10" x14ac:dyDescent="0.2">
      <c r="A92" s="9"/>
    </row>
    <row r="93" spans="1:10" ht="89.25" x14ac:dyDescent="0.2">
      <c r="A93" s="108" t="s">
        <v>13</v>
      </c>
      <c r="B93" s="108" t="s">
        <v>14</v>
      </c>
      <c r="C93" s="109" t="s">
        <v>11</v>
      </c>
      <c r="D93" s="109" t="s">
        <v>10</v>
      </c>
      <c r="E93" s="57"/>
      <c r="F93" s="57"/>
      <c r="G93" s="57" t="s">
        <v>140</v>
      </c>
      <c r="H93" s="57" t="s">
        <v>60</v>
      </c>
    </row>
    <row r="94" spans="1:10" ht="25.5" x14ac:dyDescent="0.2">
      <c r="A94" s="119" t="s">
        <v>59</v>
      </c>
      <c r="B94" s="119" t="s">
        <v>18</v>
      </c>
      <c r="C94" s="131">
        <f>SUM(350-C88)</f>
        <v>350</v>
      </c>
      <c r="D94" s="131">
        <f>SUM(100-D88)</f>
        <v>100</v>
      </c>
      <c r="E94" s="120"/>
      <c r="F94" s="120"/>
      <c r="G94" s="180"/>
      <c r="H94" s="133">
        <f>SUM(H88-(H88*G94))</f>
        <v>0</v>
      </c>
    </row>
    <row r="95" spans="1:10" x14ac:dyDescent="0.2">
      <c r="A95" s="9"/>
    </row>
    <row r="96" spans="1:10" x14ac:dyDescent="0.2">
      <c r="A96" s="139" t="s">
        <v>145</v>
      </c>
      <c r="D96" s="140">
        <f>SUM(G94)</f>
        <v>0</v>
      </c>
      <c r="E96" t="s">
        <v>144</v>
      </c>
    </row>
    <row r="98" spans="1:4" x14ac:dyDescent="0.2">
      <c r="A98" s="25" t="s">
        <v>71</v>
      </c>
      <c r="B98" s="128"/>
    </row>
    <row r="100" spans="1:4" ht="25.5" x14ac:dyDescent="0.2">
      <c r="A100" s="108" t="s">
        <v>62</v>
      </c>
      <c r="B100" s="108" t="s">
        <v>55</v>
      </c>
      <c r="C100" s="57" t="s">
        <v>8</v>
      </c>
    </row>
    <row r="101" spans="1:4" ht="25.5" x14ac:dyDescent="0.2">
      <c r="A101" s="134" t="s">
        <v>131</v>
      </c>
      <c r="B101" s="135" t="s">
        <v>132</v>
      </c>
      <c r="C101" s="182"/>
    </row>
    <row r="102" spans="1:4" ht="25.5" x14ac:dyDescent="0.2">
      <c r="A102" s="53" t="s">
        <v>63</v>
      </c>
      <c r="B102" s="55" t="s">
        <v>123</v>
      </c>
      <c r="C102" s="182"/>
    </row>
    <row r="103" spans="1:4" ht="25.5" x14ac:dyDescent="0.2">
      <c r="A103" s="54"/>
      <c r="B103" s="55" t="s">
        <v>124</v>
      </c>
      <c r="C103" s="183"/>
    </row>
    <row r="104" spans="1:4" ht="38.25" x14ac:dyDescent="0.2">
      <c r="A104" s="54"/>
      <c r="B104" s="55" t="s">
        <v>125</v>
      </c>
      <c r="C104" s="183"/>
    </row>
    <row r="105" spans="1:4" ht="38.25" x14ac:dyDescent="0.2">
      <c r="A105" s="54"/>
      <c r="B105" s="56" t="s">
        <v>127</v>
      </c>
      <c r="C105" s="183"/>
    </row>
    <row r="106" spans="1:4" ht="26.25" thickBot="1" x14ac:dyDescent="0.25">
      <c r="A106" s="52"/>
      <c r="B106" s="56" t="s">
        <v>126</v>
      </c>
      <c r="C106" s="183"/>
    </row>
    <row r="107" spans="1:4" ht="13.5" thickBot="1" x14ac:dyDescent="0.25">
      <c r="A107" s="6" t="s">
        <v>9</v>
      </c>
      <c r="B107" s="7"/>
      <c r="C107" s="71">
        <f>SUM(C102,C106)</f>
        <v>0</v>
      </c>
    </row>
    <row r="110" spans="1:4" x14ac:dyDescent="0.2">
      <c r="A110" s="25" t="s">
        <v>72</v>
      </c>
    </row>
    <row r="111" spans="1:4" ht="13.5" thickBot="1" x14ac:dyDescent="0.25"/>
    <row r="112" spans="1:4" ht="26.25" thickBot="1" x14ac:dyDescent="0.25">
      <c r="A112" s="18" t="s">
        <v>83</v>
      </c>
      <c r="B112" s="31" t="s">
        <v>15</v>
      </c>
      <c r="C112" s="68" t="s">
        <v>84</v>
      </c>
      <c r="D112" s="78"/>
    </row>
    <row r="113" spans="1:5" ht="13.5" thickBot="1" x14ac:dyDescent="0.25">
      <c r="A113" s="70" t="s">
        <v>70</v>
      </c>
      <c r="B113" s="136">
        <v>50</v>
      </c>
      <c r="C113" s="184"/>
      <c r="E113" s="78"/>
    </row>
    <row r="114" spans="1:5" ht="13.5" thickBot="1" x14ac:dyDescent="0.25">
      <c r="A114" s="6" t="s">
        <v>9</v>
      </c>
      <c r="B114" s="7"/>
      <c r="C114" s="71">
        <f>SUM(C113)</f>
        <v>0</v>
      </c>
    </row>
  </sheetData>
  <sheetProtection algorithmName="SHA-512" hashValue="p30LBW7ALmLfOkFtjeLnUJORHfbV24ei2tX/eAkR8aY41ifsCgu6sy+MXv0uVaoXigNogbnV2J/ulQsGk1Lw2g==" saltValue="+CJC7DXI/xCUHTMu+h0hQQ==" spinCount="100000" sheet="1"/>
  <mergeCells count="2">
    <mergeCell ref="A33:F33"/>
    <mergeCell ref="A61:F61"/>
  </mergeCells>
  <pageMargins left="0.7" right="0.7" top="0.75" bottom="0.75" header="0.3" footer="0.3"/>
  <pageSetup paperSize="9" scale="37" fitToWidth="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C04634-9845-49E1-AE9A-02D4665FCC58}">
  <sheetPr>
    <pageSetUpPr fitToPage="1"/>
  </sheetPr>
  <dimension ref="A1:X103"/>
  <sheetViews>
    <sheetView topLeftCell="A70" zoomScale="90" zoomScaleNormal="90" workbookViewId="0">
      <selection activeCell="L96" sqref="L96"/>
    </sheetView>
  </sheetViews>
  <sheetFormatPr defaultRowHeight="12.75" x14ac:dyDescent="0.2"/>
  <cols>
    <col min="2" max="2" width="12.7109375" customWidth="1"/>
    <col min="4" max="4" width="12.7109375" customWidth="1"/>
    <col min="6" max="6" width="12.7109375" customWidth="1"/>
    <col min="8" max="8" width="12.7109375" customWidth="1"/>
    <col min="10" max="10" width="12.7109375" customWidth="1"/>
    <col min="12" max="12" width="12.7109375" customWidth="1"/>
    <col min="14" max="14" width="12.7109375" customWidth="1"/>
    <col min="16" max="16" width="12.7109375" customWidth="1"/>
    <col min="18" max="18" width="12.7109375" customWidth="1"/>
    <col min="20" max="20" width="12.7109375" customWidth="1"/>
    <col min="22" max="22" width="12.7109375" customWidth="1"/>
    <col min="24" max="24" width="12.7109375" customWidth="1"/>
  </cols>
  <sheetData>
    <row r="1" spans="1:11" ht="18" x14ac:dyDescent="0.25">
      <c r="A1" s="1" t="s">
        <v>92</v>
      </c>
      <c r="B1" s="2"/>
    </row>
    <row r="3" spans="1:11" x14ac:dyDescent="0.2">
      <c r="A3" s="23" t="s">
        <v>0</v>
      </c>
      <c r="B3" s="28"/>
      <c r="C3" s="29"/>
      <c r="D3" s="26" t="s">
        <v>1</v>
      </c>
      <c r="E3" s="17"/>
      <c r="F3" s="17"/>
      <c r="G3" s="17"/>
      <c r="H3" s="24"/>
    </row>
    <row r="4" spans="1:11" x14ac:dyDescent="0.2">
      <c r="A4" s="23" t="s">
        <v>2</v>
      </c>
      <c r="B4" s="30"/>
      <c r="C4" s="29"/>
      <c r="D4" s="27" t="s">
        <v>4</v>
      </c>
      <c r="E4" s="17"/>
      <c r="F4" s="17"/>
      <c r="G4" s="17"/>
      <c r="H4" s="24"/>
    </row>
    <row r="5" spans="1:11" x14ac:dyDescent="0.2">
      <c r="A5" s="23" t="s">
        <v>3</v>
      </c>
      <c r="B5" s="30"/>
      <c r="C5" s="29"/>
      <c r="D5" s="27" t="s">
        <v>5</v>
      </c>
      <c r="E5" s="17"/>
      <c r="F5" s="17"/>
      <c r="G5" s="17"/>
      <c r="H5" s="24"/>
    </row>
    <row r="6" spans="1:11" x14ac:dyDescent="0.2">
      <c r="A6" s="23" t="s">
        <v>91</v>
      </c>
      <c r="B6" s="95"/>
      <c r="C6" s="29"/>
      <c r="D6" s="16" t="s">
        <v>89</v>
      </c>
      <c r="E6" s="17"/>
      <c r="F6" s="17"/>
      <c r="G6" s="17"/>
      <c r="H6" s="24"/>
    </row>
    <row r="8" spans="1:11" x14ac:dyDescent="0.2">
      <c r="A8" s="4" t="s">
        <v>52</v>
      </c>
    </row>
    <row r="9" spans="1:11" x14ac:dyDescent="0.2">
      <c r="A9" s="4"/>
    </row>
    <row r="10" spans="1:11" x14ac:dyDescent="0.2">
      <c r="A10" s="19" t="s">
        <v>32</v>
      </c>
      <c r="B10" t="s">
        <v>53</v>
      </c>
    </row>
    <row r="11" spans="1:11" ht="5.0999999999999996" customHeight="1" x14ac:dyDescent="0.2">
      <c r="A11" s="4"/>
    </row>
    <row r="12" spans="1:11" x14ac:dyDescent="0.2">
      <c r="A12" s="19" t="s">
        <v>76</v>
      </c>
      <c r="B12" t="s">
        <v>129</v>
      </c>
      <c r="K12" s="98"/>
    </row>
    <row r="13" spans="1:11" ht="5.0999999999999996" customHeight="1" x14ac:dyDescent="0.2">
      <c r="A13" s="4"/>
    </row>
    <row r="14" spans="1:11" x14ac:dyDescent="0.2">
      <c r="A14" s="19" t="s">
        <v>33</v>
      </c>
      <c r="B14" t="s">
        <v>151</v>
      </c>
    </row>
    <row r="15" spans="1:11" ht="5.0999999999999996" customHeight="1" x14ac:dyDescent="0.2">
      <c r="A15" s="4"/>
      <c r="I15" s="50"/>
    </row>
    <row r="16" spans="1:11" x14ac:dyDescent="0.2">
      <c r="A16" s="49"/>
      <c r="B16" t="s">
        <v>152</v>
      </c>
    </row>
    <row r="17" spans="1:24" ht="3" customHeight="1" x14ac:dyDescent="0.2">
      <c r="J17" t="s">
        <v>77</v>
      </c>
    </row>
    <row r="19" spans="1:24" x14ac:dyDescent="0.2">
      <c r="A19" s="9" t="s">
        <v>136</v>
      </c>
    </row>
    <row r="21" spans="1:24" x14ac:dyDescent="0.2">
      <c r="A21" s="165" t="s">
        <v>19</v>
      </c>
      <c r="B21" s="166"/>
      <c r="C21" s="165" t="s">
        <v>20</v>
      </c>
      <c r="D21" s="166"/>
      <c r="E21" s="165" t="s">
        <v>21</v>
      </c>
      <c r="F21" s="166"/>
      <c r="G21" s="165" t="s">
        <v>22</v>
      </c>
      <c r="H21" s="166"/>
      <c r="I21" s="165" t="s">
        <v>23</v>
      </c>
      <c r="J21" s="166"/>
      <c r="K21" s="165" t="s">
        <v>24</v>
      </c>
      <c r="L21" s="166"/>
      <c r="M21" s="165" t="s">
        <v>25</v>
      </c>
      <c r="N21" s="166"/>
      <c r="O21" s="165" t="s">
        <v>26</v>
      </c>
      <c r="P21" s="166"/>
      <c r="Q21" s="165" t="s">
        <v>27</v>
      </c>
      <c r="R21" s="166"/>
      <c r="S21" s="165" t="s">
        <v>28</v>
      </c>
      <c r="T21" s="166"/>
      <c r="U21" s="165" t="s">
        <v>29</v>
      </c>
      <c r="V21" s="166"/>
      <c r="W21" s="165" t="s">
        <v>30</v>
      </c>
      <c r="X21" s="166"/>
    </row>
    <row r="22" spans="1:24" ht="26.25" customHeight="1" x14ac:dyDescent="0.2">
      <c r="A22" s="167" t="s">
        <v>34</v>
      </c>
      <c r="B22" s="169"/>
      <c r="C22" s="167" t="s">
        <v>35</v>
      </c>
      <c r="D22" s="169"/>
      <c r="E22" s="167" t="s">
        <v>36</v>
      </c>
      <c r="F22" s="169"/>
      <c r="G22" s="170" t="s">
        <v>37</v>
      </c>
      <c r="H22" s="171"/>
      <c r="I22" s="170" t="s">
        <v>38</v>
      </c>
      <c r="J22" s="171"/>
      <c r="K22" s="170" t="s">
        <v>39</v>
      </c>
      <c r="L22" s="171"/>
      <c r="M22" s="167" t="s">
        <v>40</v>
      </c>
      <c r="N22" s="169"/>
      <c r="O22" s="167" t="s">
        <v>41</v>
      </c>
      <c r="P22" s="169"/>
      <c r="Q22" s="167" t="s">
        <v>42</v>
      </c>
      <c r="R22" s="169"/>
      <c r="S22" s="170" t="s">
        <v>43</v>
      </c>
      <c r="T22" s="171"/>
      <c r="U22" s="170" t="s">
        <v>44</v>
      </c>
      <c r="V22" s="171"/>
      <c r="W22" s="170" t="s">
        <v>45</v>
      </c>
      <c r="X22" s="171"/>
    </row>
    <row r="23" spans="1:24" x14ac:dyDescent="0.2">
      <c r="A23" s="19" t="s">
        <v>32</v>
      </c>
      <c r="B23" s="19" t="s">
        <v>33</v>
      </c>
      <c r="C23" s="19" t="s">
        <v>32</v>
      </c>
      <c r="D23" s="19" t="s">
        <v>33</v>
      </c>
      <c r="E23" s="19" t="s">
        <v>32</v>
      </c>
      <c r="F23" s="19" t="s">
        <v>33</v>
      </c>
      <c r="G23" s="21" t="s">
        <v>32</v>
      </c>
      <c r="H23" s="21" t="s">
        <v>33</v>
      </c>
      <c r="I23" s="21" t="s">
        <v>32</v>
      </c>
      <c r="J23" s="21" t="s">
        <v>33</v>
      </c>
      <c r="K23" s="21" t="s">
        <v>32</v>
      </c>
      <c r="L23" s="21" t="s">
        <v>33</v>
      </c>
      <c r="M23" s="19" t="s">
        <v>32</v>
      </c>
      <c r="N23" s="19" t="s">
        <v>33</v>
      </c>
      <c r="O23" s="19" t="s">
        <v>32</v>
      </c>
      <c r="P23" s="19" t="s">
        <v>33</v>
      </c>
      <c r="Q23" s="19" t="s">
        <v>32</v>
      </c>
      <c r="R23" s="19" t="s">
        <v>33</v>
      </c>
      <c r="S23" s="21" t="s">
        <v>32</v>
      </c>
      <c r="T23" s="21" t="s">
        <v>33</v>
      </c>
      <c r="U23" s="21" t="s">
        <v>32</v>
      </c>
      <c r="V23" s="21" t="s">
        <v>33</v>
      </c>
      <c r="W23" s="21" t="s">
        <v>32</v>
      </c>
      <c r="X23" s="21" t="s">
        <v>33</v>
      </c>
    </row>
    <row r="24" spans="1:24" x14ac:dyDescent="0.2">
      <c r="A24" s="20">
        <v>1</v>
      </c>
      <c r="B24" s="186"/>
      <c r="C24" s="20">
        <f>A24</f>
        <v>1</v>
      </c>
      <c r="D24" s="186"/>
      <c r="E24" s="20">
        <f>C24</f>
        <v>1</v>
      </c>
      <c r="F24" s="186"/>
      <c r="G24" s="20">
        <f>E24</f>
        <v>1</v>
      </c>
      <c r="H24" s="186"/>
      <c r="I24" s="20">
        <f>G24</f>
        <v>1</v>
      </c>
      <c r="J24" s="186"/>
      <c r="K24" s="20">
        <f>I24</f>
        <v>1</v>
      </c>
      <c r="L24" s="186"/>
      <c r="M24" s="20">
        <f>K24</f>
        <v>1</v>
      </c>
      <c r="N24" s="186"/>
      <c r="O24" s="20">
        <f>M24</f>
        <v>1</v>
      </c>
      <c r="P24" s="186"/>
      <c r="Q24" s="20">
        <f>O24</f>
        <v>1</v>
      </c>
      <c r="R24" s="186"/>
      <c r="S24" s="20">
        <f>Q24</f>
        <v>1</v>
      </c>
      <c r="T24" s="186"/>
      <c r="U24" s="20">
        <f>S24</f>
        <v>1</v>
      </c>
      <c r="V24" s="186"/>
      <c r="W24" s="20">
        <f>U24</f>
        <v>1</v>
      </c>
      <c r="X24" s="186"/>
    </row>
    <row r="25" spans="1:24" x14ac:dyDescent="0.2">
      <c r="A25" s="20">
        <v>2</v>
      </c>
      <c r="B25" s="186"/>
      <c r="C25" s="20">
        <f t="shared" ref="C25:W30" si="0">A25</f>
        <v>2</v>
      </c>
      <c r="D25" s="186"/>
      <c r="E25" s="20">
        <f t="shared" si="0"/>
        <v>2</v>
      </c>
      <c r="F25" s="186"/>
      <c r="G25" s="20">
        <f t="shared" si="0"/>
        <v>2</v>
      </c>
      <c r="H25" s="186"/>
      <c r="I25" s="20">
        <f t="shared" si="0"/>
        <v>2</v>
      </c>
      <c r="J25" s="186"/>
      <c r="K25" s="20">
        <f t="shared" si="0"/>
        <v>2</v>
      </c>
      <c r="L25" s="186"/>
      <c r="M25" s="20">
        <f t="shared" si="0"/>
        <v>2</v>
      </c>
      <c r="N25" s="186"/>
      <c r="O25" s="20">
        <f t="shared" si="0"/>
        <v>2</v>
      </c>
      <c r="P25" s="186"/>
      <c r="Q25" s="20">
        <f t="shared" si="0"/>
        <v>2</v>
      </c>
      <c r="R25" s="186"/>
      <c r="S25" s="20">
        <f t="shared" si="0"/>
        <v>2</v>
      </c>
      <c r="T25" s="186"/>
      <c r="U25" s="20">
        <f t="shared" si="0"/>
        <v>2</v>
      </c>
      <c r="V25" s="186"/>
      <c r="W25" s="20">
        <f t="shared" si="0"/>
        <v>2</v>
      </c>
      <c r="X25" s="186"/>
    </row>
    <row r="26" spans="1:24" x14ac:dyDescent="0.2">
      <c r="A26" s="20">
        <v>3</v>
      </c>
      <c r="B26" s="186"/>
      <c r="C26" s="20">
        <f t="shared" si="0"/>
        <v>3</v>
      </c>
      <c r="D26" s="186"/>
      <c r="E26" s="20">
        <f t="shared" si="0"/>
        <v>3</v>
      </c>
      <c r="F26" s="186"/>
      <c r="G26" s="20">
        <f t="shared" si="0"/>
        <v>3</v>
      </c>
      <c r="H26" s="186"/>
      <c r="I26" s="20">
        <f t="shared" si="0"/>
        <v>3</v>
      </c>
      <c r="J26" s="186"/>
      <c r="K26" s="20">
        <f t="shared" si="0"/>
        <v>3</v>
      </c>
      <c r="L26" s="186"/>
      <c r="M26" s="20">
        <f t="shared" si="0"/>
        <v>3</v>
      </c>
      <c r="N26" s="186"/>
      <c r="O26" s="20">
        <f t="shared" si="0"/>
        <v>3</v>
      </c>
      <c r="P26" s="186"/>
      <c r="Q26" s="20">
        <f t="shared" si="0"/>
        <v>3</v>
      </c>
      <c r="R26" s="186"/>
      <c r="S26" s="20">
        <f t="shared" si="0"/>
        <v>3</v>
      </c>
      <c r="T26" s="186"/>
      <c r="U26" s="20">
        <f t="shared" si="0"/>
        <v>3</v>
      </c>
      <c r="V26" s="186"/>
      <c r="W26" s="20">
        <f t="shared" si="0"/>
        <v>3</v>
      </c>
      <c r="X26" s="186"/>
    </row>
    <row r="27" spans="1:24" x14ac:dyDescent="0.2">
      <c r="A27" s="20">
        <v>4</v>
      </c>
      <c r="B27" s="186"/>
      <c r="C27" s="20">
        <f t="shared" si="0"/>
        <v>4</v>
      </c>
      <c r="D27" s="186"/>
      <c r="E27" s="20">
        <f t="shared" si="0"/>
        <v>4</v>
      </c>
      <c r="F27" s="186"/>
      <c r="G27" s="20">
        <f t="shared" si="0"/>
        <v>4</v>
      </c>
      <c r="H27" s="186"/>
      <c r="I27" s="20">
        <f t="shared" si="0"/>
        <v>4</v>
      </c>
      <c r="J27" s="186"/>
      <c r="K27" s="20">
        <f t="shared" si="0"/>
        <v>4</v>
      </c>
      <c r="L27" s="186"/>
      <c r="M27" s="20">
        <f t="shared" si="0"/>
        <v>4</v>
      </c>
      <c r="N27" s="186"/>
      <c r="O27" s="20">
        <f t="shared" si="0"/>
        <v>4</v>
      </c>
      <c r="P27" s="186"/>
      <c r="Q27" s="20">
        <f t="shared" si="0"/>
        <v>4</v>
      </c>
      <c r="R27" s="186"/>
      <c r="S27" s="20">
        <f t="shared" si="0"/>
        <v>4</v>
      </c>
      <c r="T27" s="186"/>
      <c r="U27" s="20">
        <f t="shared" si="0"/>
        <v>4</v>
      </c>
      <c r="V27" s="186"/>
      <c r="W27" s="20">
        <f t="shared" si="0"/>
        <v>4</v>
      </c>
      <c r="X27" s="186"/>
    </row>
    <row r="28" spans="1:24" x14ac:dyDescent="0.2">
      <c r="A28" s="20">
        <v>5</v>
      </c>
      <c r="B28" s="186"/>
      <c r="C28" s="20">
        <f t="shared" si="0"/>
        <v>5</v>
      </c>
      <c r="D28" s="186"/>
      <c r="E28" s="20">
        <f t="shared" si="0"/>
        <v>5</v>
      </c>
      <c r="F28" s="186"/>
      <c r="G28" s="20">
        <f t="shared" si="0"/>
        <v>5</v>
      </c>
      <c r="H28" s="186"/>
      <c r="I28" s="20">
        <f t="shared" si="0"/>
        <v>5</v>
      </c>
      <c r="J28" s="186"/>
      <c r="K28" s="20">
        <f t="shared" si="0"/>
        <v>5</v>
      </c>
      <c r="L28" s="186"/>
      <c r="M28" s="20">
        <f t="shared" si="0"/>
        <v>5</v>
      </c>
      <c r="N28" s="186"/>
      <c r="O28" s="20">
        <f t="shared" si="0"/>
        <v>5</v>
      </c>
      <c r="P28" s="186"/>
      <c r="Q28" s="20">
        <f t="shared" si="0"/>
        <v>5</v>
      </c>
      <c r="R28" s="186"/>
      <c r="S28" s="20">
        <f t="shared" si="0"/>
        <v>5</v>
      </c>
      <c r="T28" s="186"/>
      <c r="U28" s="20">
        <f t="shared" si="0"/>
        <v>5</v>
      </c>
      <c r="V28" s="186"/>
      <c r="W28" s="20">
        <f t="shared" si="0"/>
        <v>5</v>
      </c>
      <c r="X28" s="186"/>
    </row>
    <row r="29" spans="1:24" x14ac:dyDescent="0.2">
      <c r="A29" s="20">
        <v>6</v>
      </c>
      <c r="B29" s="186"/>
      <c r="C29" s="20">
        <f t="shared" si="0"/>
        <v>6</v>
      </c>
      <c r="D29" s="186"/>
      <c r="E29" s="20">
        <f t="shared" si="0"/>
        <v>6</v>
      </c>
      <c r="F29" s="186"/>
      <c r="G29" s="20">
        <f t="shared" si="0"/>
        <v>6</v>
      </c>
      <c r="H29" s="186"/>
      <c r="I29" s="20">
        <f t="shared" si="0"/>
        <v>6</v>
      </c>
      <c r="J29" s="186"/>
      <c r="K29" s="20">
        <f t="shared" si="0"/>
        <v>6</v>
      </c>
      <c r="L29" s="186"/>
      <c r="M29" s="20">
        <f t="shared" si="0"/>
        <v>6</v>
      </c>
      <c r="N29" s="186"/>
      <c r="O29" s="20">
        <f t="shared" si="0"/>
        <v>6</v>
      </c>
      <c r="P29" s="186"/>
      <c r="Q29" s="20">
        <f t="shared" si="0"/>
        <v>6</v>
      </c>
      <c r="R29" s="186"/>
      <c r="S29" s="20">
        <f t="shared" si="0"/>
        <v>6</v>
      </c>
      <c r="T29" s="186"/>
      <c r="U29" s="20">
        <f t="shared" si="0"/>
        <v>6</v>
      </c>
      <c r="V29" s="186"/>
      <c r="W29" s="20">
        <f t="shared" si="0"/>
        <v>6</v>
      </c>
      <c r="X29" s="186"/>
    </row>
    <row r="30" spans="1:24" x14ac:dyDescent="0.2">
      <c r="A30" s="20">
        <v>7</v>
      </c>
      <c r="B30" s="186"/>
      <c r="C30" s="20">
        <f t="shared" si="0"/>
        <v>7</v>
      </c>
      <c r="D30" s="186"/>
      <c r="E30" s="20">
        <f t="shared" si="0"/>
        <v>7</v>
      </c>
      <c r="F30" s="186"/>
      <c r="G30" s="20">
        <f t="shared" si="0"/>
        <v>7</v>
      </c>
      <c r="H30" s="186"/>
      <c r="I30" s="20">
        <f t="shared" si="0"/>
        <v>7</v>
      </c>
      <c r="J30" s="186"/>
      <c r="K30" s="20">
        <f t="shared" si="0"/>
        <v>7</v>
      </c>
      <c r="L30" s="186"/>
      <c r="M30" s="20">
        <f t="shared" si="0"/>
        <v>7</v>
      </c>
      <c r="N30" s="186"/>
      <c r="O30" s="20">
        <f t="shared" si="0"/>
        <v>7</v>
      </c>
      <c r="P30" s="186"/>
      <c r="Q30" s="20">
        <f t="shared" si="0"/>
        <v>7</v>
      </c>
      <c r="R30" s="186"/>
      <c r="S30" s="20">
        <f t="shared" si="0"/>
        <v>7</v>
      </c>
      <c r="T30" s="186"/>
      <c r="U30" s="20">
        <f t="shared" si="0"/>
        <v>7</v>
      </c>
      <c r="V30" s="186"/>
      <c r="W30" s="20">
        <f t="shared" si="0"/>
        <v>7</v>
      </c>
      <c r="X30" s="186"/>
    </row>
    <row r="31" spans="1:24" x14ac:dyDescent="0.2">
      <c r="A31" s="185"/>
      <c r="B31" s="186"/>
      <c r="C31" s="185"/>
      <c r="D31" s="186"/>
      <c r="E31" s="185"/>
      <c r="F31" s="186"/>
      <c r="G31" s="185"/>
      <c r="H31" s="186"/>
      <c r="I31" s="185"/>
      <c r="J31" s="186"/>
      <c r="K31" s="185"/>
      <c r="L31" s="186"/>
      <c r="M31" s="185"/>
      <c r="N31" s="186"/>
      <c r="O31" s="185"/>
      <c r="P31" s="186"/>
      <c r="Q31" s="185"/>
      <c r="R31" s="186"/>
      <c r="S31" s="185"/>
      <c r="T31" s="186"/>
      <c r="U31" s="185"/>
      <c r="V31" s="186"/>
      <c r="W31" s="185"/>
      <c r="X31" s="186"/>
    </row>
    <row r="32" spans="1:24" x14ac:dyDescent="0.2">
      <c r="A32" s="185"/>
      <c r="B32" s="186"/>
      <c r="C32" s="185"/>
      <c r="D32" s="186"/>
      <c r="E32" s="185"/>
      <c r="F32" s="186"/>
      <c r="G32" s="185"/>
      <c r="H32" s="186"/>
      <c r="I32" s="185"/>
      <c r="J32" s="186"/>
      <c r="K32" s="185"/>
      <c r="L32" s="186"/>
      <c r="M32" s="185"/>
      <c r="N32" s="186"/>
      <c r="O32" s="185"/>
      <c r="P32" s="186"/>
      <c r="Q32" s="185"/>
      <c r="R32" s="186"/>
      <c r="S32" s="185"/>
      <c r="T32" s="186"/>
      <c r="U32" s="185"/>
      <c r="V32" s="186"/>
      <c r="W32" s="185"/>
      <c r="X32" s="186"/>
    </row>
    <row r="33" spans="1:24" x14ac:dyDescent="0.2">
      <c r="A33" s="185"/>
      <c r="B33" s="186"/>
      <c r="C33" s="185"/>
      <c r="D33" s="186"/>
      <c r="E33" s="185"/>
      <c r="F33" s="186"/>
      <c r="G33" s="185"/>
      <c r="H33" s="186"/>
      <c r="I33" s="185"/>
      <c r="J33" s="186"/>
      <c r="K33" s="185"/>
      <c r="L33" s="186"/>
      <c r="M33" s="185"/>
      <c r="N33" s="186"/>
      <c r="O33" s="185"/>
      <c r="P33" s="186"/>
      <c r="Q33" s="185"/>
      <c r="R33" s="186"/>
      <c r="S33" s="185"/>
      <c r="T33" s="186"/>
      <c r="U33" s="185"/>
      <c r="V33" s="186"/>
      <c r="W33" s="185"/>
      <c r="X33" s="186"/>
    </row>
    <row r="34" spans="1:24" x14ac:dyDescent="0.2">
      <c r="A34" s="185"/>
      <c r="B34" s="186"/>
      <c r="C34" s="185"/>
      <c r="D34" s="186"/>
      <c r="E34" s="185"/>
      <c r="F34" s="186"/>
      <c r="G34" s="185"/>
      <c r="H34" s="186"/>
      <c r="I34" s="185"/>
      <c r="J34" s="186"/>
      <c r="K34" s="185"/>
      <c r="L34" s="186"/>
      <c r="M34" s="185"/>
      <c r="N34" s="186"/>
      <c r="O34" s="185"/>
      <c r="P34" s="186"/>
      <c r="Q34" s="185"/>
      <c r="R34" s="186"/>
      <c r="S34" s="185"/>
      <c r="T34" s="186"/>
      <c r="U34" s="185"/>
      <c r="V34" s="186"/>
      <c r="W34" s="185"/>
      <c r="X34" s="186"/>
    </row>
    <row r="35" spans="1:24" x14ac:dyDescent="0.2">
      <c r="A35" s="185"/>
      <c r="B35" s="186"/>
      <c r="C35" s="185"/>
      <c r="D35" s="186"/>
      <c r="E35" s="185"/>
      <c r="F35" s="186"/>
      <c r="G35" s="185"/>
      <c r="H35" s="186"/>
      <c r="I35" s="185"/>
      <c r="J35" s="186"/>
      <c r="K35" s="185"/>
      <c r="L35" s="186"/>
      <c r="M35" s="185"/>
      <c r="N35" s="186"/>
      <c r="O35" s="185"/>
      <c r="P35" s="186"/>
      <c r="Q35" s="185"/>
      <c r="R35" s="186"/>
      <c r="S35" s="185"/>
      <c r="T35" s="186"/>
      <c r="U35" s="185"/>
      <c r="V35" s="186"/>
      <c r="W35" s="185"/>
      <c r="X35" s="186"/>
    </row>
    <row r="36" spans="1:24" x14ac:dyDescent="0.2">
      <c r="A36" s="185"/>
      <c r="B36" s="186"/>
      <c r="C36" s="185"/>
      <c r="D36" s="186"/>
      <c r="E36" s="185"/>
      <c r="F36" s="186"/>
      <c r="G36" s="185"/>
      <c r="H36" s="186"/>
      <c r="I36" s="185"/>
      <c r="J36" s="186"/>
      <c r="K36" s="185"/>
      <c r="L36" s="186"/>
      <c r="M36" s="185"/>
      <c r="N36" s="186"/>
      <c r="O36" s="185"/>
      <c r="P36" s="186"/>
      <c r="Q36" s="185"/>
      <c r="R36" s="186"/>
      <c r="S36" s="185"/>
      <c r="T36" s="186"/>
      <c r="U36" s="185"/>
      <c r="V36" s="186"/>
      <c r="W36" s="185"/>
      <c r="X36" s="186"/>
    </row>
    <row r="37" spans="1:24" x14ac:dyDescent="0.2">
      <c r="A37" s="185"/>
      <c r="B37" s="186"/>
      <c r="C37" s="185"/>
      <c r="D37" s="186"/>
      <c r="E37" s="185"/>
      <c r="F37" s="186"/>
      <c r="G37" s="185"/>
      <c r="H37" s="186"/>
      <c r="I37" s="185"/>
      <c r="J37" s="186"/>
      <c r="K37" s="185"/>
      <c r="L37" s="186"/>
      <c r="M37" s="185"/>
      <c r="N37" s="186"/>
      <c r="O37" s="185"/>
      <c r="P37" s="186"/>
      <c r="Q37" s="185"/>
      <c r="R37" s="186"/>
      <c r="S37" s="185"/>
      <c r="T37" s="186"/>
      <c r="U37" s="185"/>
      <c r="V37" s="186"/>
      <c r="W37" s="185"/>
      <c r="X37" s="186"/>
    </row>
    <row r="38" spans="1:24" x14ac:dyDescent="0.2">
      <c r="A38" s="185"/>
      <c r="B38" s="186"/>
      <c r="C38" s="185"/>
      <c r="D38" s="186"/>
      <c r="E38" s="185"/>
      <c r="F38" s="186"/>
      <c r="G38" s="185"/>
      <c r="H38" s="186"/>
      <c r="I38" s="185"/>
      <c r="J38" s="186"/>
      <c r="K38" s="185"/>
      <c r="L38" s="186"/>
      <c r="M38" s="185"/>
      <c r="N38" s="186"/>
      <c r="O38" s="185"/>
      <c r="P38" s="186"/>
      <c r="Q38" s="185"/>
      <c r="R38" s="186"/>
      <c r="S38" s="185"/>
      <c r="T38" s="186"/>
      <c r="U38" s="185"/>
      <c r="V38" s="186"/>
      <c r="W38" s="185"/>
      <c r="X38" s="186"/>
    </row>
    <row r="39" spans="1:24" x14ac:dyDescent="0.2">
      <c r="A39" s="185"/>
      <c r="B39" s="186"/>
      <c r="C39" s="185"/>
      <c r="D39" s="186"/>
      <c r="E39" s="185"/>
      <c r="F39" s="186"/>
      <c r="G39" s="185"/>
      <c r="H39" s="186"/>
      <c r="I39" s="185"/>
      <c r="J39" s="186"/>
      <c r="K39" s="185"/>
      <c r="L39" s="186"/>
      <c r="M39" s="185"/>
      <c r="N39" s="186"/>
      <c r="O39" s="185"/>
      <c r="P39" s="186"/>
      <c r="Q39" s="185"/>
      <c r="R39" s="186"/>
      <c r="S39" s="185"/>
      <c r="T39" s="186"/>
      <c r="U39" s="185"/>
      <c r="V39" s="186"/>
      <c r="W39" s="185"/>
      <c r="X39" s="186"/>
    </row>
    <row r="40" spans="1:24" x14ac:dyDescent="0.2">
      <c r="A40" s="185"/>
      <c r="B40" s="186"/>
      <c r="C40" s="185"/>
      <c r="D40" s="186"/>
      <c r="E40" s="185"/>
      <c r="F40" s="186"/>
      <c r="G40" s="185"/>
      <c r="H40" s="186"/>
      <c r="I40" s="185"/>
      <c r="J40" s="186"/>
      <c r="K40" s="185"/>
      <c r="L40" s="186"/>
      <c r="M40" s="185"/>
      <c r="N40" s="186"/>
      <c r="O40" s="185"/>
      <c r="P40" s="186"/>
      <c r="Q40" s="185"/>
      <c r="R40" s="186"/>
      <c r="S40" s="185"/>
      <c r="T40" s="186"/>
      <c r="U40" s="185"/>
      <c r="V40" s="186"/>
      <c r="W40" s="185"/>
      <c r="X40" s="186"/>
    </row>
    <row r="41" spans="1:24" x14ac:dyDescent="0.2">
      <c r="A41" s="185"/>
      <c r="B41" s="186"/>
      <c r="C41" s="185"/>
      <c r="D41" s="186"/>
      <c r="E41" s="185"/>
      <c r="F41" s="186"/>
      <c r="G41" s="185"/>
      <c r="H41" s="186"/>
      <c r="I41" s="185"/>
      <c r="J41" s="186"/>
      <c r="K41" s="185"/>
      <c r="L41" s="186"/>
      <c r="M41" s="185"/>
      <c r="N41" s="186"/>
      <c r="O41" s="185"/>
      <c r="P41" s="186"/>
      <c r="Q41" s="185"/>
      <c r="R41" s="186"/>
      <c r="S41" s="185"/>
      <c r="T41" s="186"/>
      <c r="U41" s="185"/>
      <c r="V41" s="186"/>
      <c r="W41" s="185"/>
      <c r="X41" s="186"/>
    </row>
    <row r="42" spans="1:24" x14ac:dyDescent="0.2">
      <c r="A42" s="185"/>
      <c r="B42" s="186"/>
      <c r="C42" s="185"/>
      <c r="D42" s="186"/>
      <c r="E42" s="185"/>
      <c r="F42" s="186"/>
      <c r="G42" s="185"/>
      <c r="H42" s="186"/>
      <c r="I42" s="185"/>
      <c r="J42" s="186"/>
      <c r="K42" s="185"/>
      <c r="L42" s="186"/>
      <c r="M42" s="185"/>
      <c r="N42" s="186"/>
      <c r="O42" s="185"/>
      <c r="P42" s="186"/>
      <c r="Q42" s="185"/>
      <c r="R42" s="186"/>
      <c r="S42" s="185"/>
      <c r="T42" s="186"/>
      <c r="U42" s="185"/>
      <c r="V42" s="186"/>
      <c r="W42" s="185"/>
      <c r="X42" s="186"/>
    </row>
    <row r="43" spans="1:24" ht="13.5" thickBot="1" x14ac:dyDescent="0.25">
      <c r="A43" s="185"/>
      <c r="B43" s="187"/>
      <c r="C43" s="185"/>
      <c r="D43" s="187"/>
      <c r="E43" s="185"/>
      <c r="F43" s="187"/>
      <c r="G43" s="185"/>
      <c r="H43" s="187"/>
      <c r="I43" s="185"/>
      <c r="J43" s="187"/>
      <c r="K43" s="185"/>
      <c r="L43" s="187"/>
      <c r="M43" s="185"/>
      <c r="N43" s="187"/>
      <c r="O43" s="185"/>
      <c r="P43" s="187"/>
      <c r="Q43" s="185"/>
      <c r="R43" s="187"/>
      <c r="S43" s="185"/>
      <c r="T43" s="187"/>
      <c r="U43" s="185"/>
      <c r="V43" s="187"/>
      <c r="W43" s="185"/>
      <c r="X43" s="187"/>
    </row>
    <row r="44" spans="1:24" ht="13.5" thickBot="1" x14ac:dyDescent="0.25">
      <c r="A44" s="82" t="s">
        <v>76</v>
      </c>
      <c r="B44" s="188"/>
      <c r="C44" s="83" t="s">
        <v>76</v>
      </c>
      <c r="D44" s="99">
        <f>SUM(B44)</f>
        <v>0</v>
      </c>
      <c r="E44" s="83" t="s">
        <v>76</v>
      </c>
      <c r="F44" s="99">
        <f>SUM(B44)</f>
        <v>0</v>
      </c>
      <c r="G44" s="83" t="s">
        <v>76</v>
      </c>
      <c r="H44" s="99">
        <f>SUM(B44)</f>
        <v>0</v>
      </c>
      <c r="I44" s="20"/>
      <c r="J44" s="99">
        <f>SUM(B44)</f>
        <v>0</v>
      </c>
      <c r="K44" s="83" t="s">
        <v>76</v>
      </c>
      <c r="L44" s="99">
        <f>SUM(B44)</f>
        <v>0</v>
      </c>
      <c r="M44" s="83" t="s">
        <v>76</v>
      </c>
      <c r="N44" s="99">
        <f>SUM(B44)</f>
        <v>0</v>
      </c>
      <c r="O44" s="83" t="s">
        <v>76</v>
      </c>
      <c r="P44" s="99">
        <f>SUM(B44)</f>
        <v>0</v>
      </c>
      <c r="Q44" s="20"/>
      <c r="R44" s="99">
        <f>SUM(B44)</f>
        <v>0</v>
      </c>
      <c r="S44" s="83" t="s">
        <v>76</v>
      </c>
      <c r="T44" s="99">
        <f>SUM(B44)</f>
        <v>0</v>
      </c>
      <c r="U44" s="83" t="s">
        <v>76</v>
      </c>
      <c r="V44" s="99">
        <f>SUM(B44)</f>
        <v>0</v>
      </c>
      <c r="W44" s="83" t="s">
        <v>76</v>
      </c>
      <c r="X44" s="99">
        <f>SUM(B44)</f>
        <v>0</v>
      </c>
    </row>
    <row r="45" spans="1:24" ht="13.5" thickBot="1" x14ac:dyDescent="0.25">
      <c r="A45" s="80"/>
      <c r="B45" s="51">
        <f>SUM(B24:B30)/7</f>
        <v>0</v>
      </c>
      <c r="C45" s="81"/>
      <c r="D45" s="51">
        <f>SUM(D24:D30)/7</f>
        <v>0</v>
      </c>
      <c r="E45" s="81"/>
      <c r="F45" s="51">
        <f>SUM(F24:F30)/7</f>
        <v>0</v>
      </c>
      <c r="G45" s="81"/>
      <c r="H45" s="51">
        <f>SUM(H24:H30)/7</f>
        <v>0</v>
      </c>
      <c r="I45" s="81"/>
      <c r="J45" s="51">
        <f>SUM(J24:J30)/7</f>
        <v>0</v>
      </c>
      <c r="K45" s="81"/>
      <c r="L45" s="51">
        <f>SUM(L24:L30)/7</f>
        <v>0</v>
      </c>
      <c r="M45" s="81"/>
      <c r="N45" s="51">
        <f>SUM(N24:N30)/7</f>
        <v>0</v>
      </c>
      <c r="O45" s="81"/>
      <c r="P45" s="51">
        <f>SUM(P24:P30)/7</f>
        <v>0</v>
      </c>
      <c r="Q45" s="81"/>
      <c r="R45" s="51">
        <f>SUM(R24:R30)/7</f>
        <v>0</v>
      </c>
      <c r="S45" s="81"/>
      <c r="T45" s="51">
        <f>SUM(T24:T30)/7</f>
        <v>0</v>
      </c>
      <c r="U45" s="81"/>
      <c r="V45" s="51">
        <f>SUM(V24:V30)/7</f>
        <v>0</v>
      </c>
      <c r="W45" s="81"/>
      <c r="X45" s="51">
        <f>SUM(X24:X30)/7</f>
        <v>0</v>
      </c>
    </row>
    <row r="48" spans="1:24" x14ac:dyDescent="0.2">
      <c r="A48" s="9" t="s">
        <v>137</v>
      </c>
    </row>
    <row r="50" spans="1:24" x14ac:dyDescent="0.2">
      <c r="A50" s="165" t="s">
        <v>19</v>
      </c>
      <c r="B50" s="166"/>
      <c r="C50" s="165" t="s">
        <v>20</v>
      </c>
      <c r="D50" s="166"/>
      <c r="E50" s="165" t="s">
        <v>21</v>
      </c>
      <c r="F50" s="166"/>
      <c r="G50" s="165" t="s">
        <v>22</v>
      </c>
      <c r="H50" s="166"/>
      <c r="I50" s="165" t="s">
        <v>23</v>
      </c>
      <c r="J50" s="166"/>
      <c r="K50" s="165" t="s">
        <v>24</v>
      </c>
      <c r="L50" s="166"/>
      <c r="M50" s="165" t="s">
        <v>25</v>
      </c>
      <c r="N50" s="166"/>
      <c r="O50" s="165" t="s">
        <v>26</v>
      </c>
      <c r="P50" s="166"/>
      <c r="Q50" s="165" t="s">
        <v>27</v>
      </c>
      <c r="R50" s="166"/>
      <c r="S50" s="165" t="s">
        <v>28</v>
      </c>
      <c r="T50" s="166"/>
      <c r="U50" s="165" t="s">
        <v>29</v>
      </c>
      <c r="V50" s="166"/>
      <c r="W50" s="165" t="s">
        <v>30</v>
      </c>
      <c r="X50" s="166"/>
    </row>
    <row r="51" spans="1:24" ht="12.75" customHeight="1" x14ac:dyDescent="0.2">
      <c r="A51" s="167" t="s">
        <v>34</v>
      </c>
      <c r="B51" s="168"/>
      <c r="C51" s="167" t="s">
        <v>35</v>
      </c>
      <c r="D51" s="168"/>
      <c r="E51" s="167" t="s">
        <v>36</v>
      </c>
      <c r="F51" s="168"/>
      <c r="G51" s="170" t="s">
        <v>37</v>
      </c>
      <c r="H51" s="172"/>
      <c r="I51" s="170" t="s">
        <v>38</v>
      </c>
      <c r="J51" s="172"/>
      <c r="K51" s="170" t="s">
        <v>39</v>
      </c>
      <c r="L51" s="172"/>
      <c r="M51" s="167" t="s">
        <v>40</v>
      </c>
      <c r="N51" s="168"/>
      <c r="O51" s="167" t="s">
        <v>41</v>
      </c>
      <c r="P51" s="168"/>
      <c r="Q51" s="167" t="s">
        <v>42</v>
      </c>
      <c r="R51" s="168"/>
      <c r="S51" s="170" t="s">
        <v>43</v>
      </c>
      <c r="T51" s="172"/>
      <c r="U51" s="170" t="s">
        <v>44</v>
      </c>
      <c r="V51" s="172"/>
      <c r="W51" s="170" t="s">
        <v>45</v>
      </c>
      <c r="X51" s="172"/>
    </row>
    <row r="52" spans="1:24" x14ac:dyDescent="0.2">
      <c r="A52" s="19" t="s">
        <v>32</v>
      </c>
      <c r="B52" s="19" t="s">
        <v>33</v>
      </c>
      <c r="C52" s="19" t="s">
        <v>32</v>
      </c>
      <c r="D52" s="19" t="s">
        <v>33</v>
      </c>
      <c r="E52" s="19" t="s">
        <v>32</v>
      </c>
      <c r="F52" s="19" t="s">
        <v>33</v>
      </c>
      <c r="G52" s="21" t="s">
        <v>32</v>
      </c>
      <c r="H52" s="21" t="s">
        <v>33</v>
      </c>
      <c r="I52" s="21" t="s">
        <v>32</v>
      </c>
      <c r="J52" s="21" t="s">
        <v>33</v>
      </c>
      <c r="K52" s="21" t="s">
        <v>32</v>
      </c>
      <c r="L52" s="21" t="s">
        <v>33</v>
      </c>
      <c r="M52" s="19" t="s">
        <v>32</v>
      </c>
      <c r="N52" s="19" t="s">
        <v>33</v>
      </c>
      <c r="O52" s="19" t="s">
        <v>32</v>
      </c>
      <c r="P52" s="19" t="s">
        <v>33</v>
      </c>
      <c r="Q52" s="19" t="s">
        <v>32</v>
      </c>
      <c r="R52" s="19" t="s">
        <v>33</v>
      </c>
      <c r="S52" s="21" t="s">
        <v>32</v>
      </c>
      <c r="T52" s="21" t="s">
        <v>33</v>
      </c>
      <c r="U52" s="21" t="s">
        <v>32</v>
      </c>
      <c r="V52" s="21" t="s">
        <v>33</v>
      </c>
      <c r="W52" s="21" t="s">
        <v>32</v>
      </c>
      <c r="X52" s="21" t="s">
        <v>33</v>
      </c>
    </row>
    <row r="53" spans="1:24" x14ac:dyDescent="0.2">
      <c r="A53" s="20">
        <v>1</v>
      </c>
      <c r="B53" s="186"/>
      <c r="C53" s="20">
        <f>A53</f>
        <v>1</v>
      </c>
      <c r="D53" s="186"/>
      <c r="E53" s="20">
        <f>C53</f>
        <v>1</v>
      </c>
      <c r="F53" s="186"/>
      <c r="G53" s="20">
        <f>E53</f>
        <v>1</v>
      </c>
      <c r="H53" s="186"/>
      <c r="I53" s="20">
        <f>G53</f>
        <v>1</v>
      </c>
      <c r="J53" s="186"/>
      <c r="K53" s="20">
        <f>I53</f>
        <v>1</v>
      </c>
      <c r="L53" s="186"/>
      <c r="M53" s="20">
        <f>K53</f>
        <v>1</v>
      </c>
      <c r="N53" s="186"/>
      <c r="O53" s="20">
        <f>M53</f>
        <v>1</v>
      </c>
      <c r="P53" s="186"/>
      <c r="Q53" s="20">
        <f>O53</f>
        <v>1</v>
      </c>
      <c r="R53" s="186"/>
      <c r="S53" s="20">
        <f>Q53</f>
        <v>1</v>
      </c>
      <c r="T53" s="186"/>
      <c r="U53" s="20">
        <f>S53</f>
        <v>1</v>
      </c>
      <c r="V53" s="186"/>
      <c r="W53" s="20">
        <f>U53</f>
        <v>1</v>
      </c>
      <c r="X53" s="186"/>
    </row>
    <row r="54" spans="1:24" x14ac:dyDescent="0.2">
      <c r="A54" s="20">
        <v>2</v>
      </c>
      <c r="B54" s="186"/>
      <c r="C54" s="20">
        <f>A54</f>
        <v>2</v>
      </c>
      <c r="D54" s="186"/>
      <c r="E54" s="20">
        <f>C54</f>
        <v>2</v>
      </c>
      <c r="F54" s="186"/>
      <c r="G54" s="20">
        <f>E54</f>
        <v>2</v>
      </c>
      <c r="H54" s="186"/>
      <c r="I54" s="20">
        <f>G54</f>
        <v>2</v>
      </c>
      <c r="J54" s="186"/>
      <c r="K54" s="20">
        <f>I54</f>
        <v>2</v>
      </c>
      <c r="L54" s="186"/>
      <c r="M54" s="20">
        <f>K54</f>
        <v>2</v>
      </c>
      <c r="N54" s="186"/>
      <c r="O54" s="20">
        <f>M54</f>
        <v>2</v>
      </c>
      <c r="P54" s="186"/>
      <c r="Q54" s="20">
        <f>O54</f>
        <v>2</v>
      </c>
      <c r="R54" s="186"/>
      <c r="S54" s="20">
        <f>Q54</f>
        <v>2</v>
      </c>
      <c r="T54" s="186"/>
      <c r="U54" s="20">
        <f>S54</f>
        <v>2</v>
      </c>
      <c r="V54" s="186"/>
      <c r="W54" s="20">
        <f>U54</f>
        <v>2</v>
      </c>
      <c r="X54" s="186"/>
    </row>
    <row r="55" spans="1:24" x14ac:dyDescent="0.2">
      <c r="A55" s="20">
        <v>3</v>
      </c>
      <c r="B55" s="186"/>
      <c r="C55" s="20">
        <f t="shared" ref="C55:W59" si="1">A55</f>
        <v>3</v>
      </c>
      <c r="D55" s="186"/>
      <c r="E55" s="20">
        <f t="shared" si="1"/>
        <v>3</v>
      </c>
      <c r="F55" s="186"/>
      <c r="G55" s="20">
        <f t="shared" si="1"/>
        <v>3</v>
      </c>
      <c r="H55" s="186"/>
      <c r="I55" s="20">
        <f t="shared" si="1"/>
        <v>3</v>
      </c>
      <c r="J55" s="186"/>
      <c r="K55" s="20">
        <f t="shared" si="1"/>
        <v>3</v>
      </c>
      <c r="L55" s="186"/>
      <c r="M55" s="20">
        <f t="shared" si="1"/>
        <v>3</v>
      </c>
      <c r="N55" s="186"/>
      <c r="O55" s="20">
        <f t="shared" si="1"/>
        <v>3</v>
      </c>
      <c r="P55" s="186"/>
      <c r="Q55" s="20">
        <f t="shared" si="1"/>
        <v>3</v>
      </c>
      <c r="R55" s="186"/>
      <c r="S55" s="20">
        <f t="shared" si="1"/>
        <v>3</v>
      </c>
      <c r="T55" s="186"/>
      <c r="U55" s="20">
        <f t="shared" si="1"/>
        <v>3</v>
      </c>
      <c r="V55" s="186"/>
      <c r="W55" s="20">
        <f t="shared" si="1"/>
        <v>3</v>
      </c>
      <c r="X55" s="186"/>
    </row>
    <row r="56" spans="1:24" x14ac:dyDescent="0.2">
      <c r="A56" s="20">
        <v>4</v>
      </c>
      <c r="B56" s="186"/>
      <c r="C56" s="20">
        <f t="shared" si="1"/>
        <v>4</v>
      </c>
      <c r="D56" s="186"/>
      <c r="E56" s="20">
        <f t="shared" si="1"/>
        <v>4</v>
      </c>
      <c r="F56" s="186"/>
      <c r="G56" s="20">
        <f t="shared" si="1"/>
        <v>4</v>
      </c>
      <c r="H56" s="186"/>
      <c r="I56" s="20">
        <f t="shared" si="1"/>
        <v>4</v>
      </c>
      <c r="J56" s="186"/>
      <c r="K56" s="20">
        <f t="shared" si="1"/>
        <v>4</v>
      </c>
      <c r="L56" s="186"/>
      <c r="M56" s="20">
        <f t="shared" si="1"/>
        <v>4</v>
      </c>
      <c r="N56" s="186"/>
      <c r="O56" s="20">
        <f t="shared" si="1"/>
        <v>4</v>
      </c>
      <c r="P56" s="186"/>
      <c r="Q56" s="20">
        <f t="shared" si="1"/>
        <v>4</v>
      </c>
      <c r="R56" s="186"/>
      <c r="S56" s="20">
        <f t="shared" si="1"/>
        <v>4</v>
      </c>
      <c r="T56" s="186"/>
      <c r="U56" s="20">
        <f t="shared" si="1"/>
        <v>4</v>
      </c>
      <c r="V56" s="186"/>
      <c r="W56" s="20">
        <f t="shared" si="1"/>
        <v>4</v>
      </c>
      <c r="X56" s="186"/>
    </row>
    <row r="57" spans="1:24" x14ac:dyDescent="0.2">
      <c r="A57" s="20">
        <v>5</v>
      </c>
      <c r="B57" s="186"/>
      <c r="C57" s="20">
        <f t="shared" si="1"/>
        <v>5</v>
      </c>
      <c r="D57" s="186"/>
      <c r="E57" s="20">
        <f t="shared" si="1"/>
        <v>5</v>
      </c>
      <c r="F57" s="186"/>
      <c r="G57" s="20">
        <f t="shared" si="1"/>
        <v>5</v>
      </c>
      <c r="H57" s="186"/>
      <c r="I57" s="20">
        <f t="shared" si="1"/>
        <v>5</v>
      </c>
      <c r="J57" s="186"/>
      <c r="K57" s="20">
        <f t="shared" si="1"/>
        <v>5</v>
      </c>
      <c r="L57" s="186"/>
      <c r="M57" s="20">
        <f t="shared" si="1"/>
        <v>5</v>
      </c>
      <c r="N57" s="186"/>
      <c r="O57" s="20">
        <f t="shared" si="1"/>
        <v>5</v>
      </c>
      <c r="P57" s="186"/>
      <c r="Q57" s="20">
        <f t="shared" si="1"/>
        <v>5</v>
      </c>
      <c r="R57" s="186"/>
      <c r="S57" s="20">
        <f t="shared" si="1"/>
        <v>5</v>
      </c>
      <c r="T57" s="186"/>
      <c r="U57" s="20">
        <f t="shared" si="1"/>
        <v>5</v>
      </c>
      <c r="V57" s="186"/>
      <c r="W57" s="20">
        <f t="shared" si="1"/>
        <v>5</v>
      </c>
      <c r="X57" s="186"/>
    </row>
    <row r="58" spans="1:24" x14ac:dyDescent="0.2">
      <c r="A58" s="20">
        <v>6</v>
      </c>
      <c r="B58" s="186"/>
      <c r="C58" s="20">
        <f t="shared" si="1"/>
        <v>6</v>
      </c>
      <c r="D58" s="186"/>
      <c r="E58" s="20">
        <f t="shared" si="1"/>
        <v>6</v>
      </c>
      <c r="F58" s="186"/>
      <c r="G58" s="20">
        <f t="shared" si="1"/>
        <v>6</v>
      </c>
      <c r="H58" s="186"/>
      <c r="I58" s="20">
        <f t="shared" si="1"/>
        <v>6</v>
      </c>
      <c r="J58" s="186"/>
      <c r="K58" s="20">
        <f t="shared" si="1"/>
        <v>6</v>
      </c>
      <c r="L58" s="186"/>
      <c r="M58" s="20">
        <f t="shared" si="1"/>
        <v>6</v>
      </c>
      <c r="N58" s="186"/>
      <c r="O58" s="20">
        <f t="shared" si="1"/>
        <v>6</v>
      </c>
      <c r="P58" s="186"/>
      <c r="Q58" s="20">
        <f t="shared" si="1"/>
        <v>6</v>
      </c>
      <c r="R58" s="186"/>
      <c r="S58" s="20">
        <f t="shared" si="1"/>
        <v>6</v>
      </c>
      <c r="T58" s="186"/>
      <c r="U58" s="20">
        <f t="shared" si="1"/>
        <v>6</v>
      </c>
      <c r="V58" s="186"/>
      <c r="W58" s="20">
        <f t="shared" si="1"/>
        <v>6</v>
      </c>
      <c r="X58" s="186"/>
    </row>
    <row r="59" spans="1:24" x14ac:dyDescent="0.2">
      <c r="A59" s="20">
        <v>7</v>
      </c>
      <c r="B59" s="186"/>
      <c r="C59" s="20">
        <f t="shared" si="1"/>
        <v>7</v>
      </c>
      <c r="D59" s="186"/>
      <c r="E59" s="20">
        <f t="shared" si="1"/>
        <v>7</v>
      </c>
      <c r="F59" s="186"/>
      <c r="G59" s="20">
        <f t="shared" si="1"/>
        <v>7</v>
      </c>
      <c r="H59" s="186"/>
      <c r="I59" s="20">
        <f t="shared" si="1"/>
        <v>7</v>
      </c>
      <c r="J59" s="186"/>
      <c r="K59" s="20">
        <f t="shared" si="1"/>
        <v>7</v>
      </c>
      <c r="L59" s="186"/>
      <c r="M59" s="20">
        <f t="shared" si="1"/>
        <v>7</v>
      </c>
      <c r="N59" s="186"/>
      <c r="O59" s="20">
        <f t="shared" si="1"/>
        <v>7</v>
      </c>
      <c r="P59" s="186"/>
      <c r="Q59" s="20">
        <f t="shared" si="1"/>
        <v>7</v>
      </c>
      <c r="R59" s="186"/>
      <c r="S59" s="20">
        <f t="shared" si="1"/>
        <v>7</v>
      </c>
      <c r="T59" s="186"/>
      <c r="U59" s="20">
        <f t="shared" si="1"/>
        <v>7</v>
      </c>
      <c r="V59" s="186"/>
      <c r="W59" s="20">
        <f t="shared" si="1"/>
        <v>7</v>
      </c>
      <c r="X59" s="186"/>
    </row>
    <row r="60" spans="1:24" x14ac:dyDescent="0.2">
      <c r="A60" s="185"/>
      <c r="B60" s="186"/>
      <c r="C60" s="185"/>
      <c r="D60" s="186"/>
      <c r="E60" s="185"/>
      <c r="F60" s="186"/>
      <c r="G60" s="185"/>
      <c r="H60" s="186"/>
      <c r="I60" s="185"/>
      <c r="J60" s="186"/>
      <c r="K60" s="185"/>
      <c r="L60" s="186"/>
      <c r="M60" s="185"/>
      <c r="N60" s="186"/>
      <c r="O60" s="185"/>
      <c r="P60" s="186"/>
      <c r="Q60" s="185"/>
      <c r="R60" s="186"/>
      <c r="S60" s="185"/>
      <c r="T60" s="186"/>
      <c r="U60" s="185"/>
      <c r="V60" s="186"/>
      <c r="W60" s="185"/>
      <c r="X60" s="186"/>
    </row>
    <row r="61" spans="1:24" x14ac:dyDescent="0.2">
      <c r="A61" s="185"/>
      <c r="B61" s="186"/>
      <c r="C61" s="185"/>
      <c r="D61" s="186"/>
      <c r="E61" s="185"/>
      <c r="F61" s="186"/>
      <c r="G61" s="185"/>
      <c r="H61" s="186"/>
      <c r="I61" s="185"/>
      <c r="J61" s="186"/>
      <c r="K61" s="185"/>
      <c r="L61" s="186"/>
      <c r="M61" s="185"/>
      <c r="N61" s="186"/>
      <c r="O61" s="185"/>
      <c r="P61" s="186"/>
      <c r="Q61" s="185"/>
      <c r="R61" s="186"/>
      <c r="S61" s="185"/>
      <c r="T61" s="186"/>
      <c r="U61" s="185"/>
      <c r="V61" s="186"/>
      <c r="W61" s="185"/>
      <c r="X61" s="186"/>
    </row>
    <row r="62" spans="1:24" x14ac:dyDescent="0.2">
      <c r="A62" s="185"/>
      <c r="B62" s="186"/>
      <c r="C62" s="185"/>
      <c r="D62" s="186"/>
      <c r="E62" s="185"/>
      <c r="F62" s="186"/>
      <c r="G62" s="185"/>
      <c r="H62" s="186"/>
      <c r="I62" s="185"/>
      <c r="J62" s="186"/>
      <c r="K62" s="185"/>
      <c r="L62" s="186"/>
      <c r="M62" s="185"/>
      <c r="N62" s="186"/>
      <c r="O62" s="185"/>
      <c r="P62" s="186"/>
      <c r="Q62" s="185"/>
      <c r="R62" s="186"/>
      <c r="S62" s="185"/>
      <c r="T62" s="186"/>
      <c r="U62" s="185"/>
      <c r="V62" s="186"/>
      <c r="W62" s="185"/>
      <c r="X62" s="186"/>
    </row>
    <row r="63" spans="1:24" x14ac:dyDescent="0.2">
      <c r="A63" s="185"/>
      <c r="B63" s="186"/>
      <c r="C63" s="185"/>
      <c r="D63" s="186"/>
      <c r="E63" s="185"/>
      <c r="F63" s="186"/>
      <c r="G63" s="185"/>
      <c r="H63" s="186"/>
      <c r="I63" s="185"/>
      <c r="J63" s="186"/>
      <c r="K63" s="185"/>
      <c r="L63" s="186"/>
      <c r="M63" s="185"/>
      <c r="N63" s="186"/>
      <c r="O63" s="185"/>
      <c r="P63" s="186"/>
      <c r="Q63" s="185"/>
      <c r="R63" s="186"/>
      <c r="S63" s="185"/>
      <c r="T63" s="186"/>
      <c r="U63" s="185"/>
      <c r="V63" s="186"/>
      <c r="W63" s="185"/>
      <c r="X63" s="186"/>
    </row>
    <row r="64" spans="1:24" x14ac:dyDescent="0.2">
      <c r="A64" s="185"/>
      <c r="B64" s="186"/>
      <c r="C64" s="185"/>
      <c r="D64" s="186"/>
      <c r="E64" s="185"/>
      <c r="F64" s="186"/>
      <c r="G64" s="185"/>
      <c r="H64" s="186"/>
      <c r="I64" s="185"/>
      <c r="J64" s="186"/>
      <c r="K64" s="185"/>
      <c r="L64" s="186"/>
      <c r="M64" s="185"/>
      <c r="N64" s="186"/>
      <c r="O64" s="185"/>
      <c r="P64" s="186"/>
      <c r="Q64" s="185"/>
      <c r="R64" s="186"/>
      <c r="S64" s="185"/>
      <c r="T64" s="186"/>
      <c r="U64" s="185"/>
      <c r="V64" s="186"/>
      <c r="W64" s="185"/>
      <c r="X64" s="186"/>
    </row>
    <row r="65" spans="1:24" x14ac:dyDescent="0.2">
      <c r="A65" s="185"/>
      <c r="B65" s="186"/>
      <c r="C65" s="185"/>
      <c r="D65" s="186"/>
      <c r="E65" s="185"/>
      <c r="F65" s="186"/>
      <c r="G65" s="185"/>
      <c r="H65" s="186"/>
      <c r="I65" s="185"/>
      <c r="J65" s="186"/>
      <c r="K65" s="185"/>
      <c r="L65" s="186"/>
      <c r="M65" s="185"/>
      <c r="N65" s="186"/>
      <c r="O65" s="185"/>
      <c r="P65" s="186"/>
      <c r="Q65" s="185"/>
      <c r="R65" s="186"/>
      <c r="S65" s="185"/>
      <c r="T65" s="186"/>
      <c r="U65" s="185"/>
      <c r="V65" s="186"/>
      <c r="W65" s="185"/>
      <c r="X65" s="186"/>
    </row>
    <row r="66" spans="1:24" x14ac:dyDescent="0.2">
      <c r="A66" s="185"/>
      <c r="B66" s="186"/>
      <c r="C66" s="185"/>
      <c r="D66" s="186"/>
      <c r="E66" s="185"/>
      <c r="F66" s="186"/>
      <c r="G66" s="185"/>
      <c r="H66" s="186"/>
      <c r="I66" s="185"/>
      <c r="J66" s="186"/>
      <c r="K66" s="185"/>
      <c r="L66" s="186"/>
      <c r="M66" s="185"/>
      <c r="N66" s="186"/>
      <c r="O66" s="185"/>
      <c r="P66" s="186"/>
      <c r="Q66" s="185"/>
      <c r="R66" s="186"/>
      <c r="S66" s="185"/>
      <c r="T66" s="186"/>
      <c r="U66" s="185"/>
      <c r="V66" s="186"/>
      <c r="W66" s="185"/>
      <c r="X66" s="186"/>
    </row>
    <row r="67" spans="1:24" x14ac:dyDescent="0.2">
      <c r="A67" s="185"/>
      <c r="B67" s="186"/>
      <c r="C67" s="185"/>
      <c r="D67" s="186"/>
      <c r="E67" s="185"/>
      <c r="F67" s="186"/>
      <c r="G67" s="185"/>
      <c r="H67" s="186"/>
      <c r="I67" s="185"/>
      <c r="J67" s="186"/>
      <c r="K67" s="185"/>
      <c r="L67" s="186"/>
      <c r="M67" s="185"/>
      <c r="N67" s="186"/>
      <c r="O67" s="185"/>
      <c r="P67" s="186"/>
      <c r="Q67" s="185"/>
      <c r="R67" s="186"/>
      <c r="S67" s="185"/>
      <c r="T67" s="186"/>
      <c r="U67" s="185"/>
      <c r="V67" s="186"/>
      <c r="W67" s="185"/>
      <c r="X67" s="186"/>
    </row>
    <row r="68" spans="1:24" x14ac:dyDescent="0.2">
      <c r="A68" s="185"/>
      <c r="B68" s="186"/>
      <c r="C68" s="185"/>
      <c r="D68" s="186"/>
      <c r="E68" s="185"/>
      <c r="F68" s="186"/>
      <c r="G68" s="185"/>
      <c r="H68" s="186"/>
      <c r="I68" s="185"/>
      <c r="J68" s="186"/>
      <c r="K68" s="185"/>
      <c r="L68" s="186"/>
      <c r="M68" s="185"/>
      <c r="N68" s="186"/>
      <c r="O68" s="185"/>
      <c r="P68" s="186"/>
      <c r="Q68" s="185"/>
      <c r="R68" s="186"/>
      <c r="S68" s="185"/>
      <c r="T68" s="186"/>
      <c r="U68" s="185"/>
      <c r="V68" s="186"/>
      <c r="W68" s="185"/>
      <c r="X68" s="186"/>
    </row>
    <row r="69" spans="1:24" x14ac:dyDescent="0.2">
      <c r="A69" s="185"/>
      <c r="B69" s="186"/>
      <c r="C69" s="185"/>
      <c r="D69" s="186"/>
      <c r="E69" s="185"/>
      <c r="F69" s="186"/>
      <c r="G69" s="185"/>
      <c r="H69" s="186"/>
      <c r="I69" s="185"/>
      <c r="J69" s="186"/>
      <c r="K69" s="185"/>
      <c r="L69" s="186"/>
      <c r="M69" s="185"/>
      <c r="N69" s="186"/>
      <c r="O69" s="185"/>
      <c r="P69" s="186"/>
      <c r="Q69" s="185"/>
      <c r="R69" s="186"/>
      <c r="S69" s="185"/>
      <c r="T69" s="186"/>
      <c r="U69" s="185"/>
      <c r="V69" s="186"/>
      <c r="W69" s="185"/>
      <c r="X69" s="186"/>
    </row>
    <row r="70" spans="1:24" x14ac:dyDescent="0.2">
      <c r="A70" s="185"/>
      <c r="B70" s="186"/>
      <c r="C70" s="185"/>
      <c r="D70" s="186"/>
      <c r="E70" s="185"/>
      <c r="F70" s="186"/>
      <c r="G70" s="185"/>
      <c r="H70" s="186"/>
      <c r="I70" s="185"/>
      <c r="J70" s="186"/>
      <c r="K70" s="185"/>
      <c r="L70" s="186"/>
      <c r="M70" s="185"/>
      <c r="N70" s="186"/>
      <c r="O70" s="185"/>
      <c r="P70" s="186"/>
      <c r="Q70" s="185"/>
      <c r="R70" s="186"/>
      <c r="S70" s="185"/>
      <c r="T70" s="186"/>
      <c r="U70" s="185"/>
      <c r="V70" s="186"/>
      <c r="W70" s="185"/>
      <c r="X70" s="186"/>
    </row>
    <row r="71" spans="1:24" x14ac:dyDescent="0.2">
      <c r="A71" s="185"/>
      <c r="B71" s="186"/>
      <c r="C71" s="185"/>
      <c r="D71" s="186"/>
      <c r="E71" s="185"/>
      <c r="F71" s="186"/>
      <c r="G71" s="185"/>
      <c r="H71" s="186"/>
      <c r="I71" s="185"/>
      <c r="J71" s="186"/>
      <c r="K71" s="185"/>
      <c r="L71" s="186"/>
      <c r="M71" s="185"/>
      <c r="N71" s="186"/>
      <c r="O71" s="185"/>
      <c r="P71" s="186"/>
      <c r="Q71" s="185"/>
      <c r="R71" s="186"/>
      <c r="S71" s="185"/>
      <c r="T71" s="186"/>
      <c r="U71" s="185"/>
      <c r="V71" s="186"/>
      <c r="W71" s="185"/>
      <c r="X71" s="186"/>
    </row>
    <row r="72" spans="1:24" ht="13.5" thickBot="1" x14ac:dyDescent="0.25">
      <c r="A72" s="185"/>
      <c r="B72" s="187"/>
      <c r="C72" s="185"/>
      <c r="D72" s="187"/>
      <c r="E72" s="185"/>
      <c r="F72" s="187"/>
      <c r="G72" s="185"/>
      <c r="H72" s="187"/>
      <c r="I72" s="185"/>
      <c r="J72" s="187"/>
      <c r="K72" s="185"/>
      <c r="L72" s="187"/>
      <c r="M72" s="185"/>
      <c r="N72" s="187"/>
      <c r="O72" s="185"/>
      <c r="P72" s="187"/>
      <c r="Q72" s="185"/>
      <c r="R72" s="187"/>
      <c r="S72" s="185"/>
      <c r="T72" s="187"/>
      <c r="U72" s="185"/>
      <c r="V72" s="187"/>
      <c r="W72" s="185"/>
      <c r="X72" s="187"/>
    </row>
    <row r="73" spans="1:24" ht="13.5" thickBot="1" x14ac:dyDescent="0.25">
      <c r="A73" s="82" t="s">
        <v>76</v>
      </c>
      <c r="B73" s="188"/>
      <c r="C73" s="83" t="s">
        <v>76</v>
      </c>
      <c r="D73" s="99">
        <f>SUM(B73)</f>
        <v>0</v>
      </c>
      <c r="E73" s="83" t="s">
        <v>76</v>
      </c>
      <c r="F73" s="99">
        <f>SUM(B73)</f>
        <v>0</v>
      </c>
      <c r="G73" s="83" t="s">
        <v>76</v>
      </c>
      <c r="H73" s="99">
        <f>SUM(B73)</f>
        <v>0</v>
      </c>
      <c r="I73" s="83" t="s">
        <v>76</v>
      </c>
      <c r="J73" s="99">
        <f>SUM(B73)</f>
        <v>0</v>
      </c>
      <c r="K73" s="83" t="s">
        <v>76</v>
      </c>
      <c r="L73" s="99">
        <f>SUM(B73)</f>
        <v>0</v>
      </c>
      <c r="M73" s="83" t="s">
        <v>76</v>
      </c>
      <c r="N73" s="99">
        <f>SUM(B73)</f>
        <v>0</v>
      </c>
      <c r="O73" s="83" t="s">
        <v>76</v>
      </c>
      <c r="P73" s="99">
        <f>SUM(B73)</f>
        <v>0</v>
      </c>
      <c r="Q73" s="83" t="s">
        <v>76</v>
      </c>
      <c r="R73" s="99">
        <f>SUM(B73)</f>
        <v>0</v>
      </c>
      <c r="S73" s="83" t="s">
        <v>76</v>
      </c>
      <c r="T73" s="99">
        <f>SUM(B73)</f>
        <v>0</v>
      </c>
      <c r="U73" s="83" t="s">
        <v>76</v>
      </c>
      <c r="V73" s="99">
        <f>SUM(B73)</f>
        <v>0</v>
      </c>
      <c r="W73" s="83" t="s">
        <v>76</v>
      </c>
      <c r="X73" s="99">
        <f>SUM(B73)</f>
        <v>0</v>
      </c>
    </row>
    <row r="74" spans="1:24" ht="13.5" thickBot="1" x14ac:dyDescent="0.25">
      <c r="A74" s="80"/>
      <c r="B74" s="51">
        <f>SUM(B53:B59)/7</f>
        <v>0</v>
      </c>
      <c r="C74" s="81"/>
      <c r="D74" s="51">
        <f>SUM(D53:D59)/7</f>
        <v>0</v>
      </c>
      <c r="E74" s="81"/>
      <c r="F74" s="51">
        <f>SUM(F53:F59)/7</f>
        <v>0</v>
      </c>
      <c r="G74" s="81"/>
      <c r="H74" s="51">
        <f>SUM(H53:H59)/7</f>
        <v>0</v>
      </c>
      <c r="I74" s="81"/>
      <c r="J74" s="51">
        <f>SUM(J53:J59)/7</f>
        <v>0</v>
      </c>
      <c r="K74" s="81"/>
      <c r="L74" s="51">
        <f>SUM(L53:L59)/7</f>
        <v>0</v>
      </c>
      <c r="M74" s="81"/>
      <c r="N74" s="51">
        <f>SUM(N53:N59)/7</f>
        <v>0</v>
      </c>
      <c r="O74" s="81"/>
      <c r="P74" s="51">
        <f>SUM(P53:P59)/7</f>
        <v>0</v>
      </c>
      <c r="Q74" s="81"/>
      <c r="R74" s="51">
        <f>SUM(R53:R59)/7</f>
        <v>0</v>
      </c>
      <c r="S74" s="81"/>
      <c r="T74" s="51">
        <f>SUM(T53:T59)/7</f>
        <v>0</v>
      </c>
      <c r="U74" s="81"/>
      <c r="V74" s="51">
        <f>SUM(V53:V59)/7</f>
        <v>0</v>
      </c>
      <c r="W74" s="81"/>
      <c r="X74" s="51">
        <f>SUM(X53:X59)/7</f>
        <v>0</v>
      </c>
    </row>
    <row r="77" spans="1:24" x14ac:dyDescent="0.2">
      <c r="A77" s="9" t="s">
        <v>138</v>
      </c>
      <c r="E77" s="9" t="s">
        <v>139</v>
      </c>
    </row>
    <row r="79" spans="1:24" x14ac:dyDescent="0.2">
      <c r="A79" s="165"/>
      <c r="B79" s="166"/>
      <c r="E79" s="165"/>
      <c r="F79" s="166"/>
    </row>
    <row r="80" spans="1:24" x14ac:dyDescent="0.2">
      <c r="A80" s="167"/>
      <c r="B80" s="168"/>
      <c r="E80" s="167"/>
      <c r="F80" s="168"/>
    </row>
    <row r="81" spans="1:6" x14ac:dyDescent="0.2">
      <c r="A81" s="19" t="s">
        <v>32</v>
      </c>
      <c r="B81" s="19" t="s">
        <v>33</v>
      </c>
      <c r="E81" s="19" t="s">
        <v>32</v>
      </c>
      <c r="F81" s="19" t="s">
        <v>33</v>
      </c>
    </row>
    <row r="82" spans="1:6" x14ac:dyDescent="0.2">
      <c r="A82" s="20">
        <v>1</v>
      </c>
      <c r="B82" s="186"/>
      <c r="E82" s="20">
        <v>1</v>
      </c>
      <c r="F82" s="186"/>
    </row>
    <row r="83" spans="1:6" x14ac:dyDescent="0.2">
      <c r="A83" s="20">
        <v>2</v>
      </c>
      <c r="B83" s="186"/>
      <c r="E83" s="20">
        <v>2</v>
      </c>
      <c r="F83" s="186"/>
    </row>
    <row r="84" spans="1:6" x14ac:dyDescent="0.2">
      <c r="A84" s="20">
        <v>3</v>
      </c>
      <c r="B84" s="186"/>
      <c r="E84" s="20">
        <v>3</v>
      </c>
      <c r="F84" s="186"/>
    </row>
    <row r="85" spans="1:6" x14ac:dyDescent="0.2">
      <c r="A85" s="20">
        <v>4</v>
      </c>
      <c r="B85" s="186"/>
      <c r="E85" s="20">
        <v>4</v>
      </c>
      <c r="F85" s="186"/>
    </row>
    <row r="86" spans="1:6" x14ac:dyDescent="0.2">
      <c r="A86" s="20">
        <v>5</v>
      </c>
      <c r="B86" s="186"/>
      <c r="E86" s="20">
        <v>5</v>
      </c>
      <c r="F86" s="186"/>
    </row>
    <row r="87" spans="1:6" x14ac:dyDescent="0.2">
      <c r="A87" s="20">
        <v>6</v>
      </c>
      <c r="B87" s="186"/>
      <c r="E87" s="20">
        <v>6</v>
      </c>
      <c r="F87" s="186"/>
    </row>
    <row r="88" spans="1:6" x14ac:dyDescent="0.2">
      <c r="A88" s="20">
        <v>7</v>
      </c>
      <c r="B88" s="186"/>
      <c r="E88" s="20">
        <v>7</v>
      </c>
      <c r="F88" s="186"/>
    </row>
    <row r="89" spans="1:6" x14ac:dyDescent="0.2">
      <c r="A89" s="185"/>
      <c r="B89" s="186"/>
      <c r="E89" s="185"/>
      <c r="F89" s="186"/>
    </row>
    <row r="90" spans="1:6" x14ac:dyDescent="0.2">
      <c r="A90" s="185"/>
      <c r="B90" s="186"/>
      <c r="E90" s="185"/>
      <c r="F90" s="186"/>
    </row>
    <row r="91" spans="1:6" x14ac:dyDescent="0.2">
      <c r="A91" s="185"/>
      <c r="B91" s="186"/>
      <c r="E91" s="185"/>
      <c r="F91" s="186"/>
    </row>
    <row r="92" spans="1:6" x14ac:dyDescent="0.2">
      <c r="A92" s="185"/>
      <c r="B92" s="186"/>
      <c r="E92" s="185"/>
      <c r="F92" s="186"/>
    </row>
    <row r="93" spans="1:6" x14ac:dyDescent="0.2">
      <c r="A93" s="185"/>
      <c r="B93" s="186"/>
      <c r="E93" s="185"/>
      <c r="F93" s="186"/>
    </row>
    <row r="94" spans="1:6" x14ac:dyDescent="0.2">
      <c r="A94" s="185"/>
      <c r="B94" s="186"/>
      <c r="E94" s="185"/>
      <c r="F94" s="186"/>
    </row>
    <row r="95" spans="1:6" x14ac:dyDescent="0.2">
      <c r="A95" s="185"/>
      <c r="B95" s="186"/>
      <c r="E95" s="185"/>
      <c r="F95" s="186"/>
    </row>
    <row r="96" spans="1:6" x14ac:dyDescent="0.2">
      <c r="A96" s="185"/>
      <c r="B96" s="186"/>
      <c r="E96" s="185"/>
      <c r="F96" s="186"/>
    </row>
    <row r="97" spans="1:6" x14ac:dyDescent="0.2">
      <c r="A97" s="185"/>
      <c r="B97" s="186"/>
      <c r="E97" s="185"/>
      <c r="F97" s="186"/>
    </row>
    <row r="98" spans="1:6" x14ac:dyDescent="0.2">
      <c r="A98" s="185"/>
      <c r="B98" s="186"/>
      <c r="E98" s="185"/>
      <c r="F98" s="186"/>
    </row>
    <row r="99" spans="1:6" x14ac:dyDescent="0.2">
      <c r="A99" s="185"/>
      <c r="B99" s="186"/>
      <c r="E99" s="185"/>
      <c r="F99" s="186"/>
    </row>
    <row r="100" spans="1:6" x14ac:dyDescent="0.2">
      <c r="A100" s="185"/>
      <c r="B100" s="186"/>
      <c r="E100" s="185"/>
      <c r="F100" s="186"/>
    </row>
    <row r="101" spans="1:6" ht="13.5" thickBot="1" x14ac:dyDescent="0.25">
      <c r="A101" s="185"/>
      <c r="B101" s="187"/>
      <c r="E101" s="185"/>
      <c r="F101" s="187"/>
    </row>
    <row r="102" spans="1:6" ht="13.5" thickBot="1" x14ac:dyDescent="0.25">
      <c r="A102" s="82" t="s">
        <v>76</v>
      </c>
      <c r="B102" s="188"/>
      <c r="E102" s="82" t="s">
        <v>76</v>
      </c>
      <c r="F102" s="188"/>
    </row>
    <row r="103" spans="1:6" ht="13.5" thickBot="1" x14ac:dyDescent="0.25">
      <c r="A103" s="16"/>
      <c r="B103" s="51">
        <f>SUM(B82:B89)/7</f>
        <v>0</v>
      </c>
      <c r="E103" s="16"/>
      <c r="F103" s="51">
        <f>SUM(F82:F89)/7</f>
        <v>0</v>
      </c>
    </row>
  </sheetData>
  <sheetProtection algorithmName="SHA-512" hashValue="3oHOvGKdbn9vvJh6ddCI+5NhfjV/R9n05V+6moSlmebaWbA58/VXQ3RhgDAX39uNn/eI9QjK5kuCPNBAhTs9fQ==" saltValue="KD3XjFHT1b0B7dmgkQMUoA==" spinCount="100000" sheet="1"/>
  <mergeCells count="52">
    <mergeCell ref="U51:V51"/>
    <mergeCell ref="W51:X51"/>
    <mergeCell ref="K51:L51"/>
    <mergeCell ref="M51:N51"/>
    <mergeCell ref="O51:P51"/>
    <mergeCell ref="Q51:R51"/>
    <mergeCell ref="S51:T51"/>
    <mergeCell ref="A51:B51"/>
    <mergeCell ref="C51:D51"/>
    <mergeCell ref="E51:F51"/>
    <mergeCell ref="G51:H51"/>
    <mergeCell ref="I51:J51"/>
    <mergeCell ref="U21:V21"/>
    <mergeCell ref="W21:X21"/>
    <mergeCell ref="U22:V22"/>
    <mergeCell ref="W22:X22"/>
    <mergeCell ref="S22:T22"/>
    <mergeCell ref="Q21:R21"/>
    <mergeCell ref="S21:T21"/>
    <mergeCell ref="G22:H22"/>
    <mergeCell ref="I22:J22"/>
    <mergeCell ref="K22:L22"/>
    <mergeCell ref="M22:N22"/>
    <mergeCell ref="O22:P22"/>
    <mergeCell ref="Q22:R22"/>
    <mergeCell ref="G21:H21"/>
    <mergeCell ref="I21:J21"/>
    <mergeCell ref="K21:L21"/>
    <mergeCell ref="M21:N21"/>
    <mergeCell ref="O21:P21"/>
    <mergeCell ref="A21:B21"/>
    <mergeCell ref="C21:D21"/>
    <mergeCell ref="E21:F21"/>
    <mergeCell ref="A22:B22"/>
    <mergeCell ref="C22:D22"/>
    <mergeCell ref="E22:F22"/>
    <mergeCell ref="U50:V50"/>
    <mergeCell ref="W50:X50"/>
    <mergeCell ref="E79:F79"/>
    <mergeCell ref="E80:F80"/>
    <mergeCell ref="A79:B79"/>
    <mergeCell ref="A80:B80"/>
    <mergeCell ref="K50:L50"/>
    <mergeCell ref="M50:N50"/>
    <mergeCell ref="O50:P50"/>
    <mergeCell ref="Q50:R50"/>
    <mergeCell ref="S50:T50"/>
    <mergeCell ref="A50:B50"/>
    <mergeCell ref="C50:D50"/>
    <mergeCell ref="E50:F50"/>
    <mergeCell ref="G50:H50"/>
    <mergeCell ref="I50:J50"/>
  </mergeCells>
  <phoneticPr fontId="16" type="noConversion"/>
  <conditionalFormatting sqref="A24:A43">
    <cfRule type="colorScale" priority="170">
      <colorScale>
        <cfvo type="min"/>
        <cfvo type="percentile" val="50"/>
        <cfvo type="max"/>
        <color rgb="FFF8696B"/>
        <color rgb="FFFFEB84"/>
        <color rgb="FF63BE7B"/>
      </colorScale>
    </cfRule>
  </conditionalFormatting>
  <conditionalFormatting sqref="C24:C43">
    <cfRule type="colorScale" priority="169">
      <colorScale>
        <cfvo type="min"/>
        <cfvo type="percentile" val="50"/>
        <cfvo type="max"/>
        <color rgb="FFF8696B"/>
        <color rgb="FFFFEB84"/>
        <color rgb="FF63BE7B"/>
      </colorScale>
    </cfRule>
  </conditionalFormatting>
  <conditionalFormatting sqref="I44">
    <cfRule type="colorScale" priority="166">
      <colorScale>
        <cfvo type="min"/>
        <cfvo type="percentile" val="50"/>
        <cfvo type="max"/>
        <color rgb="FFF8696B"/>
        <color rgb="FFFFEB84"/>
        <color rgb="FF63BE7B"/>
      </colorScale>
    </cfRule>
  </conditionalFormatting>
  <conditionalFormatting sqref="Q44">
    <cfRule type="colorScale" priority="162">
      <colorScale>
        <cfvo type="min"/>
        <cfvo type="percentile" val="50"/>
        <cfvo type="max"/>
        <color rgb="FFF8696B"/>
        <color rgb="FFFFEB84"/>
        <color rgb="FF63BE7B"/>
      </colorScale>
    </cfRule>
  </conditionalFormatting>
  <conditionalFormatting sqref="A53:A72">
    <cfRule type="colorScale" priority="156">
      <colorScale>
        <cfvo type="min"/>
        <cfvo type="percentile" val="50"/>
        <cfvo type="max"/>
        <color rgb="FFF8696B"/>
        <color rgb="FFFFEB84"/>
        <color rgb="FF63BE7B"/>
      </colorScale>
    </cfRule>
  </conditionalFormatting>
  <conditionalFormatting sqref="A82:A101">
    <cfRule type="colorScale" priority="144">
      <colorScale>
        <cfvo type="min"/>
        <cfvo type="percentile" val="50"/>
        <cfvo type="max"/>
        <color rgb="FFF8696B"/>
        <color rgb="FFFFEB84"/>
        <color rgb="FF63BE7B"/>
      </colorScale>
    </cfRule>
  </conditionalFormatting>
  <conditionalFormatting sqref="E82:E101">
    <cfRule type="colorScale" priority="143">
      <colorScale>
        <cfvo type="min"/>
        <cfvo type="percentile" val="50"/>
        <cfvo type="max"/>
        <color rgb="FFF8696B"/>
        <color rgb="FFFFEB84"/>
        <color rgb="FF63BE7B"/>
      </colorScale>
    </cfRule>
  </conditionalFormatting>
  <conditionalFormatting sqref="E24:E43">
    <cfRule type="colorScale" priority="108">
      <colorScale>
        <cfvo type="min"/>
        <cfvo type="percentile" val="50"/>
        <cfvo type="max"/>
        <color rgb="FFF8696B"/>
        <color rgb="FFFFEB84"/>
        <color rgb="FF63BE7B"/>
      </colorScale>
    </cfRule>
  </conditionalFormatting>
  <conditionalFormatting sqref="G24:G43">
    <cfRule type="colorScale" priority="107">
      <colorScale>
        <cfvo type="min"/>
        <cfvo type="percentile" val="50"/>
        <cfvo type="max"/>
        <color rgb="FFF8696B"/>
        <color rgb="FFFFEB84"/>
        <color rgb="FF63BE7B"/>
      </colorScale>
    </cfRule>
  </conditionalFormatting>
  <conditionalFormatting sqref="I24:I43">
    <cfRule type="colorScale" priority="106">
      <colorScale>
        <cfvo type="min"/>
        <cfvo type="percentile" val="50"/>
        <cfvo type="max"/>
        <color rgb="FFF8696B"/>
        <color rgb="FFFFEB84"/>
        <color rgb="FF63BE7B"/>
      </colorScale>
    </cfRule>
  </conditionalFormatting>
  <conditionalFormatting sqref="K24:K43">
    <cfRule type="colorScale" priority="105">
      <colorScale>
        <cfvo type="min"/>
        <cfvo type="percentile" val="50"/>
        <cfvo type="max"/>
        <color rgb="FFF8696B"/>
        <color rgb="FFFFEB84"/>
        <color rgb="FF63BE7B"/>
      </colorScale>
    </cfRule>
  </conditionalFormatting>
  <conditionalFormatting sqref="M24:M43">
    <cfRule type="colorScale" priority="104">
      <colorScale>
        <cfvo type="min"/>
        <cfvo type="percentile" val="50"/>
        <cfvo type="max"/>
        <color rgb="FFF8696B"/>
        <color rgb="FFFFEB84"/>
        <color rgb="FF63BE7B"/>
      </colorScale>
    </cfRule>
  </conditionalFormatting>
  <conditionalFormatting sqref="O24:O43">
    <cfRule type="colorScale" priority="103">
      <colorScale>
        <cfvo type="min"/>
        <cfvo type="percentile" val="50"/>
        <cfvo type="max"/>
        <color rgb="FFF8696B"/>
        <color rgb="FFFFEB84"/>
        <color rgb="FF63BE7B"/>
      </colorScale>
    </cfRule>
  </conditionalFormatting>
  <conditionalFormatting sqref="Q24:Q43">
    <cfRule type="colorScale" priority="102">
      <colorScale>
        <cfvo type="min"/>
        <cfvo type="percentile" val="50"/>
        <cfvo type="max"/>
        <color rgb="FFF8696B"/>
        <color rgb="FFFFEB84"/>
        <color rgb="FF63BE7B"/>
      </colorScale>
    </cfRule>
  </conditionalFormatting>
  <conditionalFormatting sqref="S24:S43">
    <cfRule type="colorScale" priority="101">
      <colorScale>
        <cfvo type="min"/>
        <cfvo type="percentile" val="50"/>
        <cfvo type="max"/>
        <color rgb="FFF8696B"/>
        <color rgb="FFFFEB84"/>
        <color rgb="FF63BE7B"/>
      </colorScale>
    </cfRule>
  </conditionalFormatting>
  <conditionalFormatting sqref="U24:U43">
    <cfRule type="colorScale" priority="100">
      <colorScale>
        <cfvo type="min"/>
        <cfvo type="percentile" val="50"/>
        <cfvo type="max"/>
        <color rgb="FFF8696B"/>
        <color rgb="FFFFEB84"/>
        <color rgb="FF63BE7B"/>
      </colorScale>
    </cfRule>
  </conditionalFormatting>
  <conditionalFormatting sqref="W24:W43">
    <cfRule type="colorScale" priority="99">
      <colorScale>
        <cfvo type="min"/>
        <cfvo type="percentile" val="50"/>
        <cfvo type="max"/>
        <color rgb="FFF8696B"/>
        <color rgb="FFFFEB84"/>
        <color rgb="FF63BE7B"/>
      </colorScale>
    </cfRule>
  </conditionalFormatting>
  <conditionalFormatting sqref="C53:C72">
    <cfRule type="colorScale" priority="98">
      <colorScale>
        <cfvo type="min"/>
        <cfvo type="percentile" val="50"/>
        <cfvo type="max"/>
        <color rgb="FFF8696B"/>
        <color rgb="FFFFEB84"/>
        <color rgb="FF63BE7B"/>
      </colorScale>
    </cfRule>
  </conditionalFormatting>
  <conditionalFormatting sqref="E53:E72">
    <cfRule type="colorScale" priority="87">
      <colorScale>
        <cfvo type="min"/>
        <cfvo type="percentile" val="50"/>
        <cfvo type="max"/>
        <color rgb="FFF8696B"/>
        <color rgb="FFFFEB84"/>
        <color rgb="FF63BE7B"/>
      </colorScale>
    </cfRule>
  </conditionalFormatting>
  <conditionalFormatting sqref="G53:G72">
    <cfRule type="colorScale" priority="86">
      <colorScale>
        <cfvo type="min"/>
        <cfvo type="percentile" val="50"/>
        <cfvo type="max"/>
        <color rgb="FFF8696B"/>
        <color rgb="FFFFEB84"/>
        <color rgb="FF63BE7B"/>
      </colorScale>
    </cfRule>
  </conditionalFormatting>
  <conditionalFormatting sqref="I53:I72">
    <cfRule type="colorScale" priority="85">
      <colorScale>
        <cfvo type="min"/>
        <cfvo type="percentile" val="50"/>
        <cfvo type="max"/>
        <color rgb="FFF8696B"/>
        <color rgb="FFFFEB84"/>
        <color rgb="FF63BE7B"/>
      </colorScale>
    </cfRule>
  </conditionalFormatting>
  <conditionalFormatting sqref="K53:K72">
    <cfRule type="colorScale" priority="84">
      <colorScale>
        <cfvo type="min"/>
        <cfvo type="percentile" val="50"/>
        <cfvo type="max"/>
        <color rgb="FFF8696B"/>
        <color rgb="FFFFEB84"/>
        <color rgb="FF63BE7B"/>
      </colorScale>
    </cfRule>
  </conditionalFormatting>
  <conditionalFormatting sqref="M53:M72">
    <cfRule type="colorScale" priority="83">
      <colorScale>
        <cfvo type="min"/>
        <cfvo type="percentile" val="50"/>
        <cfvo type="max"/>
        <color rgb="FFF8696B"/>
        <color rgb="FFFFEB84"/>
        <color rgb="FF63BE7B"/>
      </colorScale>
    </cfRule>
  </conditionalFormatting>
  <conditionalFormatting sqref="O53:O72">
    <cfRule type="colorScale" priority="82">
      <colorScale>
        <cfvo type="min"/>
        <cfvo type="percentile" val="50"/>
        <cfvo type="max"/>
        <color rgb="FFF8696B"/>
        <color rgb="FFFFEB84"/>
        <color rgb="FF63BE7B"/>
      </colorScale>
    </cfRule>
  </conditionalFormatting>
  <conditionalFormatting sqref="Q53:Q72">
    <cfRule type="colorScale" priority="81">
      <colorScale>
        <cfvo type="min"/>
        <cfvo type="percentile" val="50"/>
        <cfvo type="max"/>
        <color rgb="FFF8696B"/>
        <color rgb="FFFFEB84"/>
        <color rgb="FF63BE7B"/>
      </colorScale>
    </cfRule>
  </conditionalFormatting>
  <conditionalFormatting sqref="S53:S72">
    <cfRule type="colorScale" priority="80">
      <colorScale>
        <cfvo type="min"/>
        <cfvo type="percentile" val="50"/>
        <cfvo type="max"/>
        <color rgb="FFF8696B"/>
        <color rgb="FFFFEB84"/>
        <color rgb="FF63BE7B"/>
      </colorScale>
    </cfRule>
  </conditionalFormatting>
  <conditionalFormatting sqref="U53:U72">
    <cfRule type="colorScale" priority="79">
      <colorScale>
        <cfvo type="min"/>
        <cfvo type="percentile" val="50"/>
        <cfvo type="max"/>
        <color rgb="FFF8696B"/>
        <color rgb="FFFFEB84"/>
        <color rgb="FF63BE7B"/>
      </colorScale>
    </cfRule>
  </conditionalFormatting>
  <conditionalFormatting sqref="W53:W72">
    <cfRule type="colorScale" priority="78">
      <colorScale>
        <cfvo type="min"/>
        <cfvo type="percentile" val="50"/>
        <cfvo type="max"/>
        <color rgb="FFF8696B"/>
        <color rgb="FFFFEB84"/>
        <color rgb="FF63BE7B"/>
      </colorScale>
    </cfRule>
  </conditionalFormatting>
  <conditionalFormatting sqref="B44">
    <cfRule type="cellIs" dxfId="34" priority="26" operator="lessThan">
      <formula>7</formula>
    </cfRule>
  </conditionalFormatting>
  <conditionalFormatting sqref="D44">
    <cfRule type="cellIs" dxfId="33" priority="25" operator="lessThan">
      <formula>7</formula>
    </cfRule>
  </conditionalFormatting>
  <conditionalFormatting sqref="F44">
    <cfRule type="cellIs" dxfId="32" priority="24" operator="lessThan">
      <formula>7</formula>
    </cfRule>
  </conditionalFormatting>
  <conditionalFormatting sqref="F102">
    <cfRule type="cellIs" dxfId="31" priority="1" operator="lessThan">
      <formula>7</formula>
    </cfRule>
  </conditionalFormatting>
  <conditionalFormatting sqref="H44">
    <cfRule type="cellIs" dxfId="30" priority="23" operator="lessThan">
      <formula>7</formula>
    </cfRule>
  </conditionalFormatting>
  <conditionalFormatting sqref="J44">
    <cfRule type="cellIs" dxfId="29" priority="22" operator="lessThan">
      <formula>7</formula>
    </cfRule>
  </conditionalFormatting>
  <conditionalFormatting sqref="L44">
    <cfRule type="cellIs" dxfId="28" priority="21" operator="lessThan">
      <formula>7</formula>
    </cfRule>
  </conditionalFormatting>
  <conditionalFormatting sqref="N44">
    <cfRule type="cellIs" dxfId="27" priority="20" operator="lessThan">
      <formula>7</formula>
    </cfRule>
  </conditionalFormatting>
  <conditionalFormatting sqref="P44">
    <cfRule type="cellIs" dxfId="26" priority="19" operator="lessThan">
      <formula>7</formula>
    </cfRule>
  </conditionalFormatting>
  <conditionalFormatting sqref="R44">
    <cfRule type="cellIs" dxfId="25" priority="18" operator="lessThan">
      <formula>7</formula>
    </cfRule>
  </conditionalFormatting>
  <conditionalFormatting sqref="T44">
    <cfRule type="cellIs" dxfId="24" priority="17" operator="lessThan">
      <formula>7</formula>
    </cfRule>
  </conditionalFormatting>
  <conditionalFormatting sqref="V44">
    <cfRule type="cellIs" dxfId="23" priority="16" operator="lessThan">
      <formula>7</formula>
    </cfRule>
  </conditionalFormatting>
  <conditionalFormatting sqref="X44">
    <cfRule type="cellIs" dxfId="22" priority="15" operator="lessThan">
      <formula>7</formula>
    </cfRule>
  </conditionalFormatting>
  <conditionalFormatting sqref="B73">
    <cfRule type="cellIs" dxfId="21" priority="14" operator="lessThan">
      <formula>7</formula>
    </cfRule>
  </conditionalFormatting>
  <conditionalFormatting sqref="D73">
    <cfRule type="cellIs" dxfId="20" priority="13" operator="lessThan">
      <formula>7</formula>
    </cfRule>
  </conditionalFormatting>
  <conditionalFormatting sqref="F73">
    <cfRule type="cellIs" dxfId="19" priority="12" operator="lessThan">
      <formula>7</formula>
    </cfRule>
  </conditionalFormatting>
  <conditionalFormatting sqref="H73">
    <cfRule type="cellIs" dxfId="18" priority="11" operator="lessThan">
      <formula>7</formula>
    </cfRule>
  </conditionalFormatting>
  <conditionalFormatting sqref="J73">
    <cfRule type="cellIs" dxfId="17" priority="10" operator="lessThan">
      <formula>7</formula>
    </cfRule>
  </conditionalFormatting>
  <conditionalFormatting sqref="L73">
    <cfRule type="cellIs" dxfId="16" priority="9" operator="lessThan">
      <formula>7</formula>
    </cfRule>
  </conditionalFormatting>
  <conditionalFormatting sqref="N73">
    <cfRule type="cellIs" dxfId="15" priority="8" operator="lessThan">
      <formula>7</formula>
    </cfRule>
  </conditionalFormatting>
  <conditionalFormatting sqref="P73">
    <cfRule type="cellIs" dxfId="14" priority="7" operator="lessThan">
      <formula>7</formula>
    </cfRule>
  </conditionalFormatting>
  <conditionalFormatting sqref="R73">
    <cfRule type="cellIs" dxfId="13" priority="6" operator="lessThan">
      <formula>7</formula>
    </cfRule>
  </conditionalFormatting>
  <conditionalFormatting sqref="T73">
    <cfRule type="cellIs" dxfId="12" priority="5" operator="lessThan">
      <formula>7</formula>
    </cfRule>
  </conditionalFormatting>
  <conditionalFormatting sqref="V73">
    <cfRule type="cellIs" dxfId="11" priority="4" operator="lessThan">
      <formula>7</formula>
    </cfRule>
  </conditionalFormatting>
  <conditionalFormatting sqref="X73">
    <cfRule type="cellIs" dxfId="10" priority="3" operator="lessThan">
      <formula>7</formula>
    </cfRule>
  </conditionalFormatting>
  <conditionalFormatting sqref="B102">
    <cfRule type="cellIs" dxfId="9" priority="2" operator="lessThan">
      <formula>7</formula>
    </cfRule>
  </conditionalFormatting>
  <pageMargins left="0.7" right="0.7" top="0.75" bottom="0.75" header="0.3" footer="0.3"/>
  <pageSetup paperSize="9" scale="37" fitToWidth="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CB655-B4F1-4DA1-A56C-B867FD6DC8BB}">
  <sheetPr>
    <pageSetUpPr fitToPage="1"/>
  </sheetPr>
  <dimension ref="A1:K64"/>
  <sheetViews>
    <sheetView tabSelected="1" workbookViewId="0">
      <selection activeCell="G14" sqref="G14"/>
    </sheetView>
  </sheetViews>
  <sheetFormatPr defaultRowHeight="12.75" x14ac:dyDescent="0.2"/>
  <cols>
    <col min="3" max="5" width="22.7109375" customWidth="1"/>
    <col min="6" max="7" width="20.7109375" customWidth="1"/>
    <col min="8" max="10" width="22.7109375" customWidth="1"/>
    <col min="11" max="11" width="22.140625" customWidth="1"/>
    <col min="12" max="12" width="5.85546875" customWidth="1"/>
  </cols>
  <sheetData>
    <row r="1" spans="1:11" ht="18" x14ac:dyDescent="0.25">
      <c r="A1" s="1" t="s">
        <v>92</v>
      </c>
      <c r="B1" s="2"/>
    </row>
    <row r="3" spans="1:11" x14ac:dyDescent="0.2">
      <c r="A3" s="23" t="s">
        <v>0</v>
      </c>
      <c r="B3" s="28"/>
      <c r="C3" s="95"/>
      <c r="D3" s="26" t="s">
        <v>1</v>
      </c>
      <c r="E3" s="17"/>
      <c r="F3" s="24"/>
      <c r="G3" s="86"/>
      <c r="H3" s="86"/>
    </row>
    <row r="4" spans="1:11" x14ac:dyDescent="0.2">
      <c r="A4" s="23" t="s">
        <v>2</v>
      </c>
      <c r="B4" s="30"/>
      <c r="C4" s="95"/>
      <c r="D4" s="27" t="s">
        <v>4</v>
      </c>
      <c r="E4" s="17"/>
      <c r="F4" s="24"/>
      <c r="G4" s="86"/>
      <c r="H4" s="86"/>
    </row>
    <row r="5" spans="1:11" x14ac:dyDescent="0.2">
      <c r="A5" s="23" t="s">
        <v>3</v>
      </c>
      <c r="B5" s="30"/>
      <c r="C5" s="95"/>
      <c r="D5" s="27" t="s">
        <v>5</v>
      </c>
      <c r="E5" s="17"/>
      <c r="F5" s="24"/>
      <c r="G5" s="86"/>
      <c r="H5" s="86"/>
    </row>
    <row r="6" spans="1:11" x14ac:dyDescent="0.2">
      <c r="A6" s="23" t="s">
        <v>91</v>
      </c>
      <c r="B6" s="30"/>
      <c r="C6" s="95"/>
      <c r="D6" s="27" t="s">
        <v>93</v>
      </c>
      <c r="E6" s="17"/>
      <c r="F6" s="24"/>
      <c r="G6" s="86"/>
      <c r="H6" s="86"/>
    </row>
    <row r="8" spans="1:11" x14ac:dyDescent="0.2">
      <c r="A8" s="34" t="s">
        <v>101</v>
      </c>
    </row>
    <row r="10" spans="1:11" x14ac:dyDescent="0.2">
      <c r="A10" s="63"/>
      <c r="B10" s="64" t="s">
        <v>75</v>
      </c>
    </row>
    <row r="12" spans="1:11" x14ac:dyDescent="0.2">
      <c r="A12" s="60" t="s">
        <v>74</v>
      </c>
      <c r="B12" s="61"/>
      <c r="C12" s="61"/>
      <c r="D12" s="62" t="s">
        <v>65</v>
      </c>
      <c r="E12" s="62" t="s">
        <v>66</v>
      </c>
      <c r="F12" s="59"/>
      <c r="H12" s="60" t="s">
        <v>74</v>
      </c>
      <c r="I12" s="62" t="s">
        <v>65</v>
      </c>
      <c r="J12" s="62" t="s">
        <v>66</v>
      </c>
      <c r="K12" s="59"/>
    </row>
    <row r="13" spans="1:11" ht="51" x14ac:dyDescent="0.2">
      <c r="A13" s="57" t="s">
        <v>6</v>
      </c>
      <c r="B13" s="57" t="s">
        <v>7</v>
      </c>
      <c r="C13" s="57" t="s">
        <v>8</v>
      </c>
      <c r="D13" s="57" t="s">
        <v>67</v>
      </c>
      <c r="E13" s="57" t="s">
        <v>67</v>
      </c>
      <c r="F13" s="58" t="s">
        <v>68</v>
      </c>
      <c r="H13" s="90" t="s">
        <v>79</v>
      </c>
      <c r="I13" s="90" t="s">
        <v>80</v>
      </c>
      <c r="J13" s="90" t="s">
        <v>81</v>
      </c>
      <c r="K13" s="96" t="s">
        <v>94</v>
      </c>
    </row>
    <row r="14" spans="1:11" x14ac:dyDescent="0.2">
      <c r="A14" s="5">
        <v>100</v>
      </c>
      <c r="B14" s="5">
        <v>60</v>
      </c>
      <c r="C14" s="75">
        <f>'Prijzenformulier prijzen'!G21</f>
        <v>0</v>
      </c>
      <c r="D14" s="76">
        <f>'Prijzenformulier prijzen'!G75</f>
        <v>0</v>
      </c>
      <c r="E14" s="76">
        <f>'Prijzenformulier prijzen'!G88</f>
        <v>0</v>
      </c>
      <c r="F14" s="77">
        <f>SUM(C14,D14,E14)</f>
        <v>0</v>
      </c>
      <c r="H14" s="91">
        <f>'Prijzenformulier lev. en restw.'!B45</f>
        <v>0</v>
      </c>
      <c r="I14" s="91">
        <f>'Prijzenformulier lev. en restw.'!B103</f>
        <v>0</v>
      </c>
      <c r="J14" s="91">
        <f>'Prijzenformulier lev. en restw.'!F103</f>
        <v>0</v>
      </c>
      <c r="K14" s="77">
        <f>SUM(H14,I14,J14)</f>
        <v>0</v>
      </c>
    </row>
    <row r="15" spans="1:11" x14ac:dyDescent="0.2">
      <c r="A15" s="5">
        <v>100</v>
      </c>
      <c r="B15" s="5">
        <v>70</v>
      </c>
      <c r="C15" s="75">
        <f>'Prijzenformulier prijzen'!G22</f>
        <v>0</v>
      </c>
      <c r="D15" s="76">
        <f>'Prijzenformulier prijzen'!G75</f>
        <v>0</v>
      </c>
      <c r="E15" s="76">
        <f>'Prijzenformulier prijzen'!G88</f>
        <v>0</v>
      </c>
      <c r="F15" s="77">
        <f t="shared" ref="F15:F25" si="0">SUM(C15,D15,E15)</f>
        <v>0</v>
      </c>
      <c r="H15" s="91">
        <f>'Prijzenformulier lev. en restw.'!D45</f>
        <v>0</v>
      </c>
      <c r="I15" s="91">
        <f>'Prijzenformulier lev. en restw.'!B103</f>
        <v>0</v>
      </c>
      <c r="J15" s="91">
        <f>'Prijzenformulier lev. en restw.'!F103</f>
        <v>0</v>
      </c>
      <c r="K15" s="77">
        <f t="shared" ref="K15:K25" si="1">SUM(H15,I15,J15)</f>
        <v>0</v>
      </c>
    </row>
    <row r="16" spans="1:11" x14ac:dyDescent="0.2">
      <c r="A16" s="5">
        <v>100</v>
      </c>
      <c r="B16" s="5">
        <v>80</v>
      </c>
      <c r="C16" s="75">
        <f>'Prijzenformulier prijzen'!G23</f>
        <v>0</v>
      </c>
      <c r="D16" s="76">
        <f>'Prijzenformulier prijzen'!G75</f>
        <v>0</v>
      </c>
      <c r="E16" s="76">
        <f>'Prijzenformulier prijzen'!G88</f>
        <v>0</v>
      </c>
      <c r="F16" s="77">
        <f t="shared" si="0"/>
        <v>0</v>
      </c>
      <c r="H16" s="91">
        <f>'Prijzenformulier lev. en restw.'!F45</f>
        <v>0</v>
      </c>
      <c r="I16" s="91">
        <f>'Prijzenformulier lev. en restw.'!B103</f>
        <v>0</v>
      </c>
      <c r="J16" s="91">
        <f>'Prijzenformulier lev. en restw.'!F103</f>
        <v>0</v>
      </c>
      <c r="K16" s="77">
        <f t="shared" si="1"/>
        <v>0</v>
      </c>
    </row>
    <row r="17" spans="1:11" x14ac:dyDescent="0.2">
      <c r="A17" s="5">
        <v>120</v>
      </c>
      <c r="B17" s="5">
        <v>60</v>
      </c>
      <c r="C17" s="75">
        <f>'Prijzenformulier prijzen'!G24</f>
        <v>0</v>
      </c>
      <c r="D17" s="76">
        <f>'Prijzenformulier prijzen'!G75</f>
        <v>0</v>
      </c>
      <c r="E17" s="76">
        <f>'Prijzenformulier prijzen'!G88</f>
        <v>0</v>
      </c>
      <c r="F17" s="77">
        <f t="shared" si="0"/>
        <v>0</v>
      </c>
      <c r="H17" s="91">
        <f>'Prijzenformulier lev. en restw.'!H45</f>
        <v>0</v>
      </c>
      <c r="I17" s="91">
        <f>'Prijzenformulier lev. en restw.'!B103</f>
        <v>0</v>
      </c>
      <c r="J17" s="91">
        <f>'Prijzenformulier lev. en restw.'!F103</f>
        <v>0</v>
      </c>
      <c r="K17" s="77">
        <f t="shared" si="1"/>
        <v>0</v>
      </c>
    </row>
    <row r="18" spans="1:11" x14ac:dyDescent="0.2">
      <c r="A18" s="5">
        <v>120</v>
      </c>
      <c r="B18" s="5">
        <v>70</v>
      </c>
      <c r="C18" s="75">
        <f>'Prijzenformulier prijzen'!G25</f>
        <v>0</v>
      </c>
      <c r="D18" s="76">
        <f>'Prijzenformulier prijzen'!G75</f>
        <v>0</v>
      </c>
      <c r="E18" s="76">
        <f>'Prijzenformulier prijzen'!G88</f>
        <v>0</v>
      </c>
      <c r="F18" s="77">
        <f t="shared" si="0"/>
        <v>0</v>
      </c>
      <c r="H18" s="91">
        <f>'Prijzenformulier lev. en restw.'!J45</f>
        <v>0</v>
      </c>
      <c r="I18" s="91">
        <f>'Prijzenformulier lev. en restw.'!B103</f>
        <v>0</v>
      </c>
      <c r="J18" s="91">
        <f>'Prijzenformulier lev. en restw.'!F103</f>
        <v>0</v>
      </c>
      <c r="K18" s="77">
        <f t="shared" si="1"/>
        <v>0</v>
      </c>
    </row>
    <row r="19" spans="1:11" x14ac:dyDescent="0.2">
      <c r="A19" s="5">
        <v>120</v>
      </c>
      <c r="B19" s="5">
        <v>80</v>
      </c>
      <c r="C19" s="75">
        <f>'Prijzenformulier prijzen'!G26</f>
        <v>0</v>
      </c>
      <c r="D19" s="76">
        <f>'Prijzenformulier prijzen'!G75</f>
        <v>0</v>
      </c>
      <c r="E19" s="76">
        <f>'Prijzenformulier prijzen'!G88</f>
        <v>0</v>
      </c>
      <c r="F19" s="77">
        <f t="shared" si="0"/>
        <v>0</v>
      </c>
      <c r="H19" s="91">
        <f>'Prijzenformulier lev. en restw.'!L45</f>
        <v>0</v>
      </c>
      <c r="I19" s="91">
        <f>'Prijzenformulier lev. en restw.'!B103</f>
        <v>0</v>
      </c>
      <c r="J19" s="91">
        <f>'Prijzenformulier lev. en restw.'!F103</f>
        <v>0</v>
      </c>
      <c r="K19" s="77">
        <f t="shared" si="1"/>
        <v>0</v>
      </c>
    </row>
    <row r="20" spans="1:11" x14ac:dyDescent="0.2">
      <c r="A20" s="5">
        <v>140</v>
      </c>
      <c r="B20" s="5">
        <v>60</v>
      </c>
      <c r="C20" s="75">
        <f>'Prijzenformulier prijzen'!G27</f>
        <v>0</v>
      </c>
      <c r="D20" s="76">
        <f>'Prijzenformulier prijzen'!G75</f>
        <v>0</v>
      </c>
      <c r="E20" s="76">
        <f>'Prijzenformulier prijzen'!G88</f>
        <v>0</v>
      </c>
      <c r="F20" s="77">
        <f t="shared" si="0"/>
        <v>0</v>
      </c>
      <c r="H20" s="91">
        <f>'Prijzenformulier lev. en restw.'!N45</f>
        <v>0</v>
      </c>
      <c r="I20" s="91">
        <f>'Prijzenformulier lev. en restw.'!B103</f>
        <v>0</v>
      </c>
      <c r="J20" s="91">
        <f>'Prijzenformulier lev. en restw.'!F103</f>
        <v>0</v>
      </c>
      <c r="K20" s="77">
        <f t="shared" si="1"/>
        <v>0</v>
      </c>
    </row>
    <row r="21" spans="1:11" x14ac:dyDescent="0.2">
      <c r="A21" s="5">
        <v>140</v>
      </c>
      <c r="B21" s="5">
        <v>70</v>
      </c>
      <c r="C21" s="75">
        <f>'Prijzenformulier prijzen'!G28</f>
        <v>0</v>
      </c>
      <c r="D21" s="76">
        <f>'Prijzenformulier prijzen'!G75</f>
        <v>0</v>
      </c>
      <c r="E21" s="76">
        <f>'Prijzenformulier prijzen'!G88</f>
        <v>0</v>
      </c>
      <c r="F21" s="77">
        <f t="shared" si="0"/>
        <v>0</v>
      </c>
      <c r="H21" s="91">
        <f>'Prijzenformulier lev. en restw.'!P45</f>
        <v>0</v>
      </c>
      <c r="I21" s="91">
        <f>'Prijzenformulier lev. en restw.'!B103</f>
        <v>0</v>
      </c>
      <c r="J21" s="91">
        <f>'Prijzenformulier lev. en restw.'!F103</f>
        <v>0</v>
      </c>
      <c r="K21" s="77">
        <f t="shared" si="1"/>
        <v>0</v>
      </c>
    </row>
    <row r="22" spans="1:11" x14ac:dyDescent="0.2">
      <c r="A22" s="5">
        <v>140</v>
      </c>
      <c r="B22" s="5">
        <v>80</v>
      </c>
      <c r="C22" s="75">
        <f>'Prijzenformulier prijzen'!G29</f>
        <v>0</v>
      </c>
      <c r="D22" s="76">
        <f>'Prijzenformulier prijzen'!G75</f>
        <v>0</v>
      </c>
      <c r="E22" s="76">
        <f>'Prijzenformulier prijzen'!G88</f>
        <v>0</v>
      </c>
      <c r="F22" s="77">
        <f t="shared" si="0"/>
        <v>0</v>
      </c>
      <c r="H22" s="91">
        <f>'Prijzenformulier lev. en restw.'!R45</f>
        <v>0</v>
      </c>
      <c r="I22" s="91">
        <f>'Prijzenformulier lev. en restw.'!B103</f>
        <v>0</v>
      </c>
      <c r="J22" s="91">
        <f>'Prijzenformulier lev. en restw.'!F103</f>
        <v>0</v>
      </c>
      <c r="K22" s="77">
        <f t="shared" si="1"/>
        <v>0</v>
      </c>
    </row>
    <row r="23" spans="1:11" x14ac:dyDescent="0.2">
      <c r="A23" s="5">
        <v>160</v>
      </c>
      <c r="B23" s="5">
        <v>60</v>
      </c>
      <c r="C23" s="75">
        <f>'Prijzenformulier prijzen'!G30</f>
        <v>0</v>
      </c>
      <c r="D23" s="76">
        <f>'Prijzenformulier prijzen'!G75</f>
        <v>0</v>
      </c>
      <c r="E23" s="76">
        <f>'Prijzenformulier prijzen'!G88</f>
        <v>0</v>
      </c>
      <c r="F23" s="77">
        <f t="shared" si="0"/>
        <v>0</v>
      </c>
      <c r="H23" s="91">
        <f>'Prijzenformulier lev. en restw.'!T45</f>
        <v>0</v>
      </c>
      <c r="I23" s="91">
        <f>'Prijzenformulier lev. en restw.'!B103</f>
        <v>0</v>
      </c>
      <c r="J23" s="91">
        <f>'Prijzenformulier lev. en restw.'!F103</f>
        <v>0</v>
      </c>
      <c r="K23" s="77">
        <f t="shared" si="1"/>
        <v>0</v>
      </c>
    </row>
    <row r="24" spans="1:11" x14ac:dyDescent="0.2">
      <c r="A24" s="5">
        <v>160</v>
      </c>
      <c r="B24" s="5">
        <v>70</v>
      </c>
      <c r="C24" s="75">
        <f>'Prijzenformulier prijzen'!G31</f>
        <v>0</v>
      </c>
      <c r="D24" s="76">
        <f>'Prijzenformulier prijzen'!G75</f>
        <v>0</v>
      </c>
      <c r="E24" s="76">
        <f>'Prijzenformulier prijzen'!G88</f>
        <v>0</v>
      </c>
      <c r="F24" s="77">
        <f t="shared" si="0"/>
        <v>0</v>
      </c>
      <c r="H24" s="91">
        <f>'Prijzenformulier lev. en restw.'!V45</f>
        <v>0</v>
      </c>
      <c r="I24" s="91">
        <f>'Prijzenformulier lev. en restw.'!B103</f>
        <v>0</v>
      </c>
      <c r="J24" s="91">
        <f>'Prijzenformulier lev. en restw.'!F103</f>
        <v>0</v>
      </c>
      <c r="K24" s="77">
        <f t="shared" si="1"/>
        <v>0</v>
      </c>
    </row>
    <row r="25" spans="1:11" x14ac:dyDescent="0.2">
      <c r="A25" s="5">
        <v>160</v>
      </c>
      <c r="B25" s="5">
        <v>80</v>
      </c>
      <c r="C25" s="75">
        <f>'Prijzenformulier prijzen'!G32</f>
        <v>0</v>
      </c>
      <c r="D25" s="76">
        <f>'Prijzenformulier prijzen'!G75</f>
        <v>0</v>
      </c>
      <c r="E25" s="76">
        <f>'Prijzenformulier prijzen'!G88</f>
        <v>0</v>
      </c>
      <c r="F25" s="77">
        <f t="shared" si="0"/>
        <v>0</v>
      </c>
      <c r="H25" s="91">
        <f>'Prijzenformulier lev. en restw.'!X45</f>
        <v>0</v>
      </c>
      <c r="I25" s="91">
        <f>'Prijzenformulier lev. en restw.'!B103</f>
        <v>0</v>
      </c>
      <c r="J25" s="91">
        <f>'Prijzenformulier lev. en restw.'!F103</f>
        <v>0</v>
      </c>
      <c r="K25" s="77">
        <f t="shared" si="1"/>
        <v>0</v>
      </c>
    </row>
    <row r="28" spans="1:11" x14ac:dyDescent="0.2">
      <c r="A28" s="60" t="s">
        <v>64</v>
      </c>
      <c r="B28" s="61"/>
      <c r="C28" s="61"/>
      <c r="D28" s="62" t="s">
        <v>65</v>
      </c>
      <c r="E28" s="62" t="s">
        <v>66</v>
      </c>
      <c r="F28" s="59"/>
      <c r="H28" s="60" t="s">
        <v>74</v>
      </c>
      <c r="I28" s="62" t="s">
        <v>65</v>
      </c>
      <c r="J28" s="62" t="s">
        <v>66</v>
      </c>
      <c r="K28" s="59"/>
    </row>
    <row r="29" spans="1:11" ht="51" x14ac:dyDescent="0.2">
      <c r="A29" s="57" t="s">
        <v>6</v>
      </c>
      <c r="B29" s="57" t="s">
        <v>7</v>
      </c>
      <c r="C29" s="57" t="s">
        <v>8</v>
      </c>
      <c r="D29" s="57" t="s">
        <v>67</v>
      </c>
      <c r="E29" s="57" t="s">
        <v>67</v>
      </c>
      <c r="F29" s="58" t="s">
        <v>68</v>
      </c>
      <c r="H29" s="90" t="s">
        <v>79</v>
      </c>
      <c r="I29" s="90" t="s">
        <v>80</v>
      </c>
      <c r="J29" s="90" t="s">
        <v>81</v>
      </c>
      <c r="K29" s="96" t="s">
        <v>94</v>
      </c>
    </row>
    <row r="30" spans="1:11" x14ac:dyDescent="0.2">
      <c r="A30" s="5">
        <v>100</v>
      </c>
      <c r="B30" s="5">
        <v>60</v>
      </c>
      <c r="C30" s="75">
        <f>'Prijzenformulier prijzen'!G49</f>
        <v>0</v>
      </c>
      <c r="D30" s="76">
        <f>'Prijzenformulier prijzen'!G75</f>
        <v>0</v>
      </c>
      <c r="E30" s="76">
        <f>'Prijzenformulier prijzen'!G88</f>
        <v>0</v>
      </c>
      <c r="F30" s="77">
        <f>SUM(C30,D30,E30)</f>
        <v>0</v>
      </c>
      <c r="H30" s="91">
        <f>'Prijzenformulier lev. en restw.'!B60</f>
        <v>0</v>
      </c>
      <c r="I30" s="91">
        <f>'Prijzenformulier lev. en restw.'!B103</f>
        <v>0</v>
      </c>
      <c r="J30" s="91">
        <f>'Prijzenformulier lev. en restw.'!F103</f>
        <v>0</v>
      </c>
      <c r="K30" s="77">
        <f>SUM(H30,I30,J30)</f>
        <v>0</v>
      </c>
    </row>
    <row r="31" spans="1:11" x14ac:dyDescent="0.2">
      <c r="A31" s="5">
        <v>100</v>
      </c>
      <c r="B31" s="5">
        <v>70</v>
      </c>
      <c r="C31" s="75">
        <f>'Prijzenformulier prijzen'!G50</f>
        <v>0</v>
      </c>
      <c r="D31" s="76">
        <f>'Prijzenformulier prijzen'!G75</f>
        <v>0</v>
      </c>
      <c r="E31" s="76">
        <f>'Prijzenformulier prijzen'!G88</f>
        <v>0</v>
      </c>
      <c r="F31" s="77">
        <f t="shared" ref="F31:F41" si="2">SUM(C31,D31,E31)</f>
        <v>0</v>
      </c>
      <c r="H31" s="91">
        <f>'Prijzenformulier lev. en restw.'!D60</f>
        <v>0</v>
      </c>
      <c r="I31" s="91">
        <f>'Prijzenformulier lev. en restw.'!B103</f>
        <v>0</v>
      </c>
      <c r="J31" s="91">
        <f>'Prijzenformulier lev. en restw.'!F103</f>
        <v>0</v>
      </c>
      <c r="K31" s="77">
        <f t="shared" ref="K31:K41" si="3">SUM(H31,I31,J31)</f>
        <v>0</v>
      </c>
    </row>
    <row r="32" spans="1:11" x14ac:dyDescent="0.2">
      <c r="A32" s="5">
        <v>100</v>
      </c>
      <c r="B32" s="5">
        <v>80</v>
      </c>
      <c r="C32" s="75">
        <f>'Prijzenformulier prijzen'!G51</f>
        <v>0</v>
      </c>
      <c r="D32" s="76">
        <f>'Prijzenformulier prijzen'!G75</f>
        <v>0</v>
      </c>
      <c r="E32" s="76">
        <f>'Prijzenformulier prijzen'!G88</f>
        <v>0</v>
      </c>
      <c r="F32" s="77">
        <f t="shared" si="2"/>
        <v>0</v>
      </c>
      <c r="H32" s="91">
        <f>'Prijzenformulier lev. en restw.'!F60</f>
        <v>0</v>
      </c>
      <c r="I32" s="91">
        <f>'Prijzenformulier lev. en restw.'!B103</f>
        <v>0</v>
      </c>
      <c r="J32" s="91">
        <f>'Prijzenformulier lev. en restw.'!F103</f>
        <v>0</v>
      </c>
      <c r="K32" s="77">
        <f t="shared" si="3"/>
        <v>0</v>
      </c>
    </row>
    <row r="33" spans="1:11" x14ac:dyDescent="0.2">
      <c r="A33" s="5">
        <v>120</v>
      </c>
      <c r="B33" s="5">
        <v>60</v>
      </c>
      <c r="C33" s="75">
        <f>'Prijzenformulier prijzen'!G52</f>
        <v>0</v>
      </c>
      <c r="D33" s="76">
        <f>'Prijzenformulier prijzen'!G75</f>
        <v>0</v>
      </c>
      <c r="E33" s="76">
        <f>'Prijzenformulier prijzen'!G88</f>
        <v>0</v>
      </c>
      <c r="F33" s="77">
        <f t="shared" si="2"/>
        <v>0</v>
      </c>
      <c r="H33" s="91">
        <f>'Prijzenformulier lev. en restw.'!H60</f>
        <v>0</v>
      </c>
      <c r="I33" s="91">
        <f>'Prijzenformulier lev. en restw.'!B103</f>
        <v>0</v>
      </c>
      <c r="J33" s="91">
        <f>'Prijzenformulier lev. en restw.'!F103</f>
        <v>0</v>
      </c>
      <c r="K33" s="77">
        <f t="shared" si="3"/>
        <v>0</v>
      </c>
    </row>
    <row r="34" spans="1:11" x14ac:dyDescent="0.2">
      <c r="A34" s="5">
        <v>120</v>
      </c>
      <c r="B34" s="5">
        <v>70</v>
      </c>
      <c r="C34" s="75">
        <f>'Prijzenformulier prijzen'!G53</f>
        <v>0</v>
      </c>
      <c r="D34" s="76">
        <f>'Prijzenformulier prijzen'!G75</f>
        <v>0</v>
      </c>
      <c r="E34" s="76">
        <f>'Prijzenformulier prijzen'!G88</f>
        <v>0</v>
      </c>
      <c r="F34" s="77">
        <f t="shared" si="2"/>
        <v>0</v>
      </c>
      <c r="H34" s="91">
        <f>'Prijzenformulier lev. en restw.'!J60</f>
        <v>0</v>
      </c>
      <c r="I34" s="91">
        <f>'Prijzenformulier lev. en restw.'!B103</f>
        <v>0</v>
      </c>
      <c r="J34" s="91">
        <f>'Prijzenformulier lev. en restw.'!F103</f>
        <v>0</v>
      </c>
      <c r="K34" s="77">
        <f t="shared" si="3"/>
        <v>0</v>
      </c>
    </row>
    <row r="35" spans="1:11" x14ac:dyDescent="0.2">
      <c r="A35" s="5">
        <v>120</v>
      </c>
      <c r="B35" s="5">
        <v>80</v>
      </c>
      <c r="C35" s="75">
        <f>'Prijzenformulier prijzen'!G54</f>
        <v>0</v>
      </c>
      <c r="D35" s="76">
        <f>'Prijzenformulier prijzen'!G75</f>
        <v>0</v>
      </c>
      <c r="E35" s="76">
        <f>'Prijzenformulier prijzen'!G88</f>
        <v>0</v>
      </c>
      <c r="F35" s="77">
        <f t="shared" si="2"/>
        <v>0</v>
      </c>
      <c r="H35" s="91">
        <f>'Prijzenformulier lev. en restw.'!L60</f>
        <v>0</v>
      </c>
      <c r="I35" s="91">
        <f>'Prijzenformulier lev. en restw.'!B103</f>
        <v>0</v>
      </c>
      <c r="J35" s="91">
        <f>'Prijzenformulier lev. en restw.'!F103</f>
        <v>0</v>
      </c>
      <c r="K35" s="77">
        <f t="shared" si="3"/>
        <v>0</v>
      </c>
    </row>
    <row r="36" spans="1:11" x14ac:dyDescent="0.2">
      <c r="A36" s="5">
        <v>140</v>
      </c>
      <c r="B36" s="5">
        <v>60</v>
      </c>
      <c r="C36" s="75">
        <f>'Prijzenformulier prijzen'!G55</f>
        <v>0</v>
      </c>
      <c r="D36" s="76">
        <f>'Prijzenformulier prijzen'!G75</f>
        <v>0</v>
      </c>
      <c r="E36" s="76">
        <f>'Prijzenformulier prijzen'!G88</f>
        <v>0</v>
      </c>
      <c r="F36" s="77">
        <f t="shared" si="2"/>
        <v>0</v>
      </c>
      <c r="H36" s="91">
        <f>'Prijzenformulier lev. en restw.'!N60</f>
        <v>0</v>
      </c>
      <c r="I36" s="91">
        <f>'Prijzenformulier lev. en restw.'!B103</f>
        <v>0</v>
      </c>
      <c r="J36" s="91">
        <f>'Prijzenformulier lev. en restw.'!F103</f>
        <v>0</v>
      </c>
      <c r="K36" s="77">
        <f t="shared" si="3"/>
        <v>0</v>
      </c>
    </row>
    <row r="37" spans="1:11" x14ac:dyDescent="0.2">
      <c r="A37" s="5">
        <v>140</v>
      </c>
      <c r="B37" s="5">
        <v>70</v>
      </c>
      <c r="C37" s="75">
        <f>'Prijzenformulier prijzen'!G56</f>
        <v>0</v>
      </c>
      <c r="D37" s="76">
        <f>'Prijzenformulier prijzen'!G75</f>
        <v>0</v>
      </c>
      <c r="E37" s="76">
        <f>'Prijzenformulier prijzen'!G88</f>
        <v>0</v>
      </c>
      <c r="F37" s="77">
        <f t="shared" si="2"/>
        <v>0</v>
      </c>
      <c r="H37" s="91">
        <f>'Prijzenformulier lev. en restw.'!P60</f>
        <v>0</v>
      </c>
      <c r="I37" s="91">
        <f>'Prijzenformulier lev. en restw.'!B103</f>
        <v>0</v>
      </c>
      <c r="J37" s="91">
        <f>'Prijzenformulier lev. en restw.'!F103</f>
        <v>0</v>
      </c>
      <c r="K37" s="77">
        <f t="shared" si="3"/>
        <v>0</v>
      </c>
    </row>
    <row r="38" spans="1:11" x14ac:dyDescent="0.2">
      <c r="A38" s="5">
        <v>140</v>
      </c>
      <c r="B38" s="5">
        <v>80</v>
      </c>
      <c r="C38" s="75">
        <f>'Prijzenformulier prijzen'!G57</f>
        <v>0</v>
      </c>
      <c r="D38" s="76">
        <f>'Prijzenformulier prijzen'!G75</f>
        <v>0</v>
      </c>
      <c r="E38" s="76">
        <f>'Prijzenformulier prijzen'!G88</f>
        <v>0</v>
      </c>
      <c r="F38" s="77">
        <f t="shared" si="2"/>
        <v>0</v>
      </c>
      <c r="H38" s="91">
        <f>'Prijzenformulier lev. en restw.'!R60</f>
        <v>0</v>
      </c>
      <c r="I38" s="91">
        <f>'Prijzenformulier lev. en restw.'!B103</f>
        <v>0</v>
      </c>
      <c r="J38" s="91">
        <f>'Prijzenformulier lev. en restw.'!F103</f>
        <v>0</v>
      </c>
      <c r="K38" s="77">
        <f t="shared" si="3"/>
        <v>0</v>
      </c>
    </row>
    <row r="39" spans="1:11" x14ac:dyDescent="0.2">
      <c r="A39" s="5">
        <v>160</v>
      </c>
      <c r="B39" s="5">
        <v>60</v>
      </c>
      <c r="C39" s="75">
        <f>'Prijzenformulier prijzen'!G58</f>
        <v>0</v>
      </c>
      <c r="D39" s="76">
        <f>'Prijzenformulier prijzen'!G75</f>
        <v>0</v>
      </c>
      <c r="E39" s="76">
        <f>'Prijzenformulier prijzen'!G88</f>
        <v>0</v>
      </c>
      <c r="F39" s="77">
        <f t="shared" si="2"/>
        <v>0</v>
      </c>
      <c r="H39" s="91">
        <f>'Prijzenformulier lev. en restw.'!T60</f>
        <v>0</v>
      </c>
      <c r="I39" s="91">
        <f>'Prijzenformulier lev. en restw.'!B103</f>
        <v>0</v>
      </c>
      <c r="J39" s="91">
        <f>'Prijzenformulier lev. en restw.'!F103</f>
        <v>0</v>
      </c>
      <c r="K39" s="77">
        <f t="shared" si="3"/>
        <v>0</v>
      </c>
    </row>
    <row r="40" spans="1:11" x14ac:dyDescent="0.2">
      <c r="A40" s="5">
        <v>160</v>
      </c>
      <c r="B40" s="5">
        <v>70</v>
      </c>
      <c r="C40" s="75">
        <f>'Prijzenformulier prijzen'!G59</f>
        <v>0</v>
      </c>
      <c r="D40" s="76">
        <f>'Prijzenformulier prijzen'!G75</f>
        <v>0</v>
      </c>
      <c r="E40" s="76">
        <f>'Prijzenformulier prijzen'!G88</f>
        <v>0</v>
      </c>
      <c r="F40" s="77">
        <f t="shared" si="2"/>
        <v>0</v>
      </c>
      <c r="H40" s="91">
        <f>'Prijzenformulier lev. en restw.'!V60</f>
        <v>0</v>
      </c>
      <c r="I40" s="91">
        <f>'Prijzenformulier lev. en restw.'!B103</f>
        <v>0</v>
      </c>
      <c r="J40" s="91">
        <f>'Prijzenformulier lev. en restw.'!F103</f>
        <v>0</v>
      </c>
      <c r="K40" s="77">
        <f t="shared" si="3"/>
        <v>0</v>
      </c>
    </row>
    <row r="41" spans="1:11" x14ac:dyDescent="0.2">
      <c r="A41" s="5">
        <v>160</v>
      </c>
      <c r="B41" s="5">
        <v>80</v>
      </c>
      <c r="C41" s="75">
        <f>'Prijzenformulier prijzen'!G60</f>
        <v>0</v>
      </c>
      <c r="D41" s="76">
        <f>'Prijzenformulier prijzen'!G75</f>
        <v>0</v>
      </c>
      <c r="E41" s="76">
        <f>'Prijzenformulier prijzen'!G88</f>
        <v>0</v>
      </c>
      <c r="F41" s="77">
        <f t="shared" si="2"/>
        <v>0</v>
      </c>
      <c r="H41" s="91">
        <f>'Prijzenformulier lev. en restw.'!X60</f>
        <v>0</v>
      </c>
      <c r="I41" s="91">
        <f>'Prijzenformulier lev. en restw.'!B103</f>
        <v>0</v>
      </c>
      <c r="J41" s="91">
        <f>'Prijzenformulier lev. en restw.'!F103</f>
        <v>0</v>
      </c>
      <c r="K41" s="77">
        <f t="shared" si="3"/>
        <v>0</v>
      </c>
    </row>
    <row r="43" spans="1:11" ht="13.5" thickBot="1" x14ac:dyDescent="0.25"/>
    <row r="44" spans="1:11" ht="13.5" thickBot="1" x14ac:dyDescent="0.25">
      <c r="A44" s="97" t="s">
        <v>95</v>
      </c>
      <c r="B44" s="84"/>
      <c r="C44" s="84"/>
      <c r="D44" s="84"/>
      <c r="E44" s="84"/>
      <c r="F44" s="137">
        <f>SUM(F14:F25,F30:F41)</f>
        <v>0</v>
      </c>
      <c r="H44" s="97" t="s">
        <v>96</v>
      </c>
      <c r="I44" s="84"/>
      <c r="J44" s="84"/>
      <c r="K44" s="137">
        <f>SUM(K14:K25,K30:K41)</f>
        <v>0</v>
      </c>
    </row>
    <row r="47" spans="1:11" x14ac:dyDescent="0.2">
      <c r="A47" s="4" t="s">
        <v>102</v>
      </c>
    </row>
    <row r="49" spans="1:7" x14ac:dyDescent="0.2">
      <c r="A49" s="102"/>
      <c r="B49" s="103"/>
      <c r="C49" s="60" t="s">
        <v>74</v>
      </c>
      <c r="D49" s="60" t="s">
        <v>64</v>
      </c>
      <c r="E49" s="62" t="s">
        <v>65</v>
      </c>
      <c r="F49" s="62" t="s">
        <v>66</v>
      </c>
      <c r="G49" s="59"/>
    </row>
    <row r="50" spans="1:7" ht="25.5" x14ac:dyDescent="0.2">
      <c r="A50" s="57" t="s">
        <v>6</v>
      </c>
      <c r="B50" s="57" t="s">
        <v>7</v>
      </c>
      <c r="C50" s="57" t="s">
        <v>103</v>
      </c>
      <c r="D50" s="57" t="s">
        <v>103</v>
      </c>
      <c r="E50" s="57" t="s">
        <v>103</v>
      </c>
      <c r="F50" s="57" t="s">
        <v>103</v>
      </c>
      <c r="G50" s="58" t="s">
        <v>104</v>
      </c>
    </row>
    <row r="51" spans="1:7" x14ac:dyDescent="0.2">
      <c r="A51" s="5">
        <v>100</v>
      </c>
      <c r="B51" s="5">
        <v>60</v>
      </c>
      <c r="C51" s="104">
        <f>'Prijzenformulier lev. en restw.'!B44</f>
        <v>0</v>
      </c>
      <c r="D51" s="105">
        <f>'Prijzenformulier lev. en restw.'!B73</f>
        <v>0</v>
      </c>
      <c r="E51" s="106">
        <f>'Prijzenformulier lev. en restw.'!B102</f>
        <v>0</v>
      </c>
      <c r="F51" s="106">
        <f>'Prijzenformulier lev. en restw.'!F102</f>
        <v>0</v>
      </c>
      <c r="G51" s="101">
        <f>SUM(C51,D51,E51,F51)</f>
        <v>0</v>
      </c>
    </row>
    <row r="52" spans="1:7" x14ac:dyDescent="0.2">
      <c r="A52" s="5">
        <v>100</v>
      </c>
      <c r="B52" s="5">
        <v>70</v>
      </c>
      <c r="C52" s="104">
        <f>'Prijzenformulier lev. en restw.'!D44</f>
        <v>0</v>
      </c>
      <c r="D52" s="105">
        <f>'Prijzenformulier lev. en restw.'!D73</f>
        <v>0</v>
      </c>
      <c r="E52" s="106">
        <f>'Prijzenformulier lev. en restw.'!B102</f>
        <v>0</v>
      </c>
      <c r="F52" s="106">
        <f>'Prijzenformulier lev. en restw.'!F102</f>
        <v>0</v>
      </c>
      <c r="G52" s="101">
        <f t="shared" ref="G52:G62" si="4">SUM(C52,D52,E52,F52)</f>
        <v>0</v>
      </c>
    </row>
    <row r="53" spans="1:7" x14ac:dyDescent="0.2">
      <c r="A53" s="5">
        <v>100</v>
      </c>
      <c r="B53" s="5">
        <v>80</v>
      </c>
      <c r="C53" s="104">
        <f>'Prijzenformulier lev. en restw.'!F44</f>
        <v>0</v>
      </c>
      <c r="D53" s="105">
        <f>'Prijzenformulier lev. en restw.'!F73</f>
        <v>0</v>
      </c>
      <c r="E53" s="106">
        <f>'Prijzenformulier lev. en restw.'!B102</f>
        <v>0</v>
      </c>
      <c r="F53" s="106">
        <f>'Prijzenformulier lev. en restw.'!F102</f>
        <v>0</v>
      </c>
      <c r="G53" s="101">
        <f t="shared" si="4"/>
        <v>0</v>
      </c>
    </row>
    <row r="54" spans="1:7" x14ac:dyDescent="0.2">
      <c r="A54" s="5">
        <v>120</v>
      </c>
      <c r="B54" s="5">
        <v>60</v>
      </c>
      <c r="C54" s="104">
        <f>'Prijzenformulier lev. en restw.'!H44</f>
        <v>0</v>
      </c>
      <c r="D54" s="105">
        <f>'Prijzenformulier lev. en restw.'!H73</f>
        <v>0</v>
      </c>
      <c r="E54" s="106">
        <f>'Prijzenformulier lev. en restw.'!B102</f>
        <v>0</v>
      </c>
      <c r="F54" s="106">
        <f>'Prijzenformulier lev. en restw.'!F102</f>
        <v>0</v>
      </c>
      <c r="G54" s="101">
        <f t="shared" si="4"/>
        <v>0</v>
      </c>
    </row>
    <row r="55" spans="1:7" x14ac:dyDescent="0.2">
      <c r="A55" s="5">
        <v>120</v>
      </c>
      <c r="B55" s="5">
        <v>70</v>
      </c>
      <c r="C55" s="104">
        <f>'Prijzenformulier lev. en restw.'!J44</f>
        <v>0</v>
      </c>
      <c r="D55" s="105">
        <f>'Prijzenformulier lev. en restw.'!J73</f>
        <v>0</v>
      </c>
      <c r="E55" s="106">
        <f>'Prijzenformulier lev. en restw.'!B102</f>
        <v>0</v>
      </c>
      <c r="F55" s="106">
        <f>'Prijzenformulier lev. en restw.'!F102</f>
        <v>0</v>
      </c>
      <c r="G55" s="101">
        <f t="shared" si="4"/>
        <v>0</v>
      </c>
    </row>
    <row r="56" spans="1:7" x14ac:dyDescent="0.2">
      <c r="A56" s="5">
        <v>120</v>
      </c>
      <c r="B56" s="5">
        <v>80</v>
      </c>
      <c r="C56" s="104">
        <f>'Prijzenformulier lev. en restw.'!L44</f>
        <v>0</v>
      </c>
      <c r="D56" s="105">
        <f>'Prijzenformulier lev. en restw.'!L73</f>
        <v>0</v>
      </c>
      <c r="E56" s="106">
        <f>'Prijzenformulier lev. en restw.'!B102</f>
        <v>0</v>
      </c>
      <c r="F56" s="106">
        <f>'Prijzenformulier lev. en restw.'!F102</f>
        <v>0</v>
      </c>
      <c r="G56" s="101">
        <f t="shared" si="4"/>
        <v>0</v>
      </c>
    </row>
    <row r="57" spans="1:7" x14ac:dyDescent="0.2">
      <c r="A57" s="5">
        <v>140</v>
      </c>
      <c r="B57" s="5">
        <v>60</v>
      </c>
      <c r="C57" s="104">
        <f>'Prijzenformulier lev. en restw.'!N44</f>
        <v>0</v>
      </c>
      <c r="D57" s="105">
        <f>'Prijzenformulier lev. en restw.'!N73</f>
        <v>0</v>
      </c>
      <c r="E57" s="106">
        <f>'Prijzenformulier lev. en restw.'!B102</f>
        <v>0</v>
      </c>
      <c r="F57" s="106">
        <f>'Prijzenformulier lev. en restw.'!F102</f>
        <v>0</v>
      </c>
      <c r="G57" s="101">
        <f t="shared" si="4"/>
        <v>0</v>
      </c>
    </row>
    <row r="58" spans="1:7" x14ac:dyDescent="0.2">
      <c r="A58" s="5">
        <v>140</v>
      </c>
      <c r="B58" s="5">
        <v>70</v>
      </c>
      <c r="C58" s="104">
        <f>'Prijzenformulier lev. en restw.'!P44</f>
        <v>0</v>
      </c>
      <c r="D58" s="105">
        <f>'Prijzenformulier lev. en restw.'!P73</f>
        <v>0</v>
      </c>
      <c r="E58" s="106">
        <f>'Prijzenformulier lev. en restw.'!B102</f>
        <v>0</v>
      </c>
      <c r="F58" s="106">
        <f>'Prijzenformulier lev. en restw.'!F102</f>
        <v>0</v>
      </c>
      <c r="G58" s="101">
        <f t="shared" si="4"/>
        <v>0</v>
      </c>
    </row>
    <row r="59" spans="1:7" x14ac:dyDescent="0.2">
      <c r="A59" s="5">
        <v>140</v>
      </c>
      <c r="B59" s="5">
        <v>80</v>
      </c>
      <c r="C59" s="104">
        <f>'Prijzenformulier lev. en restw.'!R44</f>
        <v>0</v>
      </c>
      <c r="D59" s="105">
        <f>'Prijzenformulier lev. en restw.'!R73</f>
        <v>0</v>
      </c>
      <c r="E59" s="106">
        <f>'Prijzenformulier lev. en restw.'!B102</f>
        <v>0</v>
      </c>
      <c r="F59" s="106">
        <f>'Prijzenformulier lev. en restw.'!F102</f>
        <v>0</v>
      </c>
      <c r="G59" s="101">
        <f t="shared" si="4"/>
        <v>0</v>
      </c>
    </row>
    <row r="60" spans="1:7" x14ac:dyDescent="0.2">
      <c r="A60" s="5">
        <v>160</v>
      </c>
      <c r="B60" s="5">
        <v>60</v>
      </c>
      <c r="C60" s="104">
        <f>'Prijzenformulier lev. en restw.'!T44</f>
        <v>0</v>
      </c>
      <c r="D60" s="105">
        <f>'Prijzenformulier lev. en restw.'!T73</f>
        <v>0</v>
      </c>
      <c r="E60" s="106">
        <f>'Prijzenformulier lev. en restw.'!B102</f>
        <v>0</v>
      </c>
      <c r="F60" s="106">
        <f>'Prijzenformulier lev. en restw.'!F102</f>
        <v>0</v>
      </c>
      <c r="G60" s="101">
        <f t="shared" si="4"/>
        <v>0</v>
      </c>
    </row>
    <row r="61" spans="1:7" x14ac:dyDescent="0.2">
      <c r="A61" s="5">
        <v>160</v>
      </c>
      <c r="B61" s="5">
        <v>70</v>
      </c>
      <c r="C61" s="104">
        <f>'Prijzenformulier lev. en restw.'!V44</f>
        <v>0</v>
      </c>
      <c r="D61" s="105">
        <f>'Prijzenformulier lev. en restw.'!V73</f>
        <v>0</v>
      </c>
      <c r="E61" s="106">
        <f>'Prijzenformulier lev. en restw.'!B102</f>
        <v>0</v>
      </c>
      <c r="F61" s="106">
        <f>'Prijzenformulier lev. en restw.'!F102</f>
        <v>0</v>
      </c>
      <c r="G61" s="101">
        <f t="shared" si="4"/>
        <v>0</v>
      </c>
    </row>
    <row r="62" spans="1:7" x14ac:dyDescent="0.2">
      <c r="A62" s="5">
        <v>160</v>
      </c>
      <c r="B62" s="5">
        <v>80</v>
      </c>
      <c r="C62" s="104">
        <f>'Prijzenformulier lev. en restw.'!X44</f>
        <v>0</v>
      </c>
      <c r="D62" s="105">
        <f>'Prijzenformulier lev. en restw.'!X73</f>
        <v>0</v>
      </c>
      <c r="E62" s="106">
        <f>'Prijzenformulier lev. en restw.'!B102</f>
        <v>0</v>
      </c>
      <c r="F62" s="106">
        <f>'Prijzenformulier lev. en restw.'!F102</f>
        <v>0</v>
      </c>
      <c r="G62" s="101">
        <f t="shared" si="4"/>
        <v>0</v>
      </c>
    </row>
    <row r="63" spans="1:7" ht="13.5" thickBot="1" x14ac:dyDescent="0.25"/>
    <row r="64" spans="1:7" ht="13.5" thickBot="1" x14ac:dyDescent="0.25">
      <c r="A64" s="100" t="s">
        <v>105</v>
      </c>
      <c r="B64" s="84"/>
      <c r="C64" s="84"/>
      <c r="D64" s="84"/>
      <c r="E64" s="84"/>
      <c r="F64" s="85"/>
      <c r="G64" s="138">
        <f>SUM(G51:G62)</f>
        <v>0</v>
      </c>
    </row>
  </sheetData>
  <sheetProtection algorithmName="SHA-512" hashValue="inTFpvAB5/g/W43/5HlBZUP1QUI9cUK9amkd41eTT3glcP4hetoD3PgleyIuwW7uvZJcK5e65DyU5ZMcgF/EiQ==" saltValue="7dPszIMcNaq90xg4M5h94Q==" spinCount="100000" sheet="1"/>
  <conditionalFormatting sqref="F14">
    <cfRule type="cellIs" dxfId="8" priority="14" operator="greaterThan">
      <formula>750</formula>
    </cfRule>
  </conditionalFormatting>
  <conditionalFormatting sqref="F14:F25">
    <cfRule type="cellIs" dxfId="7" priority="13" operator="greaterThan">
      <formula>750</formula>
    </cfRule>
  </conditionalFormatting>
  <conditionalFormatting sqref="F30:F41">
    <cfRule type="cellIs" dxfId="6" priority="12" operator="greaterThan">
      <formula>750</formula>
    </cfRule>
  </conditionalFormatting>
  <conditionalFormatting sqref="K14:K25">
    <cfRule type="cellIs" dxfId="5" priority="11" operator="greaterThan">
      <formula>750</formula>
    </cfRule>
  </conditionalFormatting>
  <conditionalFormatting sqref="K14:K25">
    <cfRule type="cellIs" dxfId="4" priority="10" operator="greaterThan">
      <formula>750</formula>
    </cfRule>
  </conditionalFormatting>
  <conditionalFormatting sqref="K30:K41">
    <cfRule type="cellIs" dxfId="3" priority="9" operator="greaterThan">
      <formula>750</formula>
    </cfRule>
  </conditionalFormatting>
  <conditionalFormatting sqref="K30:K41">
    <cfRule type="cellIs" dxfId="2" priority="8" operator="greaterThan">
      <formula>750</formula>
    </cfRule>
  </conditionalFormatting>
  <conditionalFormatting sqref="G51:G62">
    <cfRule type="cellIs" dxfId="1" priority="7" operator="greaterThan">
      <formula>750</formula>
    </cfRule>
  </conditionalFormatting>
  <conditionalFormatting sqref="G51:G62">
    <cfRule type="cellIs" dxfId="0" priority="6" operator="greaterThan">
      <formula>750</formula>
    </cfRule>
  </conditionalFormatting>
  <pageMargins left="0.7" right="0.7" top="0.75" bottom="0.75" header="0.3" footer="0.3"/>
  <pageSetup paperSize="9" scale="54" fitToWidth="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Leeswijzer</vt:lpstr>
      <vt:lpstr>Prijzenformulier prijzen</vt:lpstr>
      <vt:lpstr>Prijzenformulier lev. en restw.</vt:lpstr>
      <vt:lpstr>Prijzenformulier G.5</vt:lpstr>
    </vt:vector>
  </TitlesOfParts>
  <Company>Gemeente Vlaardingen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Riel van, Mark</dc:creator>
  <cp:lastModifiedBy>Riel van, Mark</cp:lastModifiedBy>
  <cp:lastPrinted>2021-09-21T11:15:03Z</cp:lastPrinted>
  <dcterms:created xsi:type="dcterms:W3CDTF">2021-09-16T12:34:22Z</dcterms:created>
  <dcterms:modified xsi:type="dcterms:W3CDTF">2021-09-21T12:52:39Z</dcterms:modified>
</cp:coreProperties>
</file>