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BO_GB\Alg_GB\VERZEKERINGEN\aanbest brandverz 2021\"/>
    </mc:Choice>
  </mc:AlternateContent>
  <xr:revisionPtr revIDLastSave="0" documentId="13_ncr:1_{6A6C6767-B96A-400F-B5D7-E94F5FD63AF1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2021" sheetId="2" r:id="rId1"/>
  </sheets>
  <definedNames>
    <definedName name="_xlnm.Print_Area" localSheetId="0">'2021'!$A$1:$V$79</definedName>
    <definedName name="_xlnm.Print_Titles" localSheetId="0">'2021'!$1:$6</definedName>
    <definedName name="afrdoor">#REF!</definedName>
    <definedName name="afrind">#REF!</definedName>
    <definedName name="cad">'2021'!#REF!</definedName>
    <definedName name="df">'2021'!#REF!</definedName>
    <definedName name="Eurokoers">#REF!</definedName>
    <definedName name="ign">#REF!</definedName>
    <definedName name="igo">#REF!</definedName>
    <definedName name="iin">#REF!</definedName>
    <definedName name="iio">#REF!</definedName>
    <definedName name="index">'2021'!#REF!</definedName>
    <definedName name="perc">#REF!</definedName>
    <definedName name="premie2005">#REF!</definedName>
    <definedName name="premie2008">#REF!</definedName>
    <definedName name="premieAVD">#REF!</definedName>
    <definedName name="premieGMB">#REF!</definedName>
    <definedName name="premieoud">#REF!</definedName>
    <definedName name="premieOW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3" i="2" l="1"/>
  <c r="O72" i="2"/>
  <c r="K77" i="2"/>
  <c r="J77" i="2"/>
  <c r="I77" i="2"/>
  <c r="N50" i="2"/>
  <c r="M50" i="2"/>
  <c r="O50" i="2" s="1"/>
  <c r="K50" i="2"/>
  <c r="N49" i="2"/>
  <c r="M49" i="2"/>
  <c r="O49" i="2" s="1"/>
  <c r="K49" i="2"/>
  <c r="N48" i="2"/>
  <c r="M48" i="2"/>
  <c r="O48" i="2" s="1"/>
  <c r="K48" i="2"/>
  <c r="K58" i="2" s="1"/>
  <c r="J58" i="2"/>
  <c r="I58" i="2"/>
  <c r="O56" i="2"/>
  <c r="K71" i="2"/>
  <c r="J70" i="2"/>
  <c r="K70" i="2" s="1"/>
  <c r="J69" i="2"/>
  <c r="K69" i="2" s="1"/>
  <c r="O68" i="2"/>
  <c r="K68" i="2"/>
  <c r="K67" i="2"/>
  <c r="J67" i="2"/>
  <c r="J66" i="2"/>
  <c r="J65" i="2"/>
  <c r="J64" i="2"/>
  <c r="K64" i="2" s="1"/>
  <c r="K63" i="2"/>
  <c r="J63" i="2"/>
  <c r="J62" i="2"/>
  <c r="I62" i="2"/>
  <c r="I75" i="2" s="1"/>
  <c r="K56" i="2"/>
  <c r="N55" i="2"/>
  <c r="M55" i="2"/>
  <c r="K55" i="2"/>
  <c r="N54" i="2"/>
  <c r="M54" i="2"/>
  <c r="K54" i="2"/>
  <c r="N53" i="2"/>
  <c r="M53" i="2"/>
  <c r="K53" i="2"/>
  <c r="N52" i="2"/>
  <c r="M52" i="2"/>
  <c r="K52" i="2"/>
  <c r="N47" i="2"/>
  <c r="I47" i="2"/>
  <c r="M47" i="2" s="1"/>
  <c r="N46" i="2"/>
  <c r="M46" i="2"/>
  <c r="K46" i="2"/>
  <c r="N45" i="2"/>
  <c r="M45" i="2"/>
  <c r="K45" i="2"/>
  <c r="N44" i="2"/>
  <c r="M44" i="2"/>
  <c r="O44" i="2" s="1"/>
  <c r="K44" i="2"/>
  <c r="N43" i="2"/>
  <c r="M43" i="2"/>
  <c r="K43" i="2"/>
  <c r="N42" i="2"/>
  <c r="M42" i="2"/>
  <c r="K42" i="2"/>
  <c r="N41" i="2"/>
  <c r="M41" i="2"/>
  <c r="K41" i="2"/>
  <c r="N40" i="2"/>
  <c r="M40" i="2"/>
  <c r="O40" i="2" s="1"/>
  <c r="K40" i="2"/>
  <c r="N39" i="2"/>
  <c r="M39" i="2"/>
  <c r="K39" i="2"/>
  <c r="N38" i="2"/>
  <c r="M38" i="2"/>
  <c r="K38" i="2"/>
  <c r="N37" i="2"/>
  <c r="M37" i="2"/>
  <c r="K37" i="2"/>
  <c r="N36" i="2"/>
  <c r="K36" i="2"/>
  <c r="I36" i="2"/>
  <c r="M36" i="2" s="1"/>
  <c r="O36" i="2" s="1"/>
  <c r="N35" i="2"/>
  <c r="M35" i="2"/>
  <c r="K35" i="2"/>
  <c r="N34" i="2"/>
  <c r="O34" i="2" s="1"/>
  <c r="M34" i="2"/>
  <c r="K34" i="2"/>
  <c r="N33" i="2"/>
  <c r="N58" i="2" s="1"/>
  <c r="M33" i="2"/>
  <c r="K33" i="2"/>
  <c r="N32" i="2"/>
  <c r="M32" i="2"/>
  <c r="K32" i="2"/>
  <c r="N31" i="2"/>
  <c r="M31" i="2"/>
  <c r="O31" i="2" s="1"/>
  <c r="K31" i="2"/>
  <c r="N30" i="2"/>
  <c r="M30" i="2"/>
  <c r="K30" i="2"/>
  <c r="N29" i="2"/>
  <c r="M29" i="2"/>
  <c r="K29" i="2"/>
  <c r="N28" i="2"/>
  <c r="M28" i="2"/>
  <c r="K28" i="2"/>
  <c r="N27" i="2"/>
  <c r="M27" i="2"/>
  <c r="O27" i="2" s="1"/>
  <c r="K27" i="2"/>
  <c r="N26" i="2"/>
  <c r="M26" i="2"/>
  <c r="K26" i="2"/>
  <c r="N25" i="2"/>
  <c r="M25" i="2"/>
  <c r="K25" i="2"/>
  <c r="N24" i="2"/>
  <c r="M24" i="2"/>
  <c r="K24" i="2"/>
  <c r="N23" i="2"/>
  <c r="M23" i="2"/>
  <c r="O23" i="2" s="1"/>
  <c r="K23" i="2"/>
  <c r="N22" i="2"/>
  <c r="M22" i="2"/>
  <c r="K22" i="2"/>
  <c r="N21" i="2"/>
  <c r="M21" i="2"/>
  <c r="K21" i="2"/>
  <c r="N20" i="2"/>
  <c r="M20" i="2"/>
  <c r="K20" i="2"/>
  <c r="N19" i="2"/>
  <c r="M19" i="2"/>
  <c r="O19" i="2" s="1"/>
  <c r="K19" i="2"/>
  <c r="N18" i="2"/>
  <c r="M18" i="2"/>
  <c r="K18" i="2"/>
  <c r="N17" i="2"/>
  <c r="M17" i="2"/>
  <c r="K17" i="2"/>
  <c r="N16" i="2"/>
  <c r="M16" i="2"/>
  <c r="K16" i="2"/>
  <c r="N15" i="2"/>
  <c r="M15" i="2"/>
  <c r="K15" i="2"/>
  <c r="N14" i="2"/>
  <c r="M14" i="2"/>
  <c r="K14" i="2"/>
  <c r="N13" i="2"/>
  <c r="M13" i="2"/>
  <c r="K13" i="2"/>
  <c r="N12" i="2"/>
  <c r="M12" i="2"/>
  <c r="K12" i="2"/>
  <c r="N11" i="2"/>
  <c r="M11" i="2"/>
  <c r="K11" i="2"/>
  <c r="N10" i="2"/>
  <c r="M10" i="2"/>
  <c r="K10" i="2"/>
  <c r="N9" i="2"/>
  <c r="M9" i="2"/>
  <c r="K9" i="2"/>
  <c r="O8" i="2"/>
  <c r="K8" i="2"/>
  <c r="M58" i="2" l="1"/>
  <c r="O47" i="2"/>
  <c r="O54" i="2"/>
  <c r="O33" i="2"/>
  <c r="O17" i="2"/>
  <c r="O53" i="2"/>
  <c r="O63" i="2"/>
  <c r="O37" i="2"/>
  <c r="O41" i="2"/>
  <c r="O45" i="2"/>
  <c r="K62" i="2"/>
  <c r="K65" i="2"/>
  <c r="K66" i="2"/>
  <c r="O21" i="2"/>
  <c r="O25" i="2"/>
  <c r="O29" i="2"/>
  <c r="O35" i="2"/>
  <c r="O39" i="2"/>
  <c r="O43" i="2"/>
  <c r="K47" i="2"/>
  <c r="O52" i="2"/>
  <c r="M75" i="2"/>
  <c r="M77" i="2" s="1"/>
  <c r="O65" i="2"/>
  <c r="O38" i="2"/>
  <c r="O42" i="2"/>
  <c r="O46" i="2"/>
  <c r="O55" i="2"/>
  <c r="J75" i="2"/>
  <c r="O10" i="2"/>
  <c r="O14" i="2"/>
  <c r="O22" i="2"/>
  <c r="O26" i="2"/>
  <c r="O30" i="2"/>
  <c r="O12" i="2"/>
  <c r="O16" i="2"/>
  <c r="O20" i="2"/>
  <c r="O24" i="2"/>
  <c r="O28" i="2"/>
  <c r="O32" i="2"/>
  <c r="O13" i="2"/>
  <c r="O18" i="2"/>
  <c r="O11" i="2"/>
  <c r="O15" i="2"/>
  <c r="O62" i="2"/>
  <c r="O66" i="2"/>
  <c r="O67" i="2"/>
  <c r="O64" i="2"/>
  <c r="O69" i="2"/>
  <c r="O9" i="2"/>
  <c r="O58" i="2" l="1"/>
  <c r="K75" i="2"/>
  <c r="O75" i="2"/>
  <c r="O77" i="2" s="1"/>
  <c r="N75" i="2"/>
  <c r="N77" i="2" s="1"/>
</calcChain>
</file>

<file path=xl/sharedStrings.xml><?xml version="1.0" encoding="utf-8"?>
<sst xmlns="http://schemas.openxmlformats.org/spreadsheetml/2006/main" count="633" uniqueCount="197">
  <si>
    <t>Omschrijving:</t>
  </si>
  <si>
    <t xml:space="preserve">Gemeentelijk Bezit: </t>
  </si>
  <si>
    <t>Bouwaard</t>
  </si>
  <si>
    <t>Plaats</t>
  </si>
  <si>
    <t>Adres</t>
  </si>
  <si>
    <t>Steen/hard</t>
  </si>
  <si>
    <t xml:space="preserve">Primair en Voortgezet Onderwijs: </t>
  </si>
  <si>
    <t>Milieustraat</t>
  </si>
  <si>
    <t>Postcode</t>
  </si>
  <si>
    <t>Inbraakmeld- installatie met doormelding ja/nee</t>
  </si>
  <si>
    <t>Brandmeld- installatie met doormelding ja/nee</t>
  </si>
  <si>
    <t>Sprinkler- installatie met doormelding ja/nee</t>
  </si>
  <si>
    <t>Leegstaand      ja/nee</t>
  </si>
  <si>
    <t>Indien leegstaand:                 vorm van toezicht aanwezig (bijv. Anti-kraak)                 ja/nee</t>
  </si>
  <si>
    <t>Zonnepanelen</t>
  </si>
  <si>
    <t>Risico Informatie:</t>
  </si>
  <si>
    <t>ja</t>
  </si>
  <si>
    <t>Loovebaan 29</t>
  </si>
  <si>
    <t>Molenstr 12</t>
  </si>
  <si>
    <t>Postel 18</t>
  </si>
  <si>
    <t>Lyestr 20</t>
  </si>
  <si>
    <t>Noorderln 44</t>
  </si>
  <si>
    <t>W Alexanderln 3</t>
  </si>
  <si>
    <t>Witvrouwenbergweg 18</t>
  </si>
  <si>
    <t>Schutterstr 21</t>
  </si>
  <si>
    <t>Groeneweg 3</t>
  </si>
  <si>
    <t>Martynenstr 14</t>
  </si>
  <si>
    <t>Kampstr 34</t>
  </si>
  <si>
    <t>Bennenbroekstr  65</t>
  </si>
  <si>
    <t xml:space="preserve">Potackerweg 21 </t>
  </si>
  <si>
    <t>Schutterstr 19</t>
  </si>
  <si>
    <t xml:space="preserve">Potackerweg 23 </t>
  </si>
  <si>
    <t>Molenstr 10</t>
  </si>
  <si>
    <t>Molenstr 14</t>
  </si>
  <si>
    <t>Keelvenweg ONG</t>
  </si>
  <si>
    <t>Graathof 9</t>
  </si>
  <si>
    <t>Ter hofstadln 75-77</t>
  </si>
  <si>
    <t>Landbouwstr 5</t>
  </si>
  <si>
    <t>Offermansstr 10</t>
  </si>
  <si>
    <t>Einderpein 1</t>
  </si>
  <si>
    <t>Witvrouwenbergwg 20</t>
  </si>
  <si>
    <t>Ln ten Roode 32</t>
  </si>
  <si>
    <t>Offermansstr 9A</t>
  </si>
  <si>
    <t>Acaciaweg 24</t>
  </si>
  <si>
    <t>Holberg 2</t>
  </si>
  <si>
    <t>Einhoutsestr 8</t>
  </si>
  <si>
    <t>Floreffestr 59</t>
  </si>
  <si>
    <t>Boerenkamplaan 175</t>
  </si>
  <si>
    <t>Wilhelminapln 1</t>
  </si>
  <si>
    <t>Loovebaan 31</t>
  </si>
  <si>
    <t>Laan ten Roode 71</t>
  </si>
  <si>
    <t>W. Alexanderlaan 5a</t>
  </si>
  <si>
    <t>Singel 1</t>
  </si>
  <si>
    <t>Postelpark</t>
  </si>
  <si>
    <t>Someren</t>
  </si>
  <si>
    <t xml:space="preserve">Lierop </t>
  </si>
  <si>
    <t>Someren-Eind</t>
  </si>
  <si>
    <t>5712 JV</t>
  </si>
  <si>
    <t>5711 EW</t>
  </si>
  <si>
    <t>5711 ET</t>
  </si>
  <si>
    <t>5715 AX</t>
  </si>
  <si>
    <t>5711 VR</t>
  </si>
  <si>
    <t>5712 CA</t>
  </si>
  <si>
    <t>5711 CN</t>
  </si>
  <si>
    <t>5715 BH</t>
  </si>
  <si>
    <t>5712 RK</t>
  </si>
  <si>
    <t>5711 AV</t>
  </si>
  <si>
    <t>5712 CN</t>
  </si>
  <si>
    <t>5712 BL</t>
  </si>
  <si>
    <t>5712 AV</t>
  </si>
  <si>
    <t>5712 GC</t>
  </si>
  <si>
    <t>5711 VV</t>
  </si>
  <si>
    <t>5712 SM</t>
  </si>
  <si>
    <t>5715 AN</t>
  </si>
  <si>
    <t>5712 EM</t>
  </si>
  <si>
    <t>5711 GC</t>
  </si>
  <si>
    <t>5715 AM</t>
  </si>
  <si>
    <t>5711 CM</t>
  </si>
  <si>
    <t>5711 DE</t>
  </si>
  <si>
    <t>5711 RH</t>
  </si>
  <si>
    <t>5711 AB</t>
  </si>
  <si>
    <t>5712 AD</t>
  </si>
  <si>
    <t>5711 EK</t>
  </si>
  <si>
    <t>5711 GB</t>
  </si>
  <si>
    <t>5712 HL</t>
  </si>
  <si>
    <t>Steen/Hard</t>
  </si>
  <si>
    <t>Hout/Hard</t>
  </si>
  <si>
    <t>Brandweerkazerne</t>
  </si>
  <si>
    <t>Bibliotheek</t>
  </si>
  <si>
    <t>Gymnastieklokaal</t>
  </si>
  <si>
    <t>Microsporthal</t>
  </si>
  <si>
    <t>Zwembad Diepsteeckel (incl. zonnecollectoren)</t>
  </si>
  <si>
    <t>Tennisvereniging Lierop</t>
  </si>
  <si>
    <t>Tennisvereniging de Beemd</t>
  </si>
  <si>
    <t>Tennisvereniging Packador</t>
  </si>
  <si>
    <t>Tennis 't Kampke</t>
  </si>
  <si>
    <t>Voetbal SSE</t>
  </si>
  <si>
    <t>Voetbal SVSH + korfbal SVSH</t>
  </si>
  <si>
    <t>Voetbalclub Lierop</t>
  </si>
  <si>
    <t>Jasper Sport</t>
  </si>
  <si>
    <t>Kantoor</t>
  </si>
  <si>
    <t>Bosloods/Houten aanbouw</t>
  </si>
  <si>
    <t>Gemeenschapshuis De Bunt</t>
  </si>
  <si>
    <t>Gemeenschapshuis De Weijers</t>
  </si>
  <si>
    <t>Gemeenschapshuis De Smelen</t>
  </si>
  <si>
    <t>Gemeenschapshuis De Vurherd</t>
  </si>
  <si>
    <t>MFA De Einder, nieuwbouw</t>
  </si>
  <si>
    <t>Jongerencentrum</t>
  </si>
  <si>
    <t>Peuterspeelzaal</t>
  </si>
  <si>
    <t>Multifunctioneel  (deels gesloopt in 2015)</t>
  </si>
  <si>
    <t>Woonhuis</t>
  </si>
  <si>
    <t>verhuur aan statushouders (gezin)</t>
  </si>
  <si>
    <t>Loods gemeentewerf</t>
  </si>
  <si>
    <t>zoutopslag</t>
  </si>
  <si>
    <t>multicultureel centrum genaamd De Ruchte</t>
  </si>
  <si>
    <t>activiteitencentrum de Viersprong</t>
  </si>
  <si>
    <t>Torentje Postelpark</t>
  </si>
  <si>
    <t>Dommel 20</t>
  </si>
  <si>
    <t xml:space="preserve">Laan ten Roode 34 </t>
  </si>
  <si>
    <t>Van Gijselstraat 24</t>
  </si>
  <si>
    <t>W. Alexanderlaan 3</t>
  </si>
  <si>
    <t>Kerkendijk 81</t>
  </si>
  <si>
    <t>Offermansstraat 9</t>
  </si>
  <si>
    <t>Avennelaan 17</t>
  </si>
  <si>
    <t xml:space="preserve">Kanaalstraat 38 </t>
  </si>
  <si>
    <t>Kanaalstraat 12-14</t>
  </si>
  <si>
    <t>5711 KT</t>
  </si>
  <si>
    <t>5712 HE</t>
  </si>
  <si>
    <t>5712 ET</t>
  </si>
  <si>
    <t>5711 BB</t>
  </si>
  <si>
    <t>5711 EH</t>
  </si>
  <si>
    <t>Lierop</t>
  </si>
  <si>
    <t>Basisschool Ranonkel</t>
  </si>
  <si>
    <t>Basisschool Maria</t>
  </si>
  <si>
    <t>Basisschool LeerRijk</t>
  </si>
  <si>
    <t xml:space="preserve">Basisschool De Vonder  </t>
  </si>
  <si>
    <t>Basisschool St. Jozef</t>
  </si>
  <si>
    <t>De Diamant</t>
  </si>
  <si>
    <t>Basisschool Brigantijn</t>
  </si>
  <si>
    <t>Varendonckcollege incl. VMBO</t>
  </si>
  <si>
    <t>Dierenverblijf</t>
  </si>
  <si>
    <t>Specificatie brandverzekering van de gemeente Someren</t>
  </si>
  <si>
    <t>Polisnummer: B0100128640</t>
  </si>
  <si>
    <t>Taxatie gebouwen</t>
  </si>
  <si>
    <t>Taxatie inventaris</t>
  </si>
  <si>
    <t>Raadhuis incl PV installatie</t>
  </si>
  <si>
    <t xml:space="preserve"> Watelaat 35</t>
  </si>
  <si>
    <t>5712 KA</t>
  </si>
  <si>
    <t>Modelwoning Circuliar Bouwen Groote Hoeven</t>
  </si>
  <si>
    <t>Dorpsweg 3</t>
  </si>
  <si>
    <t>5711 TS</t>
  </si>
  <si>
    <t>Stand per: 1 januari 2021</t>
  </si>
  <si>
    <t>Donksedreef 1</t>
  </si>
  <si>
    <t xml:space="preserve"> De Donckelaar (jeugdcommité)</t>
  </si>
  <si>
    <t xml:space="preserve">5711RM </t>
  </si>
  <si>
    <t>Kraaiendijk 2a</t>
  </si>
  <si>
    <t>5712 PS</t>
  </si>
  <si>
    <t xml:space="preserve">Sporthal "De Postel", inclusief PV installaties </t>
  </si>
  <si>
    <t>Voetbal SVS kleedgebouw</t>
  </si>
  <si>
    <t>Voetbal SVS tribune</t>
  </si>
  <si>
    <t>woning voor tijdelijke huisvesting</t>
  </si>
  <si>
    <t>2018</t>
  </si>
  <si>
    <t>ja (kantine)</t>
  </si>
  <si>
    <t>2014</t>
  </si>
  <si>
    <t>ja (eigendom huurder)</t>
  </si>
  <si>
    <t>ja (toezicht buren)</t>
  </si>
  <si>
    <t>Schuilhut 't Keelven</t>
  </si>
  <si>
    <t>Hout</t>
  </si>
  <si>
    <t>51,371752 / 5,659228</t>
  </si>
  <si>
    <t>nee</t>
  </si>
  <si>
    <t>gepland  2021/22</t>
  </si>
  <si>
    <t>2021</t>
  </si>
  <si>
    <t>Basisschool 't Rendal *1</t>
  </si>
  <si>
    <t xml:space="preserve">Opmerkingen: </t>
  </si>
  <si>
    <t>*1) Voor basisschool 't Rendal is een vervangende nieuwbouw in voorbereiding</t>
  </si>
  <si>
    <t>Verzekerde bedragen 2020</t>
  </si>
  <si>
    <t>Gebouwen per  31-12-2020</t>
  </si>
  <si>
    <t>Inventaris per           31-12-2020</t>
  </si>
  <si>
    <t>Totaal per 31-12-2020</t>
  </si>
  <si>
    <t>Verzekerde bedragen 2021</t>
  </si>
  <si>
    <t>Gebouwen per  1-1-2021 geindexeerd</t>
  </si>
  <si>
    <t>Inventaris per    1-1-2021 geindexeerd</t>
  </si>
  <si>
    <t>Totaal per 1-1-2021 geindexeerd</t>
  </si>
  <si>
    <t>Totaal Gemeentelijk Bezit:</t>
  </si>
  <si>
    <t>Totaal Onderwijs</t>
  </si>
  <si>
    <t>Eindtotaal:</t>
  </si>
  <si>
    <t>Schoolgebou-wen per                        1-7-2021 getaxeerd</t>
  </si>
  <si>
    <t>Inventaris per                        1-7-2021 getaxeerd</t>
  </si>
  <si>
    <t>Totaal per                        1-7-2021 getaxeerd</t>
  </si>
  <si>
    <t>noodstroomaggregaat</t>
  </si>
  <si>
    <t>verdeler in laagspanningsruimte van het trafogebouwtje</t>
  </si>
  <si>
    <t>prefab berging (staal met houten delen)</t>
  </si>
  <si>
    <t>nvt</t>
  </si>
  <si>
    <t>Kanaalstraat 12</t>
  </si>
  <si>
    <t xml:space="preserve">Kanaalstraat 14 </t>
  </si>
  <si>
    <t xml:space="preserve">Varendonck College VMBO (oudbouw) </t>
  </si>
  <si>
    <t>Varendonck College VMBO (nieuwbouw)  incl. Dierenverblijf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</si>
</sst>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.00_-;\-* #,##0.00_-;_-* &quot;-&quot;??_-;_-@_-"/>
  </numFmts>
  <fonts count="28">
    <font>
      <sz val="10"/>
      <name val="Times New Roman"/>
    </font>
    <font>
      <sz val="10"/>
      <name val="Times New Roman"/>
      <family val="1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0"/>
      <color indexed="8"/>
      <name val="Univers (W1)"/>
      <family val="2"/>
    </font>
    <font>
      <sz val="8"/>
      <color indexed="8"/>
      <name val="Univers (W1)"/>
    </font>
    <font>
      <sz val="10"/>
      <color indexed="8"/>
      <name val="Univers (W1)"/>
      <family val="2"/>
    </font>
    <font>
      <b/>
      <i/>
      <sz val="8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Arial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0"/>
      <color indexed="8"/>
      <name val="Times New Roman"/>
      <family val="1"/>
    </font>
    <font>
      <b/>
      <sz val="8"/>
      <color indexed="8"/>
      <name val="Univers (W1)"/>
    </font>
    <font>
      <sz val="8"/>
      <color indexed="8"/>
      <name val="Times New Roman"/>
      <family val="1"/>
    </font>
    <font>
      <sz val="8"/>
      <color indexed="8"/>
      <name val="Univers"/>
      <family val="2"/>
    </font>
    <font>
      <sz val="8"/>
      <color rgb="FFFF0000"/>
      <name val="Univers (W1)"/>
    </font>
    <font>
      <sz val="8"/>
      <color rgb="FFFF0000"/>
      <name val="Univers (W1)"/>
      <family val="2"/>
    </font>
    <font>
      <sz val="8"/>
      <color rgb="FFFF0000"/>
      <name val="Calibri"/>
      <family val="2"/>
    </font>
    <font>
      <sz val="10"/>
      <color indexed="8"/>
      <name val="Univers"/>
      <family val="2"/>
    </font>
    <font>
      <b/>
      <i/>
      <sz val="12"/>
      <color indexed="10"/>
      <name val="Arial"/>
      <family val="2"/>
    </font>
    <font>
      <b/>
      <i/>
      <sz val="12"/>
      <color indexed="8"/>
      <name val="Univers (W1)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Univers (W1)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9F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8">
    <xf numFmtId="0" fontId="0" fillId="0" borderId="0" xfId="0"/>
    <xf numFmtId="164" fontId="5" fillId="0" borderId="0" xfId="1" applyFont="1" applyAlignment="1">
      <alignment vertical="top"/>
    </xf>
    <xf numFmtId="164" fontId="2" fillId="0" borderId="1" xfId="1" applyFont="1" applyBorder="1" applyAlignment="1">
      <alignment vertical="top" wrapText="1"/>
    </xf>
    <xf numFmtId="164" fontId="10" fillId="2" borderId="6" xfId="1" applyFont="1" applyFill="1" applyBorder="1" applyAlignment="1">
      <alignment vertical="top"/>
    </xf>
    <xf numFmtId="164" fontId="5" fillId="0" borderId="0" xfId="1" applyFont="1" applyFill="1" applyAlignment="1">
      <alignment vertical="top"/>
    </xf>
    <xf numFmtId="164" fontId="5" fillId="0" borderId="0" xfId="1" applyFont="1" applyAlignment="1">
      <alignment horizontal="left" vertical="top"/>
    </xf>
    <xf numFmtId="164" fontId="5" fillId="0" borderId="0" xfId="1" applyFont="1" applyAlignment="1">
      <alignment vertical="top" wrapText="1"/>
    </xf>
    <xf numFmtId="164" fontId="11" fillId="0" borderId="0" xfId="1" applyFont="1" applyAlignment="1">
      <alignment vertical="top"/>
    </xf>
    <xf numFmtId="164" fontId="2" fillId="0" borderId="2" xfId="1" applyFont="1" applyBorder="1" applyAlignment="1">
      <alignment horizontal="left" vertical="top"/>
    </xf>
    <xf numFmtId="164" fontId="6" fillId="0" borderId="2" xfId="1" applyFont="1" applyBorder="1" applyAlignment="1" applyProtection="1">
      <alignment horizontal="left" vertical="top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2" fillId="2" borderId="6" xfId="1" applyFont="1" applyFill="1" applyBorder="1" applyAlignment="1" applyProtection="1">
      <alignment vertical="top"/>
      <protection locked="0"/>
    </xf>
    <xf numFmtId="164" fontId="10" fillId="0" borderId="2" xfId="1" quotePrefix="1" applyFont="1" applyBorder="1" applyAlignment="1" applyProtection="1">
      <alignment horizontal="left" vertical="top"/>
      <protection locked="0"/>
    </xf>
    <xf numFmtId="164" fontId="2" fillId="0" borderId="1" xfId="1" applyFont="1" applyBorder="1" applyAlignment="1" applyProtection="1">
      <alignment vertical="top" wrapText="1"/>
      <protection locked="0"/>
    </xf>
    <xf numFmtId="164" fontId="2" fillId="0" borderId="2" xfId="1" quotePrefix="1" applyFont="1" applyBorder="1" applyAlignment="1" applyProtection="1">
      <alignment horizontal="left" vertical="top"/>
      <protection locked="0"/>
    </xf>
    <xf numFmtId="164" fontId="7" fillId="0" borderId="1" xfId="1" quotePrefix="1" applyFont="1" applyBorder="1" applyAlignment="1" applyProtection="1">
      <alignment horizontal="left" vertical="top" wrapText="1"/>
      <protection locked="0"/>
    </xf>
    <xf numFmtId="164" fontId="7" fillId="0" borderId="1" xfId="1" applyFont="1" applyBorder="1" applyAlignment="1" applyProtection="1">
      <alignment horizontal="left" vertical="top" wrapText="1"/>
      <protection locked="0"/>
    </xf>
    <xf numFmtId="164" fontId="7" fillId="0" borderId="2" xfId="1" quotePrefix="1" applyFont="1" applyBorder="1" applyAlignment="1" applyProtection="1">
      <alignment horizontal="left" vertical="top"/>
      <protection locked="0"/>
    </xf>
    <xf numFmtId="164" fontId="7" fillId="2" borderId="6" xfId="1" applyFont="1" applyFill="1" applyBorder="1" applyAlignment="1" applyProtection="1">
      <alignment vertical="top"/>
      <protection locked="0"/>
    </xf>
    <xf numFmtId="49" fontId="5" fillId="0" borderId="0" xfId="1" applyNumberFormat="1" applyFont="1" applyAlignment="1">
      <alignment horizontal="center" vertical="top" wrapText="1"/>
    </xf>
    <xf numFmtId="164" fontId="7" fillId="0" borderId="2" xfId="1" applyFont="1" applyBorder="1" applyAlignment="1" applyProtection="1">
      <alignment horizontal="left" vertical="top"/>
      <protection locked="0"/>
    </xf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0" fillId="4" borderId="0" xfId="0" applyFill="1" applyBorder="1"/>
    <xf numFmtId="0" fontId="12" fillId="4" borderId="8" xfId="0" applyFont="1" applyFill="1" applyBorder="1"/>
    <xf numFmtId="0" fontId="12" fillId="4" borderId="8" xfId="0" applyFont="1" applyFill="1" applyBorder="1" applyAlignment="1">
      <alignment horizontal="center"/>
    </xf>
    <xf numFmtId="0" fontId="0" fillId="4" borderId="8" xfId="0" applyFill="1" applyBorder="1"/>
    <xf numFmtId="49" fontId="3" fillId="4" borderId="5" xfId="1" quotePrefix="1" applyNumberFormat="1" applyFont="1" applyFill="1" applyBorder="1" applyAlignment="1">
      <alignment horizontal="center" vertical="top" wrapText="1"/>
    </xf>
    <xf numFmtId="164" fontId="4" fillId="4" borderId="5" xfId="1" applyFont="1" applyFill="1" applyBorder="1" applyAlignment="1">
      <alignment vertical="top"/>
    </xf>
    <xf numFmtId="49" fontId="6" fillId="4" borderId="0" xfId="1" quotePrefix="1" applyNumberFormat="1" applyFont="1" applyFill="1" applyBorder="1" applyAlignment="1">
      <alignment horizontal="center" vertical="top"/>
    </xf>
    <xf numFmtId="164" fontId="8" fillId="4" borderId="0" xfId="1" applyFont="1" applyFill="1" applyBorder="1" applyAlignment="1">
      <alignment vertical="top"/>
    </xf>
    <xf numFmtId="49" fontId="2" fillId="0" borderId="7" xfId="1" applyNumberFormat="1" applyFont="1" applyBorder="1" applyAlignment="1" applyProtection="1">
      <alignment horizontal="center" vertical="top" wrapText="1"/>
      <protection locked="0"/>
    </xf>
    <xf numFmtId="49" fontId="7" fillId="0" borderId="7" xfId="1" quotePrefix="1" applyNumberFormat="1" applyFont="1" applyBorder="1" applyAlignment="1" applyProtection="1">
      <alignment horizontal="center" vertical="top" wrapText="1"/>
      <protection locked="0"/>
    </xf>
    <xf numFmtId="0" fontId="7" fillId="0" borderId="7" xfId="1" quotePrefix="1" applyNumberFormat="1" applyFont="1" applyBorder="1" applyAlignment="1" applyProtection="1">
      <alignment horizontal="center" vertical="top" wrapText="1"/>
      <protection locked="0"/>
    </xf>
    <xf numFmtId="49" fontId="7" fillId="0" borderId="7" xfId="1" applyNumberFormat="1" applyFont="1" applyBorder="1" applyAlignment="1" applyProtection="1">
      <alignment horizontal="center" vertical="top" wrapText="1"/>
      <protection locked="0"/>
    </xf>
    <xf numFmtId="49" fontId="2" fillId="0" borderId="7" xfId="1" applyNumberFormat="1" applyFont="1" applyBorder="1" applyAlignment="1">
      <alignment horizontal="center" vertical="top" wrapText="1"/>
    </xf>
    <xf numFmtId="164" fontId="6" fillId="0" borderId="7" xfId="1" applyFont="1" applyBorder="1" applyAlignment="1" applyProtection="1">
      <alignment horizontal="left" vertical="top"/>
      <protection locked="0"/>
    </xf>
    <xf numFmtId="164" fontId="10" fillId="0" borderId="7" xfId="1" quotePrefix="1" applyFont="1" applyBorder="1" applyAlignment="1" applyProtection="1">
      <alignment horizontal="left" vertical="top"/>
      <protection locked="0"/>
    </xf>
    <xf numFmtId="164" fontId="2" fillId="0" borderId="7" xfId="1" quotePrefix="1" applyFont="1" applyBorder="1" applyAlignment="1" applyProtection="1">
      <alignment horizontal="left" vertical="top"/>
      <protection locked="0"/>
    </xf>
    <xf numFmtId="164" fontId="7" fillId="0" borderId="7" xfId="1" quotePrefix="1" applyFont="1" applyBorder="1" applyAlignment="1" applyProtection="1">
      <alignment horizontal="left" vertical="top"/>
      <protection locked="0"/>
    </xf>
    <xf numFmtId="164" fontId="7" fillId="0" borderId="7" xfId="1" applyFont="1" applyBorder="1" applyAlignment="1" applyProtection="1">
      <alignment horizontal="left" vertical="top"/>
      <protection locked="0"/>
    </xf>
    <xf numFmtId="164" fontId="2" fillId="0" borderId="7" xfId="1" applyFont="1" applyBorder="1" applyAlignment="1">
      <alignment horizontal="left" vertical="top"/>
    </xf>
    <xf numFmtId="164" fontId="6" fillId="0" borderId="1" xfId="1" applyFont="1" applyBorder="1" applyAlignment="1" applyProtection="1">
      <alignment horizontal="left" vertical="top"/>
      <protection locked="0"/>
    </xf>
    <xf numFmtId="164" fontId="10" fillId="0" borderId="1" xfId="1" quotePrefix="1" applyFont="1" applyBorder="1" applyAlignment="1" applyProtection="1">
      <alignment horizontal="left" vertical="top"/>
      <protection locked="0"/>
    </xf>
    <xf numFmtId="164" fontId="2" fillId="0" borderId="1" xfId="1" quotePrefix="1" applyFont="1" applyBorder="1" applyAlignment="1" applyProtection="1">
      <alignment horizontal="left" vertical="top"/>
      <protection locked="0"/>
    </xf>
    <xf numFmtId="164" fontId="7" fillId="0" borderId="1" xfId="1" quotePrefix="1" applyFont="1" applyBorder="1" applyAlignment="1" applyProtection="1">
      <alignment horizontal="left" vertical="top"/>
      <protection locked="0"/>
    </xf>
    <xf numFmtId="164" fontId="2" fillId="0" borderId="1" xfId="1" applyFont="1" applyBorder="1" applyAlignment="1">
      <alignment horizontal="left" vertical="top"/>
    </xf>
    <xf numFmtId="164" fontId="5" fillId="5" borderId="4" xfId="1" applyFont="1" applyFill="1" applyBorder="1" applyAlignment="1">
      <alignment horizontal="left" vertical="top"/>
    </xf>
    <xf numFmtId="164" fontId="5" fillId="5" borderId="5" xfId="1" applyFont="1" applyFill="1" applyBorder="1" applyAlignment="1">
      <alignment horizontal="left" vertical="top"/>
    </xf>
    <xf numFmtId="164" fontId="5" fillId="5" borderId="5" xfId="1" applyFont="1" applyFill="1" applyBorder="1" applyAlignment="1">
      <alignment vertical="top" wrapText="1"/>
    </xf>
    <xf numFmtId="164" fontId="5" fillId="5" borderId="11" xfId="1" applyFont="1" applyFill="1" applyBorder="1" applyAlignment="1">
      <alignment vertical="top" wrapText="1"/>
    </xf>
    <xf numFmtId="49" fontId="5" fillId="5" borderId="9" xfId="1" applyNumberFormat="1" applyFont="1" applyFill="1" applyBorder="1" applyAlignment="1">
      <alignment horizontal="center" vertical="top" wrapText="1"/>
    </xf>
    <xf numFmtId="164" fontId="2" fillId="6" borderId="3" xfId="1" applyFont="1" applyFill="1" applyBorder="1" applyAlignment="1">
      <alignment vertical="top"/>
    </xf>
    <xf numFmtId="49" fontId="6" fillId="0" borderId="7" xfId="1" applyNumberFormat="1" applyFont="1" applyBorder="1" applyAlignment="1" applyProtection="1">
      <alignment horizontal="center" vertical="top" wrapText="1"/>
      <protection locked="0"/>
    </xf>
    <xf numFmtId="1" fontId="9" fillId="7" borderId="12" xfId="1" applyNumberFormat="1" applyFont="1" applyFill="1" applyBorder="1" applyAlignment="1">
      <alignment horizontal="left" vertical="top"/>
    </xf>
    <xf numFmtId="1" fontId="9" fillId="3" borderId="13" xfId="1" applyNumberFormat="1" applyFont="1" applyFill="1" applyBorder="1" applyAlignment="1">
      <alignment horizontal="left" vertical="top"/>
    </xf>
    <xf numFmtId="1" fontId="9" fillId="3" borderId="14" xfId="1" applyNumberFormat="1" applyFont="1" applyFill="1" applyBorder="1" applyAlignment="1">
      <alignment horizontal="left" vertical="top"/>
    </xf>
    <xf numFmtId="1" fontId="9" fillId="3" borderId="14" xfId="1" applyNumberFormat="1" applyFont="1" applyFill="1" applyBorder="1" applyAlignment="1">
      <alignment horizontal="left" vertical="top" wrapText="1"/>
    </xf>
    <xf numFmtId="49" fontId="9" fillId="3" borderId="15" xfId="1" applyNumberFormat="1" applyFont="1" applyFill="1" applyBorder="1" applyAlignment="1">
      <alignment horizontal="center" vertical="top" wrapText="1"/>
    </xf>
    <xf numFmtId="1" fontId="2" fillId="6" borderId="3" xfId="1" applyNumberFormat="1" applyFont="1" applyFill="1" applyBorder="1" applyAlignment="1">
      <alignment vertical="top"/>
    </xf>
    <xf numFmtId="164" fontId="5" fillId="9" borderId="0" xfId="1" applyFont="1" applyFill="1" applyAlignment="1">
      <alignment vertical="top"/>
    </xf>
    <xf numFmtId="164" fontId="5" fillId="4" borderId="0" xfId="1" applyFont="1" applyFill="1" applyAlignment="1">
      <alignment vertical="top"/>
    </xf>
    <xf numFmtId="43" fontId="14" fillId="8" borderId="10" xfId="2" applyFont="1" applyFill="1" applyBorder="1" applyAlignment="1" applyProtection="1">
      <alignment horizontal="center" vertical="top" wrapText="1"/>
      <protection locked="0"/>
    </xf>
    <xf numFmtId="43" fontId="14" fillId="8" borderId="10" xfId="2" applyFont="1" applyFill="1" applyBorder="1" applyAlignment="1" applyProtection="1">
      <alignment horizontal="left" vertical="top" wrapText="1"/>
      <protection locked="0"/>
    </xf>
    <xf numFmtId="43" fontId="14" fillId="8" borderId="16" xfId="2" applyFont="1" applyFill="1" applyBorder="1" applyAlignment="1" applyProtection="1">
      <alignment horizontal="center" vertical="top" wrapText="1"/>
      <protection locked="0"/>
    </xf>
    <xf numFmtId="164" fontId="5" fillId="0" borderId="7" xfId="1" applyFont="1" applyBorder="1" applyAlignment="1">
      <alignment vertical="top"/>
    </xf>
    <xf numFmtId="164" fontId="5" fillId="0" borderId="7" xfId="1" applyFont="1" applyFill="1" applyBorder="1" applyAlignment="1">
      <alignment vertical="top"/>
    </xf>
    <xf numFmtId="164" fontId="15" fillId="9" borderId="0" xfId="1" applyFont="1" applyFill="1" applyAlignment="1">
      <alignment vertical="top"/>
    </xf>
    <xf numFmtId="164" fontId="2" fillId="0" borderId="1" xfId="1" quotePrefix="1" applyFont="1" applyFill="1" applyBorder="1" applyAlignment="1" applyProtection="1">
      <alignment horizontal="left" vertical="top"/>
      <protection locked="0"/>
    </xf>
    <xf numFmtId="164" fontId="7" fillId="0" borderId="1" xfId="1" quotePrefix="1" applyFont="1" applyFill="1" applyBorder="1" applyAlignment="1" applyProtection="1">
      <alignment horizontal="left" vertical="top"/>
      <protection locked="0"/>
    </xf>
    <xf numFmtId="164" fontId="7" fillId="0" borderId="1" xfId="1" applyFont="1" applyFill="1" applyBorder="1" applyAlignment="1" applyProtection="1">
      <alignment horizontal="left" vertical="top"/>
      <protection locked="0"/>
    </xf>
    <xf numFmtId="164" fontId="10" fillId="0" borderId="1" xfId="1" quotePrefix="1" applyFont="1" applyFill="1" applyBorder="1" applyAlignment="1" applyProtection="1">
      <alignment horizontal="left" vertical="top"/>
      <protection locked="0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5" fillId="0" borderId="0" xfId="1" applyFont="1" applyAlignment="1">
      <alignment horizontal="left" vertical="top" wrapText="1"/>
    </xf>
    <xf numFmtId="164" fontId="16" fillId="0" borderId="7" xfId="1" quotePrefix="1" applyFont="1" applyFill="1" applyBorder="1" applyAlignment="1" applyProtection="1">
      <alignment horizontal="left" vertical="top"/>
      <protection locked="0"/>
    </xf>
    <xf numFmtId="164" fontId="17" fillId="0" borderId="7" xfId="1" applyFont="1" applyBorder="1" applyAlignment="1">
      <alignment vertical="top"/>
    </xf>
    <xf numFmtId="164" fontId="18" fillId="0" borderId="7" xfId="1" applyFont="1" applyBorder="1" applyAlignment="1">
      <alignment vertical="top"/>
    </xf>
    <xf numFmtId="164" fontId="18" fillId="0" borderId="7" xfId="1" applyFont="1" applyFill="1" applyBorder="1" applyAlignment="1">
      <alignment vertical="top"/>
    </xf>
    <xf numFmtId="164" fontId="5" fillId="4" borderId="0" xfId="1" applyFont="1" applyFill="1" applyAlignment="1">
      <alignment horizontal="center" vertical="top"/>
    </xf>
    <xf numFmtId="164" fontId="5" fillId="9" borderId="0" xfId="1" applyFont="1" applyFill="1" applyAlignment="1">
      <alignment horizontal="center" vertical="top"/>
    </xf>
    <xf numFmtId="164" fontId="5" fillId="0" borderId="0" xfId="1" applyFont="1" applyAlignment="1">
      <alignment horizontal="center" vertical="top"/>
    </xf>
    <xf numFmtId="49" fontId="3" fillId="4" borderId="0" xfId="1" quotePrefix="1" applyNumberFormat="1" applyFont="1" applyFill="1" applyBorder="1" applyAlignment="1">
      <alignment horizontal="center" vertical="top" wrapText="1"/>
    </xf>
    <xf numFmtId="164" fontId="4" fillId="4" borderId="0" xfId="1" applyFont="1" applyFill="1" applyBorder="1" applyAlignment="1">
      <alignment vertical="top"/>
    </xf>
    <xf numFmtId="164" fontId="10" fillId="0" borderId="2" xfId="1" quotePrefix="1" applyFont="1" applyBorder="1" applyAlignment="1" applyProtection="1">
      <alignment horizontal="left" vertical="top" wrapText="1"/>
      <protection locked="0"/>
    </xf>
    <xf numFmtId="164" fontId="20" fillId="0" borderId="2" xfId="1" quotePrefix="1" applyFont="1" applyBorder="1" applyAlignment="1" applyProtection="1">
      <alignment horizontal="left" vertical="top"/>
      <protection locked="0"/>
    </xf>
    <xf numFmtId="164" fontId="20" fillId="0" borderId="7" xfId="1" quotePrefix="1" applyFont="1" applyBorder="1" applyAlignment="1" applyProtection="1">
      <alignment horizontal="left" vertical="top"/>
      <protection locked="0"/>
    </xf>
    <xf numFmtId="164" fontId="20" fillId="0" borderId="1" xfId="1" quotePrefix="1" applyFont="1" applyFill="1" applyBorder="1" applyAlignment="1" applyProtection="1">
      <alignment horizontal="left" vertical="top"/>
      <protection locked="0"/>
    </xf>
    <xf numFmtId="164" fontId="20" fillId="0" borderId="1" xfId="1" quotePrefix="1" applyFont="1" applyBorder="1" applyAlignment="1" applyProtection="1">
      <alignment horizontal="left" vertical="top" wrapText="1"/>
      <protection locked="0"/>
    </xf>
    <xf numFmtId="0" fontId="21" fillId="0" borderId="0" xfId="0" applyFont="1"/>
    <xf numFmtId="164" fontId="19" fillId="0" borderId="1" xfId="1" quotePrefix="1" applyFont="1" applyBorder="1" applyAlignment="1" applyProtection="1">
      <alignment horizontal="left" vertical="top" wrapText="1"/>
      <protection locked="0"/>
    </xf>
    <xf numFmtId="0" fontId="19" fillId="0" borderId="7" xfId="1" quotePrefix="1" applyNumberFormat="1" applyFont="1" applyBorder="1" applyAlignment="1" applyProtection="1">
      <alignment horizontal="center" vertical="top" wrapText="1"/>
      <protection locked="0"/>
    </xf>
    <xf numFmtId="164" fontId="20" fillId="2" borderId="6" xfId="1" applyFont="1" applyFill="1" applyBorder="1" applyAlignment="1" applyProtection="1">
      <alignment vertical="top"/>
      <protection locked="0"/>
    </xf>
    <xf numFmtId="164" fontId="7" fillId="0" borderId="17" xfId="1" quotePrefix="1" applyFont="1" applyBorder="1" applyAlignment="1" applyProtection="1">
      <alignment horizontal="left" vertical="top"/>
      <protection locked="0"/>
    </xf>
    <xf numFmtId="164" fontId="7" fillId="0" borderId="18" xfId="1" quotePrefix="1" applyFont="1" applyBorder="1" applyAlignment="1" applyProtection="1">
      <alignment horizontal="left" vertical="top"/>
      <protection locked="0"/>
    </xf>
    <xf numFmtId="164" fontId="7" fillId="0" borderId="19" xfId="1" quotePrefix="1" applyFont="1" applyBorder="1" applyAlignment="1" applyProtection="1">
      <alignment horizontal="left" vertical="top"/>
      <protection locked="0"/>
    </xf>
    <xf numFmtId="164" fontId="7" fillId="0" borderId="19" xfId="1" applyFont="1" applyBorder="1" applyAlignment="1" applyProtection="1">
      <alignment horizontal="left" vertical="top" wrapText="1"/>
      <protection locked="0"/>
    </xf>
    <xf numFmtId="49" fontId="7" fillId="0" borderId="18" xfId="1" applyNumberFormat="1" applyFont="1" applyBorder="1" applyAlignment="1" applyProtection="1">
      <alignment horizontal="center" vertical="top" wrapText="1"/>
      <protection locked="0"/>
    </xf>
    <xf numFmtId="164" fontId="2" fillId="2" borderId="20" xfId="1" applyFont="1" applyFill="1" applyBorder="1" applyAlignment="1" applyProtection="1">
      <alignment vertical="top"/>
      <protection locked="0"/>
    </xf>
    <xf numFmtId="164" fontId="18" fillId="0" borderId="18" xfId="1" applyFont="1" applyBorder="1" applyAlignment="1">
      <alignment vertical="top"/>
    </xf>
    <xf numFmtId="164" fontId="22" fillId="0" borderId="6" xfId="1" applyFont="1" applyBorder="1" applyAlignment="1">
      <alignment horizontal="center" vertical="top"/>
    </xf>
    <xf numFmtId="164" fontId="18" fillId="0" borderId="6" xfId="1" applyFont="1" applyBorder="1" applyAlignment="1">
      <alignment horizontal="center" vertical="top"/>
    </xf>
    <xf numFmtId="164" fontId="18" fillId="0" borderId="6" xfId="1" applyFont="1" applyFill="1" applyBorder="1" applyAlignment="1">
      <alignment horizontal="center" vertical="top"/>
    </xf>
    <xf numFmtId="164" fontId="18" fillId="0" borderId="20" xfId="1" applyFont="1" applyBorder="1" applyAlignment="1">
      <alignment horizontal="center" vertical="top"/>
    </xf>
    <xf numFmtId="164" fontId="22" fillId="0" borderId="0" xfId="1" applyFont="1" applyAlignment="1">
      <alignment horizontal="left" vertical="top"/>
    </xf>
    <xf numFmtId="164" fontId="23" fillId="4" borderId="5" xfId="1" applyFont="1" applyFill="1" applyBorder="1" applyAlignment="1">
      <alignment vertical="top"/>
    </xf>
    <xf numFmtId="164" fontId="5" fillId="4" borderId="5" xfId="1" applyFont="1" applyFill="1" applyBorder="1" applyAlignment="1">
      <alignment vertical="top"/>
    </xf>
    <xf numFmtId="164" fontId="23" fillId="4" borderId="0" xfId="1" applyFont="1" applyFill="1" applyBorder="1" applyAlignment="1">
      <alignment vertical="top"/>
    </xf>
    <xf numFmtId="164" fontId="5" fillId="4" borderId="0" xfId="1" applyFont="1" applyFill="1" applyBorder="1" applyAlignment="1">
      <alignment vertical="top"/>
    </xf>
    <xf numFmtId="164" fontId="24" fillId="5" borderId="4" xfId="1" applyFont="1" applyFill="1" applyBorder="1" applyAlignment="1">
      <alignment horizontal="centerContinuous" vertical="top"/>
    </xf>
    <xf numFmtId="164" fontId="2" fillId="5" borderId="5" xfId="1" applyFont="1" applyFill="1" applyBorder="1" applyAlignment="1">
      <alignment horizontal="centerContinuous" vertical="top"/>
    </xf>
    <xf numFmtId="164" fontId="2" fillId="9" borderId="5" xfId="1" applyFont="1" applyFill="1" applyBorder="1" applyAlignment="1">
      <alignment horizontal="centerContinuous" vertical="top"/>
    </xf>
    <xf numFmtId="1" fontId="9" fillId="7" borderId="12" xfId="1" applyNumberFormat="1" applyFont="1" applyFill="1" applyBorder="1" applyAlignment="1">
      <alignment vertical="top" wrapText="1"/>
    </xf>
    <xf numFmtId="1" fontId="9" fillId="7" borderId="14" xfId="1" applyNumberFormat="1" applyFont="1" applyFill="1" applyBorder="1" applyAlignment="1">
      <alignment vertical="top" wrapText="1"/>
    </xf>
    <xf numFmtId="1" fontId="9" fillId="7" borderId="15" xfId="1" applyNumberFormat="1" applyFont="1" applyFill="1" applyBorder="1" applyAlignment="1">
      <alignment vertical="top" wrapText="1"/>
    </xf>
    <xf numFmtId="1" fontId="2" fillId="2" borderId="4" xfId="1" applyNumberFormat="1" applyFont="1" applyFill="1" applyBorder="1" applyAlignment="1">
      <alignment vertical="top"/>
    </xf>
    <xf numFmtId="164" fontId="2" fillId="0" borderId="2" xfId="1" applyFont="1" applyBorder="1" applyAlignment="1" applyProtection="1">
      <alignment vertical="top"/>
      <protection locked="0"/>
    </xf>
    <xf numFmtId="164" fontId="2" fillId="0" borderId="1" xfId="1" applyFont="1" applyBorder="1" applyAlignment="1" applyProtection="1">
      <alignment vertical="top"/>
      <protection locked="0"/>
    </xf>
    <xf numFmtId="164" fontId="2" fillId="0" borderId="1" xfId="1" applyFont="1" applyBorder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0" borderId="1" xfId="1" applyFont="1" applyFill="1" applyBorder="1" applyAlignment="1" applyProtection="1">
      <alignment vertical="top"/>
      <protection locked="0"/>
    </xf>
    <xf numFmtId="164" fontId="7" fillId="0" borderId="2" xfId="1" applyFont="1" applyFill="1" applyBorder="1" applyAlignment="1" applyProtection="1">
      <alignment vertical="top"/>
      <protection locked="0"/>
    </xf>
    <xf numFmtId="164" fontId="7" fillId="0" borderId="1" xfId="1" applyFont="1" applyBorder="1" applyAlignment="1" applyProtection="1">
      <alignment vertical="top"/>
      <protection locked="0"/>
    </xf>
    <xf numFmtId="164" fontId="19" fillId="0" borderId="2" xfId="1" applyFont="1" applyFill="1" applyBorder="1" applyAlignment="1" applyProtection="1">
      <alignment vertical="top"/>
      <protection locked="0"/>
    </xf>
    <xf numFmtId="164" fontId="7" fillId="0" borderId="1" xfId="1" applyFont="1" applyBorder="1" applyAlignment="1" applyProtection="1">
      <alignment vertical="top"/>
    </xf>
    <xf numFmtId="164" fontId="19" fillId="0" borderId="1" xfId="1" applyFont="1" applyBorder="1" applyAlignment="1" applyProtection="1">
      <alignment vertical="top"/>
      <protection locked="0"/>
    </xf>
    <xf numFmtId="164" fontId="19" fillId="0" borderId="1" xfId="1" applyFont="1" applyFill="1" applyBorder="1" applyAlignment="1" applyProtection="1">
      <alignment vertical="top"/>
      <protection locked="0"/>
    </xf>
    <xf numFmtId="164" fontId="19" fillId="0" borderId="1" xfId="1" applyFont="1" applyBorder="1" applyAlignment="1" applyProtection="1">
      <alignment vertical="top"/>
    </xf>
    <xf numFmtId="164" fontId="20" fillId="2" borderId="1" xfId="1" applyFont="1" applyFill="1" applyBorder="1" applyAlignment="1">
      <alignment vertical="top"/>
    </xf>
    <xf numFmtId="164" fontId="10" fillId="0" borderId="21" xfId="1" applyFont="1" applyBorder="1" applyAlignment="1" applyProtection="1">
      <alignment vertical="top"/>
    </xf>
    <xf numFmtId="164" fontId="10" fillId="2" borderId="21" xfId="1" applyFont="1" applyFill="1" applyBorder="1" applyAlignment="1">
      <alignment vertical="top"/>
    </xf>
    <xf numFmtId="164" fontId="10" fillId="0" borderId="2" xfId="1" applyFont="1" applyBorder="1" applyAlignment="1" applyProtection="1">
      <alignment vertical="top"/>
      <protection locked="0"/>
    </xf>
    <xf numFmtId="164" fontId="10" fillId="0" borderId="1" xfId="1" applyFont="1" applyBorder="1" applyAlignment="1" applyProtection="1">
      <alignment vertical="top"/>
      <protection locked="0"/>
    </xf>
    <xf numFmtId="164" fontId="10" fillId="0" borderId="1" xfId="1" applyFont="1" applyBorder="1" applyAlignment="1" applyProtection="1">
      <alignment vertical="top"/>
    </xf>
    <xf numFmtId="164" fontId="10" fillId="0" borderId="22" xfId="1" applyFont="1" applyBorder="1" applyAlignment="1" applyProtection="1">
      <alignment vertical="top"/>
    </xf>
    <xf numFmtId="164" fontId="10" fillId="2" borderId="23" xfId="1" applyFont="1" applyFill="1" applyBorder="1" applyAlignment="1">
      <alignment vertical="top"/>
    </xf>
    <xf numFmtId="164" fontId="25" fillId="0" borderId="0" xfId="1" applyFont="1" applyAlignment="1">
      <alignment vertical="top"/>
    </xf>
    <xf numFmtId="164" fontId="26" fillId="0" borderId="0" xfId="1" applyFont="1" applyAlignment="1">
      <alignment vertical="top"/>
    </xf>
    <xf numFmtId="164" fontId="11" fillId="0" borderId="0" xfId="1" applyFont="1" applyFill="1" applyAlignment="1">
      <alignment vertical="top"/>
    </xf>
    <xf numFmtId="164" fontId="10" fillId="0" borderId="22" xfId="1" quotePrefix="1" applyFont="1" applyBorder="1" applyAlignment="1">
      <alignment horizontal="left" vertical="top"/>
    </xf>
    <xf numFmtId="164" fontId="10" fillId="0" borderId="24" xfId="1" quotePrefix="1" applyFont="1" applyBorder="1" applyAlignment="1">
      <alignment horizontal="left" vertical="top"/>
    </xf>
    <xf numFmtId="164" fontId="10" fillId="0" borderId="21" xfId="1" quotePrefix="1" applyFont="1" applyBorder="1" applyAlignment="1">
      <alignment horizontal="left" vertical="top"/>
    </xf>
    <xf numFmtId="164" fontId="2" fillId="0" borderId="21" xfId="1" applyFont="1" applyBorder="1" applyAlignment="1">
      <alignment vertical="top" wrapText="1"/>
    </xf>
    <xf numFmtId="49" fontId="2" fillId="0" borderId="24" xfId="1" applyNumberFormat="1" applyFont="1" applyBorder="1" applyAlignment="1">
      <alignment horizontal="center" vertical="top" wrapText="1"/>
    </xf>
    <xf numFmtId="164" fontId="10" fillId="0" borderId="22" xfId="1" applyFont="1" applyBorder="1" applyAlignment="1">
      <alignment horizontal="left" vertical="top"/>
    </xf>
    <xf numFmtId="164" fontId="10" fillId="0" borderId="24" xfId="1" applyFont="1" applyBorder="1" applyAlignment="1">
      <alignment horizontal="left" vertical="top"/>
    </xf>
    <xf numFmtId="164" fontId="10" fillId="0" borderId="21" xfId="1" applyFont="1" applyBorder="1" applyAlignment="1">
      <alignment horizontal="left" vertical="top"/>
    </xf>
    <xf numFmtId="164" fontId="5" fillId="0" borderId="25" xfId="1" applyFont="1" applyBorder="1" applyAlignment="1">
      <alignment vertical="top"/>
    </xf>
    <xf numFmtId="164" fontId="5" fillId="0" borderId="6" xfId="1" applyFont="1" applyBorder="1" applyAlignment="1">
      <alignment horizontal="center" vertical="top"/>
    </xf>
    <xf numFmtId="164" fontId="27" fillId="0" borderId="24" xfId="1" applyFont="1" applyBorder="1" applyAlignment="1">
      <alignment horizontal="left" vertical="top"/>
    </xf>
    <xf numFmtId="164" fontId="27" fillId="0" borderId="21" xfId="1" applyFont="1" applyBorder="1" applyAlignment="1">
      <alignment horizontal="left" vertical="top"/>
    </xf>
    <xf numFmtId="164" fontId="8" fillId="0" borderId="21" xfId="1" applyFont="1" applyBorder="1" applyAlignment="1">
      <alignment vertical="top" wrapText="1"/>
    </xf>
    <xf numFmtId="49" fontId="8" fillId="0" borderId="24" xfId="1" applyNumberFormat="1" applyFont="1" applyBorder="1" applyAlignment="1">
      <alignment horizontal="center" vertical="top" wrapText="1"/>
    </xf>
    <xf numFmtId="164" fontId="27" fillId="2" borderId="23" xfId="1" applyFont="1" applyFill="1" applyBorder="1" applyAlignment="1">
      <alignment vertical="top"/>
    </xf>
    <xf numFmtId="164" fontId="5" fillId="0" borderId="26" xfId="1" applyFont="1" applyBorder="1" applyAlignment="1">
      <alignment vertical="top"/>
    </xf>
    <xf numFmtId="164" fontId="5" fillId="0" borderId="27" xfId="1" applyFont="1" applyBorder="1" applyAlignment="1">
      <alignment vertical="top"/>
    </xf>
    <xf numFmtId="164" fontId="5" fillId="0" borderId="28" xfId="1" applyFont="1" applyBorder="1" applyAlignment="1">
      <alignment horizontal="center" vertical="top"/>
    </xf>
    <xf numFmtId="164" fontId="19" fillId="0" borderId="2" xfId="1" applyFont="1" applyFill="1" applyBorder="1" applyAlignment="1" applyProtection="1">
      <alignment horizontal="right" vertical="top"/>
      <protection locked="0"/>
    </xf>
    <xf numFmtId="164" fontId="19" fillId="0" borderId="1" xfId="1" applyFont="1" applyBorder="1" applyAlignment="1" applyProtection="1">
      <alignment horizontal="right" vertical="top"/>
      <protection locked="0"/>
    </xf>
  </cellXfs>
  <cellStyles count="3">
    <cellStyle name="Comma 2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5D9F1"/>
      <color rgb="FFCC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06"/>
  <sheetViews>
    <sheetView showZeros="0" tabSelected="1" zoomScaleNormal="100" workbookViewId="0">
      <pane ySplit="5" topLeftCell="A51" activePane="bottomLeft" state="frozen"/>
      <selection pane="bottomLeft" activeCell="O75" sqref="O75"/>
    </sheetView>
  </sheetViews>
  <sheetFormatPr defaultColWidth="9.33203125" defaultRowHeight="12.75"/>
  <cols>
    <col min="1" max="1" width="20.1640625" style="1" customWidth="1"/>
    <col min="2" max="2" width="11.33203125" style="1" customWidth="1"/>
    <col min="3" max="3" width="8.83203125" style="1" customWidth="1"/>
    <col min="4" max="4" width="36.6640625" style="6" customWidth="1"/>
    <col min="5" max="5" width="13.33203125" style="6" customWidth="1"/>
    <col min="6" max="6" width="9.5" style="19" customWidth="1"/>
    <col min="7" max="7" width="8.6640625" style="19" customWidth="1"/>
    <col min="8" max="8" width="2" style="4" customWidth="1"/>
    <col min="9" max="9" width="16.5" style="1" customWidth="1"/>
    <col min="10" max="10" width="14.83203125" style="1" customWidth="1"/>
    <col min="11" max="11" width="16.6640625" style="1" customWidth="1"/>
    <col min="12" max="12" width="1.83203125" style="4" customWidth="1"/>
    <col min="13" max="13" width="15.1640625" style="4" customWidth="1"/>
    <col min="14" max="14" width="14.83203125" style="4" customWidth="1"/>
    <col min="15" max="15" width="15.83203125" style="4" customWidth="1"/>
    <col min="16" max="16" width="1.83203125" style="4" customWidth="1"/>
    <col min="17" max="17" width="18.5" style="1" customWidth="1"/>
    <col min="18" max="18" width="21.1640625" style="1" customWidth="1"/>
    <col min="19" max="19" width="21.5" style="1" customWidth="1"/>
    <col min="20" max="20" width="13.1640625" style="1" customWidth="1"/>
    <col min="21" max="21" width="21.33203125" style="1" customWidth="1"/>
    <col min="22" max="22" width="15.1640625" style="80" customWidth="1"/>
    <col min="23" max="16384" width="9.33203125" style="1"/>
  </cols>
  <sheetData>
    <row r="1" spans="1:22" ht="15">
      <c r="A1" s="21" t="s">
        <v>141</v>
      </c>
      <c r="B1" s="22"/>
      <c r="C1" s="22"/>
      <c r="D1" s="23"/>
      <c r="E1" s="23"/>
      <c r="F1" s="27"/>
      <c r="G1" s="27"/>
      <c r="H1" s="28"/>
      <c r="I1" s="104"/>
      <c r="J1" s="105"/>
      <c r="K1" s="105"/>
      <c r="L1" s="28"/>
      <c r="M1" s="82"/>
      <c r="N1" s="82"/>
      <c r="O1" s="82"/>
      <c r="P1" s="28"/>
      <c r="Q1" s="61"/>
      <c r="R1" s="61"/>
      <c r="S1" s="61"/>
      <c r="T1" s="61"/>
      <c r="U1" s="61"/>
      <c r="V1" s="78"/>
    </row>
    <row r="2" spans="1:22" ht="15">
      <c r="A2" s="21" t="s">
        <v>142</v>
      </c>
      <c r="B2" s="22"/>
      <c r="C2" s="22"/>
      <c r="D2" s="23"/>
      <c r="E2" s="23"/>
      <c r="F2" s="81"/>
      <c r="G2" s="81"/>
      <c r="H2" s="82"/>
      <c r="I2" s="106"/>
      <c r="J2" s="107"/>
      <c r="K2" s="107"/>
      <c r="L2" s="82"/>
      <c r="M2" s="82"/>
      <c r="N2" s="82"/>
      <c r="O2" s="82"/>
      <c r="P2" s="82"/>
      <c r="Q2" s="61"/>
      <c r="R2" s="61"/>
      <c r="S2" s="61"/>
      <c r="T2" s="61"/>
      <c r="U2" s="61"/>
      <c r="V2" s="78"/>
    </row>
    <row r="3" spans="1:22" ht="15.75" thickBot="1">
      <c r="A3" s="24" t="s">
        <v>151</v>
      </c>
      <c r="B3" s="25"/>
      <c r="C3" s="25"/>
      <c r="D3" s="26"/>
      <c r="E3" s="26"/>
      <c r="F3" s="29"/>
      <c r="G3" s="29"/>
      <c r="H3" s="30"/>
      <c r="I3" s="106"/>
      <c r="J3" s="107"/>
      <c r="K3" s="107"/>
      <c r="L3" s="30"/>
      <c r="M3" s="30"/>
      <c r="N3" s="30"/>
      <c r="O3" s="30"/>
      <c r="P3" s="30"/>
      <c r="Q3" s="61"/>
      <c r="R3" s="61"/>
      <c r="S3" s="61"/>
      <c r="T3" s="61"/>
      <c r="U3" s="61"/>
      <c r="V3" s="78"/>
    </row>
    <row r="4" spans="1:22" ht="16.5" thickTop="1" thickBot="1">
      <c r="A4" s="47"/>
      <c r="B4" s="48"/>
      <c r="C4" s="48"/>
      <c r="D4" s="49"/>
      <c r="E4" s="50"/>
      <c r="F4" s="51"/>
      <c r="G4" s="51"/>
      <c r="H4" s="52"/>
      <c r="I4" s="108" t="s">
        <v>175</v>
      </c>
      <c r="J4" s="109"/>
      <c r="K4" s="110"/>
      <c r="L4" s="52"/>
      <c r="M4" s="108" t="s">
        <v>179</v>
      </c>
      <c r="N4" s="108"/>
      <c r="O4" s="110"/>
      <c r="P4" s="52"/>
      <c r="Q4" s="67" t="s">
        <v>15</v>
      </c>
      <c r="R4" s="60"/>
      <c r="S4" s="60"/>
      <c r="T4" s="60"/>
      <c r="U4" s="60"/>
      <c r="V4" s="79"/>
    </row>
    <row r="5" spans="1:22" ht="60.75" thickBot="1">
      <c r="A5" s="54" t="s">
        <v>4</v>
      </c>
      <c r="B5" s="55" t="s">
        <v>3</v>
      </c>
      <c r="C5" s="56" t="s">
        <v>8</v>
      </c>
      <c r="D5" s="57" t="s">
        <v>0</v>
      </c>
      <c r="E5" s="57" t="s">
        <v>2</v>
      </c>
      <c r="F5" s="58" t="s">
        <v>143</v>
      </c>
      <c r="G5" s="58" t="s">
        <v>144</v>
      </c>
      <c r="H5" s="59"/>
      <c r="I5" s="111" t="s">
        <v>176</v>
      </c>
      <c r="J5" s="112" t="s">
        <v>177</v>
      </c>
      <c r="K5" s="113" t="s">
        <v>178</v>
      </c>
      <c r="L5" s="114"/>
      <c r="M5" s="111" t="s">
        <v>180</v>
      </c>
      <c r="N5" s="112" t="s">
        <v>181</v>
      </c>
      <c r="O5" s="113" t="s">
        <v>182</v>
      </c>
      <c r="P5" s="114"/>
      <c r="Q5" s="62" t="s">
        <v>9</v>
      </c>
      <c r="R5" s="62" t="s">
        <v>10</v>
      </c>
      <c r="S5" s="62" t="s">
        <v>11</v>
      </c>
      <c r="T5" s="62" t="s">
        <v>12</v>
      </c>
      <c r="U5" s="63" t="s">
        <v>13</v>
      </c>
      <c r="V5" s="64" t="s">
        <v>14</v>
      </c>
    </row>
    <row r="6" spans="1:22">
      <c r="A6" s="9"/>
      <c r="B6" s="36"/>
      <c r="C6" s="42"/>
      <c r="D6" s="10"/>
      <c r="E6" s="10"/>
      <c r="F6" s="53"/>
      <c r="G6" s="53"/>
      <c r="H6" s="11"/>
      <c r="I6" s="115"/>
      <c r="J6" s="116"/>
      <c r="K6" s="117"/>
      <c r="L6" s="118"/>
      <c r="M6" s="115"/>
      <c r="N6" s="116"/>
      <c r="O6" s="117"/>
      <c r="P6" s="118"/>
      <c r="Q6" s="65"/>
      <c r="R6" s="65"/>
      <c r="S6" s="65"/>
      <c r="T6" s="65"/>
      <c r="U6" s="65"/>
      <c r="V6" s="99"/>
    </row>
    <row r="7" spans="1:22">
      <c r="A7" s="12" t="s">
        <v>1</v>
      </c>
      <c r="B7" s="74"/>
      <c r="C7" s="71"/>
      <c r="D7" s="72"/>
      <c r="E7" s="13"/>
      <c r="F7" s="31"/>
      <c r="G7" s="31"/>
      <c r="H7" s="11"/>
      <c r="I7" s="115"/>
      <c r="J7" s="119"/>
      <c r="K7" s="117"/>
      <c r="L7" s="118"/>
      <c r="M7" s="115"/>
      <c r="N7" s="119"/>
      <c r="O7" s="117"/>
      <c r="P7" s="118"/>
      <c r="Q7" s="66"/>
      <c r="R7" s="65"/>
      <c r="S7" s="65"/>
      <c r="T7" s="65"/>
      <c r="U7" s="65"/>
      <c r="V7" s="99"/>
    </row>
    <row r="8" spans="1:22">
      <c r="A8" s="14"/>
      <c r="B8" s="38"/>
      <c r="C8" s="44"/>
      <c r="D8" s="15"/>
      <c r="E8" s="15"/>
      <c r="F8" s="32"/>
      <c r="G8" s="32"/>
      <c r="H8" s="11"/>
      <c r="I8" s="120"/>
      <c r="J8" s="121"/>
      <c r="K8" s="121">
        <f t="shared" ref="K8" si="0">SUM(I8:J8)</f>
        <v>0</v>
      </c>
      <c r="L8" s="118"/>
      <c r="M8" s="120"/>
      <c r="N8" s="121"/>
      <c r="O8" s="121">
        <f t="shared" ref="O8" si="1">SUM(M8:N8)</f>
        <v>0</v>
      </c>
      <c r="P8" s="118"/>
      <c r="Q8" s="75"/>
      <c r="R8" s="75"/>
      <c r="S8" s="75"/>
      <c r="T8" s="75"/>
      <c r="U8" s="75"/>
      <c r="V8" s="100"/>
    </row>
    <row r="9" spans="1:22">
      <c r="A9" s="14" t="s">
        <v>43</v>
      </c>
      <c r="B9" s="38" t="s">
        <v>54</v>
      </c>
      <c r="C9" s="68" t="s">
        <v>77</v>
      </c>
      <c r="D9" s="15" t="s">
        <v>109</v>
      </c>
      <c r="E9" s="15" t="s">
        <v>85</v>
      </c>
      <c r="F9" s="33">
        <v>2018</v>
      </c>
      <c r="G9" s="33"/>
      <c r="H9" s="11"/>
      <c r="I9" s="122">
        <v>1696700</v>
      </c>
      <c r="J9" s="121"/>
      <c r="K9" s="123">
        <f t="shared" ref="K9:K32" si="2">SUM(I9:J9)</f>
        <v>1696700</v>
      </c>
      <c r="L9" s="118"/>
      <c r="M9" s="120">
        <f>ROUNDUP((I9/105*108),-3)</f>
        <v>1746000</v>
      </c>
      <c r="N9" s="121">
        <f>ROUNDUP((J9/101.6*103.5),-3)</f>
        <v>0</v>
      </c>
      <c r="O9" s="123">
        <f t="shared" ref="O9:O32" si="3">SUM(M9:N9)</f>
        <v>1746000</v>
      </c>
      <c r="P9" s="118"/>
      <c r="Q9" s="77" t="s">
        <v>16</v>
      </c>
      <c r="R9" s="77" t="s">
        <v>169</v>
      </c>
      <c r="S9" s="77" t="s">
        <v>169</v>
      </c>
      <c r="T9" s="77" t="s">
        <v>169</v>
      </c>
      <c r="U9" s="77"/>
      <c r="V9" s="101" t="s">
        <v>169</v>
      </c>
    </row>
    <row r="10" spans="1:22">
      <c r="A10" s="14" t="s">
        <v>28</v>
      </c>
      <c r="B10" s="38" t="s">
        <v>54</v>
      </c>
      <c r="C10" s="68" t="s">
        <v>68</v>
      </c>
      <c r="D10" s="16" t="s">
        <v>96</v>
      </c>
      <c r="E10" s="16" t="s">
        <v>85</v>
      </c>
      <c r="F10" s="33">
        <v>2018</v>
      </c>
      <c r="G10" s="33"/>
      <c r="H10" s="11"/>
      <c r="I10" s="122">
        <v>492300</v>
      </c>
      <c r="J10" s="121"/>
      <c r="K10" s="123">
        <f t="shared" si="2"/>
        <v>492300</v>
      </c>
      <c r="L10" s="118"/>
      <c r="M10" s="120">
        <f t="shared" ref="M10:M32" si="4">ROUNDUP((I10/105*108),-3)</f>
        <v>507000</v>
      </c>
      <c r="N10" s="121">
        <f t="shared" ref="N10:N32" si="5">ROUNDUP((J10/101.6*103.5),-3)</f>
        <v>0</v>
      </c>
      <c r="O10" s="123">
        <f t="shared" si="3"/>
        <v>507000</v>
      </c>
      <c r="P10" s="118"/>
      <c r="Q10" s="76" t="s">
        <v>162</v>
      </c>
      <c r="R10" s="77" t="s">
        <v>169</v>
      </c>
      <c r="S10" s="77" t="s">
        <v>169</v>
      </c>
      <c r="T10" s="77" t="s">
        <v>169</v>
      </c>
      <c r="U10" s="76"/>
      <c r="V10" s="100" t="s">
        <v>169</v>
      </c>
    </row>
    <row r="11" spans="1:22">
      <c r="A11" s="14" t="s">
        <v>47</v>
      </c>
      <c r="B11" s="38" t="s">
        <v>54</v>
      </c>
      <c r="C11" s="69" t="s">
        <v>81</v>
      </c>
      <c r="D11" s="15" t="s">
        <v>111</v>
      </c>
      <c r="E11" s="15" t="s">
        <v>85</v>
      </c>
      <c r="F11" s="33">
        <v>2018</v>
      </c>
      <c r="G11" s="33"/>
      <c r="H11" s="11"/>
      <c r="I11" s="122">
        <v>451300</v>
      </c>
      <c r="J11" s="121"/>
      <c r="K11" s="123">
        <f t="shared" si="2"/>
        <v>451300</v>
      </c>
      <c r="L11" s="118"/>
      <c r="M11" s="120">
        <f t="shared" si="4"/>
        <v>465000</v>
      </c>
      <c r="N11" s="121">
        <f t="shared" si="5"/>
        <v>0</v>
      </c>
      <c r="O11" s="123">
        <f t="shared" si="3"/>
        <v>465000</v>
      </c>
      <c r="P11" s="118"/>
      <c r="Q11" s="77" t="s">
        <v>169</v>
      </c>
      <c r="R11" s="77" t="s">
        <v>169</v>
      </c>
      <c r="S11" s="77" t="s">
        <v>169</v>
      </c>
      <c r="T11" s="77" t="s">
        <v>169</v>
      </c>
      <c r="U11" s="77"/>
      <c r="V11" s="101" t="s">
        <v>169</v>
      </c>
    </row>
    <row r="12" spans="1:22">
      <c r="A12" s="84" t="s">
        <v>152</v>
      </c>
      <c r="B12" s="85" t="s">
        <v>54</v>
      </c>
      <c r="C12" s="86" t="s">
        <v>154</v>
      </c>
      <c r="D12" s="87" t="s">
        <v>153</v>
      </c>
      <c r="E12" s="87" t="s">
        <v>85</v>
      </c>
      <c r="F12" s="33">
        <v>2018</v>
      </c>
      <c r="G12" s="33"/>
      <c r="H12" s="11"/>
      <c r="I12" s="122">
        <v>506000</v>
      </c>
      <c r="J12" s="121"/>
      <c r="K12" s="123">
        <f t="shared" ref="K12" si="6">SUM(I12:J12)</f>
        <v>506000</v>
      </c>
      <c r="L12" s="118"/>
      <c r="M12" s="120">
        <f t="shared" si="4"/>
        <v>521000</v>
      </c>
      <c r="N12" s="121">
        <f t="shared" si="5"/>
        <v>0</v>
      </c>
      <c r="O12" s="123">
        <f t="shared" si="3"/>
        <v>521000</v>
      </c>
      <c r="P12" s="118"/>
      <c r="Q12" s="77" t="s">
        <v>169</v>
      </c>
      <c r="R12" s="77" t="s">
        <v>169</v>
      </c>
      <c r="S12" s="77" t="s">
        <v>169</v>
      </c>
      <c r="T12" s="77" t="s">
        <v>169</v>
      </c>
      <c r="U12" s="77"/>
      <c r="V12" s="101" t="s">
        <v>169</v>
      </c>
    </row>
    <row r="13" spans="1:22" s="4" customFormat="1">
      <c r="A13" s="14" t="s">
        <v>39</v>
      </c>
      <c r="B13" s="38" t="s">
        <v>56</v>
      </c>
      <c r="C13" s="68" t="s">
        <v>74</v>
      </c>
      <c r="D13" s="16" t="s">
        <v>106</v>
      </c>
      <c r="E13" s="16" t="s">
        <v>85</v>
      </c>
      <c r="F13" s="33">
        <v>2018</v>
      </c>
      <c r="G13" s="33"/>
      <c r="H13" s="11"/>
      <c r="I13" s="122">
        <v>2675600</v>
      </c>
      <c r="J13" s="121"/>
      <c r="K13" s="123">
        <f t="shared" si="2"/>
        <v>2675600</v>
      </c>
      <c r="L13" s="118"/>
      <c r="M13" s="120">
        <f t="shared" si="4"/>
        <v>2753000</v>
      </c>
      <c r="N13" s="121">
        <f t="shared" si="5"/>
        <v>0</v>
      </c>
      <c r="O13" s="123">
        <f t="shared" si="3"/>
        <v>2753000</v>
      </c>
      <c r="P13" s="118"/>
      <c r="Q13" s="76" t="s">
        <v>16</v>
      </c>
      <c r="R13" s="77" t="s">
        <v>169</v>
      </c>
      <c r="S13" s="77" t="s">
        <v>169</v>
      </c>
      <c r="T13" s="77" t="s">
        <v>169</v>
      </c>
      <c r="U13" s="76"/>
      <c r="V13" s="100" t="s">
        <v>16</v>
      </c>
    </row>
    <row r="14" spans="1:22">
      <c r="A14" s="17" t="s">
        <v>45</v>
      </c>
      <c r="B14" s="39" t="s">
        <v>54</v>
      </c>
      <c r="C14" s="69" t="s">
        <v>79</v>
      </c>
      <c r="D14" s="15" t="s">
        <v>110</v>
      </c>
      <c r="E14" s="15" t="s">
        <v>85</v>
      </c>
      <c r="F14" s="33">
        <v>2018</v>
      </c>
      <c r="G14" s="33"/>
      <c r="H14" s="18"/>
      <c r="I14" s="122">
        <v>464900</v>
      </c>
      <c r="J14" s="121"/>
      <c r="K14" s="123">
        <f t="shared" si="2"/>
        <v>464900</v>
      </c>
      <c r="L14" s="118"/>
      <c r="M14" s="120">
        <f t="shared" si="4"/>
        <v>479000</v>
      </c>
      <c r="N14" s="121">
        <f t="shared" si="5"/>
        <v>0</v>
      </c>
      <c r="O14" s="123">
        <f t="shared" si="3"/>
        <v>479000</v>
      </c>
      <c r="P14" s="118"/>
      <c r="Q14" s="77" t="s">
        <v>169</v>
      </c>
      <c r="R14" s="77" t="s">
        <v>169</v>
      </c>
      <c r="S14" s="77" t="s">
        <v>169</v>
      </c>
      <c r="T14" s="77" t="s">
        <v>169</v>
      </c>
      <c r="U14" s="77"/>
      <c r="V14" s="101" t="s">
        <v>169</v>
      </c>
    </row>
    <row r="15" spans="1:22">
      <c r="A15" s="14" t="s">
        <v>46</v>
      </c>
      <c r="B15" s="38" t="s">
        <v>54</v>
      </c>
      <c r="C15" s="68" t="s">
        <v>80</v>
      </c>
      <c r="D15" s="15" t="s">
        <v>110</v>
      </c>
      <c r="E15" s="15" t="s">
        <v>85</v>
      </c>
      <c r="F15" s="33">
        <v>2018</v>
      </c>
      <c r="G15" s="33"/>
      <c r="H15" s="11"/>
      <c r="I15" s="122">
        <v>164100</v>
      </c>
      <c r="J15" s="121"/>
      <c r="K15" s="123">
        <f t="shared" si="2"/>
        <v>164100</v>
      </c>
      <c r="L15" s="118"/>
      <c r="M15" s="120">
        <f t="shared" si="4"/>
        <v>169000</v>
      </c>
      <c r="N15" s="121">
        <f t="shared" si="5"/>
        <v>0</v>
      </c>
      <c r="O15" s="123">
        <f t="shared" si="3"/>
        <v>169000</v>
      </c>
      <c r="P15" s="118"/>
      <c r="Q15" s="77" t="s">
        <v>169</v>
      </c>
      <c r="R15" s="77" t="s">
        <v>169</v>
      </c>
      <c r="S15" s="77" t="s">
        <v>169</v>
      </c>
      <c r="T15" s="77" t="s">
        <v>169</v>
      </c>
      <c r="U15" s="77"/>
      <c r="V15" s="101" t="s">
        <v>169</v>
      </c>
    </row>
    <row r="16" spans="1:22">
      <c r="A16" s="14" t="s">
        <v>35</v>
      </c>
      <c r="B16" s="38" t="s">
        <v>54</v>
      </c>
      <c r="C16" s="68" t="s">
        <v>70</v>
      </c>
      <c r="D16" s="15" t="s">
        <v>102</v>
      </c>
      <c r="E16" s="15" t="s">
        <v>85</v>
      </c>
      <c r="F16" s="33">
        <v>2018</v>
      </c>
      <c r="G16" s="33"/>
      <c r="H16" s="11"/>
      <c r="I16" s="122">
        <v>2740900</v>
      </c>
      <c r="J16" s="124"/>
      <c r="K16" s="123">
        <f t="shared" si="2"/>
        <v>2740900</v>
      </c>
      <c r="L16" s="118"/>
      <c r="M16" s="120">
        <f t="shared" si="4"/>
        <v>2820000</v>
      </c>
      <c r="N16" s="121">
        <f t="shared" si="5"/>
        <v>0</v>
      </c>
      <c r="O16" s="123">
        <f t="shared" si="3"/>
        <v>2820000</v>
      </c>
      <c r="P16" s="118"/>
      <c r="Q16" s="77" t="s">
        <v>16</v>
      </c>
      <c r="R16" s="77" t="s">
        <v>169</v>
      </c>
      <c r="S16" s="77" t="s">
        <v>169</v>
      </c>
      <c r="T16" s="77" t="s">
        <v>169</v>
      </c>
      <c r="U16" s="77"/>
      <c r="V16" s="101" t="s">
        <v>170</v>
      </c>
    </row>
    <row r="17" spans="1:22" s="4" customFormat="1">
      <c r="A17" s="17" t="s">
        <v>25</v>
      </c>
      <c r="B17" s="39" t="s">
        <v>54</v>
      </c>
      <c r="C17" s="69" t="s">
        <v>65</v>
      </c>
      <c r="D17" s="16" t="s">
        <v>93</v>
      </c>
      <c r="E17" s="16" t="s">
        <v>85</v>
      </c>
      <c r="F17" s="33">
        <v>2018</v>
      </c>
      <c r="G17" s="33"/>
      <c r="H17" s="18"/>
      <c r="I17" s="122">
        <v>73900</v>
      </c>
      <c r="J17" s="124"/>
      <c r="K17" s="123">
        <f t="shared" si="2"/>
        <v>73900</v>
      </c>
      <c r="L17" s="118"/>
      <c r="M17" s="120">
        <f t="shared" si="4"/>
        <v>77000</v>
      </c>
      <c r="N17" s="121">
        <f t="shared" si="5"/>
        <v>0</v>
      </c>
      <c r="O17" s="123">
        <f t="shared" si="3"/>
        <v>77000</v>
      </c>
      <c r="P17" s="118"/>
      <c r="Q17" s="76" t="s">
        <v>169</v>
      </c>
      <c r="R17" s="77" t="s">
        <v>169</v>
      </c>
      <c r="S17" s="77" t="s">
        <v>169</v>
      </c>
      <c r="T17" s="77" t="s">
        <v>169</v>
      </c>
      <c r="U17" s="76"/>
      <c r="V17" s="100" t="s">
        <v>169</v>
      </c>
    </row>
    <row r="18" spans="1:22">
      <c r="A18" s="14" t="s">
        <v>44</v>
      </c>
      <c r="B18" s="38" t="s">
        <v>54</v>
      </c>
      <c r="C18" s="68" t="s">
        <v>78</v>
      </c>
      <c r="D18" s="15" t="s">
        <v>7</v>
      </c>
      <c r="E18" s="15" t="s">
        <v>85</v>
      </c>
      <c r="F18" s="33">
        <v>2018</v>
      </c>
      <c r="G18" s="33">
        <v>2018</v>
      </c>
      <c r="H18" s="11"/>
      <c r="I18" s="122">
        <v>69800</v>
      </c>
      <c r="J18" s="124">
        <v>20800</v>
      </c>
      <c r="K18" s="123">
        <f t="shared" si="2"/>
        <v>90600</v>
      </c>
      <c r="L18" s="118"/>
      <c r="M18" s="120">
        <f t="shared" si="4"/>
        <v>72000</v>
      </c>
      <c r="N18" s="121">
        <f t="shared" si="5"/>
        <v>22000</v>
      </c>
      <c r="O18" s="123">
        <f t="shared" si="3"/>
        <v>94000</v>
      </c>
      <c r="P18" s="118"/>
      <c r="Q18" s="77" t="s">
        <v>169</v>
      </c>
      <c r="R18" s="77" t="s">
        <v>169</v>
      </c>
      <c r="S18" s="77" t="s">
        <v>169</v>
      </c>
      <c r="T18" s="77" t="s">
        <v>169</v>
      </c>
      <c r="U18" s="77"/>
      <c r="V18" s="101" t="s">
        <v>169</v>
      </c>
    </row>
    <row r="19" spans="1:22">
      <c r="A19" s="14" t="s">
        <v>27</v>
      </c>
      <c r="B19" s="38" t="s">
        <v>54</v>
      </c>
      <c r="C19" s="68" t="s">
        <v>67</v>
      </c>
      <c r="D19" s="16" t="s">
        <v>95</v>
      </c>
      <c r="E19" s="16" t="s">
        <v>85</v>
      </c>
      <c r="F19" s="33">
        <v>2018</v>
      </c>
      <c r="G19" s="33"/>
      <c r="H19" s="11"/>
      <c r="I19" s="122">
        <v>82100</v>
      </c>
      <c r="J19" s="121"/>
      <c r="K19" s="123">
        <f t="shared" si="2"/>
        <v>82100</v>
      </c>
      <c r="L19" s="118"/>
      <c r="M19" s="120">
        <f t="shared" si="4"/>
        <v>85000</v>
      </c>
      <c r="N19" s="121">
        <f t="shared" si="5"/>
        <v>0</v>
      </c>
      <c r="O19" s="123">
        <f t="shared" si="3"/>
        <v>85000</v>
      </c>
      <c r="P19" s="118"/>
      <c r="Q19" s="76" t="s">
        <v>169</v>
      </c>
      <c r="R19" s="77" t="s">
        <v>169</v>
      </c>
      <c r="S19" s="77" t="s">
        <v>169</v>
      </c>
      <c r="T19" s="77" t="s">
        <v>169</v>
      </c>
      <c r="U19" s="76"/>
      <c r="V19" s="100" t="s">
        <v>169</v>
      </c>
    </row>
    <row r="20" spans="1:22">
      <c r="A20" s="14" t="s">
        <v>34</v>
      </c>
      <c r="B20" s="38" t="s">
        <v>54</v>
      </c>
      <c r="C20" s="68"/>
      <c r="D20" s="15" t="s">
        <v>101</v>
      </c>
      <c r="E20" s="15" t="s">
        <v>86</v>
      </c>
      <c r="F20" s="33">
        <v>2018</v>
      </c>
      <c r="G20" s="33"/>
      <c r="H20" s="11"/>
      <c r="I20" s="122">
        <v>171000</v>
      </c>
      <c r="J20" s="124"/>
      <c r="K20" s="123">
        <f t="shared" si="2"/>
        <v>171000</v>
      </c>
      <c r="L20" s="118"/>
      <c r="M20" s="120">
        <f t="shared" si="4"/>
        <v>176000</v>
      </c>
      <c r="N20" s="121">
        <f t="shared" si="5"/>
        <v>0</v>
      </c>
      <c r="O20" s="123">
        <f t="shared" si="3"/>
        <v>176000</v>
      </c>
      <c r="P20" s="118"/>
      <c r="Q20" s="77" t="s">
        <v>169</v>
      </c>
      <c r="R20" s="77" t="s">
        <v>169</v>
      </c>
      <c r="S20" s="77" t="s">
        <v>169</v>
      </c>
      <c r="T20" s="77" t="s">
        <v>169</v>
      </c>
      <c r="U20" s="77"/>
      <c r="V20" s="101" t="s">
        <v>169</v>
      </c>
    </row>
    <row r="21" spans="1:22">
      <c r="A21" s="84" t="s">
        <v>155</v>
      </c>
      <c r="B21" s="85" t="s">
        <v>54</v>
      </c>
      <c r="C21" s="86" t="s">
        <v>156</v>
      </c>
      <c r="D21" s="15" t="s">
        <v>97</v>
      </c>
      <c r="E21" s="15" t="s">
        <v>85</v>
      </c>
      <c r="F21" s="33">
        <v>2018</v>
      </c>
      <c r="G21" s="33"/>
      <c r="H21" s="11"/>
      <c r="I21" s="122">
        <v>430700</v>
      </c>
      <c r="J21" s="124"/>
      <c r="K21" s="123">
        <f t="shared" si="2"/>
        <v>430700</v>
      </c>
      <c r="L21" s="118"/>
      <c r="M21" s="120">
        <f t="shared" si="4"/>
        <v>444000</v>
      </c>
      <c r="N21" s="121">
        <f t="shared" si="5"/>
        <v>0</v>
      </c>
      <c r="O21" s="123">
        <f t="shared" si="3"/>
        <v>444000</v>
      </c>
      <c r="P21" s="118"/>
      <c r="Q21" s="77" t="s">
        <v>162</v>
      </c>
      <c r="R21" s="77" t="s">
        <v>169</v>
      </c>
      <c r="S21" s="77" t="s">
        <v>169</v>
      </c>
      <c r="T21" s="77" t="s">
        <v>169</v>
      </c>
      <c r="U21" s="76"/>
      <c r="V21" s="101" t="s">
        <v>164</v>
      </c>
    </row>
    <row r="22" spans="1:22">
      <c r="A22" s="20" t="s">
        <v>50</v>
      </c>
      <c r="B22" s="39" t="s">
        <v>54</v>
      </c>
      <c r="C22" s="69" t="s">
        <v>83</v>
      </c>
      <c r="D22" s="15" t="s">
        <v>114</v>
      </c>
      <c r="E22" s="16" t="s">
        <v>85</v>
      </c>
      <c r="F22" s="33">
        <v>2018</v>
      </c>
      <c r="G22" s="32" t="s">
        <v>161</v>
      </c>
      <c r="H22" s="18"/>
      <c r="I22" s="122">
        <v>7791900</v>
      </c>
      <c r="J22" s="124">
        <v>360000</v>
      </c>
      <c r="K22" s="123">
        <f t="shared" si="2"/>
        <v>8151900</v>
      </c>
      <c r="L22" s="118"/>
      <c r="M22" s="120">
        <f t="shared" si="4"/>
        <v>8015000</v>
      </c>
      <c r="N22" s="121">
        <f t="shared" si="5"/>
        <v>367000</v>
      </c>
      <c r="O22" s="123">
        <f t="shared" si="3"/>
        <v>8382000</v>
      </c>
      <c r="P22" s="118"/>
      <c r="Q22" s="77" t="s">
        <v>16</v>
      </c>
      <c r="R22" s="77" t="s">
        <v>16</v>
      </c>
      <c r="S22" s="77" t="s">
        <v>169</v>
      </c>
      <c r="T22" s="77" t="s">
        <v>169</v>
      </c>
      <c r="U22" s="77"/>
      <c r="V22" s="101" t="s">
        <v>164</v>
      </c>
    </row>
    <row r="23" spans="1:22">
      <c r="A23" s="17" t="s">
        <v>37</v>
      </c>
      <c r="B23" s="39" t="s">
        <v>54</v>
      </c>
      <c r="C23" s="69" t="s">
        <v>72</v>
      </c>
      <c r="D23" s="16" t="s">
        <v>104</v>
      </c>
      <c r="E23" s="16" t="s">
        <v>85</v>
      </c>
      <c r="F23" s="33">
        <v>2018</v>
      </c>
      <c r="G23" s="33"/>
      <c r="H23" s="18"/>
      <c r="I23" s="122">
        <v>936700</v>
      </c>
      <c r="J23" s="124"/>
      <c r="K23" s="123">
        <f t="shared" si="2"/>
        <v>936700</v>
      </c>
      <c r="L23" s="118"/>
      <c r="M23" s="120">
        <f t="shared" si="4"/>
        <v>964000</v>
      </c>
      <c r="N23" s="121">
        <f t="shared" si="5"/>
        <v>0</v>
      </c>
      <c r="O23" s="123">
        <f t="shared" si="3"/>
        <v>964000</v>
      </c>
      <c r="P23" s="118"/>
      <c r="Q23" s="77" t="s">
        <v>169</v>
      </c>
      <c r="R23" s="77" t="s">
        <v>169</v>
      </c>
      <c r="S23" s="77" t="s">
        <v>169</v>
      </c>
      <c r="T23" s="77" t="s">
        <v>169</v>
      </c>
      <c r="U23" s="76"/>
      <c r="V23" s="100" t="s">
        <v>169</v>
      </c>
    </row>
    <row r="24" spans="1:22">
      <c r="A24" s="14" t="s">
        <v>41</v>
      </c>
      <c r="B24" s="38" t="s">
        <v>54</v>
      </c>
      <c r="C24" s="68" t="s">
        <v>75</v>
      </c>
      <c r="D24" s="15" t="s">
        <v>108</v>
      </c>
      <c r="E24" s="15" t="s">
        <v>85</v>
      </c>
      <c r="F24" s="33">
        <v>2018</v>
      </c>
      <c r="G24" s="33"/>
      <c r="H24" s="11"/>
      <c r="I24" s="122">
        <v>793100</v>
      </c>
      <c r="J24" s="124"/>
      <c r="K24" s="123">
        <f t="shared" si="2"/>
        <v>793100</v>
      </c>
      <c r="L24" s="118"/>
      <c r="M24" s="120">
        <f t="shared" si="4"/>
        <v>816000</v>
      </c>
      <c r="N24" s="121">
        <f t="shared" si="5"/>
        <v>0</v>
      </c>
      <c r="O24" s="123">
        <f t="shared" si="3"/>
        <v>816000</v>
      </c>
      <c r="P24" s="118"/>
      <c r="Q24" s="76" t="s">
        <v>16</v>
      </c>
      <c r="R24" s="77" t="s">
        <v>169</v>
      </c>
      <c r="S24" s="77" t="s">
        <v>169</v>
      </c>
      <c r="T24" s="77" t="s">
        <v>169</v>
      </c>
      <c r="U24" s="76"/>
      <c r="V24" s="100" t="s">
        <v>169</v>
      </c>
    </row>
    <row r="25" spans="1:22">
      <c r="A25" s="14" t="s">
        <v>17</v>
      </c>
      <c r="B25" s="38" t="s">
        <v>54</v>
      </c>
      <c r="C25" s="68" t="s">
        <v>57</v>
      </c>
      <c r="D25" s="15" t="s">
        <v>87</v>
      </c>
      <c r="E25" s="15" t="s">
        <v>85</v>
      </c>
      <c r="F25" s="33">
        <v>2018</v>
      </c>
      <c r="G25" s="33"/>
      <c r="H25" s="11"/>
      <c r="I25" s="122">
        <v>908800</v>
      </c>
      <c r="J25" s="125"/>
      <c r="K25" s="123">
        <f t="shared" si="2"/>
        <v>908800</v>
      </c>
      <c r="L25" s="118"/>
      <c r="M25" s="120">
        <f t="shared" si="4"/>
        <v>935000</v>
      </c>
      <c r="N25" s="121">
        <f t="shared" si="5"/>
        <v>0</v>
      </c>
      <c r="O25" s="123">
        <f t="shared" si="3"/>
        <v>935000</v>
      </c>
      <c r="P25" s="118"/>
      <c r="Q25" s="76" t="s">
        <v>16</v>
      </c>
      <c r="R25" s="77" t="s">
        <v>169</v>
      </c>
      <c r="S25" s="77" t="s">
        <v>169</v>
      </c>
      <c r="T25" s="77" t="s">
        <v>169</v>
      </c>
      <c r="U25" s="76"/>
      <c r="V25" s="100" t="s">
        <v>169</v>
      </c>
    </row>
    <row r="26" spans="1:22">
      <c r="A26" s="20" t="s">
        <v>49</v>
      </c>
      <c r="B26" s="40" t="s">
        <v>54</v>
      </c>
      <c r="C26" s="70" t="s">
        <v>57</v>
      </c>
      <c r="D26" s="16" t="s">
        <v>112</v>
      </c>
      <c r="E26" s="16" t="s">
        <v>85</v>
      </c>
      <c r="F26" s="33">
        <v>2018</v>
      </c>
      <c r="G26" s="33">
        <v>2018</v>
      </c>
      <c r="H26" s="18"/>
      <c r="I26" s="122">
        <v>210200</v>
      </c>
      <c r="J26" s="124">
        <v>154500</v>
      </c>
      <c r="K26" s="123">
        <f t="shared" si="2"/>
        <v>364700</v>
      </c>
      <c r="L26" s="118"/>
      <c r="M26" s="120">
        <f t="shared" si="4"/>
        <v>217000</v>
      </c>
      <c r="N26" s="121">
        <f t="shared" si="5"/>
        <v>158000</v>
      </c>
      <c r="O26" s="123">
        <f t="shared" si="3"/>
        <v>375000</v>
      </c>
      <c r="P26" s="118"/>
      <c r="Q26" s="77" t="s">
        <v>16</v>
      </c>
      <c r="R26" s="77" t="s">
        <v>169</v>
      </c>
      <c r="S26" s="77" t="s">
        <v>169</v>
      </c>
      <c r="T26" s="77" t="s">
        <v>169</v>
      </c>
      <c r="U26" s="77"/>
      <c r="V26" s="101" t="s">
        <v>169</v>
      </c>
    </row>
    <row r="27" spans="1:22">
      <c r="A27" s="20" t="s">
        <v>49</v>
      </c>
      <c r="B27" s="39" t="s">
        <v>54</v>
      </c>
      <c r="C27" s="69" t="s">
        <v>57</v>
      </c>
      <c r="D27" s="15" t="s">
        <v>113</v>
      </c>
      <c r="E27" s="15" t="s">
        <v>85</v>
      </c>
      <c r="F27" s="33">
        <v>2018</v>
      </c>
      <c r="G27" s="32"/>
      <c r="H27" s="18"/>
      <c r="I27" s="122">
        <v>81800</v>
      </c>
      <c r="J27" s="124"/>
      <c r="K27" s="123">
        <f t="shared" si="2"/>
        <v>81800</v>
      </c>
      <c r="L27" s="118"/>
      <c r="M27" s="120">
        <f t="shared" si="4"/>
        <v>85000</v>
      </c>
      <c r="N27" s="121">
        <f t="shared" si="5"/>
        <v>0</v>
      </c>
      <c r="O27" s="123">
        <f t="shared" si="3"/>
        <v>85000</v>
      </c>
      <c r="P27" s="118"/>
      <c r="Q27" s="77" t="s">
        <v>169</v>
      </c>
      <c r="R27" s="77" t="s">
        <v>169</v>
      </c>
      <c r="S27" s="77" t="s">
        <v>169</v>
      </c>
      <c r="T27" s="77" t="s">
        <v>169</v>
      </c>
      <c r="U27" s="77"/>
      <c r="V27" s="101" t="s">
        <v>169</v>
      </c>
    </row>
    <row r="28" spans="1:22" s="4" customFormat="1">
      <c r="A28" s="17" t="s">
        <v>20</v>
      </c>
      <c r="B28" s="39" t="s">
        <v>55</v>
      </c>
      <c r="C28" s="69" t="s">
        <v>60</v>
      </c>
      <c r="D28" s="15" t="s">
        <v>89</v>
      </c>
      <c r="E28" s="15" t="s">
        <v>85</v>
      </c>
      <c r="F28" s="33">
        <v>2018</v>
      </c>
      <c r="G28" s="33">
        <v>2018</v>
      </c>
      <c r="H28" s="18"/>
      <c r="I28" s="122">
        <v>722400</v>
      </c>
      <c r="J28" s="124">
        <v>75900</v>
      </c>
      <c r="K28" s="123">
        <f t="shared" si="2"/>
        <v>798300</v>
      </c>
      <c r="L28" s="118"/>
      <c r="M28" s="120">
        <f t="shared" si="4"/>
        <v>744000</v>
      </c>
      <c r="N28" s="121">
        <f t="shared" si="5"/>
        <v>78000</v>
      </c>
      <c r="O28" s="123">
        <f t="shared" si="3"/>
        <v>822000</v>
      </c>
      <c r="P28" s="118"/>
      <c r="Q28" s="77" t="s">
        <v>169</v>
      </c>
      <c r="R28" s="77" t="s">
        <v>169</v>
      </c>
      <c r="S28" s="77" t="s">
        <v>169</v>
      </c>
      <c r="T28" s="77" t="s">
        <v>169</v>
      </c>
      <c r="U28" s="77"/>
      <c r="V28" s="101" t="s">
        <v>170</v>
      </c>
    </row>
    <row r="29" spans="1:22" s="4" customFormat="1">
      <c r="A29" s="14" t="s">
        <v>26</v>
      </c>
      <c r="B29" s="38" t="s">
        <v>54</v>
      </c>
      <c r="C29" s="68" t="s">
        <v>66</v>
      </c>
      <c r="D29" s="16" t="s">
        <v>94</v>
      </c>
      <c r="E29" s="16" t="s">
        <v>85</v>
      </c>
      <c r="F29" s="33">
        <v>2018</v>
      </c>
      <c r="G29" s="33"/>
      <c r="H29" s="11"/>
      <c r="I29" s="122">
        <v>164100</v>
      </c>
      <c r="J29" s="121"/>
      <c r="K29" s="123">
        <f t="shared" si="2"/>
        <v>164100</v>
      </c>
      <c r="L29" s="118"/>
      <c r="M29" s="120">
        <f t="shared" si="4"/>
        <v>169000</v>
      </c>
      <c r="N29" s="121">
        <f t="shared" si="5"/>
        <v>0</v>
      </c>
      <c r="O29" s="123">
        <f t="shared" si="3"/>
        <v>169000</v>
      </c>
      <c r="P29" s="118"/>
      <c r="Q29" s="76" t="s">
        <v>169</v>
      </c>
      <c r="R29" s="77" t="s">
        <v>169</v>
      </c>
      <c r="S29" s="77" t="s">
        <v>169</v>
      </c>
      <c r="T29" s="77" t="s">
        <v>169</v>
      </c>
      <c r="U29" s="76"/>
      <c r="V29" s="100" t="s">
        <v>164</v>
      </c>
    </row>
    <row r="30" spans="1:22" s="4" customFormat="1">
      <c r="A30" s="14" t="s">
        <v>32</v>
      </c>
      <c r="B30" s="38" t="s">
        <v>54</v>
      </c>
      <c r="C30" s="68" t="s">
        <v>58</v>
      </c>
      <c r="D30" s="15" t="s">
        <v>100</v>
      </c>
      <c r="E30" s="15" t="s">
        <v>85</v>
      </c>
      <c r="F30" s="33">
        <v>2018</v>
      </c>
      <c r="G30" s="33"/>
      <c r="H30" s="11"/>
      <c r="I30" s="122">
        <v>321400</v>
      </c>
      <c r="J30" s="121"/>
      <c r="K30" s="123">
        <f t="shared" si="2"/>
        <v>321400</v>
      </c>
      <c r="L30" s="118"/>
      <c r="M30" s="120">
        <f t="shared" si="4"/>
        <v>331000</v>
      </c>
      <c r="N30" s="121">
        <f t="shared" si="5"/>
        <v>0</v>
      </c>
      <c r="O30" s="123">
        <f t="shared" si="3"/>
        <v>331000</v>
      </c>
      <c r="P30" s="118"/>
      <c r="Q30" s="76" t="s">
        <v>16</v>
      </c>
      <c r="R30" s="77" t="s">
        <v>169</v>
      </c>
      <c r="S30" s="77" t="s">
        <v>169</v>
      </c>
      <c r="T30" s="77" t="s">
        <v>169</v>
      </c>
      <c r="U30" s="76"/>
      <c r="V30" s="100" t="s">
        <v>169</v>
      </c>
    </row>
    <row r="31" spans="1:22" ht="13.15" customHeight="1">
      <c r="A31" s="14" t="s">
        <v>18</v>
      </c>
      <c r="B31" s="38" t="s">
        <v>54</v>
      </c>
      <c r="C31" s="68" t="s">
        <v>58</v>
      </c>
      <c r="D31" s="15" t="s">
        <v>88</v>
      </c>
      <c r="E31" s="15" t="s">
        <v>85</v>
      </c>
      <c r="F31" s="33">
        <v>2018</v>
      </c>
      <c r="G31" s="33"/>
      <c r="H31" s="11"/>
      <c r="I31" s="122">
        <v>3197700</v>
      </c>
      <c r="J31" s="121"/>
      <c r="K31" s="123">
        <f t="shared" si="2"/>
        <v>3197700</v>
      </c>
      <c r="L31" s="118"/>
      <c r="M31" s="120">
        <f t="shared" si="4"/>
        <v>3290000</v>
      </c>
      <c r="N31" s="121">
        <f t="shared" si="5"/>
        <v>0</v>
      </c>
      <c r="O31" s="123">
        <f t="shared" si="3"/>
        <v>3290000</v>
      </c>
      <c r="P31" s="118"/>
      <c r="Q31" s="76" t="s">
        <v>16</v>
      </c>
      <c r="R31" s="77" t="s">
        <v>169</v>
      </c>
      <c r="S31" s="77" t="s">
        <v>169</v>
      </c>
      <c r="T31" s="77" t="s">
        <v>169</v>
      </c>
      <c r="U31" s="76"/>
      <c r="V31" s="100" t="s">
        <v>170</v>
      </c>
    </row>
    <row r="32" spans="1:22">
      <c r="A32" s="14" t="s">
        <v>33</v>
      </c>
      <c r="B32" s="38" t="s">
        <v>54</v>
      </c>
      <c r="C32" s="68" t="s">
        <v>58</v>
      </c>
      <c r="D32" s="16" t="s">
        <v>100</v>
      </c>
      <c r="E32" s="16" t="s">
        <v>85</v>
      </c>
      <c r="F32" s="33">
        <v>2018</v>
      </c>
      <c r="G32" s="33"/>
      <c r="H32" s="11"/>
      <c r="I32" s="122">
        <v>321400</v>
      </c>
      <c r="J32" s="121"/>
      <c r="K32" s="123">
        <f t="shared" si="2"/>
        <v>321400</v>
      </c>
      <c r="L32" s="118"/>
      <c r="M32" s="120">
        <f t="shared" si="4"/>
        <v>331000</v>
      </c>
      <c r="N32" s="121">
        <f t="shared" si="5"/>
        <v>0</v>
      </c>
      <c r="O32" s="123">
        <f t="shared" si="3"/>
        <v>331000</v>
      </c>
      <c r="P32" s="118"/>
      <c r="Q32" s="76" t="s">
        <v>169</v>
      </c>
      <c r="R32" s="77" t="s">
        <v>169</v>
      </c>
      <c r="S32" s="77" t="s">
        <v>169</v>
      </c>
      <c r="T32" s="77" t="s">
        <v>169</v>
      </c>
      <c r="U32" s="76"/>
      <c r="V32" s="100" t="s">
        <v>169</v>
      </c>
    </row>
    <row r="33" spans="1:22">
      <c r="A33" s="14" t="s">
        <v>21</v>
      </c>
      <c r="B33" s="38" t="s">
        <v>54</v>
      </c>
      <c r="C33" s="68" t="s">
        <v>61</v>
      </c>
      <c r="D33" s="16" t="s">
        <v>90</v>
      </c>
      <c r="E33" s="16" t="s">
        <v>85</v>
      </c>
      <c r="F33" s="33">
        <v>2018</v>
      </c>
      <c r="G33" s="33">
        <v>2018</v>
      </c>
      <c r="H33" s="11"/>
      <c r="I33" s="122">
        <v>1129900</v>
      </c>
      <c r="J33" s="124">
        <v>116800</v>
      </c>
      <c r="K33" s="123">
        <f t="shared" ref="K33:K38" si="7">SUM(I33:J33)</f>
        <v>1246700</v>
      </c>
      <c r="L33" s="118"/>
      <c r="M33" s="120">
        <f t="shared" ref="M33:M55" si="8">ROUNDUP((I33/105*108),-3)</f>
        <v>1163000</v>
      </c>
      <c r="N33" s="121">
        <f t="shared" ref="N33:N55" si="9">ROUNDUP((J33/101.6*103.5),-3)</f>
        <v>119000</v>
      </c>
      <c r="O33" s="123">
        <f t="shared" ref="O33:O55" si="10">SUM(M33:N33)</f>
        <v>1282000</v>
      </c>
      <c r="P33" s="118"/>
      <c r="Q33" s="76" t="s">
        <v>169</v>
      </c>
      <c r="R33" s="77" t="s">
        <v>169</v>
      </c>
      <c r="S33" s="77" t="s">
        <v>169</v>
      </c>
      <c r="T33" s="77" t="s">
        <v>169</v>
      </c>
      <c r="U33" s="76"/>
      <c r="V33" s="100" t="s">
        <v>170</v>
      </c>
    </row>
    <row r="34" spans="1:22">
      <c r="A34" s="14" t="s">
        <v>38</v>
      </c>
      <c r="B34" s="38" t="s">
        <v>55</v>
      </c>
      <c r="C34" s="68" t="s">
        <v>73</v>
      </c>
      <c r="D34" s="16" t="s">
        <v>105</v>
      </c>
      <c r="E34" s="16" t="s">
        <v>85</v>
      </c>
      <c r="F34" s="33">
        <v>2018</v>
      </c>
      <c r="G34" s="33"/>
      <c r="H34" s="11"/>
      <c r="I34" s="122">
        <v>2479800</v>
      </c>
      <c r="J34" s="124"/>
      <c r="K34" s="123">
        <f t="shared" si="7"/>
        <v>2479800</v>
      </c>
      <c r="L34" s="118"/>
      <c r="M34" s="120">
        <f t="shared" si="8"/>
        <v>2551000</v>
      </c>
      <c r="N34" s="121">
        <f t="shared" si="9"/>
        <v>0</v>
      </c>
      <c r="O34" s="123">
        <f t="shared" si="10"/>
        <v>2551000</v>
      </c>
      <c r="P34" s="118"/>
      <c r="Q34" s="76" t="s">
        <v>16</v>
      </c>
      <c r="R34" s="77" t="s">
        <v>169</v>
      </c>
      <c r="S34" s="77" t="s">
        <v>169</v>
      </c>
      <c r="T34" s="77" t="s">
        <v>169</v>
      </c>
      <c r="U34" s="76"/>
      <c r="V34" s="100" t="s">
        <v>170</v>
      </c>
    </row>
    <row r="35" spans="1:22">
      <c r="A35" s="14" t="s">
        <v>42</v>
      </c>
      <c r="B35" s="38" t="s">
        <v>55</v>
      </c>
      <c r="C35" s="68" t="s">
        <v>76</v>
      </c>
      <c r="D35" s="16" t="s">
        <v>108</v>
      </c>
      <c r="E35" s="16" t="s">
        <v>85</v>
      </c>
      <c r="F35" s="33">
        <v>2018</v>
      </c>
      <c r="G35" s="33"/>
      <c r="H35" s="11"/>
      <c r="I35" s="122">
        <v>300900</v>
      </c>
      <c r="J35" s="124"/>
      <c r="K35" s="123">
        <f t="shared" si="7"/>
        <v>300900</v>
      </c>
      <c r="L35" s="118"/>
      <c r="M35" s="120">
        <f t="shared" si="8"/>
        <v>310000</v>
      </c>
      <c r="N35" s="121">
        <f t="shared" si="9"/>
        <v>0</v>
      </c>
      <c r="O35" s="123">
        <f t="shared" si="10"/>
        <v>310000</v>
      </c>
      <c r="P35" s="118"/>
      <c r="Q35" s="76" t="s">
        <v>169</v>
      </c>
      <c r="R35" s="77" t="s">
        <v>169</v>
      </c>
      <c r="S35" s="77" t="s">
        <v>169</v>
      </c>
      <c r="T35" s="77" t="s">
        <v>169</v>
      </c>
      <c r="U35" s="76"/>
      <c r="V35" s="100" t="s">
        <v>169</v>
      </c>
    </row>
    <row r="36" spans="1:22" s="4" customFormat="1" ht="22.5">
      <c r="A36" s="14" t="s">
        <v>19</v>
      </c>
      <c r="B36" s="38" t="s">
        <v>54</v>
      </c>
      <c r="C36" s="68" t="s">
        <v>59</v>
      </c>
      <c r="D36" s="16" t="s">
        <v>157</v>
      </c>
      <c r="E36" s="15" t="s">
        <v>85</v>
      </c>
      <c r="F36" s="33">
        <v>2018</v>
      </c>
      <c r="G36" s="33">
        <v>2018</v>
      </c>
      <c r="H36" s="11"/>
      <c r="I36" s="122">
        <f>4197800+128800+28000</f>
        <v>4354600</v>
      </c>
      <c r="J36" s="124">
        <v>310200</v>
      </c>
      <c r="K36" s="123">
        <f t="shared" si="7"/>
        <v>4664800</v>
      </c>
      <c r="L36" s="118"/>
      <c r="M36" s="120">
        <f t="shared" si="8"/>
        <v>4480000</v>
      </c>
      <c r="N36" s="121">
        <f t="shared" si="9"/>
        <v>317000</v>
      </c>
      <c r="O36" s="123">
        <f t="shared" si="10"/>
        <v>4797000</v>
      </c>
      <c r="P36" s="118"/>
      <c r="Q36" s="76" t="s">
        <v>162</v>
      </c>
      <c r="R36" s="77" t="s">
        <v>169</v>
      </c>
      <c r="S36" s="77" t="s">
        <v>169</v>
      </c>
      <c r="T36" s="77" t="s">
        <v>169</v>
      </c>
      <c r="U36" s="76"/>
      <c r="V36" s="100" t="s">
        <v>16</v>
      </c>
    </row>
    <row r="37" spans="1:22" s="4" customFormat="1">
      <c r="A37" s="14" t="s">
        <v>53</v>
      </c>
      <c r="B37" s="38" t="s">
        <v>54</v>
      </c>
      <c r="C37" s="69"/>
      <c r="D37" s="15" t="s">
        <v>116</v>
      </c>
      <c r="E37" s="15" t="s">
        <v>85</v>
      </c>
      <c r="F37" s="33">
        <v>2018</v>
      </c>
      <c r="G37" s="33"/>
      <c r="H37" s="11"/>
      <c r="I37" s="122">
        <v>184600</v>
      </c>
      <c r="J37" s="124"/>
      <c r="K37" s="123">
        <f t="shared" si="7"/>
        <v>184600</v>
      </c>
      <c r="L37" s="118"/>
      <c r="M37" s="120">
        <f t="shared" si="8"/>
        <v>190000</v>
      </c>
      <c r="N37" s="121">
        <f t="shared" si="9"/>
        <v>0</v>
      </c>
      <c r="O37" s="123">
        <f t="shared" si="10"/>
        <v>190000</v>
      </c>
      <c r="P37" s="118"/>
      <c r="Q37" s="76" t="s">
        <v>169</v>
      </c>
      <c r="R37" s="77" t="s">
        <v>169</v>
      </c>
      <c r="S37" s="77" t="s">
        <v>169</v>
      </c>
      <c r="T37" s="77" t="s">
        <v>169</v>
      </c>
      <c r="U37" s="76"/>
      <c r="V37" s="100" t="s">
        <v>169</v>
      </c>
    </row>
    <row r="38" spans="1:22" s="4" customFormat="1">
      <c r="A38" s="14" t="s">
        <v>29</v>
      </c>
      <c r="B38" s="38" t="s">
        <v>54</v>
      </c>
      <c r="C38" s="68" t="s">
        <v>69</v>
      </c>
      <c r="D38" s="16" t="s">
        <v>158</v>
      </c>
      <c r="E38" s="16" t="s">
        <v>85</v>
      </c>
      <c r="F38" s="33">
        <v>2018</v>
      </c>
      <c r="G38" s="33"/>
      <c r="H38" s="11"/>
      <c r="I38" s="122">
        <v>1096400</v>
      </c>
      <c r="J38" s="124"/>
      <c r="K38" s="123">
        <f t="shared" si="7"/>
        <v>1096400</v>
      </c>
      <c r="L38" s="118"/>
      <c r="M38" s="120">
        <f t="shared" si="8"/>
        <v>1128000</v>
      </c>
      <c r="N38" s="121">
        <f t="shared" si="9"/>
        <v>0</v>
      </c>
      <c r="O38" s="123">
        <f t="shared" si="10"/>
        <v>1128000</v>
      </c>
      <c r="P38" s="118"/>
      <c r="Q38" s="76" t="s">
        <v>169</v>
      </c>
      <c r="R38" s="77" t="s">
        <v>169</v>
      </c>
      <c r="S38" s="77" t="s">
        <v>169</v>
      </c>
      <c r="T38" s="77" t="s">
        <v>169</v>
      </c>
      <c r="U38" s="76"/>
      <c r="V38" s="101" t="s">
        <v>164</v>
      </c>
    </row>
    <row r="39" spans="1:22" s="4" customFormat="1">
      <c r="A39" s="14" t="s">
        <v>29</v>
      </c>
      <c r="B39" s="38" t="s">
        <v>54</v>
      </c>
      <c r="C39" s="68" t="s">
        <v>69</v>
      </c>
      <c r="D39" s="16" t="s">
        <v>159</v>
      </c>
      <c r="E39" s="16" t="s">
        <v>85</v>
      </c>
      <c r="F39" s="33">
        <v>2018</v>
      </c>
      <c r="G39" s="33"/>
      <c r="H39" s="11"/>
      <c r="I39" s="122">
        <v>239300</v>
      </c>
      <c r="J39" s="124"/>
      <c r="K39" s="123">
        <f t="shared" ref="K39" si="11">SUM(I39:J39)</f>
        <v>239300</v>
      </c>
      <c r="L39" s="118"/>
      <c r="M39" s="120">
        <f t="shared" si="8"/>
        <v>247000</v>
      </c>
      <c r="N39" s="121">
        <f t="shared" si="9"/>
        <v>0</v>
      </c>
      <c r="O39" s="123">
        <f t="shared" si="10"/>
        <v>247000</v>
      </c>
      <c r="P39" s="118"/>
      <c r="Q39" s="76" t="s">
        <v>169</v>
      </c>
      <c r="R39" s="77" t="s">
        <v>169</v>
      </c>
      <c r="S39" s="77" t="s">
        <v>169</v>
      </c>
      <c r="T39" s="77" t="s">
        <v>169</v>
      </c>
      <c r="U39" s="76"/>
      <c r="V39" s="100" t="s">
        <v>169</v>
      </c>
    </row>
    <row r="40" spans="1:22" s="4" customFormat="1">
      <c r="A40" s="14" t="s">
        <v>31</v>
      </c>
      <c r="B40" s="38" t="s">
        <v>54</v>
      </c>
      <c r="C40" s="68" t="s">
        <v>69</v>
      </c>
      <c r="D40" s="15" t="s">
        <v>99</v>
      </c>
      <c r="E40" s="15" t="s">
        <v>85</v>
      </c>
      <c r="F40" s="33">
        <v>2018</v>
      </c>
      <c r="G40" s="33"/>
      <c r="H40" s="11"/>
      <c r="I40" s="122">
        <v>254300</v>
      </c>
      <c r="J40" s="124"/>
      <c r="K40" s="123">
        <f t="shared" ref="K40:K55" si="12">SUM(I40:J40)</f>
        <v>254300</v>
      </c>
      <c r="L40" s="118"/>
      <c r="M40" s="120">
        <f t="shared" si="8"/>
        <v>262000</v>
      </c>
      <c r="N40" s="121">
        <f t="shared" si="9"/>
        <v>0</v>
      </c>
      <c r="O40" s="123">
        <f t="shared" si="10"/>
        <v>262000</v>
      </c>
      <c r="P40" s="118"/>
      <c r="Q40" s="76" t="s">
        <v>162</v>
      </c>
      <c r="R40" s="77" t="s">
        <v>169</v>
      </c>
      <c r="S40" s="77" t="s">
        <v>169</v>
      </c>
      <c r="T40" s="77" t="s">
        <v>169</v>
      </c>
      <c r="U40" s="76"/>
      <c r="V40" s="101" t="s">
        <v>164</v>
      </c>
    </row>
    <row r="41" spans="1:22" s="4" customFormat="1">
      <c r="A41" s="14" t="s">
        <v>30</v>
      </c>
      <c r="B41" s="38" t="s">
        <v>55</v>
      </c>
      <c r="C41" s="68" t="s">
        <v>64</v>
      </c>
      <c r="D41" s="15" t="s">
        <v>98</v>
      </c>
      <c r="E41" s="15" t="s">
        <v>85</v>
      </c>
      <c r="F41" s="33">
        <v>2018</v>
      </c>
      <c r="G41" s="33"/>
      <c r="H41" s="11"/>
      <c r="I41" s="122">
        <v>717900</v>
      </c>
      <c r="J41" s="124"/>
      <c r="K41" s="123">
        <f t="shared" si="12"/>
        <v>717900</v>
      </c>
      <c r="L41" s="118"/>
      <c r="M41" s="120">
        <f t="shared" si="8"/>
        <v>739000</v>
      </c>
      <c r="N41" s="121">
        <f t="shared" si="9"/>
        <v>0</v>
      </c>
      <c r="O41" s="123">
        <f t="shared" si="10"/>
        <v>739000</v>
      </c>
      <c r="P41" s="118"/>
      <c r="Q41" s="76" t="s">
        <v>162</v>
      </c>
      <c r="R41" s="77" t="s">
        <v>169</v>
      </c>
      <c r="S41" s="77" t="s">
        <v>169</v>
      </c>
      <c r="T41" s="77" t="s">
        <v>169</v>
      </c>
      <c r="U41" s="76"/>
      <c r="V41" s="101" t="s">
        <v>164</v>
      </c>
    </row>
    <row r="42" spans="1:22" s="4" customFormat="1">
      <c r="A42" s="17" t="s">
        <v>24</v>
      </c>
      <c r="B42" s="39" t="s">
        <v>55</v>
      </c>
      <c r="C42" s="69" t="s">
        <v>64</v>
      </c>
      <c r="D42" s="15" t="s">
        <v>92</v>
      </c>
      <c r="E42" s="15" t="s">
        <v>85</v>
      </c>
      <c r="F42" s="33">
        <v>2018</v>
      </c>
      <c r="G42" s="33"/>
      <c r="H42" s="18"/>
      <c r="I42" s="122">
        <v>150500</v>
      </c>
      <c r="J42" s="124"/>
      <c r="K42" s="123">
        <f t="shared" si="12"/>
        <v>150500</v>
      </c>
      <c r="L42" s="118"/>
      <c r="M42" s="120">
        <f t="shared" si="8"/>
        <v>155000</v>
      </c>
      <c r="N42" s="121">
        <f t="shared" si="9"/>
        <v>0</v>
      </c>
      <c r="O42" s="123">
        <f t="shared" si="10"/>
        <v>155000</v>
      </c>
      <c r="P42" s="118"/>
      <c r="Q42" s="77" t="s">
        <v>169</v>
      </c>
      <c r="R42" s="77" t="s">
        <v>169</v>
      </c>
      <c r="S42" s="77" t="s">
        <v>169</v>
      </c>
      <c r="T42" s="77" t="s">
        <v>169</v>
      </c>
      <c r="U42" s="77"/>
      <c r="V42" s="101" t="s">
        <v>164</v>
      </c>
    </row>
    <row r="43" spans="1:22">
      <c r="A43" s="14" t="s">
        <v>52</v>
      </c>
      <c r="B43" s="38" t="s">
        <v>54</v>
      </c>
      <c r="C43" s="68" t="s">
        <v>84</v>
      </c>
      <c r="D43" s="15" t="s">
        <v>115</v>
      </c>
      <c r="E43" s="15" t="s">
        <v>85</v>
      </c>
      <c r="F43" s="33">
        <v>2018</v>
      </c>
      <c r="G43" s="33"/>
      <c r="H43" s="11"/>
      <c r="I43" s="122">
        <v>1566200</v>
      </c>
      <c r="J43" s="124"/>
      <c r="K43" s="123">
        <f t="shared" si="12"/>
        <v>1566200</v>
      </c>
      <c r="L43" s="118"/>
      <c r="M43" s="120">
        <f t="shared" si="8"/>
        <v>1611000</v>
      </c>
      <c r="N43" s="121">
        <f t="shared" si="9"/>
        <v>0</v>
      </c>
      <c r="O43" s="123">
        <f t="shared" si="10"/>
        <v>1611000</v>
      </c>
      <c r="P43" s="118"/>
      <c r="Q43" s="76" t="s">
        <v>16</v>
      </c>
      <c r="R43" s="76" t="s">
        <v>16</v>
      </c>
      <c r="S43" s="77" t="s">
        <v>169</v>
      </c>
      <c r="T43" s="77" t="s">
        <v>169</v>
      </c>
      <c r="U43" s="76"/>
      <c r="V43" s="101" t="s">
        <v>169</v>
      </c>
    </row>
    <row r="44" spans="1:22">
      <c r="A44" s="17" t="s">
        <v>36</v>
      </c>
      <c r="B44" s="39" t="s">
        <v>54</v>
      </c>
      <c r="C44" s="69" t="s">
        <v>71</v>
      </c>
      <c r="D44" s="15" t="s">
        <v>103</v>
      </c>
      <c r="E44" s="15" t="s">
        <v>85</v>
      </c>
      <c r="F44" s="33">
        <v>2018</v>
      </c>
      <c r="G44" s="33"/>
      <c r="H44" s="18"/>
      <c r="I44" s="122">
        <v>806800</v>
      </c>
      <c r="J44" s="124"/>
      <c r="K44" s="123">
        <f t="shared" si="12"/>
        <v>806800</v>
      </c>
      <c r="L44" s="118"/>
      <c r="M44" s="120">
        <f t="shared" si="8"/>
        <v>830000</v>
      </c>
      <c r="N44" s="121">
        <f t="shared" si="9"/>
        <v>0</v>
      </c>
      <c r="O44" s="123">
        <f t="shared" si="10"/>
        <v>830000</v>
      </c>
      <c r="P44" s="118"/>
      <c r="Q44" s="77" t="s">
        <v>16</v>
      </c>
      <c r="R44" s="77" t="s">
        <v>169</v>
      </c>
      <c r="S44" s="77" t="s">
        <v>169</v>
      </c>
      <c r="T44" s="77" t="s">
        <v>169</v>
      </c>
      <c r="U44" s="77"/>
      <c r="V44" s="101" t="s">
        <v>164</v>
      </c>
    </row>
    <row r="45" spans="1:22" s="4" customFormat="1">
      <c r="A45" s="14" t="s">
        <v>22</v>
      </c>
      <c r="B45" s="38" t="s">
        <v>54</v>
      </c>
      <c r="C45" s="68" t="s">
        <v>62</v>
      </c>
      <c r="D45" s="15" t="s">
        <v>89</v>
      </c>
      <c r="E45" s="15" t="s">
        <v>85</v>
      </c>
      <c r="F45" s="33">
        <v>2018</v>
      </c>
      <c r="G45" s="33">
        <v>2018</v>
      </c>
      <c r="H45" s="11"/>
      <c r="I45" s="122">
        <v>716300</v>
      </c>
      <c r="J45" s="124">
        <v>75900</v>
      </c>
      <c r="K45" s="123">
        <f t="shared" si="12"/>
        <v>792200</v>
      </c>
      <c r="L45" s="118"/>
      <c r="M45" s="120">
        <f t="shared" si="8"/>
        <v>737000</v>
      </c>
      <c r="N45" s="121">
        <f t="shared" si="9"/>
        <v>78000</v>
      </c>
      <c r="O45" s="123">
        <f t="shared" si="10"/>
        <v>815000</v>
      </c>
      <c r="P45" s="118"/>
      <c r="Q45" s="76" t="s">
        <v>169</v>
      </c>
      <c r="R45" s="77" t="s">
        <v>169</v>
      </c>
      <c r="S45" s="77" t="s">
        <v>169</v>
      </c>
      <c r="T45" s="77" t="s">
        <v>169</v>
      </c>
      <c r="U45" s="76"/>
      <c r="V45" s="100" t="s">
        <v>170</v>
      </c>
    </row>
    <row r="46" spans="1:22" s="4" customFormat="1">
      <c r="A46" s="17" t="s">
        <v>51</v>
      </c>
      <c r="B46" s="39" t="s">
        <v>54</v>
      </c>
      <c r="C46" s="69" t="s">
        <v>62</v>
      </c>
      <c r="D46" s="16" t="s">
        <v>160</v>
      </c>
      <c r="E46" s="16" t="s">
        <v>85</v>
      </c>
      <c r="F46" s="33">
        <v>2018</v>
      </c>
      <c r="G46" s="33"/>
      <c r="H46" s="18"/>
      <c r="I46" s="122">
        <v>191500</v>
      </c>
      <c r="J46" s="124"/>
      <c r="K46" s="123">
        <f t="shared" si="12"/>
        <v>191500</v>
      </c>
      <c r="L46" s="118"/>
      <c r="M46" s="120">
        <f t="shared" si="8"/>
        <v>197000</v>
      </c>
      <c r="N46" s="121">
        <f t="shared" si="9"/>
        <v>0</v>
      </c>
      <c r="O46" s="123">
        <f t="shared" si="10"/>
        <v>197000</v>
      </c>
      <c r="P46" s="118"/>
      <c r="Q46" s="76" t="s">
        <v>169</v>
      </c>
      <c r="R46" s="77" t="s">
        <v>169</v>
      </c>
      <c r="S46" s="77" t="s">
        <v>169</v>
      </c>
      <c r="T46" s="76" t="s">
        <v>16</v>
      </c>
      <c r="U46" s="76" t="s">
        <v>165</v>
      </c>
      <c r="V46" s="100" t="s">
        <v>169</v>
      </c>
    </row>
    <row r="47" spans="1:22" s="4" customFormat="1">
      <c r="A47" s="17" t="s">
        <v>48</v>
      </c>
      <c r="B47" s="39" t="s">
        <v>54</v>
      </c>
      <c r="C47" s="69" t="s">
        <v>82</v>
      </c>
      <c r="D47" s="15" t="s">
        <v>145</v>
      </c>
      <c r="E47" s="15" t="s">
        <v>85</v>
      </c>
      <c r="F47" s="33">
        <v>2018</v>
      </c>
      <c r="G47" s="33">
        <v>2018</v>
      </c>
      <c r="H47" s="18"/>
      <c r="I47" s="122">
        <f>8475200+45000</f>
        <v>8520200</v>
      </c>
      <c r="J47" s="124">
        <v>873900</v>
      </c>
      <c r="K47" s="123">
        <f t="shared" si="12"/>
        <v>9394100</v>
      </c>
      <c r="L47" s="118"/>
      <c r="M47" s="120">
        <f t="shared" si="8"/>
        <v>8764000</v>
      </c>
      <c r="N47" s="121">
        <f t="shared" si="9"/>
        <v>891000</v>
      </c>
      <c r="O47" s="123">
        <f t="shared" si="10"/>
        <v>9655000</v>
      </c>
      <c r="P47" s="118"/>
      <c r="Q47" s="77" t="s">
        <v>16</v>
      </c>
      <c r="R47" s="77" t="s">
        <v>16</v>
      </c>
      <c r="S47" s="77" t="s">
        <v>169</v>
      </c>
      <c r="T47" s="77" t="s">
        <v>169</v>
      </c>
      <c r="U47" s="77"/>
      <c r="V47" s="101" t="s">
        <v>16</v>
      </c>
    </row>
    <row r="48" spans="1:22" s="4" customFormat="1">
      <c r="A48" s="14" t="s">
        <v>48</v>
      </c>
      <c r="B48" s="38" t="s">
        <v>54</v>
      </c>
      <c r="C48" s="69" t="s">
        <v>82</v>
      </c>
      <c r="D48" s="15" t="s">
        <v>189</v>
      </c>
      <c r="E48" s="15"/>
      <c r="F48" s="33">
        <v>2018</v>
      </c>
      <c r="G48" s="33"/>
      <c r="H48" s="11"/>
      <c r="I48" s="122">
        <v>79600</v>
      </c>
      <c r="J48" s="124"/>
      <c r="K48" s="123">
        <f t="shared" si="12"/>
        <v>79600</v>
      </c>
      <c r="L48" s="118"/>
      <c r="M48" s="120">
        <f t="shared" si="8"/>
        <v>82000</v>
      </c>
      <c r="N48" s="121">
        <f t="shared" si="9"/>
        <v>0</v>
      </c>
      <c r="O48" s="123">
        <f t="shared" si="10"/>
        <v>82000</v>
      </c>
      <c r="P48" s="118"/>
      <c r="Q48" s="76" t="s">
        <v>192</v>
      </c>
      <c r="R48" s="76" t="s">
        <v>192</v>
      </c>
      <c r="S48" s="76" t="s">
        <v>192</v>
      </c>
      <c r="T48" s="77" t="s">
        <v>169</v>
      </c>
      <c r="U48" s="76"/>
      <c r="V48" s="100" t="s">
        <v>192</v>
      </c>
    </row>
    <row r="49" spans="1:22" ht="22.5">
      <c r="A49" s="14" t="s">
        <v>48</v>
      </c>
      <c r="B49" s="38" t="s">
        <v>54</v>
      </c>
      <c r="C49" s="68" t="s">
        <v>82</v>
      </c>
      <c r="D49" s="16" t="s">
        <v>190</v>
      </c>
      <c r="E49" s="15"/>
      <c r="F49" s="33">
        <v>2018</v>
      </c>
      <c r="G49" s="33"/>
      <c r="H49" s="11"/>
      <c r="I49" s="122">
        <v>22200</v>
      </c>
      <c r="J49" s="124"/>
      <c r="K49" s="123">
        <f t="shared" si="12"/>
        <v>22200</v>
      </c>
      <c r="L49" s="118"/>
      <c r="M49" s="120">
        <f t="shared" si="8"/>
        <v>23000</v>
      </c>
      <c r="N49" s="121">
        <f t="shared" si="9"/>
        <v>0</v>
      </c>
      <c r="O49" s="123">
        <f t="shared" si="10"/>
        <v>23000</v>
      </c>
      <c r="P49" s="118"/>
      <c r="Q49" s="76" t="s">
        <v>192</v>
      </c>
      <c r="R49" s="76"/>
      <c r="S49" s="76"/>
      <c r="T49" s="77" t="s">
        <v>169</v>
      </c>
      <c r="U49" s="76"/>
      <c r="V49" s="100" t="s">
        <v>192</v>
      </c>
    </row>
    <row r="50" spans="1:22" ht="11.45" customHeight="1">
      <c r="A50" s="20" t="s">
        <v>48</v>
      </c>
      <c r="B50" s="40" t="s">
        <v>54</v>
      </c>
      <c r="C50" s="69" t="s">
        <v>82</v>
      </c>
      <c r="D50" s="16" t="s">
        <v>191</v>
      </c>
      <c r="E50" s="16"/>
      <c r="F50" s="33">
        <v>2018</v>
      </c>
      <c r="G50" s="33"/>
      <c r="H50" s="18"/>
      <c r="I50" s="122">
        <v>19100</v>
      </c>
      <c r="J50" s="124"/>
      <c r="K50" s="123">
        <f t="shared" si="12"/>
        <v>19100</v>
      </c>
      <c r="L50" s="118"/>
      <c r="M50" s="120">
        <f t="shared" si="8"/>
        <v>20000</v>
      </c>
      <c r="N50" s="121">
        <f t="shared" si="9"/>
        <v>0</v>
      </c>
      <c r="O50" s="123">
        <f t="shared" si="10"/>
        <v>20000</v>
      </c>
      <c r="P50" s="118"/>
      <c r="Q50" s="77" t="s">
        <v>192</v>
      </c>
      <c r="R50" s="77" t="s">
        <v>192</v>
      </c>
      <c r="S50" s="77" t="s">
        <v>192</v>
      </c>
      <c r="T50" s="77" t="s">
        <v>169</v>
      </c>
      <c r="U50" s="77"/>
      <c r="V50" s="100" t="s">
        <v>192</v>
      </c>
    </row>
    <row r="51" spans="1:22" s="4" customFormat="1">
      <c r="A51" s="17"/>
      <c r="B51" s="39"/>
      <c r="C51" s="69"/>
      <c r="D51" s="15"/>
      <c r="E51" s="15"/>
      <c r="F51" s="33"/>
      <c r="G51" s="33"/>
      <c r="H51" s="18"/>
      <c r="I51" s="122"/>
      <c r="J51" s="124"/>
      <c r="K51" s="123"/>
      <c r="L51" s="118"/>
      <c r="M51" s="120"/>
      <c r="N51" s="121"/>
      <c r="O51" s="123"/>
      <c r="P51" s="118"/>
      <c r="Q51" s="77" t="s">
        <v>192</v>
      </c>
      <c r="R51" s="77" t="s">
        <v>192</v>
      </c>
      <c r="S51" s="77" t="s">
        <v>192</v>
      </c>
      <c r="T51" s="77" t="s">
        <v>169</v>
      </c>
      <c r="U51" s="77"/>
      <c r="V51" s="100" t="s">
        <v>192</v>
      </c>
    </row>
    <row r="52" spans="1:22" ht="22.5">
      <c r="A52" s="14" t="s">
        <v>23</v>
      </c>
      <c r="B52" s="38" t="s">
        <v>54</v>
      </c>
      <c r="C52" s="68" t="s">
        <v>63</v>
      </c>
      <c r="D52" s="15" t="s">
        <v>91</v>
      </c>
      <c r="E52" s="15" t="s">
        <v>85</v>
      </c>
      <c r="F52" s="33">
        <v>2018</v>
      </c>
      <c r="G52" s="33">
        <v>2018</v>
      </c>
      <c r="H52" s="11"/>
      <c r="I52" s="122">
        <v>2427000</v>
      </c>
      <c r="J52" s="124">
        <v>65300</v>
      </c>
      <c r="K52" s="123">
        <f t="shared" si="12"/>
        <v>2492300</v>
      </c>
      <c r="L52" s="118"/>
      <c r="M52" s="120">
        <f t="shared" si="8"/>
        <v>2497000</v>
      </c>
      <c r="N52" s="121">
        <f t="shared" si="9"/>
        <v>67000</v>
      </c>
      <c r="O52" s="123">
        <f t="shared" si="10"/>
        <v>2564000</v>
      </c>
      <c r="P52" s="118"/>
      <c r="Q52" s="76" t="s">
        <v>16</v>
      </c>
      <c r="R52" s="76" t="s">
        <v>16</v>
      </c>
      <c r="S52" s="77" t="s">
        <v>169</v>
      </c>
      <c r="T52" s="77" t="s">
        <v>169</v>
      </c>
      <c r="U52" s="76"/>
      <c r="V52" s="100" t="s">
        <v>169</v>
      </c>
    </row>
    <row r="53" spans="1:22">
      <c r="A53" s="14" t="s">
        <v>40</v>
      </c>
      <c r="B53" s="38" t="s">
        <v>54</v>
      </c>
      <c r="C53" s="68" t="s">
        <v>63</v>
      </c>
      <c r="D53" s="15" t="s">
        <v>107</v>
      </c>
      <c r="E53" s="15" t="s">
        <v>85</v>
      </c>
      <c r="F53" s="33">
        <v>2018</v>
      </c>
      <c r="G53" s="33">
        <v>2018</v>
      </c>
      <c r="H53" s="11"/>
      <c r="I53" s="122">
        <v>799900</v>
      </c>
      <c r="J53" s="124"/>
      <c r="K53" s="123">
        <f t="shared" si="12"/>
        <v>799900</v>
      </c>
      <c r="L53" s="118"/>
      <c r="M53" s="120">
        <f t="shared" si="8"/>
        <v>823000</v>
      </c>
      <c r="N53" s="121">
        <f t="shared" si="9"/>
        <v>0</v>
      </c>
      <c r="O53" s="123">
        <f t="shared" si="10"/>
        <v>823000</v>
      </c>
      <c r="P53" s="118"/>
      <c r="Q53" s="76" t="s">
        <v>16</v>
      </c>
      <c r="R53" s="77" t="s">
        <v>169</v>
      </c>
      <c r="S53" s="77" t="s">
        <v>169</v>
      </c>
      <c r="T53" s="77" t="s">
        <v>169</v>
      </c>
      <c r="U53" s="76"/>
      <c r="V53" s="100"/>
    </row>
    <row r="54" spans="1:22" ht="22.5">
      <c r="A54" s="15" t="s">
        <v>146</v>
      </c>
      <c r="B54" s="15" t="s">
        <v>54</v>
      </c>
      <c r="C54" s="15" t="s">
        <v>147</v>
      </c>
      <c r="D54" s="15" t="s">
        <v>148</v>
      </c>
      <c r="E54" s="15" t="s">
        <v>85</v>
      </c>
      <c r="F54" s="33"/>
      <c r="G54" s="33"/>
      <c r="H54" s="11"/>
      <c r="I54" s="122">
        <v>480000</v>
      </c>
      <c r="J54" s="124">
        <v>15000</v>
      </c>
      <c r="K54" s="123">
        <f t="shared" si="12"/>
        <v>495000</v>
      </c>
      <c r="L54" s="118"/>
      <c r="M54" s="120">
        <f t="shared" si="8"/>
        <v>494000</v>
      </c>
      <c r="N54" s="121">
        <f t="shared" si="9"/>
        <v>16000</v>
      </c>
      <c r="O54" s="123">
        <f t="shared" si="10"/>
        <v>510000</v>
      </c>
      <c r="P54" s="118"/>
      <c r="Q54" s="76" t="s">
        <v>16</v>
      </c>
      <c r="R54" s="77" t="s">
        <v>169</v>
      </c>
      <c r="S54" s="77" t="s">
        <v>169</v>
      </c>
      <c r="T54" s="77" t="s">
        <v>169</v>
      </c>
      <c r="U54" s="76"/>
      <c r="V54" s="100" t="s">
        <v>16</v>
      </c>
    </row>
    <row r="55" spans="1:22">
      <c r="A55" s="14" t="s">
        <v>149</v>
      </c>
      <c r="B55" s="38" t="s">
        <v>54</v>
      </c>
      <c r="C55" s="44" t="s">
        <v>150</v>
      </c>
      <c r="D55" s="16" t="s">
        <v>110</v>
      </c>
      <c r="E55" s="16" t="s">
        <v>85</v>
      </c>
      <c r="F55" s="34"/>
      <c r="G55" s="34"/>
      <c r="H55" s="11"/>
      <c r="I55" s="122">
        <v>300000</v>
      </c>
      <c r="J55" s="124"/>
      <c r="K55" s="123">
        <f t="shared" si="12"/>
        <v>300000</v>
      </c>
      <c r="L55" s="118"/>
      <c r="M55" s="120">
        <f t="shared" si="8"/>
        <v>309000</v>
      </c>
      <c r="N55" s="121">
        <f t="shared" si="9"/>
        <v>0</v>
      </c>
      <c r="O55" s="123">
        <f t="shared" si="10"/>
        <v>309000</v>
      </c>
      <c r="P55" s="118"/>
      <c r="Q55" s="76" t="s">
        <v>169</v>
      </c>
      <c r="R55" s="77" t="s">
        <v>169</v>
      </c>
      <c r="S55" s="77" t="s">
        <v>169</v>
      </c>
      <c r="T55" s="77" t="s">
        <v>169</v>
      </c>
      <c r="U55" s="76"/>
      <c r="V55" s="100" t="s">
        <v>169</v>
      </c>
    </row>
    <row r="56" spans="1:22">
      <c r="A56" s="88" t="s">
        <v>168</v>
      </c>
      <c r="B56" s="85" t="s">
        <v>54</v>
      </c>
      <c r="C56" s="89"/>
      <c r="D56" s="89" t="s">
        <v>166</v>
      </c>
      <c r="E56" s="89" t="s">
        <v>167</v>
      </c>
      <c r="F56" s="90">
        <v>2021</v>
      </c>
      <c r="G56" s="90"/>
      <c r="H56" s="91"/>
      <c r="I56" s="156"/>
      <c r="J56" s="157"/>
      <c r="K56" s="126">
        <f t="shared" ref="K56" si="13">SUM(I56:J56)</f>
        <v>0</v>
      </c>
      <c r="L56" s="127"/>
      <c r="M56" s="126">
        <v>21000</v>
      </c>
      <c r="N56" s="121"/>
      <c r="O56" s="126">
        <f t="shared" ref="O56" si="14">SUM(M56:N56)</f>
        <v>21000</v>
      </c>
      <c r="P56" s="118"/>
      <c r="Q56" s="76" t="s">
        <v>169</v>
      </c>
      <c r="R56" s="77" t="s">
        <v>169</v>
      </c>
      <c r="S56" s="77" t="s">
        <v>169</v>
      </c>
      <c r="T56" s="77" t="s">
        <v>169</v>
      </c>
      <c r="U56" s="76"/>
      <c r="V56" s="100" t="s">
        <v>169</v>
      </c>
    </row>
    <row r="57" spans="1:22">
      <c r="A57" s="8"/>
      <c r="B57" s="41"/>
      <c r="C57" s="46"/>
      <c r="D57" s="2"/>
      <c r="E57" s="2"/>
      <c r="F57" s="35"/>
      <c r="G57" s="35"/>
      <c r="H57" s="3"/>
      <c r="I57" s="122"/>
      <c r="J57" s="124"/>
      <c r="K57" s="123"/>
      <c r="L57" s="118"/>
      <c r="M57" s="120"/>
      <c r="N57" s="121"/>
      <c r="O57" s="123"/>
      <c r="P57" s="118"/>
      <c r="Q57" s="76"/>
      <c r="R57" s="76"/>
      <c r="S57" s="76"/>
      <c r="T57" s="76"/>
      <c r="U57" s="76"/>
      <c r="V57" s="100"/>
    </row>
    <row r="58" spans="1:22" ht="13.5" thickBot="1">
      <c r="A58" s="138" t="s">
        <v>183</v>
      </c>
      <c r="B58" s="139"/>
      <c r="C58" s="140"/>
      <c r="D58" s="141"/>
      <c r="E58" s="141"/>
      <c r="F58" s="142"/>
      <c r="G58" s="142"/>
      <c r="H58" s="134"/>
      <c r="I58" s="128">
        <f>SUM(I6:I57)</f>
        <v>52305800</v>
      </c>
      <c r="J58" s="128">
        <f>SUM(J6:J57)</f>
        <v>2068300</v>
      </c>
      <c r="K58" s="128">
        <f>SUM(K6:K57)</f>
        <v>54374100</v>
      </c>
      <c r="L58" s="129"/>
      <c r="M58" s="128">
        <f>SUM(M6:M57)</f>
        <v>53844000</v>
      </c>
      <c r="N58" s="128">
        <f>SUM(N6:N57)</f>
        <v>2113000</v>
      </c>
      <c r="O58" s="128">
        <f>SUM(O6:O57)</f>
        <v>55957000</v>
      </c>
      <c r="P58" s="118"/>
      <c r="Q58" s="76"/>
      <c r="R58" s="76"/>
      <c r="S58" s="76"/>
      <c r="T58" s="76"/>
      <c r="U58" s="76"/>
      <c r="V58" s="100"/>
    </row>
    <row r="59" spans="1:22" ht="14.25" thickTop="1" thickBot="1">
      <c r="A59" s="8"/>
      <c r="B59" s="41"/>
      <c r="C59" s="46"/>
      <c r="D59" s="2"/>
      <c r="E59" s="2"/>
      <c r="F59" s="35"/>
      <c r="G59" s="35"/>
      <c r="H59" s="3"/>
      <c r="I59" s="122"/>
      <c r="J59" s="124"/>
      <c r="K59" s="123"/>
      <c r="L59" s="118"/>
      <c r="M59" s="120"/>
      <c r="N59" s="121"/>
      <c r="O59" s="123"/>
      <c r="P59" s="118"/>
      <c r="Q59" s="76"/>
      <c r="R59" s="76"/>
      <c r="S59" s="76"/>
      <c r="T59" s="76"/>
      <c r="U59" s="76"/>
      <c r="V59" s="100"/>
    </row>
    <row r="60" spans="1:22" ht="42.75" thickBot="1">
      <c r="A60" s="83" t="s">
        <v>6</v>
      </c>
      <c r="B60" s="37"/>
      <c r="C60" s="43"/>
      <c r="D60" s="13"/>
      <c r="E60" s="13"/>
      <c r="F60" s="31"/>
      <c r="G60" s="31"/>
      <c r="H60" s="11"/>
      <c r="I60" s="122"/>
      <c r="J60" s="124"/>
      <c r="K60" s="123"/>
      <c r="L60" s="118"/>
      <c r="M60" s="111" t="s">
        <v>186</v>
      </c>
      <c r="N60" s="112" t="s">
        <v>187</v>
      </c>
      <c r="O60" s="113" t="s">
        <v>188</v>
      </c>
      <c r="P60" s="118"/>
      <c r="Q60" s="76"/>
      <c r="R60" s="76"/>
      <c r="S60" s="76"/>
      <c r="T60" s="76"/>
      <c r="U60" s="76"/>
      <c r="V60" s="100"/>
    </row>
    <row r="61" spans="1:22" s="4" customFormat="1">
      <c r="A61" s="17"/>
      <c r="B61" s="39"/>
      <c r="C61" s="45"/>
      <c r="D61" s="15"/>
      <c r="E61" s="15"/>
      <c r="F61" s="32"/>
      <c r="G61" s="32"/>
      <c r="H61" s="11"/>
      <c r="I61" s="122"/>
      <c r="J61" s="124"/>
      <c r="K61" s="123"/>
      <c r="L61" s="118"/>
      <c r="M61" s="120"/>
      <c r="N61" s="121"/>
      <c r="O61" s="123"/>
      <c r="P61" s="118"/>
      <c r="Q61" s="77"/>
      <c r="R61" s="77"/>
      <c r="S61" s="77"/>
      <c r="T61" s="77"/>
      <c r="U61" s="77"/>
      <c r="V61" s="101"/>
    </row>
    <row r="62" spans="1:22" s="4" customFormat="1">
      <c r="A62" s="17" t="s">
        <v>117</v>
      </c>
      <c r="B62" s="39" t="s">
        <v>54</v>
      </c>
      <c r="C62" s="45" t="s">
        <v>126</v>
      </c>
      <c r="D62" s="16" t="s">
        <v>132</v>
      </c>
      <c r="E62" s="15" t="s">
        <v>5</v>
      </c>
      <c r="F62" s="32" t="s">
        <v>171</v>
      </c>
      <c r="G62" s="32" t="s">
        <v>171</v>
      </c>
      <c r="H62" s="11"/>
      <c r="I62" s="122">
        <f>2158900</f>
        <v>2158900</v>
      </c>
      <c r="J62" s="124">
        <f>456800+107600</f>
        <v>564400</v>
      </c>
      <c r="K62" s="123">
        <f t="shared" ref="K62:K66" si="15">SUM(I62:J62)</f>
        <v>2723300</v>
      </c>
      <c r="L62" s="118"/>
      <c r="M62" s="122">
        <v>3290000</v>
      </c>
      <c r="N62" s="124">
        <v>580000</v>
      </c>
      <c r="O62" s="126">
        <f t="shared" ref="O62:O73" si="16">SUM(M62:N62)</f>
        <v>3870000</v>
      </c>
      <c r="P62" s="127"/>
      <c r="Q62" s="77" t="s">
        <v>16</v>
      </c>
      <c r="R62" s="77" t="s">
        <v>16</v>
      </c>
      <c r="S62" s="77" t="s">
        <v>169</v>
      </c>
      <c r="T62" s="77" t="s">
        <v>169</v>
      </c>
      <c r="U62" s="77"/>
      <c r="V62" s="100" t="s">
        <v>169</v>
      </c>
    </row>
    <row r="63" spans="1:22" s="4" customFormat="1">
      <c r="A63" s="17" t="s">
        <v>118</v>
      </c>
      <c r="B63" s="39" t="s">
        <v>54</v>
      </c>
      <c r="C63" s="45" t="s">
        <v>75</v>
      </c>
      <c r="D63" s="16" t="s">
        <v>133</v>
      </c>
      <c r="E63" s="16" t="s">
        <v>5</v>
      </c>
      <c r="F63" s="32" t="s">
        <v>171</v>
      </c>
      <c r="G63" s="32" t="s">
        <v>171</v>
      </c>
      <c r="H63" s="11"/>
      <c r="I63" s="122">
        <v>1980100</v>
      </c>
      <c r="J63" s="124">
        <f>644800+113000</f>
        <v>757800</v>
      </c>
      <c r="K63" s="123">
        <f t="shared" si="15"/>
        <v>2737900</v>
      </c>
      <c r="L63" s="118"/>
      <c r="M63" s="122">
        <v>3690000</v>
      </c>
      <c r="N63" s="124">
        <v>650000</v>
      </c>
      <c r="O63" s="126">
        <f t="shared" si="16"/>
        <v>4340000</v>
      </c>
      <c r="P63" s="118"/>
      <c r="Q63" s="77" t="s">
        <v>16</v>
      </c>
      <c r="R63" s="77" t="s">
        <v>16</v>
      </c>
      <c r="S63" s="77" t="s">
        <v>169</v>
      </c>
      <c r="T63" s="77" t="s">
        <v>169</v>
      </c>
      <c r="U63" s="77"/>
      <c r="V63" s="100" t="s">
        <v>169</v>
      </c>
    </row>
    <row r="64" spans="1:22" s="4" customFormat="1">
      <c r="A64" s="17" t="s">
        <v>119</v>
      </c>
      <c r="B64" s="39" t="s">
        <v>54</v>
      </c>
      <c r="C64" s="45" t="s">
        <v>127</v>
      </c>
      <c r="D64" s="15" t="s">
        <v>134</v>
      </c>
      <c r="E64" s="15" t="s">
        <v>5</v>
      </c>
      <c r="F64" s="32" t="s">
        <v>171</v>
      </c>
      <c r="G64" s="32" t="s">
        <v>171</v>
      </c>
      <c r="H64" s="11"/>
      <c r="I64" s="122">
        <v>1674000</v>
      </c>
      <c r="J64" s="124">
        <f>378300+75300</f>
        <v>453600</v>
      </c>
      <c r="K64" s="123">
        <f t="shared" si="15"/>
        <v>2127600</v>
      </c>
      <c r="L64" s="118"/>
      <c r="M64" s="122">
        <v>2470000</v>
      </c>
      <c r="N64" s="124">
        <v>450000</v>
      </c>
      <c r="O64" s="126">
        <f t="shared" si="16"/>
        <v>2920000</v>
      </c>
      <c r="P64" s="118"/>
      <c r="Q64" s="77" t="s">
        <v>16</v>
      </c>
      <c r="R64" s="77" t="s">
        <v>16</v>
      </c>
      <c r="S64" s="77" t="s">
        <v>169</v>
      </c>
      <c r="T64" s="77" t="s">
        <v>169</v>
      </c>
      <c r="U64" s="77"/>
      <c r="V64" s="100" t="s">
        <v>169</v>
      </c>
    </row>
    <row r="65" spans="1:22" s="4" customFormat="1">
      <c r="A65" s="17" t="s">
        <v>120</v>
      </c>
      <c r="B65" s="39" t="s">
        <v>54</v>
      </c>
      <c r="C65" s="45" t="s">
        <v>62</v>
      </c>
      <c r="D65" s="15" t="s">
        <v>135</v>
      </c>
      <c r="E65" s="15" t="s">
        <v>5</v>
      </c>
      <c r="F65" s="32" t="s">
        <v>171</v>
      </c>
      <c r="G65" s="32" t="s">
        <v>171</v>
      </c>
      <c r="H65" s="11"/>
      <c r="I65" s="122">
        <v>2230300</v>
      </c>
      <c r="J65" s="124">
        <f>561100+134400</f>
        <v>695500</v>
      </c>
      <c r="K65" s="123">
        <f t="shared" si="15"/>
        <v>2925800</v>
      </c>
      <c r="L65" s="118"/>
      <c r="M65" s="122">
        <v>3150000</v>
      </c>
      <c r="N65" s="124">
        <v>560000</v>
      </c>
      <c r="O65" s="126">
        <f t="shared" si="16"/>
        <v>3710000</v>
      </c>
      <c r="P65" s="118"/>
      <c r="Q65" s="77" t="s">
        <v>16</v>
      </c>
      <c r="R65" s="77" t="s">
        <v>16</v>
      </c>
      <c r="S65" s="77" t="s">
        <v>169</v>
      </c>
      <c r="T65" s="77" t="s">
        <v>169</v>
      </c>
      <c r="U65" s="77"/>
      <c r="V65" s="100" t="s">
        <v>169</v>
      </c>
    </row>
    <row r="66" spans="1:22" s="4" customFormat="1">
      <c r="A66" s="17" t="s">
        <v>121</v>
      </c>
      <c r="B66" s="39" t="s">
        <v>54</v>
      </c>
      <c r="C66" s="45" t="s">
        <v>128</v>
      </c>
      <c r="D66" s="15" t="s">
        <v>136</v>
      </c>
      <c r="E66" s="15" t="s">
        <v>5</v>
      </c>
      <c r="F66" s="32" t="s">
        <v>171</v>
      </c>
      <c r="G66" s="32" t="s">
        <v>171</v>
      </c>
      <c r="H66" s="11"/>
      <c r="I66" s="122">
        <v>1375600</v>
      </c>
      <c r="J66" s="124">
        <f>258000+80700</f>
        <v>338700</v>
      </c>
      <c r="K66" s="123">
        <f t="shared" si="15"/>
        <v>1714300</v>
      </c>
      <c r="L66" s="118"/>
      <c r="M66" s="122">
        <v>2040000</v>
      </c>
      <c r="N66" s="124">
        <v>370000</v>
      </c>
      <c r="O66" s="126">
        <f t="shared" si="16"/>
        <v>2410000</v>
      </c>
      <c r="P66" s="118"/>
      <c r="Q66" s="77" t="s">
        <v>16</v>
      </c>
      <c r="R66" s="77" t="s">
        <v>16</v>
      </c>
      <c r="S66" s="77" t="s">
        <v>169</v>
      </c>
      <c r="T66" s="77" t="s">
        <v>169</v>
      </c>
      <c r="U66" s="77"/>
      <c r="V66" s="100" t="s">
        <v>169</v>
      </c>
    </row>
    <row r="67" spans="1:22" s="4" customFormat="1">
      <c r="A67" s="17" t="s">
        <v>122</v>
      </c>
      <c r="B67" s="39" t="s">
        <v>131</v>
      </c>
      <c r="C67" s="45" t="s">
        <v>76</v>
      </c>
      <c r="D67" s="15" t="s">
        <v>172</v>
      </c>
      <c r="E67" s="15" t="s">
        <v>5</v>
      </c>
      <c r="F67" s="32" t="s">
        <v>163</v>
      </c>
      <c r="G67" s="32" t="s">
        <v>163</v>
      </c>
      <c r="H67" s="11"/>
      <c r="I67" s="122">
        <v>1776700</v>
      </c>
      <c r="J67" s="124">
        <f>424600+86100</f>
        <v>510700</v>
      </c>
      <c r="K67" s="123">
        <f t="shared" ref="K67:K71" si="17">SUM(I67:J67)</f>
        <v>2287400</v>
      </c>
      <c r="L67" s="118"/>
      <c r="M67" s="122">
        <v>2250000</v>
      </c>
      <c r="N67" s="124">
        <v>525000</v>
      </c>
      <c r="O67" s="126">
        <f t="shared" si="16"/>
        <v>2775000</v>
      </c>
      <c r="P67" s="118"/>
      <c r="Q67" s="77" t="s">
        <v>16</v>
      </c>
      <c r="R67" s="77" t="s">
        <v>16</v>
      </c>
      <c r="S67" s="77" t="s">
        <v>169</v>
      </c>
      <c r="T67" s="77" t="s">
        <v>169</v>
      </c>
      <c r="U67" s="77"/>
      <c r="V67" s="100" t="s">
        <v>169</v>
      </c>
    </row>
    <row r="68" spans="1:22" s="4" customFormat="1">
      <c r="A68" s="17" t="s">
        <v>123</v>
      </c>
      <c r="B68" s="39" t="s">
        <v>54</v>
      </c>
      <c r="C68" s="45" t="s">
        <v>129</v>
      </c>
      <c r="D68" s="16" t="s">
        <v>137</v>
      </c>
      <c r="E68" s="16" t="s">
        <v>5</v>
      </c>
      <c r="F68" s="32" t="s">
        <v>171</v>
      </c>
      <c r="G68" s="32" t="s">
        <v>171</v>
      </c>
      <c r="H68" s="11"/>
      <c r="I68" s="122">
        <v>2022600</v>
      </c>
      <c r="J68" s="124">
        <v>410600</v>
      </c>
      <c r="K68" s="123">
        <f t="shared" si="17"/>
        <v>2433200</v>
      </c>
      <c r="L68" s="118"/>
      <c r="M68" s="122">
        <v>2110000</v>
      </c>
      <c r="N68" s="124">
        <v>350000</v>
      </c>
      <c r="O68" s="126">
        <f t="shared" si="16"/>
        <v>2460000</v>
      </c>
      <c r="P68" s="118"/>
      <c r="Q68" s="77" t="s">
        <v>16</v>
      </c>
      <c r="R68" s="77" t="s">
        <v>16</v>
      </c>
      <c r="S68" s="77" t="s">
        <v>169</v>
      </c>
      <c r="T68" s="77" t="s">
        <v>169</v>
      </c>
      <c r="U68" s="77"/>
      <c r="V68" s="100" t="s">
        <v>169</v>
      </c>
    </row>
    <row r="69" spans="1:22" s="4" customFormat="1">
      <c r="A69" s="17" t="s">
        <v>124</v>
      </c>
      <c r="B69" s="39" t="s">
        <v>54</v>
      </c>
      <c r="C69" s="45" t="s">
        <v>63</v>
      </c>
      <c r="D69" s="15" t="s">
        <v>138</v>
      </c>
      <c r="E69" s="15" t="s">
        <v>5</v>
      </c>
      <c r="F69" s="32" t="s">
        <v>171</v>
      </c>
      <c r="G69" s="32" t="s">
        <v>171</v>
      </c>
      <c r="H69" s="11"/>
      <c r="I69" s="122">
        <v>2241000</v>
      </c>
      <c r="J69" s="124">
        <f>301000+86100</f>
        <v>387100</v>
      </c>
      <c r="K69" s="123">
        <f t="shared" si="17"/>
        <v>2628100</v>
      </c>
      <c r="L69" s="118"/>
      <c r="M69" s="122">
        <v>3165000</v>
      </c>
      <c r="N69" s="124">
        <v>645000</v>
      </c>
      <c r="O69" s="126">
        <f t="shared" si="16"/>
        <v>3810000</v>
      </c>
      <c r="P69" s="118"/>
      <c r="Q69" s="77" t="s">
        <v>16</v>
      </c>
      <c r="R69" s="77" t="s">
        <v>16</v>
      </c>
      <c r="S69" s="77" t="s">
        <v>169</v>
      </c>
      <c r="T69" s="77" t="s">
        <v>169</v>
      </c>
      <c r="U69" s="77"/>
      <c r="V69" s="100" t="s">
        <v>169</v>
      </c>
    </row>
    <row r="70" spans="1:22" s="4" customFormat="1">
      <c r="A70" s="17" t="s">
        <v>125</v>
      </c>
      <c r="B70" s="39" t="s">
        <v>54</v>
      </c>
      <c r="C70" s="45" t="s">
        <v>130</v>
      </c>
      <c r="D70" s="15" t="s">
        <v>139</v>
      </c>
      <c r="E70" s="15" t="s">
        <v>5</v>
      </c>
      <c r="F70" s="32"/>
      <c r="G70" s="32"/>
      <c r="H70" s="11"/>
      <c r="I70" s="122">
        <v>14661200</v>
      </c>
      <c r="J70" s="124">
        <f>3009000+263000</f>
        <v>3272000</v>
      </c>
      <c r="K70" s="123">
        <f t="shared" si="17"/>
        <v>17933200</v>
      </c>
      <c r="L70" s="118"/>
      <c r="M70" s="120"/>
      <c r="N70" s="121"/>
      <c r="O70" s="123"/>
      <c r="P70" s="118"/>
      <c r="Q70" s="77" t="s">
        <v>16</v>
      </c>
      <c r="R70" s="77" t="s">
        <v>16</v>
      </c>
      <c r="S70" s="77" t="s">
        <v>169</v>
      </c>
      <c r="T70" s="77" t="s">
        <v>169</v>
      </c>
      <c r="U70" s="77"/>
      <c r="V70" s="100" t="s">
        <v>169</v>
      </c>
    </row>
    <row r="71" spans="1:22" s="4" customFormat="1">
      <c r="A71" s="17" t="s">
        <v>125</v>
      </c>
      <c r="B71" s="39" t="s">
        <v>54</v>
      </c>
      <c r="C71" s="45" t="s">
        <v>130</v>
      </c>
      <c r="D71" s="15" t="s">
        <v>140</v>
      </c>
      <c r="E71" s="15" t="s">
        <v>5</v>
      </c>
      <c r="F71" s="32"/>
      <c r="G71" s="32"/>
      <c r="H71" s="11"/>
      <c r="I71" s="122">
        <v>1038100</v>
      </c>
      <c r="J71" s="124"/>
      <c r="K71" s="123">
        <f t="shared" si="17"/>
        <v>1038100</v>
      </c>
      <c r="L71" s="118"/>
      <c r="M71" s="120"/>
      <c r="N71" s="121"/>
      <c r="O71" s="123"/>
      <c r="P71" s="118"/>
      <c r="Q71" s="77" t="s">
        <v>169</v>
      </c>
      <c r="R71" s="77" t="s">
        <v>169</v>
      </c>
      <c r="S71" s="77" t="s">
        <v>169</v>
      </c>
      <c r="T71" s="77" t="s">
        <v>169</v>
      </c>
      <c r="U71" s="77"/>
      <c r="V71" s="101" t="s">
        <v>169</v>
      </c>
    </row>
    <row r="72" spans="1:22" s="4" customFormat="1">
      <c r="A72" s="17" t="s">
        <v>193</v>
      </c>
      <c r="B72" s="39" t="s">
        <v>54</v>
      </c>
      <c r="C72" s="45" t="s">
        <v>130</v>
      </c>
      <c r="D72" s="15" t="s">
        <v>195</v>
      </c>
      <c r="E72" s="15" t="s">
        <v>5</v>
      </c>
      <c r="F72" s="32" t="s">
        <v>171</v>
      </c>
      <c r="G72" s="32" t="s">
        <v>171</v>
      </c>
      <c r="H72" s="11"/>
      <c r="I72" s="122"/>
      <c r="J72" s="124"/>
      <c r="K72" s="123"/>
      <c r="L72" s="118"/>
      <c r="M72" s="122">
        <v>8380000</v>
      </c>
      <c r="N72" s="125">
        <v>2350000</v>
      </c>
      <c r="O72" s="126">
        <f t="shared" si="16"/>
        <v>10730000</v>
      </c>
      <c r="P72" s="118"/>
      <c r="Q72" s="77"/>
      <c r="R72" s="77"/>
      <c r="S72" s="77"/>
      <c r="T72" s="77"/>
      <c r="U72" s="77"/>
      <c r="V72" s="101"/>
    </row>
    <row r="73" spans="1:22" s="4" customFormat="1" ht="22.5">
      <c r="A73" s="17" t="s">
        <v>194</v>
      </c>
      <c r="B73" s="39" t="s">
        <v>54</v>
      </c>
      <c r="C73" s="45" t="s">
        <v>130</v>
      </c>
      <c r="D73" s="15" t="s">
        <v>196</v>
      </c>
      <c r="E73" s="15" t="s">
        <v>5</v>
      </c>
      <c r="F73" s="32" t="s">
        <v>171</v>
      </c>
      <c r="G73" s="32" t="s">
        <v>171</v>
      </c>
      <c r="H73" s="11"/>
      <c r="I73" s="122"/>
      <c r="J73" s="124"/>
      <c r="K73" s="123"/>
      <c r="L73" s="118"/>
      <c r="M73" s="122">
        <v>11285000</v>
      </c>
      <c r="N73" s="125">
        <v>2525000</v>
      </c>
      <c r="O73" s="126">
        <f t="shared" si="16"/>
        <v>13810000</v>
      </c>
      <c r="P73" s="118"/>
      <c r="Q73" s="77"/>
      <c r="R73" s="77"/>
      <c r="S73" s="77"/>
      <c r="T73" s="77"/>
      <c r="U73" s="77"/>
      <c r="V73" s="101"/>
    </row>
    <row r="74" spans="1:22" s="4" customFormat="1">
      <c r="A74" s="17"/>
      <c r="B74" s="39"/>
      <c r="C74" s="45"/>
      <c r="D74" s="15"/>
      <c r="E74" s="15"/>
      <c r="F74" s="32"/>
      <c r="G74" s="32"/>
      <c r="H74" s="11"/>
      <c r="I74" s="122"/>
      <c r="J74" s="124"/>
      <c r="K74" s="123"/>
      <c r="L74" s="118"/>
      <c r="M74" s="120"/>
      <c r="N74" s="121"/>
      <c r="O74" s="123"/>
      <c r="P74" s="118"/>
      <c r="Q74" s="77"/>
      <c r="R74" s="77"/>
      <c r="S74" s="77"/>
      <c r="T74" s="77"/>
      <c r="U74" s="77"/>
      <c r="V74" s="101"/>
    </row>
    <row r="75" spans="1:22" ht="13.5" thickBot="1">
      <c r="A75" s="143" t="s">
        <v>184</v>
      </c>
      <c r="B75" s="144"/>
      <c r="C75" s="145"/>
      <c r="D75" s="141"/>
      <c r="E75" s="141"/>
      <c r="F75" s="142"/>
      <c r="G75" s="142"/>
      <c r="H75" s="134"/>
      <c r="I75" s="133">
        <f>SUM(I60:I74)</f>
        <v>31158500</v>
      </c>
      <c r="J75" s="128">
        <f>SUM(J60:J74)</f>
        <v>7390400</v>
      </c>
      <c r="K75" s="128">
        <f>SUM(K60:K74)</f>
        <v>38548900</v>
      </c>
      <c r="L75" s="134"/>
      <c r="M75" s="133">
        <f>SUM(M60:M74)</f>
        <v>41830000</v>
      </c>
      <c r="N75" s="128">
        <f>SUM(N60:N74)</f>
        <v>9005000</v>
      </c>
      <c r="O75" s="128">
        <f>SUM(O60:O74)</f>
        <v>50835000</v>
      </c>
      <c r="P75" s="134"/>
      <c r="Q75" s="146"/>
      <c r="R75" s="65"/>
      <c r="S75" s="65"/>
      <c r="T75" s="65"/>
      <c r="U75" s="65"/>
      <c r="V75" s="147"/>
    </row>
    <row r="76" spans="1:22" ht="14.25" thickTop="1" thickBot="1">
      <c r="A76" s="92"/>
      <c r="B76" s="93"/>
      <c r="C76" s="94"/>
      <c r="D76" s="95"/>
      <c r="E76" s="95"/>
      <c r="F76" s="96"/>
      <c r="G76" s="96"/>
      <c r="H76" s="97"/>
      <c r="I76" s="130"/>
      <c r="J76" s="131"/>
      <c r="K76" s="132"/>
      <c r="L76" s="3"/>
      <c r="M76" s="130"/>
      <c r="N76" s="131"/>
      <c r="O76" s="132"/>
      <c r="P76" s="3"/>
      <c r="Q76" s="98"/>
      <c r="R76" s="98"/>
      <c r="S76" s="98"/>
      <c r="T76" s="98"/>
      <c r="U76" s="98"/>
      <c r="V76" s="102"/>
    </row>
    <row r="77" spans="1:22" ht="13.5" thickBot="1">
      <c r="A77" s="143" t="s">
        <v>185</v>
      </c>
      <c r="B77" s="148"/>
      <c r="C77" s="149"/>
      <c r="D77" s="150"/>
      <c r="E77" s="150"/>
      <c r="F77" s="151"/>
      <c r="G77" s="151"/>
      <c r="H77" s="152"/>
      <c r="I77" s="128">
        <f>I58+I75</f>
        <v>83464300</v>
      </c>
      <c r="J77" s="128">
        <f>J58+J75</f>
        <v>9458700</v>
      </c>
      <c r="K77" s="128">
        <f>K58+K75</f>
        <v>92923000</v>
      </c>
      <c r="L77" s="134"/>
      <c r="M77" s="128">
        <f>M58+M75</f>
        <v>95674000</v>
      </c>
      <c r="N77" s="128">
        <f>N58+N75</f>
        <v>11118000</v>
      </c>
      <c r="O77" s="128">
        <f>O58+O75</f>
        <v>106792000</v>
      </c>
      <c r="P77" s="134"/>
      <c r="Q77" s="153"/>
      <c r="R77" s="154"/>
      <c r="S77" s="154"/>
      <c r="T77" s="154"/>
      <c r="U77" s="154"/>
      <c r="V77" s="155"/>
    </row>
    <row r="78" spans="1:22" ht="13.5" thickTop="1">
      <c r="A78" s="103" t="s">
        <v>173</v>
      </c>
      <c r="B78" s="5"/>
      <c r="C78" s="5"/>
      <c r="D78" s="73"/>
    </row>
    <row r="79" spans="1:22">
      <c r="A79" s="103" t="s">
        <v>174</v>
      </c>
      <c r="B79" s="5"/>
      <c r="C79" s="5"/>
    </row>
    <row r="80" spans="1:22">
      <c r="A80" s="5"/>
      <c r="B80" s="5"/>
      <c r="C80" s="5"/>
      <c r="R80" s="7"/>
      <c r="S80" s="7"/>
      <c r="T80" s="7"/>
    </row>
    <row r="81" spans="1:20">
      <c r="A81" s="5"/>
      <c r="B81" s="5"/>
      <c r="C81" s="5"/>
      <c r="R81" s="7"/>
      <c r="S81" s="7"/>
      <c r="T81" s="7"/>
    </row>
    <row r="82" spans="1:20">
      <c r="A82" s="5"/>
      <c r="B82" s="5"/>
      <c r="C82" s="5"/>
      <c r="R82" s="7"/>
      <c r="S82" s="7"/>
      <c r="T82" s="7"/>
    </row>
    <row r="83" spans="1:20">
      <c r="A83" s="5"/>
      <c r="B83" s="5"/>
      <c r="C83" s="5"/>
      <c r="R83" s="7"/>
      <c r="S83" s="7"/>
      <c r="T83" s="7"/>
    </row>
    <row r="84" spans="1:20">
      <c r="A84" s="5"/>
      <c r="B84" s="5"/>
      <c r="C84" s="5"/>
      <c r="R84" s="7"/>
      <c r="S84" s="7"/>
      <c r="T84" s="7"/>
    </row>
    <row r="85" spans="1:20">
      <c r="A85" s="5"/>
      <c r="B85" s="5"/>
      <c r="C85" s="5"/>
      <c r="R85" s="7"/>
      <c r="S85" s="7"/>
      <c r="T85" s="7"/>
    </row>
    <row r="86" spans="1:20">
      <c r="R86" s="7"/>
      <c r="S86" s="7"/>
      <c r="T86" s="7"/>
    </row>
    <row r="87" spans="1:20">
      <c r="R87" s="7"/>
      <c r="S87" s="7"/>
      <c r="T87" s="7"/>
    </row>
    <row r="88" spans="1:20">
      <c r="R88" s="7"/>
      <c r="S88" s="7"/>
      <c r="T88" s="7"/>
    </row>
    <row r="89" spans="1:20">
      <c r="R89" s="7"/>
      <c r="S89" s="7"/>
      <c r="T89" s="7"/>
    </row>
    <row r="90" spans="1:20">
      <c r="R90" s="7"/>
      <c r="S90" s="7"/>
      <c r="T90" s="7"/>
    </row>
    <row r="91" spans="1:20">
      <c r="R91" s="7"/>
      <c r="S91" s="7"/>
      <c r="T91" s="7"/>
    </row>
    <row r="92" spans="1:20" ht="15">
      <c r="I92" s="135"/>
      <c r="Q92" s="7"/>
      <c r="R92" s="7"/>
      <c r="S92" s="7"/>
      <c r="T92" s="7"/>
    </row>
    <row r="94" spans="1:20">
      <c r="I94" s="136"/>
      <c r="J94" s="7"/>
      <c r="K94" s="7"/>
      <c r="L94" s="137"/>
      <c r="M94" s="137"/>
      <c r="N94" s="137"/>
      <c r="O94" s="137"/>
      <c r="P94" s="137"/>
    </row>
    <row r="95" spans="1:20">
      <c r="I95" s="7"/>
      <c r="J95" s="7"/>
      <c r="K95" s="7"/>
      <c r="L95" s="137"/>
      <c r="M95" s="137"/>
      <c r="N95" s="137"/>
      <c r="O95" s="137"/>
      <c r="P95" s="137"/>
    </row>
    <row r="96" spans="1:20">
      <c r="I96" s="7"/>
      <c r="J96" s="7"/>
      <c r="K96" s="7"/>
      <c r="L96" s="137"/>
      <c r="M96" s="137"/>
      <c r="N96" s="137"/>
      <c r="O96" s="137"/>
      <c r="P96" s="137"/>
    </row>
    <row r="97" spans="9:16">
      <c r="I97" s="136"/>
      <c r="J97" s="7"/>
      <c r="K97" s="7"/>
      <c r="L97" s="137"/>
      <c r="M97" s="137"/>
      <c r="N97" s="137"/>
      <c r="O97" s="137"/>
      <c r="P97" s="137"/>
    </row>
    <row r="98" spans="9:16">
      <c r="I98" s="7"/>
      <c r="J98" s="7"/>
      <c r="K98" s="7"/>
      <c r="L98" s="137"/>
      <c r="M98" s="137"/>
      <c r="N98" s="137"/>
      <c r="O98" s="137"/>
      <c r="P98" s="137"/>
    </row>
    <row r="99" spans="9:16">
      <c r="I99" s="7"/>
      <c r="J99" s="7"/>
      <c r="K99" s="7"/>
      <c r="L99" s="137"/>
      <c r="M99" s="137"/>
      <c r="N99" s="137"/>
      <c r="O99" s="137"/>
      <c r="P99" s="137"/>
    </row>
    <row r="100" spans="9:16">
      <c r="I100" s="7"/>
      <c r="J100" s="7"/>
      <c r="K100" s="7"/>
      <c r="L100" s="137"/>
      <c r="M100" s="137"/>
      <c r="N100" s="137"/>
      <c r="O100" s="137"/>
      <c r="P100" s="137"/>
    </row>
    <row r="101" spans="9:16">
      <c r="I101" s="136"/>
      <c r="J101" s="7"/>
      <c r="K101" s="7"/>
      <c r="L101" s="137"/>
      <c r="M101" s="137"/>
      <c r="N101" s="137"/>
      <c r="O101" s="137"/>
      <c r="P101" s="137"/>
    </row>
    <row r="102" spans="9:16">
      <c r="I102" s="7"/>
      <c r="J102" s="7"/>
      <c r="K102" s="7"/>
      <c r="L102" s="137"/>
      <c r="M102" s="137"/>
      <c r="N102" s="137"/>
      <c r="O102" s="137"/>
      <c r="P102" s="137"/>
    </row>
    <row r="103" spans="9:16">
      <c r="I103" s="7"/>
      <c r="J103" s="7"/>
      <c r="K103" s="7"/>
      <c r="L103" s="137"/>
      <c r="M103" s="137"/>
      <c r="N103" s="137"/>
      <c r="O103" s="137"/>
      <c r="P103" s="137"/>
    </row>
    <row r="104" spans="9:16">
      <c r="I104" s="7"/>
      <c r="J104" s="7"/>
      <c r="K104" s="7"/>
      <c r="L104" s="137"/>
      <c r="M104" s="137"/>
      <c r="N104" s="137"/>
      <c r="O104" s="137"/>
      <c r="P104" s="137"/>
    </row>
    <row r="105" spans="9:16">
      <c r="I105" s="7"/>
      <c r="J105" s="7"/>
      <c r="K105" s="7"/>
      <c r="L105" s="137"/>
      <c r="M105" s="137"/>
      <c r="N105" s="137"/>
      <c r="O105" s="137"/>
      <c r="P105" s="137"/>
    </row>
    <row r="106" spans="9:16">
      <c r="I106" s="7"/>
      <c r="J106" s="7"/>
      <c r="K106" s="7"/>
      <c r="L106" s="137"/>
      <c r="M106" s="137"/>
      <c r="N106" s="137"/>
      <c r="O106" s="137"/>
      <c r="P106" s="137"/>
    </row>
  </sheetData>
  <sortState xmlns:xlrd2="http://schemas.microsoft.com/office/spreadsheetml/2017/richdata2" ref="A9:V56">
    <sortCondition ref="A9:A56"/>
  </sortState>
  <phoneticPr fontId="0" type="noConversion"/>
  <printOptions horizontalCentered="1" gridLines="1" gridLinesSet="0"/>
  <pageMargins left="0.78740157480314965" right="0.19685039370078741" top="0.39370078740157483" bottom="0.59055118110236227" header="0.51181102362204722" footer="0.31496062992125984"/>
  <pageSetup paperSize="8" scale="65" orientation="landscape" r:id="rId1"/>
  <headerFooter alignWithMargins="0">
    <oddFooter>&amp;L&amp;F&amp;C&amp;D &amp;T&amp;RPage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2021</vt:lpstr>
      <vt:lpstr>'2021'!Afdrukbereik</vt:lpstr>
      <vt:lpstr>'2021'!Afdruktitels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creator>C.J. van Doornewaard</dc:creator>
  <cp:lastModifiedBy>Clemens Dijcks</cp:lastModifiedBy>
  <cp:lastPrinted>2021-09-13T10:30:59Z</cp:lastPrinted>
  <dcterms:created xsi:type="dcterms:W3CDTF">2003-03-19T16:31:30Z</dcterms:created>
  <dcterms:modified xsi:type="dcterms:W3CDTF">2021-09-13T11:07:36Z</dcterms:modified>
</cp:coreProperties>
</file>