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R:\Projecten\M250102 MVI\08 RvO tool afval\02. Uitvoeringsfase\1 fase mono-stromen\GF(T)\"/>
    </mc:Choice>
  </mc:AlternateContent>
  <xr:revisionPtr revIDLastSave="0" documentId="13_ncr:1_{5E9B07D1-E7E1-4213-8ADF-232F0F3496B2}" xr6:coauthVersionLast="45" xr6:coauthVersionMax="45" xr10:uidLastSave="{00000000-0000-0000-0000-000000000000}"/>
  <workbookProtection workbookAlgorithmName="SHA-512" workbookHashValue="1O3WVvxJoLHWWooK9ng/ERIuwhcERfeOVIabzNC/SGs7oWr9EQVmTMvFD55ToD3XKShAOpvWK69zsXlkWCWoow==" workbookSaltValue="ZUf7ZM90pGjxtmbJ+OodbQ==" workbookSpinCount="100000" lockStructure="1"/>
  <bookViews>
    <workbookView xWindow="-120" yWindow="-120" windowWidth="29040" windowHeight="15840" tabRatio="833" activeTab="1" xr2:uid="{00000000-000D-0000-FFFF-FFFF00000000}"/>
  </bookViews>
  <sheets>
    <sheet name="Achtergrond en Disclaimer" sheetId="9" r:id="rId1"/>
    <sheet name="Opdrachtnemer" sheetId="2" r:id="rId2"/>
    <sheet name="Resultaten" sheetId="6" r:id="rId3"/>
    <sheet name="Afzet" sheetId="10" state="hidden" r:id="rId4"/>
    <sheet name="Dropdown menu's" sheetId="7" state="hidden" r:id="rId5"/>
    <sheet name="Coëfficienten" sheetId="3" state="hidden" r:id="rId6"/>
    <sheet name="Midpoints" sheetId="4" state="hidden" r:id="rId7"/>
    <sheet name="Endpoints" sheetId="5" state="hidden" r:id="rId8"/>
    <sheet name="UserInput" sheetId="8" state="hidden" r:id="rId9"/>
    <sheet name="Achtergrond" sheetId="15" state="hidden" r:id="rId10"/>
    <sheet name="2019" sheetId="14" state="hidden" r:id="rId11"/>
    <sheet name="Klad" sheetId="12" state="hidden" r:id="rId12"/>
  </sheets>
  <definedNames>
    <definedName name="_xlnm._FilterDatabase" localSheetId="10" hidden="1">'2019'!$A$1:$D$128</definedName>
    <definedName name="afzet">Afzet!$C$2:$D$4</definedName>
    <definedName name="afzet_header">Afzet!$C$1:$D$1</definedName>
    <definedName name="afzet_item">Afzet!$C$2:$C$4</definedName>
    <definedName name="coef_H">Coëfficienten!$BI$11:$BR$45</definedName>
    <definedName name="coef_H_beschrijving">Coëfficienten!$BJ$11:$BJ$45</definedName>
    <definedName name="coef_H_header1">Coëfficienten!$BI$11:$BR$11</definedName>
    <definedName name="dropdown_1">'Dropdown menu''s'!$C$3:$C$6</definedName>
    <definedName name="dropdown_matrix">'Dropdown menu''s'!$C$3:$D$6</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menu''s'!$E$2:$E$8</definedName>
    <definedName name="lijst_2">'Dropdown menu''s'!$F$2:$F$3</definedName>
    <definedName name="Lijst_3">'Dropdown menu''s'!$G$2:$G$9</definedName>
    <definedName name="Lijst_4">'Dropdown menu''s'!$H$2:$H$3</definedName>
    <definedName name="Lijst_5">'Dropdown menu''s'!$I$2:$I$7</definedName>
    <definedName name="Lijst_6">'Dropdown menu''s'!$J$2:$J$5</definedName>
    <definedName name="Lijst_7">'Dropdown menu''s'!$K$2:$K$11</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A23" i="5" l="1"/>
  <c r="C23" i="5"/>
  <c r="D21" i="4"/>
  <c r="E21" i="4"/>
  <c r="F21" i="4"/>
  <c r="G21" i="4"/>
  <c r="H21" i="4"/>
  <c r="I21" i="4"/>
  <c r="D22" i="4"/>
  <c r="E22" i="4"/>
  <c r="F22" i="4"/>
  <c r="G22" i="4"/>
  <c r="H22" i="4"/>
  <c r="I22" i="4"/>
  <c r="D23" i="4"/>
  <c r="E23" i="4"/>
  <c r="F23" i="4"/>
  <c r="G23" i="4"/>
  <c r="H23" i="4"/>
  <c r="I23" i="4"/>
  <c r="A21" i="4"/>
  <c r="A21" i="5" s="1"/>
  <c r="A22" i="4"/>
  <c r="A22" i="5" s="1"/>
  <c r="A23" i="4"/>
  <c r="B22" i="4"/>
  <c r="B22" i="5" s="1"/>
  <c r="C22" i="4"/>
  <c r="C22" i="5" s="1"/>
  <c r="B23" i="4"/>
  <c r="B23" i="5" s="1"/>
  <c r="C23" i="4"/>
  <c r="B19" i="4"/>
  <c r="C19" i="4"/>
  <c r="B20" i="4"/>
  <c r="C20" i="4"/>
  <c r="B21" i="4"/>
  <c r="B21" i="5" s="1"/>
  <c r="C21" i="4"/>
  <c r="C21" i="5" s="1"/>
  <c r="O26" i="2" l="1"/>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O25" i="2"/>
  <c r="M25" i="2"/>
  <c r="F18" i="2" l="1"/>
  <c r="AJ17" i="5" l="1"/>
  <c r="AK17" i="5"/>
  <c r="AL17" i="5"/>
  <c r="V14" i="5"/>
  <c r="W14" i="5"/>
  <c r="X14" i="5"/>
  <c r="V15" i="5"/>
  <c r="W15" i="5"/>
  <c r="X15" i="5"/>
  <c r="AY17" i="4"/>
  <c r="AZ17" i="4"/>
  <c r="BA17" i="4"/>
  <c r="BB17" i="4"/>
  <c r="BC17" i="4"/>
  <c r="BD17" i="4"/>
  <c r="BE17" i="4"/>
  <c r="BF17" i="4"/>
  <c r="BG17" i="4"/>
  <c r="AE15" i="4"/>
  <c r="AF15" i="4"/>
  <c r="AG15" i="4"/>
  <c r="AH15" i="4"/>
  <c r="AI15" i="4"/>
  <c r="AJ15" i="4"/>
  <c r="AK15" i="4"/>
  <c r="AL15" i="4"/>
  <c r="AM15" i="4"/>
  <c r="AH14" i="4"/>
  <c r="AI14" i="4"/>
  <c r="AJ14" i="4"/>
  <c r="AK14" i="4"/>
  <c r="AL14" i="4"/>
  <c r="AM14" i="4"/>
  <c r="AE14" i="4"/>
  <c r="AF14" i="4"/>
  <c r="AG14" i="4"/>
  <c r="Y14" i="5" l="1" a="1"/>
  <c r="Z14" i="5" s="1"/>
  <c r="AA15" i="5" l="1"/>
  <c r="AA14" i="5"/>
  <c r="Y15" i="5"/>
  <c r="Y14" i="5"/>
  <c r="Z15" i="5"/>
  <c r="BJ14" i="3" l="1"/>
  <c r="H16" i="5" l="1"/>
  <c r="I16" i="5"/>
  <c r="J16" i="5"/>
  <c r="H17" i="5"/>
  <c r="I17" i="5"/>
  <c r="J17" i="5"/>
  <c r="N15" i="4" l="1"/>
  <c r="O15" i="4"/>
  <c r="P15" i="4"/>
  <c r="Q15" i="4"/>
  <c r="R15" i="4"/>
  <c r="S15" i="4"/>
  <c r="N16" i="4"/>
  <c r="O16" i="4"/>
  <c r="P16" i="4"/>
  <c r="Q16" i="4"/>
  <c r="R16" i="4"/>
  <c r="S16" i="4"/>
  <c r="N17" i="4"/>
  <c r="O17" i="4"/>
  <c r="P17" i="4"/>
  <c r="Q17" i="4"/>
  <c r="R17" i="4"/>
  <c r="S17" i="4"/>
  <c r="O14" i="4"/>
  <c r="P14" i="4"/>
  <c r="Q14" i="4"/>
  <c r="R14" i="4"/>
  <c r="S14" i="4"/>
  <c r="K16" i="4"/>
  <c r="L16" i="4"/>
  <c r="M16" i="4"/>
  <c r="K17" i="4"/>
  <c r="L17" i="4"/>
  <c r="M17" i="4"/>
  <c r="O22" i="5" l="1"/>
  <c r="P22" i="5"/>
  <c r="Q22" i="5"/>
  <c r="O23" i="5"/>
  <c r="P23" i="5"/>
  <c r="Q23" i="5"/>
  <c r="Y23" i="4"/>
  <c r="Z23" i="4"/>
  <c r="AA23" i="4"/>
  <c r="AB23" i="4"/>
  <c r="AC23" i="4"/>
  <c r="Y22" i="4"/>
  <c r="Z22" i="4"/>
  <c r="AA22" i="4"/>
  <c r="AB22" i="4"/>
  <c r="AC22" i="4"/>
  <c r="X22" i="4"/>
  <c r="X23" i="4"/>
  <c r="U22" i="4"/>
  <c r="V22" i="4"/>
  <c r="W22" i="4"/>
  <c r="U23" i="4"/>
  <c r="V23" i="4"/>
  <c r="W23" i="4"/>
  <c r="U21" i="4"/>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C4" i="8" s="1"/>
  <c r="A5" i="8"/>
  <c r="C5" i="8" s="1"/>
  <c r="A6" i="8"/>
  <c r="C6" i="8" s="1"/>
  <c r="A7" i="8"/>
  <c r="C7" i="8" s="1"/>
  <c r="A8" i="8"/>
  <c r="C8" i="8" s="1"/>
  <c r="A9" i="8"/>
  <c r="C9" i="8" s="1"/>
  <c r="A10" i="8"/>
  <c r="C10" i="8" s="1"/>
  <c r="A11" i="8"/>
  <c r="C11" i="8" s="1"/>
  <c r="A12" i="8"/>
  <c r="C12" i="8" s="1"/>
  <c r="A13" i="8"/>
  <c r="C13" i="8" s="1"/>
  <c r="A14" i="8"/>
  <c r="C14" i="8" s="1"/>
  <c r="A15" i="8"/>
  <c r="C15" i="8" s="1"/>
  <c r="A16" i="8"/>
  <c r="C16" i="8" s="1"/>
  <c r="A17" i="8"/>
  <c r="C17" i="8" s="1"/>
  <c r="A18" i="8"/>
  <c r="C18" i="8" s="1"/>
  <c r="A19" i="8"/>
  <c r="C19" i="8" s="1"/>
  <c r="A20" i="8"/>
  <c r="C20" i="8" s="1"/>
  <c r="A21" i="8"/>
  <c r="C21" i="8" s="1"/>
  <c r="A22" i="8"/>
  <c r="C22" i="8" s="1"/>
  <c r="A23" i="8"/>
  <c r="C23" i="8" s="1"/>
  <c r="A24" i="8"/>
  <c r="C24" i="8" s="1"/>
  <c r="A25" i="8"/>
  <c r="C25" i="8" s="1"/>
  <c r="A26" i="8"/>
  <c r="C26" i="8" s="1"/>
  <c r="A27" i="8"/>
  <c r="C27" i="8" s="1"/>
  <c r="A28" i="8"/>
  <c r="C28" i="8" s="1"/>
  <c r="A29" i="8"/>
  <c r="C29" i="8" s="1"/>
  <c r="A30" i="8"/>
  <c r="C30" i="8" s="1"/>
  <c r="A31" i="8"/>
  <c r="C31" i="8" s="1"/>
  <c r="A32" i="8"/>
  <c r="C32" i="8" s="1"/>
  <c r="A33" i="8"/>
  <c r="C33" i="8" s="1"/>
  <c r="A34" i="8"/>
  <c r="C34" i="8" s="1"/>
  <c r="A35" i="8"/>
  <c r="C35" i="8" s="1"/>
  <c r="A36" i="8"/>
  <c r="C36" i="8" s="1"/>
  <c r="A37" i="8"/>
  <c r="C37" i="8" s="1"/>
  <c r="A38" i="8"/>
  <c r="C38" i="8" s="1"/>
  <c r="A39" i="8"/>
  <c r="C39" i="8" s="1"/>
  <c r="A40" i="8"/>
  <c r="C40" i="8" s="1"/>
  <c r="A41" i="8"/>
  <c r="C41" i="8" s="1"/>
  <c r="A42" i="8"/>
  <c r="C42" i="8" s="1"/>
  <c r="A43" i="8"/>
  <c r="C43" i="8" s="1"/>
  <c r="A44" i="8"/>
  <c r="C44" i="8" s="1"/>
  <c r="A45" i="8"/>
  <c r="C45" i="8" s="1"/>
  <c r="A46" i="8"/>
  <c r="C46" i="8" s="1"/>
  <c r="A47" i="8"/>
  <c r="C47" i="8" s="1"/>
  <c r="A48" i="8"/>
  <c r="C48" i="8" s="1"/>
  <c r="A49" i="8"/>
  <c r="C49" i="8" s="1"/>
  <c r="A50" i="8"/>
  <c r="C50" i="8" s="1"/>
  <c r="A51" i="8"/>
  <c r="C51" i="8" s="1"/>
  <c r="A52" i="8"/>
  <c r="C52" i="8" s="1"/>
  <c r="A53" i="8"/>
  <c r="C53" i="8" s="1"/>
  <c r="A54" i="8"/>
  <c r="C54" i="8" s="1"/>
  <c r="A55" i="8"/>
  <c r="C55" i="8" s="1"/>
  <c r="A56" i="8"/>
  <c r="C56" i="8" s="1"/>
  <c r="A57" i="8"/>
  <c r="C57" i="8" s="1"/>
  <c r="A58" i="8"/>
  <c r="C58" i="8" s="1"/>
  <c r="A59" i="8"/>
  <c r="C59" i="8" s="1"/>
  <c r="A60" i="8"/>
  <c r="C60" i="8" s="1"/>
  <c r="A61" i="8"/>
  <c r="C61" i="8" s="1"/>
  <c r="A62" i="8"/>
  <c r="C62" i="8" s="1"/>
  <c r="A63" i="8"/>
  <c r="C63" i="8" s="1"/>
  <c r="A64" i="8"/>
  <c r="C64" i="8" s="1"/>
  <c r="A65" i="8"/>
  <c r="C65" i="8" s="1"/>
  <c r="A66" i="8"/>
  <c r="C66" i="8" s="1"/>
  <c r="A67" i="8"/>
  <c r="C67" i="8" s="1"/>
  <c r="A68" i="8"/>
  <c r="C68" i="8" s="1"/>
  <c r="A69" i="8"/>
  <c r="C69" i="8" s="1"/>
  <c r="A70" i="8"/>
  <c r="C70" i="8" s="1"/>
  <c r="A71" i="8"/>
  <c r="C71" i="8" s="1"/>
  <c r="A72" i="8"/>
  <c r="C72" i="8" s="1"/>
  <c r="A73" i="8"/>
  <c r="C73" i="8" s="1"/>
  <c r="A74" i="8"/>
  <c r="C74" i="8" s="1"/>
  <c r="A75" i="8"/>
  <c r="C75" i="8" s="1"/>
  <c r="A76" i="8"/>
  <c r="C76" i="8" s="1"/>
  <c r="A77" i="8"/>
  <c r="C77" i="8" s="1"/>
  <c r="A78" i="8"/>
  <c r="C78" i="8" s="1"/>
  <c r="A79" i="8"/>
  <c r="C79" i="8" s="1"/>
  <c r="A80" i="8"/>
  <c r="C80" i="8" s="1"/>
  <c r="A81" i="8"/>
  <c r="C81" i="8" s="1"/>
  <c r="A82" i="8"/>
  <c r="C82" i="8" s="1"/>
  <c r="A83" i="8"/>
  <c r="C83" i="8" s="1"/>
  <c r="A84" i="8"/>
  <c r="C84" i="8" s="1"/>
  <c r="A85" i="8"/>
  <c r="C85" i="8" s="1"/>
  <c r="A86" i="8"/>
  <c r="C86" i="8" s="1"/>
  <c r="A87" i="8"/>
  <c r="C87" i="8" s="1"/>
  <c r="A88" i="8"/>
  <c r="C88" i="8" s="1"/>
  <c r="A89" i="8"/>
  <c r="C89" i="8" s="1"/>
  <c r="A90" i="8"/>
  <c r="C90" i="8" s="1"/>
  <c r="A91" i="8"/>
  <c r="C91" i="8" s="1"/>
  <c r="A92" i="8"/>
  <c r="C92" i="8" s="1"/>
  <c r="A93" i="8"/>
  <c r="C93" i="8" s="1"/>
  <c r="A94" i="8"/>
  <c r="C94" i="8" s="1"/>
  <c r="A95" i="8"/>
  <c r="C95" i="8" s="1"/>
  <c r="A96" i="8"/>
  <c r="C96" i="8" s="1"/>
  <c r="A97" i="8"/>
  <c r="C97" i="8" s="1"/>
  <c r="A3" i="8"/>
  <c r="C3" i="8" s="1"/>
  <c r="I8" i="8" l="1"/>
  <c r="I96" i="8"/>
  <c r="I94" i="8"/>
  <c r="I92" i="8"/>
  <c r="I90" i="8"/>
  <c r="I86" i="8"/>
  <c r="I82" i="8"/>
  <c r="I80" i="8"/>
  <c r="I78" i="8"/>
  <c r="I76" i="8"/>
  <c r="I74" i="8"/>
  <c r="I72" i="8"/>
  <c r="I70" i="8"/>
  <c r="I66" i="8"/>
  <c r="I64" i="8"/>
  <c r="I62" i="8"/>
  <c r="I60" i="8"/>
  <c r="I58" i="8"/>
  <c r="I54" i="8"/>
  <c r="I50" i="8"/>
  <c r="I48" i="8"/>
  <c r="I46" i="8"/>
  <c r="I44" i="8"/>
  <c r="I42" i="8"/>
  <c r="I40" i="8"/>
  <c r="I38" i="8"/>
  <c r="I34" i="8"/>
  <c r="I32" i="8"/>
  <c r="I30" i="8"/>
  <c r="I28" i="8"/>
  <c r="I26" i="8"/>
  <c r="I22" i="8"/>
  <c r="I18" i="8"/>
  <c r="I16" i="8"/>
  <c r="I14" i="8"/>
  <c r="I12" i="8"/>
  <c r="I88" i="8"/>
  <c r="I24" i="8"/>
  <c r="I56" i="8"/>
  <c r="I95" i="8"/>
  <c r="I91" i="8"/>
  <c r="I87" i="8"/>
  <c r="I83" i="8"/>
  <c r="I79" i="8"/>
  <c r="I75" i="8"/>
  <c r="I71" i="8"/>
  <c r="I67" i="8"/>
  <c r="I63" i="8"/>
  <c r="I59" i="8"/>
  <c r="I55" i="8"/>
  <c r="I51" i="8"/>
  <c r="I47" i="8"/>
  <c r="I43" i="8"/>
  <c r="I39" i="8"/>
  <c r="I35" i="8"/>
  <c r="I31" i="8"/>
  <c r="I27" i="8"/>
  <c r="I23" i="8"/>
  <c r="I19" i="8"/>
  <c r="I15" i="8"/>
  <c r="I11" i="8"/>
  <c r="I84" i="8"/>
  <c r="I68" i="8"/>
  <c r="I52" i="8"/>
  <c r="I36" i="8"/>
  <c r="I20" i="8"/>
  <c r="I10" i="8"/>
  <c r="I7" i="8"/>
  <c r="I6" i="8"/>
  <c r="I4" i="8"/>
  <c r="I93" i="8"/>
  <c r="I85" i="8"/>
  <c r="I77" i="8"/>
  <c r="I69" i="8"/>
  <c r="I65" i="8"/>
  <c r="I57" i="8"/>
  <c r="I49" i="8"/>
  <c r="I45" i="8"/>
  <c r="I41" i="8"/>
  <c r="I37" i="8"/>
  <c r="I33" i="8"/>
  <c r="I29" i="8"/>
  <c r="I25" i="8"/>
  <c r="I21" i="8"/>
  <c r="I17" i="8"/>
  <c r="I13" i="8"/>
  <c r="I9" i="8"/>
  <c r="I5" i="8"/>
  <c r="I97" i="8"/>
  <c r="I89" i="8"/>
  <c r="I81" i="8"/>
  <c r="I73" i="8"/>
  <c r="I61" i="8"/>
  <c r="I53" i="8"/>
  <c r="BJ13" i="3"/>
  <c r="I3" i="8" l="1"/>
  <c r="BJ15" i="3"/>
  <c r="BK15" i="3" l="1"/>
  <c r="BR15" i="3"/>
  <c r="BK14" i="3"/>
  <c r="BR14" i="3"/>
  <c r="BR13" i="3"/>
  <c r="BK13" i="3"/>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H3" i="8" l="1"/>
  <c r="BJ17" i="4"/>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F41" i="8" s="1"/>
  <c r="BT51" i="4"/>
  <c r="D42" i="8"/>
  <c r="F42" i="8" s="1"/>
  <c r="BT52" i="4"/>
  <c r="D43" i="8"/>
  <c r="F43" i="8" s="1"/>
  <c r="BT53" i="4"/>
  <c r="D44" i="8"/>
  <c r="F44" i="8" s="1"/>
  <c r="BT54" i="4"/>
  <c r="D45" i="8"/>
  <c r="F45" i="8" s="1"/>
  <c r="BT55" i="4"/>
  <c r="D46" i="8"/>
  <c r="F46" i="8" s="1"/>
  <c r="BT56" i="4"/>
  <c r="D47" i="8"/>
  <c r="F47" i="8" s="1"/>
  <c r="BT57" i="4"/>
  <c r="D48" i="8"/>
  <c r="F48" i="8" s="1"/>
  <c r="BT58" i="4"/>
  <c r="D49" i="8"/>
  <c r="F49" i="8" s="1"/>
  <c r="BT59" i="4"/>
  <c r="D50" i="8"/>
  <c r="F50" i="8" s="1"/>
  <c r="BT60" i="4"/>
  <c r="D51" i="8"/>
  <c r="F51" i="8" s="1"/>
  <c r="BT61" i="4"/>
  <c r="D52" i="8"/>
  <c r="F52" i="8" s="1"/>
  <c r="BT62" i="4"/>
  <c r="D53" i="8"/>
  <c r="F53" i="8" s="1"/>
  <c r="BT63" i="4"/>
  <c r="D54" i="8"/>
  <c r="F54" i="8" s="1"/>
  <c r="BT64" i="4"/>
  <c r="D55" i="8"/>
  <c r="F55" i="8" s="1"/>
  <c r="BT65" i="4"/>
  <c r="D56" i="8"/>
  <c r="F56" i="8" s="1"/>
  <c r="BT66" i="4"/>
  <c r="D57" i="8"/>
  <c r="F57" i="8" s="1"/>
  <c r="BT67" i="4"/>
  <c r="D58" i="8"/>
  <c r="F58" i="8" s="1"/>
  <c r="BT68" i="4"/>
  <c r="D59" i="8"/>
  <c r="F59" i="8" s="1"/>
  <c r="BT69" i="4"/>
  <c r="D60" i="8"/>
  <c r="F60" i="8" s="1"/>
  <c r="BT70" i="4"/>
  <c r="D61" i="8"/>
  <c r="F61" i="8" s="1"/>
  <c r="BT71" i="4"/>
  <c r="D62" i="8"/>
  <c r="F62" i="8" s="1"/>
  <c r="BT72" i="4"/>
  <c r="D63" i="8"/>
  <c r="F63" i="8" s="1"/>
  <c r="BT73" i="4"/>
  <c r="D64" i="8"/>
  <c r="F64" i="8" s="1"/>
  <c r="BT74" i="4"/>
  <c r="D65" i="8"/>
  <c r="F65" i="8" s="1"/>
  <c r="BT75" i="4"/>
  <c r="D66" i="8"/>
  <c r="F66" i="8" s="1"/>
  <c r="BT76" i="4"/>
  <c r="D67" i="8"/>
  <c r="F67" i="8" s="1"/>
  <c r="BT77" i="4"/>
  <c r="D68" i="8"/>
  <c r="F68" i="8" s="1"/>
  <c r="BT78" i="4"/>
  <c r="D69" i="8"/>
  <c r="F69" i="8" s="1"/>
  <c r="BT79" i="4"/>
  <c r="D70" i="8"/>
  <c r="F70" i="8" s="1"/>
  <c r="BT80" i="4"/>
  <c r="D71" i="8"/>
  <c r="F71" i="8" s="1"/>
  <c r="BT81" i="4"/>
  <c r="D72" i="8"/>
  <c r="F72" i="8" s="1"/>
  <c r="BT82" i="4"/>
  <c r="D73" i="8"/>
  <c r="F73" i="8" s="1"/>
  <c r="BT83" i="4"/>
  <c r="D74" i="8"/>
  <c r="F74" i="8" s="1"/>
  <c r="BT84" i="4"/>
  <c r="D75" i="8"/>
  <c r="F75" i="8" s="1"/>
  <c r="BT85" i="4"/>
  <c r="D76" i="8"/>
  <c r="F76" i="8" s="1"/>
  <c r="BT86" i="4"/>
  <c r="D77" i="8"/>
  <c r="F77" i="8" s="1"/>
  <c r="BT87" i="4"/>
  <c r="D78" i="8"/>
  <c r="F78" i="8" s="1"/>
  <c r="BT88" i="4"/>
  <c r="D79" i="8"/>
  <c r="F79" i="8" s="1"/>
  <c r="BT89" i="4"/>
  <c r="D80" i="8"/>
  <c r="F80" i="8" s="1"/>
  <c r="BT90" i="4"/>
  <c r="D81" i="8"/>
  <c r="F81" i="8" s="1"/>
  <c r="BT91" i="4"/>
  <c r="D82" i="8"/>
  <c r="F82" i="8" s="1"/>
  <c r="BT92" i="4"/>
  <c r="D83" i="8"/>
  <c r="F83" i="8" s="1"/>
  <c r="BT93" i="4"/>
  <c r="D84" i="8"/>
  <c r="F84" i="8" s="1"/>
  <c r="BT94" i="4"/>
  <c r="D85" i="8"/>
  <c r="F85" i="8" s="1"/>
  <c r="BT95" i="4"/>
  <c r="D86" i="8"/>
  <c r="F86" i="8" s="1"/>
  <c r="BT96" i="4"/>
  <c r="D87" i="8"/>
  <c r="F87" i="8" s="1"/>
  <c r="BT97" i="4"/>
  <c r="D88" i="8"/>
  <c r="F88" i="8" s="1"/>
  <c r="BT98" i="4"/>
  <c r="D89" i="8"/>
  <c r="F89" i="8" s="1"/>
  <c r="BT99" i="4"/>
  <c r="D90" i="8"/>
  <c r="F90" i="8" s="1"/>
  <c r="BT100" i="4"/>
  <c r="D91" i="8"/>
  <c r="F91" i="8" s="1"/>
  <c r="BT101" i="4"/>
  <c r="D92" i="8"/>
  <c r="F92" i="8" s="1"/>
  <c r="BT102" i="4"/>
  <c r="D93" i="8"/>
  <c r="F93" i="8" s="1"/>
  <c r="BT103" i="4"/>
  <c r="D94" i="8"/>
  <c r="F94" i="8" s="1"/>
  <c r="BT104" i="4"/>
  <c r="D95" i="8"/>
  <c r="F95" i="8" s="1"/>
  <c r="BT105" i="4"/>
  <c r="D96" i="8"/>
  <c r="F96" i="8" s="1"/>
  <c r="BT106" i="4"/>
  <c r="D97" i="8"/>
  <c r="F97" i="8" s="1"/>
  <c r="BT107" i="4"/>
  <c r="D24" i="8"/>
  <c r="F24" i="8" s="1"/>
  <c r="BT34" i="4"/>
  <c r="D25" i="8"/>
  <c r="F25" i="8" s="1"/>
  <c r="BT35" i="4"/>
  <c r="D26" i="8"/>
  <c r="F26" i="8" s="1"/>
  <c r="BT36" i="4"/>
  <c r="D27" i="8"/>
  <c r="F27" i="8" s="1"/>
  <c r="BT37" i="4"/>
  <c r="D28" i="8"/>
  <c r="F28" i="8" s="1"/>
  <c r="BT38" i="4"/>
  <c r="D29" i="8"/>
  <c r="F29" i="8" s="1"/>
  <c r="BT39" i="4"/>
  <c r="D30" i="8"/>
  <c r="F30" i="8" s="1"/>
  <c r="BT40" i="4"/>
  <c r="D31" i="8"/>
  <c r="F31" i="8" s="1"/>
  <c r="BT41" i="4"/>
  <c r="D32" i="8"/>
  <c r="F32" i="8" s="1"/>
  <c r="BT42" i="4"/>
  <c r="D33" i="8"/>
  <c r="F33" i="8" s="1"/>
  <c r="BT43" i="4"/>
  <c r="D34" i="8"/>
  <c r="F34" i="8" s="1"/>
  <c r="BT44" i="4"/>
  <c r="D35" i="8"/>
  <c r="F35" i="8" s="1"/>
  <c r="BT45" i="4"/>
  <c r="D36" i="8"/>
  <c r="F36" i="8" s="1"/>
  <c r="BT46" i="4"/>
  <c r="D37" i="8"/>
  <c r="F37" i="8" s="1"/>
  <c r="BT47" i="4"/>
  <c r="D38" i="8"/>
  <c r="F38" i="8" s="1"/>
  <c r="BT48" i="4"/>
  <c r="D39" i="8"/>
  <c r="F39" i="8" s="1"/>
  <c r="BT49" i="4"/>
  <c r="D40" i="8"/>
  <c r="F40" i="8" s="1"/>
  <c r="BT50" i="4"/>
  <c r="BJ14" i="4"/>
  <c r="BJ15" i="4"/>
  <c r="BJ16" i="4"/>
  <c r="BJ13" i="4"/>
  <c r="E13" i="4"/>
  <c r="F13" i="4"/>
  <c r="G13" i="4"/>
  <c r="H13" i="4"/>
  <c r="I13" i="4"/>
  <c r="H37" i="8" l="1"/>
  <c r="BL38" i="4"/>
  <c r="BL91" i="4"/>
  <c r="BM91" i="4" s="1"/>
  <c r="BL107" i="4"/>
  <c r="BK107" i="4" s="1"/>
  <c r="BL69" i="4"/>
  <c r="BL80" i="4"/>
  <c r="BL51" i="4"/>
  <c r="BK51" i="4" s="1"/>
  <c r="BL56" i="4"/>
  <c r="AS56" i="5" s="1"/>
  <c r="BM51" i="4" l="1"/>
  <c r="AT51" i="5" s="1"/>
  <c r="H69" i="8"/>
  <c r="H86" i="8"/>
  <c r="H62" i="8"/>
  <c r="H76" i="8"/>
  <c r="H44" i="8"/>
  <c r="H71" i="8"/>
  <c r="H55" i="8"/>
  <c r="H26" i="8"/>
  <c r="E74" i="6" s="1"/>
  <c r="H51" i="8"/>
  <c r="D99" i="6"/>
  <c r="BL73" i="4"/>
  <c r="AS73" i="5" s="1"/>
  <c r="H24" i="8"/>
  <c r="D72" i="6"/>
  <c r="H33" i="8"/>
  <c r="E81" i="6" s="1"/>
  <c r="H49" i="8"/>
  <c r="H40" i="8"/>
  <c r="H47" i="8"/>
  <c r="H66" i="8"/>
  <c r="H39" i="8"/>
  <c r="D87" i="6"/>
  <c r="H45" i="8"/>
  <c r="E93" i="6" s="1"/>
  <c r="H73" i="8"/>
  <c r="H90" i="8"/>
  <c r="H34" i="8"/>
  <c r="H32" i="8"/>
  <c r="H60" i="8"/>
  <c r="BL47" i="4"/>
  <c r="H53" i="8"/>
  <c r="H77" i="8"/>
  <c r="H93" i="8"/>
  <c r="H56" i="8"/>
  <c r="H64" i="8"/>
  <c r="H58" i="8"/>
  <c r="H78" i="8"/>
  <c r="H94" i="8"/>
  <c r="H80" i="8"/>
  <c r="H52" i="8"/>
  <c r="H88" i="8"/>
  <c r="H82" i="8"/>
  <c r="H92" i="8"/>
  <c r="H43" i="8"/>
  <c r="E91" i="6" s="1"/>
  <c r="H57" i="8"/>
  <c r="H72" i="8"/>
  <c r="H85" i="8"/>
  <c r="BL61" i="4"/>
  <c r="BS61" i="4" s="1"/>
  <c r="H50" i="8"/>
  <c r="H65" i="8"/>
  <c r="H75" i="8"/>
  <c r="H83" i="8"/>
  <c r="H91" i="8"/>
  <c r="BL106" i="4"/>
  <c r="BK106" i="4" s="1"/>
  <c r="H67" i="8"/>
  <c r="BL84" i="4"/>
  <c r="BM84" i="4" s="1"/>
  <c r="AT84" i="5" s="1"/>
  <c r="H70" i="8"/>
  <c r="H84" i="8"/>
  <c r="H61" i="8"/>
  <c r="H79" i="8"/>
  <c r="H31" i="8"/>
  <c r="E79" i="6"/>
  <c r="H29" i="8"/>
  <c r="E77" i="6"/>
  <c r="H95" i="8"/>
  <c r="H87" i="8"/>
  <c r="H41" i="8"/>
  <c r="H81" i="8"/>
  <c r="H30" i="8"/>
  <c r="D96" i="6"/>
  <c r="H59" i="8"/>
  <c r="H27" i="8"/>
  <c r="H25" i="8"/>
  <c r="H46" i="8"/>
  <c r="H89" i="8"/>
  <c r="H28" i="8"/>
  <c r="H36" i="8"/>
  <c r="H54" i="8"/>
  <c r="H97" i="8"/>
  <c r="BO69" i="4"/>
  <c r="BL99" i="4"/>
  <c r="BL100" i="4"/>
  <c r="BS107" i="4"/>
  <c r="BL64" i="4"/>
  <c r="BP64" i="4" s="1"/>
  <c r="BL46" i="4"/>
  <c r="BM46" i="4" s="1"/>
  <c r="AT46" i="5" s="1"/>
  <c r="C84" i="6" s="1"/>
  <c r="BL42" i="4"/>
  <c r="AS42" i="5" s="1"/>
  <c r="BL59" i="4"/>
  <c r="AS59" i="5" s="1"/>
  <c r="BL50" i="4"/>
  <c r="BM50" i="4" s="1"/>
  <c r="AT50" i="5" s="1"/>
  <c r="BL65" i="4"/>
  <c r="BK65" i="4" s="1"/>
  <c r="BL70" i="4"/>
  <c r="AS70" i="5" s="1"/>
  <c r="BL98" i="4"/>
  <c r="BM98" i="4" s="1"/>
  <c r="BL57" i="4"/>
  <c r="BK57" i="4" s="1"/>
  <c r="D90" i="6"/>
  <c r="BL83" i="4"/>
  <c r="BM83" i="4" s="1"/>
  <c r="AT83" i="5" s="1"/>
  <c r="BL102" i="4"/>
  <c r="BK102" i="4" s="1"/>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3" i="6" s="1"/>
  <c r="BL89" i="4"/>
  <c r="BK89" i="4" s="1"/>
  <c r="BL49" i="4"/>
  <c r="AS49" i="5" s="1"/>
  <c r="BL97" i="4"/>
  <c r="BK97" i="4" s="1"/>
  <c r="BL76" i="4"/>
  <c r="BS76" i="4" s="1"/>
  <c r="BN56" i="4"/>
  <c r="BK56" i="4"/>
  <c r="BL58" i="4"/>
  <c r="BM58" i="4" s="1"/>
  <c r="AT58" i="5" s="1"/>
  <c r="C96" i="6" s="1"/>
  <c r="H48" i="8"/>
  <c r="E96" i="6" s="1"/>
  <c r="H35" i="8"/>
  <c r="E83" i="6" s="1"/>
  <c r="BL52" i="4"/>
  <c r="BM52" i="4" s="1"/>
  <c r="AT52" i="5" s="1"/>
  <c r="C90" i="6" s="1"/>
  <c r="H42" i="8"/>
  <c r="E90" i="6" s="1"/>
  <c r="H63" i="8"/>
  <c r="H68" i="8"/>
  <c r="H96" i="8"/>
  <c r="H74" i="8"/>
  <c r="H38" i="8"/>
  <c r="E86" i="6" s="1"/>
  <c r="BS56" i="4"/>
  <c r="BQ56" i="4"/>
  <c r="BM107" i="4"/>
  <c r="BM56" i="4"/>
  <c r="AT56" i="5" s="1"/>
  <c r="BL90" i="4"/>
  <c r="BM38" i="4"/>
  <c r="AT38" i="5" s="1"/>
  <c r="AS38" i="5"/>
  <c r="BL41" i="4"/>
  <c r="BQ51" i="4"/>
  <c r="BP80" i="4"/>
  <c r="BL86" i="4"/>
  <c r="BM86" i="4" s="1"/>
  <c r="BK38" i="4"/>
  <c r="BL39" i="4"/>
  <c r="D86" i="6"/>
  <c r="BL34" i="4"/>
  <c r="BL45" i="4"/>
  <c r="BL81" i="4"/>
  <c r="BK81" i="4" s="1"/>
  <c r="BL36" i="4"/>
  <c r="BL48" i="4"/>
  <c r="BL43" i="4"/>
  <c r="BL78" i="4"/>
  <c r="D83" i="6"/>
  <c r="D74" i="6"/>
  <c r="D81" i="6"/>
  <c r="BR56" i="4"/>
  <c r="BO56" i="4"/>
  <c r="BP56" i="4"/>
  <c r="BL77" i="4"/>
  <c r="BM80" i="4"/>
  <c r="AT80" i="5" s="1"/>
  <c r="BO80" i="4"/>
  <c r="BQ80" i="4"/>
  <c r="AS80" i="5"/>
  <c r="BL93" i="4"/>
  <c r="D93" i="6"/>
  <c r="BP51" i="4"/>
  <c r="BS80" i="4"/>
  <c r="BN51" i="4"/>
  <c r="BR51" i="4"/>
  <c r="BS51" i="4"/>
  <c r="AS51" i="5"/>
  <c r="BO51" i="4"/>
  <c r="BL87" i="4"/>
  <c r="BL66" i="4"/>
  <c r="BL75" i="4"/>
  <c r="BL79" i="4"/>
  <c r="BL96" i="4"/>
  <c r="AS69" i="5"/>
  <c r="BM69" i="4"/>
  <c r="AT69" i="5" s="1"/>
  <c r="D98" i="6"/>
  <c r="BL68" i="4"/>
  <c r="BR80" i="4"/>
  <c r="BK69" i="4"/>
  <c r="BK91" i="4"/>
  <c r="BL63" i="4"/>
  <c r="BL95" i="4"/>
  <c r="BL74" i="4"/>
  <c r="BL85" i="4"/>
  <c r="BL101" i="4"/>
  <c r="BL53" i="4"/>
  <c r="BK80" i="4"/>
  <c r="BN80" i="4"/>
  <c r="D91" i="6"/>
  <c r="BL67" i="4"/>
  <c r="BL82" i="4"/>
  <c r="BL103" i="4"/>
  <c r="BL60" i="4"/>
  <c r="BL88" i="4"/>
  <c r="BL104" i="4"/>
  <c r="BR55" i="4" l="1"/>
  <c r="BK71" i="4"/>
  <c r="BK105" i="4"/>
  <c r="BR47" i="4"/>
  <c r="AS57" i="5"/>
  <c r="BM54" i="4"/>
  <c r="AT54" i="5" s="1"/>
  <c r="BN54" i="4"/>
  <c r="AU54" i="5" s="1"/>
  <c r="BO57" i="4"/>
  <c r="BK76" i="4"/>
  <c r="BM57" i="4"/>
  <c r="AT57" i="5" s="1"/>
  <c r="BQ69" i="4"/>
  <c r="BR105" i="4"/>
  <c r="D79" i="6"/>
  <c r="AS71" i="5"/>
  <c r="BN84" i="4"/>
  <c r="AV84" i="5" s="1"/>
  <c r="BO49" i="4"/>
  <c r="AS64" i="5"/>
  <c r="BM106" i="4"/>
  <c r="BO64" i="4"/>
  <c r="BO100" i="4"/>
  <c r="BP57" i="4"/>
  <c r="BN70" i="4"/>
  <c r="AV70" i="5" s="1"/>
  <c r="BO83" i="4"/>
  <c r="E87" i="6"/>
  <c r="BS73" i="4"/>
  <c r="BR69" i="4"/>
  <c r="BP69" i="4"/>
  <c r="BM70" i="4"/>
  <c r="AT70" i="5" s="1"/>
  <c r="AS84" i="5"/>
  <c r="BS105" i="4"/>
  <c r="BK42" i="4"/>
  <c r="BK50" i="4"/>
  <c r="BR102" i="4"/>
  <c r="BK100" i="4"/>
  <c r="BR50" i="4"/>
  <c r="BO62" i="4"/>
  <c r="BN105" i="4"/>
  <c r="BK70" i="4"/>
  <c r="BK64" i="4"/>
  <c r="BP78" i="4"/>
  <c r="BP106" i="4"/>
  <c r="BS54" i="4"/>
  <c r="BM42" i="4"/>
  <c r="AT42" i="5" s="1"/>
  <c r="C80" i="6" s="1"/>
  <c r="BP89" i="4"/>
  <c r="BS84" i="4"/>
  <c r="BO61" i="4"/>
  <c r="BM61" i="4"/>
  <c r="AT61" i="5" s="1"/>
  <c r="C99" i="6" s="1"/>
  <c r="BP105" i="4"/>
  <c r="B87" i="6"/>
  <c r="BQ62" i="4"/>
  <c r="BM105" i="4"/>
  <c r="AS55" i="5"/>
  <c r="B93" i="6" s="1"/>
  <c r="BK73" i="4"/>
  <c r="BS64" i="4"/>
  <c r="BQ105" i="4"/>
  <c r="AS50" i="5"/>
  <c r="B88" i="6" s="1"/>
  <c r="E72" i="6"/>
  <c r="BS100" i="4"/>
  <c r="BN57" i="4"/>
  <c r="AU57" i="5" s="1"/>
  <c r="BR70" i="4"/>
  <c r="BN71" i="4"/>
  <c r="AW71" i="5" s="1"/>
  <c r="BQ100" i="4"/>
  <c r="BP61" i="4"/>
  <c r="BS70" i="4"/>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8" i="6"/>
  <c r="AS61" i="5"/>
  <c r="B99" i="6" s="1"/>
  <c r="BQ61" i="4"/>
  <c r="BN61" i="4"/>
  <c r="AU61" i="5" s="1"/>
  <c r="BR83" i="4"/>
  <c r="BN106" i="4"/>
  <c r="BP65" i="4"/>
  <c r="BR73" i="4"/>
  <c r="BQ84" i="4"/>
  <c r="BM64" i="4"/>
  <c r="AT64" i="5" s="1"/>
  <c r="BQ64" i="4"/>
  <c r="BP77" i="4"/>
  <c r="BO55" i="4"/>
  <c r="BQ107" i="4"/>
  <c r="BS50" i="4"/>
  <c r="BN42" i="4"/>
  <c r="AV42" i="5" s="1"/>
  <c r="AS40" i="5"/>
  <c r="B78" i="6" s="1"/>
  <c r="BQ50" i="4"/>
  <c r="BN62" i="4"/>
  <c r="AW62" i="5" s="1"/>
  <c r="BQ40" i="4"/>
  <c r="BO40" i="4"/>
  <c r="BO73" i="4"/>
  <c r="BP47" i="4"/>
  <c r="BK55" i="4"/>
  <c r="BN55" i="4"/>
  <c r="AU55" i="5" s="1"/>
  <c r="BS42" i="4"/>
  <c r="D78" i="6"/>
  <c r="E78" i="6"/>
  <c r="C89" i="6"/>
  <c r="D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E84" i="6"/>
  <c r="D84" i="6"/>
  <c r="E76" i="6"/>
  <c r="C76" i="6"/>
  <c r="D76" i="6"/>
  <c r="B76" i="6"/>
  <c r="B94" i="6"/>
  <c r="D94" i="6"/>
  <c r="C94" i="6"/>
  <c r="E94" i="6"/>
  <c r="E73" i="6"/>
  <c r="D73" i="6"/>
  <c r="B75" i="6"/>
  <c r="E75" i="6"/>
  <c r="D75" i="6"/>
  <c r="D100" i="6"/>
  <c r="C100" i="6"/>
  <c r="E100" i="6"/>
  <c r="E85" i="6"/>
  <c r="D85" i="6"/>
  <c r="B80" i="6"/>
  <c r="E80" i="6"/>
  <c r="D80" i="6"/>
  <c r="E82" i="6"/>
  <c r="D82" i="6"/>
  <c r="B95" i="6"/>
  <c r="C95" i="6"/>
  <c r="E95" i="6"/>
  <c r="D95" i="6"/>
  <c r="D88" i="6"/>
  <c r="E88" i="6"/>
  <c r="C88" i="6"/>
  <c r="B97" i="6"/>
  <c r="E97" i="6"/>
  <c r="D97" i="6"/>
  <c r="E99" i="6"/>
  <c r="D92" i="6"/>
  <c r="B92" i="6"/>
  <c r="C92" i="6"/>
  <c r="E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T4" i="2"/>
  <c r="D8" i="4" l="1"/>
  <c r="D13" i="5" a="1"/>
  <c r="D13" i="5" s="1"/>
  <c r="AM13" i="5" a="1"/>
  <c r="AM13" i="5" s="1"/>
  <c r="K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5"/>
  <c r="C20" i="5"/>
  <c r="B17" i="4"/>
  <c r="B17" i="5" s="1"/>
  <c r="B18" i="4"/>
  <c r="B18" i="5" s="1"/>
  <c r="B19" i="5"/>
  <c r="B20" i="5"/>
  <c r="B14" i="4"/>
  <c r="B14" i="5" s="1"/>
  <c r="B15" i="4"/>
  <c r="B15" i="5" s="1"/>
  <c r="B16" i="4"/>
  <c r="B16" i="5" s="1"/>
  <c r="AN14" i="5" l="1"/>
  <c r="AO17" i="5"/>
  <c r="AO14" i="5"/>
  <c r="AM15" i="5"/>
  <c r="AN15" i="5"/>
  <c r="AM17" i="5"/>
  <c r="AN17" i="5"/>
  <c r="AO13" i="5"/>
  <c r="AN16" i="5"/>
  <c r="AM14" i="5"/>
  <c r="AO16" i="5"/>
  <c r="AO15" i="5"/>
  <c r="AN13" i="5"/>
  <c r="AM16" i="5"/>
  <c r="K13" i="5"/>
  <c r="L17" i="5"/>
  <c r="K16" i="5"/>
  <c r="M14" i="5"/>
  <c r="L13" i="5"/>
  <c r="K17" i="5"/>
  <c r="M15" i="5"/>
  <c r="L14" i="5"/>
  <c r="M16" i="5"/>
  <c r="L15" i="5"/>
  <c r="K14" i="5"/>
  <c r="M17" i="5"/>
  <c r="L16" i="5"/>
  <c r="K15" i="5"/>
  <c r="M13"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F4" i="8" s="1"/>
  <c r="D5" i="8"/>
  <c r="F5" i="8" s="1"/>
  <c r="D6" i="8"/>
  <c r="F6" i="8" s="1"/>
  <c r="D7" i="8"/>
  <c r="F7" i="8" s="1"/>
  <c r="D8" i="8"/>
  <c r="F8" i="8" s="1"/>
  <c r="D9" i="8"/>
  <c r="F9" i="8" s="1"/>
  <c r="D10" i="8"/>
  <c r="F10" i="8" s="1"/>
  <c r="D11" i="8"/>
  <c r="F11" i="8" s="1"/>
  <c r="D12" i="8"/>
  <c r="F12" i="8" s="1"/>
  <c r="D13" i="8"/>
  <c r="F13" i="8" s="1"/>
  <c r="D14" i="8"/>
  <c r="F14" i="8" s="1"/>
  <c r="D15" i="8"/>
  <c r="F15" i="8" s="1"/>
  <c r="D16" i="8"/>
  <c r="F16" i="8" s="1"/>
  <c r="D17" i="8"/>
  <c r="F17" i="8" s="1"/>
  <c r="D18" i="8"/>
  <c r="F18" i="8" s="1"/>
  <c r="D19" i="8"/>
  <c r="F19" i="8" s="1"/>
  <c r="D20" i="8"/>
  <c r="F20" i="8" s="1"/>
  <c r="D21" i="8"/>
  <c r="F21" i="8" s="1"/>
  <c r="D22" i="8"/>
  <c r="F22" i="8" s="1"/>
  <c r="D23" i="8"/>
  <c r="F23" i="8" s="1"/>
  <c r="D3" i="8"/>
  <c r="F3" i="8" s="1"/>
  <c r="D51" i="6" l="1"/>
  <c r="D53" i="6"/>
  <c r="Z13" i="5"/>
  <c r="D52" i="6" l="1"/>
  <c r="D54" i="6"/>
  <c r="H10" i="8"/>
  <c r="H14" i="8"/>
  <c r="H18" i="8"/>
  <c r="H22" i="8"/>
  <c r="H8" i="8"/>
  <c r="H9" i="8"/>
  <c r="H13" i="8"/>
  <c r="H17" i="8"/>
  <c r="H21" i="8"/>
  <c r="H12" i="8"/>
  <c r="H16" i="8"/>
  <c r="H20" i="8"/>
  <c r="H7" i="8"/>
  <c r="H11" i="8"/>
  <c r="H15" i="8"/>
  <c r="H19" i="8"/>
  <c r="H23" i="8"/>
  <c r="H4" i="8"/>
  <c r="E52" i="6" s="1"/>
  <c r="H6" i="8"/>
  <c r="E54" i="6" s="1"/>
  <c r="H5" i="8"/>
  <c r="E53" i="6" s="1"/>
  <c r="E51" i="6"/>
  <c r="BL23" i="4"/>
  <c r="BL26" i="4"/>
  <c r="BL33" i="4"/>
  <c r="BL20" i="4"/>
  <c r="BL28" i="4"/>
  <c r="BL19" i="4"/>
  <c r="BL27" i="4"/>
  <c r="BL32" i="4"/>
  <c r="BL31" i="4"/>
  <c r="BL22" i="4"/>
  <c r="BL30" i="4"/>
  <c r="BL21" i="4"/>
  <c r="BL29" i="4"/>
  <c r="BL24" i="4"/>
  <c r="BL18" i="4"/>
  <c r="BL17" i="4"/>
  <c r="BL25" i="4"/>
  <c r="BL14" i="4"/>
  <c r="AS14" i="5" s="1"/>
  <c r="B52" i="6" s="1"/>
  <c r="BL16" i="4"/>
  <c r="AS16" i="5" s="1"/>
  <c r="B54" i="6" s="1"/>
  <c r="BL13" i="4"/>
  <c r="BK13" i="4" s="1"/>
  <c r="BL15" i="4"/>
  <c r="AS15" i="5" s="1"/>
  <c r="B53" i="6" s="1"/>
  <c r="Y8" i="5"/>
  <c r="C35" i="6" s="1"/>
  <c r="AA8" i="5"/>
  <c r="E35" i="6" s="1"/>
  <c r="AJ14" i="5"/>
  <c r="AK14" i="5"/>
  <c r="AL14" i="5"/>
  <c r="AJ15" i="5"/>
  <c r="AK15" i="5"/>
  <c r="AL15" i="5"/>
  <c r="AJ16" i="5"/>
  <c r="AK16" i="5"/>
  <c r="AL16"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E63" i="6" l="1"/>
  <c r="E55" i="6"/>
  <c r="BQ29" i="4"/>
  <c r="BQ33" i="4"/>
  <c r="BR23" i="4"/>
  <c r="E71" i="6"/>
  <c r="D71" i="6"/>
  <c r="E67" i="6"/>
  <c r="D67" i="6"/>
  <c r="D63" i="6"/>
  <c r="D59" i="6"/>
  <c r="E59" i="6"/>
  <c r="D55" i="6"/>
  <c r="D68" i="6"/>
  <c r="E68" i="6"/>
  <c r="D64" i="6"/>
  <c r="E64" i="6"/>
  <c r="E60" i="6"/>
  <c r="D60" i="6"/>
  <c r="E69" i="6"/>
  <c r="D69" i="6"/>
  <c r="E65" i="6"/>
  <c r="D65" i="6"/>
  <c r="D61" i="6"/>
  <c r="E61" i="6"/>
  <c r="D57" i="6"/>
  <c r="E57" i="6"/>
  <c r="D56" i="6"/>
  <c r="D70" i="6"/>
  <c r="E70" i="6"/>
  <c r="D66" i="6"/>
  <c r="E66" i="6"/>
  <c r="E62" i="6"/>
  <c r="D62" i="6"/>
  <c r="E58" i="6"/>
  <c r="D58" i="6"/>
  <c r="E56" i="6"/>
  <c r="BN13" i="4"/>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C50" i="6" s="1"/>
  <c r="BS13" i="4"/>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N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D50" i="6"/>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<sst xmlns="http://schemas.openxmlformats.org/spreadsheetml/2006/main" count="1409" uniqueCount="510">
  <si>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</si>
  <si>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</si>
  <si>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</si>
  <si>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</si>
  <si>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</si>
  <si>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</si>
  <si>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</si>
  <si>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</si>
  <si>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</si>
  <si>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</si>
  <si>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</si>
  <si>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</si>
  <si>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</si>
  <si>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</si>
  <si>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</si>
  <si>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</si>
  <si>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</si>
  <si>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</si>
  <si>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</si>
  <si>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</si>
  <si>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</si>
  <si>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</si>
  <si>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</si>
  <si>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</si>
  <si>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</si>
  <si>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</si>
  <si>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</si>
  <si>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</si>
  <si>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kg CO2 eq</t>
  </si>
  <si>
    <t>kg Cu eq</t>
  </si>
  <si>
    <t>SUM</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</si>
  <si>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</si>
  <si>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</si>
  <si>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</si>
  <si>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</si>
  <si>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</si>
  <si>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</si>
  <si>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</si>
  <si>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</si>
  <si>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</si>
  <si>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</si>
  <si>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</si>
  <si>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</si>
  <si>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</si>
  <si>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</si>
  <si>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</si>
  <si>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</si>
  <si>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</si>
  <si>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</si>
  <si>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</si>
  <si>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</si>
  <si>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</si>
  <si>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</si>
  <si>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</si>
  <si>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</si>
  <si>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</si>
  <si>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</si>
  <si>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</si>
  <si>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</si>
  <si>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</si>
  <si>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</si>
  <si>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</si>
  <si>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</si>
  <si>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</si>
  <si>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</si>
  <si>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</si>
  <si>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</si>
  <si>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</si>
  <si>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</si>
  <si>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</si>
  <si>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</si>
  <si>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</si>
  <si>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</si>
  <si>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</si>
  <si>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Afvalwaterlozing naar oppervlaktewater</t>
  </si>
  <si>
    <t>FB</t>
  </si>
  <si>
    <t>AA</t>
  </si>
  <si>
    <t>AB</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</si>
  <si>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</si>
  <si>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</si>
  <si>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</si>
  <si>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</si>
  <si>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</si>
  <si>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</si>
  <si>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</si>
  <si>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</si>
  <si>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</si>
  <si>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</si>
  <si>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</si>
  <si>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Warmte, industrieël</t>
  </si>
  <si>
    <t>Blok F</t>
  </si>
  <si>
    <t>Zuiverheidsscore</t>
  </si>
  <si>
    <t>Nuttige toepassing</t>
  </si>
  <si>
    <t>B</t>
  </si>
  <si>
    <t>C1/C2</t>
  </si>
  <si>
    <t>Code n.v.t.</t>
  </si>
  <si>
    <t>Item</t>
  </si>
  <si>
    <t>Warmte (CV), aardgas</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</si>
  <si>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</si>
  <si>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</si>
  <si>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</si>
  <si>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</si>
  <si>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</si>
  <si>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</si>
  <si>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</si>
  <si>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</si>
  <si>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</si>
  <si>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</si>
  <si>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</si>
  <si>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</si>
  <si>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</si>
  <si>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</si>
  <si>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</si>
  <si>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</si>
  <si>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</si>
  <si>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</si>
  <si>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</si>
  <si>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</si>
  <si>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</si>
  <si>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</si>
  <si>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</si>
  <si>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</si>
  <si>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</si>
  <si>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</si>
  <si>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Warmte, groen gas (opgewaardeerd biogas)</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</si>
  <si>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</si>
  <si>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</si>
  <si>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</si>
  <si>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</si>
  <si>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</si>
  <si>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</si>
  <si>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</si>
  <si>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</si>
  <si>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</si>
  <si>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</si>
  <si>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</si>
  <si>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</si>
  <si>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Warmte (CV/boiler), groen gas (opgewaardeerd biogas)</t>
  </si>
  <si>
    <t>Warmte (CV/boiler), aardgas</t>
  </si>
  <si>
    <t>kg Fe-eq</t>
  </si>
  <si>
    <t>kg CO2-eq</t>
  </si>
  <si>
    <t>kg 1,4-DBC-eq</t>
  </si>
  <si>
    <t>Leiding- of drinkwater</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</si>
  <si>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</si>
  <si>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</si>
  <si>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</si>
  <si>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</si>
  <si>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</si>
  <si>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</si>
  <si>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</si>
  <si>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</si>
  <si>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</si>
  <si>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</si>
  <si>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</si>
  <si>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</si>
  <si>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</si>
  <si>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</si>
  <si>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</si>
  <si>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</si>
  <si>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Cat</t>
  </si>
  <si>
    <t>Afzet</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</si>
  <si>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</si>
  <si>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</si>
  <si>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</si>
  <si>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</si>
  <si>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</si>
  <si>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</si>
  <si>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</si>
  <si>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</si>
  <si>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</si>
  <si>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</si>
  <si>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</si>
  <si>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</si>
  <si>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</si>
  <si>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</si>
  <si>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</si>
  <si>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</si>
  <si>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</si>
  <si>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</si>
  <si>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</si>
  <si>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</si>
  <si>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</si>
  <si>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</si>
  <si>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</si>
  <si>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Item (dropdown-menu)</t>
  </si>
  <si>
    <t>LPG</t>
  </si>
  <si>
    <t>Waterstof</t>
  </si>
  <si>
    <t>CD</t>
  </si>
  <si>
    <t>CE</t>
  </si>
  <si>
    <t>LNG</t>
  </si>
  <si>
    <t>Wastewater treatment (AWZI)</t>
  </si>
  <si>
    <t>Afvalwater naar AWZI (intern en extern)</t>
  </si>
  <si>
    <t>Zuiverheidsscore (Nvt)</t>
  </si>
  <si>
    <t>N.v.t.</t>
  </si>
  <si>
    <t>Ton totaal</t>
  </si>
  <si>
    <t>Euralcode</t>
  </si>
  <si>
    <t>EB</t>
  </si>
  <si>
    <t>Koolstofdioxide (CO2)</t>
  </si>
  <si>
    <t>EC</t>
  </si>
  <si>
    <t>Methaan (CH4)</t>
  </si>
  <si>
    <t>Verbranding van niet-gevaarlijk vast afval</t>
  </si>
  <si>
    <t>Verbranding van gevaarlijk vast afval</t>
  </si>
  <si>
    <t>Verbranding van vloeibaar afval</t>
  </si>
  <si>
    <t>Storten van inert niet-gevaarlijk vast afval</t>
  </si>
  <si>
    <t>Storten van afval op een sanitaire vast stortplaats</t>
  </si>
  <si>
    <t>GE</t>
  </si>
  <si>
    <t>Afval ter verwijdering</t>
  </si>
  <si>
    <t xml:space="preserve">https://www.ilent.nl/onderwerpen/afvaltransport-evoa/bepalen-procedure/verwerken-afvalstof </t>
  </si>
  <si>
    <t>R1</t>
  </si>
  <si>
    <t>R2</t>
  </si>
  <si>
    <t>R3</t>
  </si>
  <si>
    <t>R4</t>
  </si>
  <si>
    <t>R5</t>
  </si>
  <si>
    <t>R6</t>
  </si>
  <si>
    <t>R7</t>
  </si>
  <si>
    <t>R8</t>
  </si>
  <si>
    <t>R9</t>
  </si>
  <si>
    <t>R10</t>
  </si>
  <si>
    <t>R11</t>
  </si>
  <si>
    <t>R12</t>
  </si>
  <si>
    <t>R13</t>
  </si>
  <si>
    <t>hoofdgebruik als brandstof of een andere wijze van energieopwekking</t>
  </si>
  <si>
    <t>terugwinning van oplosmiddelen</t>
  </si>
  <si>
    <t>recycling/terugwinning van metalen en metaalverbindingen</t>
  </si>
  <si>
    <t>recycling/terugwinning van andere anorganische stoffen</t>
  </si>
  <si>
    <t>terugwinning van zuren of basen</t>
  </si>
  <si>
    <t>terugwinning van bestanddelen die worden gebruikt om vervuiling tegen te gaan</t>
  </si>
  <si>
    <t>recycling/terugwinning van organische stoffen die niet als oplosmiddel worden gebruikt (met inbegrip van compostbemesting en bemesting met andere biologisch omgezette stoffen)</t>
  </si>
  <si>
    <t>terugwinning van bestanddelen uit katalysatoren</t>
  </si>
  <si>
    <t>herraffinage van olie en ander hergebruik van olie</t>
  </si>
  <si>
    <t>uitrijden voor landbouwkundige of ecologische verbetering</t>
  </si>
  <si>
    <t>gebruik van afvalstoffen die bij een van de onder R1 tot en met R10 genoemde behandelingen vrijkomen</t>
  </si>
  <si>
    <t>uitwisseling van afvalstoffen voor een van de onder R1 tot en met R11 genoemde behandelingen</t>
  </si>
  <si>
    <t>Opslag van afvalstoffen bestemd voor een van de onder R1 tot en met R12 genoemde behandelingen (met uitsluiting van voorlopige opslag voorafgaande aan inzameling op de plaats van productie).</t>
  </si>
  <si>
    <t>D1</t>
  </si>
  <si>
    <t>D2</t>
  </si>
  <si>
    <t>D3</t>
  </si>
  <si>
    <t>D4</t>
  </si>
  <si>
    <t>D5</t>
  </si>
  <si>
    <t>D6</t>
  </si>
  <si>
    <t>D7</t>
  </si>
  <si>
    <t>D8</t>
  </si>
  <si>
    <t>D9</t>
  </si>
  <si>
    <t>D10</t>
  </si>
  <si>
    <t>D11</t>
  </si>
  <si>
    <t>D12</t>
  </si>
  <si>
    <t>D13</t>
  </si>
  <si>
    <t>D14</t>
  </si>
  <si>
    <t>D15</t>
  </si>
  <si>
    <t>storten op of in de bodem (bijvoorbeeld op een stortplaats)</t>
  </si>
  <si>
    <t>uitrijden (bijvoorbeeld biodegradatie van vloeibaar of slibachtig afval in de bodem)</t>
  </si>
  <si>
    <t>injectie in de diepe ondergrond (bijvoorbeeld injectie van verpompbare afvalstoffen in putten, zoutkoepels of natuurlijk gevormde holten)</t>
  </si>
  <si>
    <t>opslag in waterbekkens (bijvoorbeeld het lozen van vloeibaar of slibachtig afval in putten, vijvers of lagunen)</t>
  </si>
  <si>
    <t>verwijderen op speciaal ingerichte locaties (bijvoorbeeld in afzonderlijke beklede afgedekte cellen die onderling en van de omgeving afgeschermd zijn)</t>
  </si>
  <si>
    <t>lozen in wateren, behalve zeeën en oceanen</t>
  </si>
  <si>
    <t xml:space="preserve"> verwijderen in zeeën en oceanen, inclusief inbrengen in de bodem</t>
  </si>
  <si>
    <t>biologische behandeling op een niet elders in deze bijlage aangegeven wijze waardoor verbindingen of mengsels ontstaan die worden verwijderd op een van de onder D1 tot en met D12 vermelde methoden</t>
  </si>
  <si>
    <t>fysisch-chemische behandeling op een niet elders in deze bijlage aangegeven wijze, waardoor verbindingen of mengsels ontstaan die worden verwijderd op een van de onder D1 tot en met D12 vermelde methoden (bijvoorbeeld verdampen, drogen, calcineren)</t>
  </si>
  <si>
    <t>verbranding op het land</t>
  </si>
  <si>
    <t>verbranding op zee</t>
  </si>
  <si>
    <t>permanente opslag (bijvoorbeeld plaatsen van houders in mijnen)</t>
  </si>
  <si>
    <t>vermengen vóór een van de onder D1 tot en met D12 vermelde behandelingen</t>
  </si>
  <si>
    <t xml:space="preserve"> herverpakken vóór een van de onder D1 tot en met D13 vermelde behandelingen</t>
  </si>
  <si>
    <t>opslag in afwachting van een van de onder D1 tot en met D14 vermelde behandelingen (met uitsluiting van voorlopige opslag voorafgaande aan inzameling op de plaats van productie).</t>
  </si>
  <si>
    <t>Storten</t>
  </si>
  <si>
    <t>Uitrijden</t>
  </si>
  <si>
    <t>Injectie</t>
  </si>
  <si>
    <t>Opslag</t>
  </si>
  <si>
    <t>Lozen</t>
  </si>
  <si>
    <t>Storten, uitrijden, lozen of injecteren op, of in de bodem</t>
  </si>
  <si>
    <t>Verbranding op land of zee</t>
  </si>
  <si>
    <t>inputs</t>
  </si>
  <si>
    <t>avoided</t>
  </si>
  <si>
    <t>FF</t>
  </si>
  <si>
    <t>Solvent</t>
  </si>
  <si>
    <t>???</t>
  </si>
  <si>
    <t>Chemical, organic?</t>
  </si>
  <si>
    <t>Metal</t>
  </si>
  <si>
    <t>inorganic chemicals</t>
  </si>
  <si>
    <t>?</t>
  </si>
  <si>
    <t>base en acids uberhaupt een technical flow?</t>
  </si>
  <si>
    <t>deposit</t>
  </si>
  <si>
    <t>??</t>
  </si>
  <si>
    <t>base oil?</t>
  </si>
  <si>
    <t xml:space="preserve">https://www.suez.nl/nl-nl/nieuws/hoe-verwerk-je-gevaarlijk-afval-tot-hoogwaardige-producten </t>
  </si>
  <si>
    <t>Verfafval</t>
  </si>
  <si>
    <t>Zuren en basen</t>
  </si>
  <si>
    <t>KGA/KCA</t>
  </si>
  <si>
    <t>Oplosmiddelen</t>
  </si>
  <si>
    <t>Medisch afval</t>
  </si>
  <si>
    <t>Batterijen</t>
  </si>
  <si>
    <t>Inkt cartridges</t>
  </si>
  <si>
    <t>Latex</t>
  </si>
  <si>
    <t>Verf</t>
  </si>
  <si>
    <t>Gevaarlijk afval aanbod (kg) 2019</t>
  </si>
  <si>
    <t>Zelf cat</t>
  </si>
  <si>
    <t>Eindtotaal</t>
  </si>
  <si>
    <t xml:space="preserve"> Inkt- en tonercartridges, recyclebaar</t>
  </si>
  <si>
    <t>Aanstekers</t>
  </si>
  <si>
    <t>Chemisch vloeibaar</t>
  </si>
  <si>
    <t>Afgewerkte olie Cat II</t>
  </si>
  <si>
    <t>Afvalolie</t>
  </si>
  <si>
    <t>Olieafval</t>
  </si>
  <si>
    <t>Afgewerkte olie Cat II (kvp)</t>
  </si>
  <si>
    <t>Afgewerkte olie Cat II kleinverpakking</t>
  </si>
  <si>
    <t>Afgewerkte olie Cat III</t>
  </si>
  <si>
    <t>Afgewerkte olie Cat III kleinverpakking</t>
  </si>
  <si>
    <t>Afgewerkte olie in kleinverpakking</t>
  </si>
  <si>
    <t>Afgewerkte olie kleinverpakking</t>
  </si>
  <si>
    <t>Afgewerkte olie, kleinverpakking</t>
  </si>
  <si>
    <t>Afvalolie (geen afgewerkte olie) (kvp)</t>
  </si>
  <si>
    <t>Anorganische vloeistoffen, basisch</t>
  </si>
  <si>
    <t>Anorganisch</t>
  </si>
  <si>
    <t>Anorganische zouten, oplosbaar</t>
  </si>
  <si>
    <t>Anorganische zuren, gemengd</t>
  </si>
  <si>
    <t>Artikelen verontreinigd (vlampunt &gt; 100 C)</t>
  </si>
  <si>
    <t>Verontreiniging</t>
  </si>
  <si>
    <t>Artikelen verontreinigd met chemicalien</t>
  </si>
  <si>
    <t>Asbesthoudend afval</t>
  </si>
  <si>
    <t>Asbest</t>
  </si>
  <si>
    <t>Autosolve Industrial (kvp)</t>
  </si>
  <si>
    <t>Batterijen (droog)</t>
  </si>
  <si>
    <t>Batterijen &lt;  1kg</t>
  </si>
  <si>
    <t>Batterijen &lt;  1kg/stuk</t>
  </si>
  <si>
    <t>Batterijen &lt; 3 kg/stuk</t>
  </si>
  <si>
    <t>Bestrijdingsmiddelen</t>
  </si>
  <si>
    <t>Bestrijdingsmiddel</t>
  </si>
  <si>
    <t>Bestrijdingsmiddelen, kleinverpakkingen</t>
  </si>
  <si>
    <t>Bitumen en teer</t>
  </si>
  <si>
    <t>Teer</t>
  </si>
  <si>
    <t>Brandblussers (excl. halon)</t>
  </si>
  <si>
    <t>Brandblusser</t>
  </si>
  <si>
    <t>Spuitbussen</t>
  </si>
  <si>
    <t>Brandblussers, poeder</t>
  </si>
  <si>
    <t>Brandstofrestanten</t>
  </si>
  <si>
    <t>Brandstofrestant</t>
  </si>
  <si>
    <t>Brandstofrestanten (geen accijnsgoed)</t>
  </si>
  <si>
    <t>Chemocar voor bedrijven pakket</t>
  </si>
  <si>
    <t>Chemisch afval</t>
  </si>
  <si>
    <t>Di. Halogeenrijke vloeistof (kleinverpakking)</t>
  </si>
  <si>
    <t>Oplosmiddel</t>
  </si>
  <si>
    <t>Divers oplosmiddelen (Halogeenarm)</t>
  </si>
  <si>
    <t>Diverse anorganische logen (kleinverpakkingen)</t>
  </si>
  <si>
    <t>Diverse anorganische logen (kvp)</t>
  </si>
  <si>
    <t>Diverse anorganische zuren (kleinverpakkingen)</t>
  </si>
  <si>
    <t>Diverse artikelen die gevaarlijke stoffen bevatten</t>
  </si>
  <si>
    <t>Eetbare olien en vetten</t>
  </si>
  <si>
    <t>Envifloc 1010</t>
  </si>
  <si>
    <t>Formamide oplossing</t>
  </si>
  <si>
    <t>Oplossing</t>
  </si>
  <si>
    <t>Fotochemicalien gemengd (kv)</t>
  </si>
  <si>
    <t>Gascilinders</t>
  </si>
  <si>
    <t>Vervuild staal</t>
  </si>
  <si>
    <t>Gasontladingslampen</t>
  </si>
  <si>
    <t>Lamp</t>
  </si>
  <si>
    <t>Gasontladingslampen divers los</t>
  </si>
  <si>
    <t>Gasontladingslampen, divers</t>
  </si>
  <si>
    <t>Halogeenarme oplosmiddelen (kv)</t>
  </si>
  <si>
    <t>Halogeenarme organische vloeistoffen (kleinverp.)</t>
  </si>
  <si>
    <t>Halogeenrijke organische vloeistof (kv)</t>
  </si>
  <si>
    <t>Halogeenrijke organische vloeistoffen (kleinverp.)</t>
  </si>
  <si>
    <t>Huishoud (reguliere) batterijen</t>
  </si>
  <si>
    <t>Infectueus afval</t>
  </si>
  <si>
    <t>Medisch</t>
  </si>
  <si>
    <t>Inkt- en tonercartridges, recyclebaar</t>
  </si>
  <si>
    <t>Kantoorafval KGA</t>
  </si>
  <si>
    <t>Koelvloeistof (schoon)</t>
  </si>
  <si>
    <t>Koelvloeistof</t>
  </si>
  <si>
    <t>Koelvloeistof, monoethyleenglycol</t>
  </si>
  <si>
    <t>Koudontvetter</t>
  </si>
  <si>
    <t>Laag calorische mengsels (DTO)</t>
  </si>
  <si>
    <t>Laag calorische mengsels (kv)</t>
  </si>
  <si>
    <t>Laag calorische mengsels (RO)</t>
  </si>
  <si>
    <t>Laboratorium chemicalien cat V</t>
  </si>
  <si>
    <t>Laboratorium afval</t>
  </si>
  <si>
    <t>Laboratorium chemicalien cat VI</t>
  </si>
  <si>
    <t>Lampen, ongesorteerd</t>
  </si>
  <si>
    <t>Latex (in kleinverpakking)</t>
  </si>
  <si>
    <t>Lege kunststof vp IBC</t>
  </si>
  <si>
    <t>Kunststof</t>
  </si>
  <si>
    <t>Lege ongereinigde emballage</t>
  </si>
  <si>
    <t>Lege verontreinigde kunststof emballage</t>
  </si>
  <si>
    <t>Lijm/hars/kit vast/pasteus (kvp)</t>
  </si>
  <si>
    <t>Lijm</t>
  </si>
  <si>
    <t>Lijmen, harsen en kitten (homogeen vloeibaar/uitge</t>
  </si>
  <si>
    <t>Lijmen, harsen en kitten (in kleinverpakking)</t>
  </si>
  <si>
    <t>Loodaccu's</t>
  </si>
  <si>
    <t>Luchtfilters vervuild</t>
  </si>
  <si>
    <t>Medicijnen en cosmetica (opbulkbaar)</t>
  </si>
  <si>
    <t>Medicijnen en cosmetica (verpakt)</t>
  </si>
  <si>
    <t>Natriumhydroxide (vast)</t>
  </si>
  <si>
    <t>Natronloog oplossing (reiniger)</t>
  </si>
  <si>
    <t>Oliefilters</t>
  </si>
  <si>
    <t>Oliehoudend afval (doeken/korrels olie v</t>
  </si>
  <si>
    <t>Oliehoudend afval, vast (exclusief oliefilters)</t>
  </si>
  <si>
    <t>Oliehoudend garageafval (&gt; 50 % oliefilters)</t>
  </si>
  <si>
    <t>Ongebluste kalk (Calciumoxide)</t>
  </si>
  <si>
    <t>Ontkalker en zure reinigingsmiddelen</t>
  </si>
  <si>
    <t>Oplosmiddelen halogeenarm (geen kvp)</t>
  </si>
  <si>
    <t>Oplosmiddelen halogeenarm (kvp)</t>
  </si>
  <si>
    <t>Oplosmiddelen verontreinigd met vast KGA</t>
  </si>
  <si>
    <t>oplosmiddelen, gemengd, halogeenhoudend</t>
  </si>
  <si>
    <t>Oplosmiddelen, UN 3286, halogeenarm</t>
  </si>
  <si>
    <t>Organische afvalstoffen gemengd</t>
  </si>
  <si>
    <t>Organische</t>
  </si>
  <si>
    <t>Organische alkalische reinigers</t>
  </si>
  <si>
    <t>Organische logen</t>
  </si>
  <si>
    <t>Organische zuren</t>
  </si>
  <si>
    <t>Overpackaging</t>
  </si>
  <si>
    <t>Pesticiden vloeibaar</t>
  </si>
  <si>
    <t>Pesticiden, vloeibaar schadelijk/milieug</t>
  </si>
  <si>
    <t>Reinigers (kleinverpakking)</t>
  </si>
  <si>
    <t>Reinigers</t>
  </si>
  <si>
    <t>Reinigers (kleinverpakking) ADR vrij</t>
  </si>
  <si>
    <t>Reinigingsmiddelen obv loog</t>
  </si>
  <si>
    <t>Reinigingsmiddelen op basis van zuur</t>
  </si>
  <si>
    <t>Rookmelders per stuk</t>
  </si>
  <si>
    <t>Sale of packaging</t>
  </si>
  <si>
    <t>Schilderspakket</t>
  </si>
  <si>
    <t>Smeermiddelen/vetten</t>
  </si>
  <si>
    <t>Spaarlampen</t>
  </si>
  <si>
    <t>Spuitbus</t>
  </si>
  <si>
    <t>Spuitbussen S88</t>
  </si>
  <si>
    <t>Spuiten en naalden</t>
  </si>
  <si>
    <t>Strooizout</t>
  </si>
  <si>
    <t>Zout</t>
  </si>
  <si>
    <t>Suma calc (kvp)</t>
  </si>
  <si>
    <t>TL lampen, rechte</t>
  </si>
  <si>
    <t>TL-buizen</t>
  </si>
  <si>
    <t>Tonercassettes en -poeder</t>
  </si>
  <si>
    <t>Tonercassettes/inktjet patronen</t>
  </si>
  <si>
    <t>Urinoirblokken</t>
  </si>
  <si>
    <t>Verdund salpeterzuur</t>
  </si>
  <si>
    <t>Verf (kleinverpakking)</t>
  </si>
  <si>
    <t>Verf/inkt vast/pasteus ledigbaar (ADR vr</t>
  </si>
  <si>
    <t>Verf/inkt vast/pasteus milieug(kvp)</t>
  </si>
  <si>
    <t>Verfpoeder</t>
  </si>
  <si>
    <t>Verfresten vloeibaar</t>
  </si>
  <si>
    <t>VERNIETIGING Cosmetica klassevrij</t>
  </si>
  <si>
    <t>Verontreinigd glaswerk</t>
  </si>
  <si>
    <t>Vervuilde onderzoeksartikelen</t>
  </si>
  <si>
    <t>Vials van analyses verpakt in jerrycans</t>
  </si>
  <si>
    <t>Waterig alcohol mengsel UN1987</t>
  </si>
  <si>
    <t>Waterige vloeistoffen, ADR n.v.t.</t>
  </si>
  <si>
    <t>waterige vloeistoffen, gemengd, verontreinigd</t>
  </si>
  <si>
    <t>Waterstofperoxide in oplossing</t>
  </si>
  <si>
    <t>Renewi categorieen</t>
  </si>
  <si>
    <t>13 02 08</t>
  </si>
  <si>
    <t>a</t>
  </si>
  <si>
    <t>o</t>
  </si>
  <si>
    <t>u</t>
  </si>
  <si>
    <t>r</t>
  </si>
  <si>
    <t>t</t>
  </si>
  <si>
    <t>f</t>
  </si>
  <si>
    <t>k</t>
  </si>
  <si>
    <t>d</t>
  </si>
  <si>
    <t>e</t>
  </si>
  <si>
    <t>p</t>
  </si>
  <si>
    <t>b</t>
  </si>
  <si>
    <t>c</t>
  </si>
  <si>
    <t>g</t>
  </si>
  <si>
    <t>h</t>
  </si>
  <si>
    <t>i</t>
  </si>
  <si>
    <t>j</t>
  </si>
  <si>
    <t>l</t>
  </si>
  <si>
    <t>m</t>
  </si>
  <si>
    <t>n</t>
  </si>
  <si>
    <t>q</t>
  </si>
  <si>
    <t>s</t>
  </si>
  <si>
    <t>v</t>
  </si>
  <si>
    <t>w</t>
  </si>
  <si>
    <t>x</t>
  </si>
  <si>
    <t>y</t>
  </si>
  <si>
    <t>z</t>
  </si>
  <si>
    <t>Brandstofresten</t>
  </si>
  <si>
    <t>Olie/water mengsel (bulk), waterfractie xx</t>
  </si>
  <si>
    <t>Koelvloeistoffen</t>
  </si>
  <si>
    <t>Accijnsgoed (bulk)</t>
  </si>
  <si>
    <t>13 05 07</t>
  </si>
  <si>
    <t>16 01 14</t>
  </si>
  <si>
    <t>Basisolie en gasolie</t>
  </si>
  <si>
    <t>https://www.bodemrichtlijn.nl/Bibliotheek/bouwstoffen-en-afvalstoffen/olieresten/afvalstoffase-olieresten</t>
  </si>
  <si>
    <t>https://wetten.overheid.nl/BWBR0013545/2002-05-08</t>
  </si>
  <si>
    <t>MEG</t>
  </si>
  <si>
    <t>https://www.gs-recycling.nl/index.php?id=87</t>
  </si>
  <si>
    <t>heavy fuel oil, lichte stookolie</t>
  </si>
  <si>
    <t>Halogeenarme oplossingen en glycolen (lap67)</t>
  </si>
  <si>
    <t>lap3 58</t>
  </si>
  <si>
    <t>lap3 59</t>
  </si>
  <si>
    <t>Regenereerbaar Monoethyleenglycol (bulk)</t>
  </si>
  <si>
    <t>Destillatieresidu is weer andere koek met lap69</t>
  </si>
  <si>
    <t>koelvloeistof naar nieuwe glycolen https://www.hksmetals.eu/nl/pst-fabriek-tiel/gerecyclede-materi</t>
  </si>
  <si>
    <t>Zware stookolie</t>
  </si>
  <si>
    <t>Lichte stookolie</t>
  </si>
  <si>
    <t>Monoethyleneglycol</t>
  </si>
  <si>
    <t>Waterfractie:</t>
  </si>
  <si>
    <t>https://www.recht.nl/rechtspraak/uitspraak/?ecli=ECLI:NL:RVS:2013:517</t>
  </si>
  <si>
    <t>13 05 06</t>
  </si>
  <si>
    <t>Warmte, eigen opwek, wkk, o.b.v. verbranding teruggewonnen stookolie</t>
  </si>
  <si>
    <t>BI</t>
  </si>
  <si>
    <t>BJ</t>
  </si>
  <si>
    <t>BK</t>
  </si>
  <si>
    <t>Gevaarlijk afval wordt aangeboden in de vereiste verpakking; de onderstaande hoeveelheden gaat enkel over de inhoud van de verpakkingen.</t>
  </si>
  <si>
    <t>Te verwerken afval</t>
  </si>
  <si>
    <r>
      <t xml:space="preserve">NB: Noteer hier als onderdeel van het totale energie verbruik, de warmte en/of elektriciteit die gedurende het verwerkingsproces wordt teruggewonnen en/of geproduceerd </t>
    </r>
    <r>
      <rPr>
        <u/>
        <sz val="10"/>
        <rFont val="Arial"/>
        <family val="2"/>
      </rPr>
      <t>én</t>
    </r>
    <r>
      <rPr>
        <sz val="10"/>
        <rFont val="Arial"/>
        <family val="2"/>
      </rPr>
      <t xml:space="preserve"> intern wordt hergebruikt.</t>
    </r>
  </si>
  <si>
    <t>Electriciteit, eigen opwek, wkk, o.b.v. teruggewonnen stookolie</t>
  </si>
  <si>
    <t>Warmte (CV/boiler) eigen opwek o.b.v. teruggewonnen stookolie</t>
  </si>
  <si>
    <t>1.1</t>
  </si>
  <si>
    <t>Regenereerbaar Monoethyleenglycol (bulk), watergehalte 10%</t>
  </si>
  <si>
    <t>Accijnsgoed (bulk), niet-waterhoudend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</si>
</sst>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0.000E+00"/>
    <numFmt numFmtId="166" formatCode="_ * #,##0_ ;_ * \-#,##0_ ;_ * &quot;-&quot;??_ ;_ @_ "/>
    <numFmt numFmtId="167" formatCode="_ * #,##0.0_ ;_ * \-#,##0.0_ ;_ * &quot;-&quot;??_ ;_ @_ "/>
  </numFmts>
  <fonts count="16"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b/>
      <sz val="11"/>
      <color theme="1"/>
      <name val="Calibri"/>
      <family val="2"/>
      <scheme val="minor"/>
    </font>
    <font>
      <u/>
      <sz val="10"/>
      <color theme="10"/>
      <name val="Arial"/>
      <family val="2"/>
      <charset val="1"/>
    </font>
    <font>
      <sz val="8"/>
      <name val="Arial"/>
      <family val="2"/>
      <charset val="1"/>
    </font>
    <font>
      <sz val="10"/>
      <color theme="1"/>
      <name val="Arial"/>
      <family val="2"/>
    </font>
    <font>
      <sz val="10"/>
      <color theme="0" tint="-0.499984740745262"/>
      <name val="Arial"/>
      <family val="2"/>
    </font>
    <font>
      <i/>
      <sz val="10"/>
      <color theme="0" tint="-0.499984740745262"/>
      <name val="Arial"/>
      <family val="2"/>
    </font>
    <font>
      <u/>
      <sz val="10"/>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s>
  <borders count="21">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cellStyleXfs>
  <cellXfs count="296">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0" fillId="0" borderId="0" xfId="0" applyNumberFormat="1" applyFill="1" applyBorder="1"/>
    <xf numFmtId="9" fontId="0" fillId="0" borderId="0" xfId="0" applyNumberFormat="1"/>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0" fontId="5" fillId="0" borderId="0" xfId="0" applyFont="1" applyBorder="1"/>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0" fontId="3" fillId="7" borderId="8" xfId="0" applyFont="1" applyFill="1" applyBorder="1" applyAlignment="1">
      <alignment horizontal="left"/>
    </xf>
    <xf numFmtId="0" fontId="3" fillId="4" borderId="12" xfId="0" applyFont="1" applyFill="1" applyBorder="1"/>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3" fillId="3" borderId="6" xfId="0" applyFont="1" applyFill="1" applyBorder="1" applyAlignment="1">
      <alignment wrapText="1"/>
    </xf>
    <xf numFmtId="0" fontId="3" fillId="3" borderId="6" xfId="0" applyFont="1" applyFill="1" applyBorder="1"/>
    <xf numFmtId="0" fontId="5" fillId="2" borderId="3" xfId="0" applyFont="1"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0" fontId="5" fillId="3" borderId="0" xfId="0" applyFont="1" applyFill="1" applyBorder="1" applyAlignment="1">
      <alignment wrapText="1"/>
    </xf>
    <xf numFmtId="0" fontId="3" fillId="0" borderId="8" xfId="0" applyFont="1" applyBorder="1" applyAlignment="1">
      <alignment vertical="center"/>
    </xf>
    <xf numFmtId="0" fontId="0" fillId="0" borderId="5" xfId="0" applyBorder="1" applyAlignment="1">
      <alignment vertical="center"/>
    </xf>
    <xf numFmtId="0" fontId="3" fillId="0" borderId="10" xfId="0" applyFont="1" applyFill="1" applyBorder="1" applyAlignment="1">
      <alignment vertical="center"/>
    </xf>
    <xf numFmtId="166" fontId="3" fillId="0" borderId="10" xfId="2" applyNumberFormat="1" applyFont="1" applyFill="1" applyBorder="1"/>
    <xf numFmtId="0" fontId="0" fillId="0" borderId="11" xfId="0" applyBorder="1" applyAlignment="1">
      <alignment vertical="center"/>
    </xf>
    <xf numFmtId="0" fontId="5" fillId="3" borderId="4" xfId="0" applyFont="1" applyFill="1" applyBorder="1" applyAlignment="1">
      <alignment wrapText="1"/>
    </xf>
    <xf numFmtId="0" fontId="5" fillId="0" borderId="0" xfId="0" applyFont="1" applyFill="1" applyAlignment="1">
      <alignment wrapText="1"/>
    </xf>
    <xf numFmtId="0" fontId="5" fillId="0" borderId="0" xfId="0" applyFont="1" applyBorder="1" applyAlignment="1">
      <alignment wrapText="1"/>
    </xf>
    <xf numFmtId="11" fontId="3" fillId="0" borderId="4" xfId="0" applyNumberFormat="1" applyFont="1" applyFill="1" applyBorder="1"/>
    <xf numFmtId="11" fontId="5" fillId="0" borderId="2" xfId="0" applyNumberFormat="1" applyFont="1" applyBorder="1"/>
    <xf numFmtId="0" fontId="5" fillId="0" borderId="15" xfId="0" applyFont="1" applyBorder="1"/>
    <xf numFmtId="0" fontId="0" fillId="3" borderId="0" xfId="0" applyFill="1" applyAlignment="1">
      <alignment wrapText="1"/>
    </xf>
    <xf numFmtId="167" fontId="5" fillId="3" borderId="0" xfId="2" applyNumberFormat="1" applyFont="1" applyFill="1" applyBorder="1" applyAlignment="1">
      <alignment wrapText="1"/>
    </xf>
    <xf numFmtId="11" fontId="0" fillId="0" borderId="2" xfId="0" applyNumberFormat="1" applyFont="1" applyBorder="1"/>
    <xf numFmtId="0" fontId="5" fillId="3" borderId="0" xfId="0" applyFont="1" applyFill="1" applyBorder="1" applyAlignment="1">
      <alignment horizontal="right" wrapText="1"/>
    </xf>
    <xf numFmtId="0" fontId="10" fillId="0" borderId="0" xfId="3"/>
    <xf numFmtId="0" fontId="0" fillId="0" borderId="18" xfId="0" applyBorder="1"/>
    <xf numFmtId="0" fontId="0" fillId="0" borderId="19" xfId="0" applyBorder="1" applyAlignment="1">
      <alignment wrapText="1"/>
    </xf>
    <xf numFmtId="0" fontId="0" fillId="2" borderId="19" xfId="0" applyFill="1" applyBorder="1" applyAlignment="1">
      <alignment wrapText="1"/>
    </xf>
    <xf numFmtId="0" fontId="0" fillId="2" borderId="0" xfId="0" applyFill="1"/>
    <xf numFmtId="0" fontId="10" fillId="0" borderId="20" xfId="3" applyBorder="1" applyAlignment="1">
      <alignment wrapText="1"/>
    </xf>
    <xf numFmtId="0" fontId="13" fillId="0" borderId="0" xfId="0" applyFont="1" applyFill="1"/>
    <xf numFmtId="0" fontId="12" fillId="0" borderId="0" xfId="0" applyFont="1" applyFill="1"/>
    <xf numFmtId="0" fontId="12" fillId="0" borderId="0" xfId="0" applyFont="1"/>
    <xf numFmtId="0" fontId="12" fillId="3" borderId="0" xfId="0" applyFont="1" applyFill="1" applyBorder="1" applyAlignment="1">
      <alignment wrapText="1"/>
    </xf>
    <xf numFmtId="0" fontId="14" fillId="0" borderId="0" xfId="0" applyFont="1" applyFill="1"/>
    <xf numFmtId="0" fontId="9" fillId="9" borderId="16" xfId="0" applyFont="1" applyFill="1" applyBorder="1"/>
    <xf numFmtId="0" fontId="9" fillId="9" borderId="0" xfId="0" applyFont="1" applyFill="1"/>
    <xf numFmtId="0" fontId="9" fillId="0" borderId="0" xfId="0" applyFont="1"/>
    <xf numFmtId="0" fontId="0" fillId="0" borderId="16" xfId="0" applyBorder="1"/>
    <xf numFmtId="0" fontId="12" fillId="0" borderId="0" xfId="0" applyFont="1" applyFill="1" applyBorder="1" applyAlignment="1">
      <alignment wrapText="1"/>
    </xf>
    <xf numFmtId="0" fontId="5" fillId="9" borderId="0" xfId="0" applyFont="1" applyFill="1" applyBorder="1" applyAlignment="1">
      <alignment horizontal="right" wrapText="1"/>
    </xf>
    <xf numFmtId="0" fontId="5" fillId="0" borderId="0" xfId="0" applyFont="1" applyFill="1" applyBorder="1" applyAlignment="1"/>
    <xf numFmtId="0" fontId="10" fillId="0" borderId="0" xfId="3" applyFill="1" applyBorder="1" applyAlignment="1">
      <alignment wrapText="1"/>
    </xf>
    <xf numFmtId="0" fontId="0" fillId="3" borderId="0" xfId="0" applyFill="1"/>
    <xf numFmtId="166" fontId="5" fillId="3" borderId="0" xfId="2" applyNumberFormat="1" applyFont="1" applyFill="1" applyBorder="1" applyAlignment="1">
      <alignment wrapText="1"/>
    </xf>
    <xf numFmtId="0" fontId="5" fillId="9" borderId="7" xfId="0" applyFont="1" applyFill="1" applyBorder="1" applyAlignment="1">
      <alignment horizontal="left" wrapText="1"/>
    </xf>
    <xf numFmtId="0" fontId="5" fillId="9" borderId="8" xfId="0" applyFont="1" applyFill="1" applyBorder="1" applyAlignment="1">
      <alignment horizontal="left" wrapText="1"/>
    </xf>
    <xf numFmtId="0" fontId="5" fillId="9" borderId="7" xfId="0" applyFont="1" applyFill="1" applyBorder="1" applyAlignment="1">
      <alignment horizontal="left"/>
    </xf>
    <xf numFmtId="0" fontId="5" fillId="9" borderId="8" xfId="0" applyFont="1" applyFill="1" applyBorder="1" applyAlignment="1">
      <alignment horizontal="left"/>
    </xf>
    <xf numFmtId="0" fontId="3" fillId="4" borderId="6" xfId="0" applyFont="1" applyFill="1" applyBorder="1" applyAlignment="1">
      <alignment horizontal="left"/>
    </xf>
    <xf numFmtId="0" fontId="3" fillId="4" borderId="7" xfId="0" applyFont="1" applyFill="1" applyBorder="1" applyAlignment="1">
      <alignment horizontal="left"/>
    </xf>
    <xf numFmtId="164" fontId="5" fillId="2" borderId="12" xfId="0" applyNumberFormat="1" applyFont="1" applyFill="1" applyBorder="1" applyAlignment="1" applyProtection="1">
      <alignment vertical="center"/>
      <protection locked="0"/>
    </xf>
    <xf numFmtId="164" fontId="5" fillId="2" borderId="2" xfId="0" applyNumberFormat="1" applyFont="1" applyFill="1" applyBorder="1" applyProtection="1">
      <protection locked="0"/>
    </xf>
    <xf numFmtId="164" fontId="0" fillId="2" borderId="0" xfId="0" applyNumberFormat="1" applyFill="1" applyBorder="1" applyProtection="1">
      <protection locked="0"/>
    </xf>
    <xf numFmtId="164" fontId="5" fillId="2" borderId="0" xfId="0" applyNumberFormat="1" applyFont="1" applyFill="1" applyBorder="1" applyProtection="1">
      <protection locked="0"/>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Gevaarlijk afval. </a:t>
          </a:r>
          <a:r>
            <a:rPr lang="nl-NL" sz="1100" baseline="0">
              <a:solidFill>
                <a:schemeClr val="dk1"/>
              </a:solidFill>
              <a:effectLst/>
              <a:latin typeface="+mn-lt"/>
              <a:ea typeface="+mn-ea"/>
              <a:cs typeface="+mn-cs"/>
            </a:rPr>
            <a:t>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Gevaarlijk</a:t>
          </a:r>
          <a:r>
            <a:rPr lang="nl-NL" sz="1100" baseline="0">
              <a:solidFill>
                <a:schemeClr val="dk1"/>
              </a:solidFill>
              <a:effectLst/>
              <a:latin typeface="+mn-lt"/>
              <a:ea typeface="+mn-ea"/>
              <a:cs typeface="+mn-cs"/>
            </a:rPr>
            <a:t> afval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600075</xdr:colOff>
      <xdr:row>30</xdr:row>
      <xdr:rowOff>47625</xdr:rowOff>
    </xdr:from>
    <xdr:ext cx="6753226" cy="1847850"/>
    <xdr:sp macro="" textlink="">
      <xdr:nvSpPr>
        <xdr:cNvPr id="6" name="TextBox 5">
          <a:extLst>
            <a:ext uri="{FF2B5EF4-FFF2-40B4-BE49-F238E27FC236}">
              <a16:creationId xmlns:a16="http://schemas.microsoft.com/office/drawing/2014/main" id="{4FDC2DA3-E866-4D40-9E92-E7EC855C3410}"/>
            </a:ext>
          </a:extLst>
        </xdr:cNvPr>
        <xdr:cNvSpPr txBox="1"/>
      </xdr:nvSpPr>
      <xdr:spPr>
        <a:xfrm>
          <a:off x="600075" y="490537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1">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18</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48284"/>
          <a:ext cx="625929" cy="307324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20</xdr:row>
      <xdr:rowOff>166686</xdr:rowOff>
    </xdr:from>
    <xdr:to>
      <xdr:col>0</xdr:col>
      <xdr:colOff>802859</xdr:colOff>
      <xdr:row>36</xdr:row>
      <xdr:rowOff>119061</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3667124"/>
          <a:ext cx="625929" cy="311943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38</xdr:row>
      <xdr:rowOff>154775</xdr:rowOff>
    </xdr:from>
    <xdr:to>
      <xdr:col>0</xdr:col>
      <xdr:colOff>800819</xdr:colOff>
      <xdr:row>48</xdr:row>
      <xdr:rowOff>119057</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155650"/>
          <a:ext cx="625929" cy="16311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50</xdr:row>
      <xdr:rowOff>166682</xdr:rowOff>
    </xdr:from>
    <xdr:to>
      <xdr:col>0</xdr:col>
      <xdr:colOff>801711</xdr:colOff>
      <xdr:row>66</xdr:row>
      <xdr:rowOff>130963</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167807"/>
          <a:ext cx="625929" cy="26312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68</xdr:row>
      <xdr:rowOff>166682</xdr:rowOff>
    </xdr:from>
    <xdr:to>
      <xdr:col>0</xdr:col>
      <xdr:colOff>804419</xdr:colOff>
      <xdr:row>76</xdr:row>
      <xdr:rowOff>119057</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68182"/>
          <a:ext cx="625929" cy="1285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78</xdr:row>
      <xdr:rowOff>166682</xdr:rowOff>
    </xdr:from>
    <xdr:to>
      <xdr:col>0</xdr:col>
      <xdr:colOff>804133</xdr:colOff>
      <xdr:row>85</xdr:row>
      <xdr:rowOff>130963</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3835057"/>
          <a:ext cx="625929" cy="113109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88</xdr:row>
      <xdr:rowOff>23808</xdr:rowOff>
    </xdr:from>
    <xdr:to>
      <xdr:col>0</xdr:col>
      <xdr:colOff>801967</xdr:colOff>
      <xdr:row>97</xdr:row>
      <xdr:rowOff>130963</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5359058"/>
          <a:ext cx="625929" cy="160734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888621</xdr:colOff>
      <xdr:row>76</xdr:row>
      <xdr:rowOff>47016</xdr:rowOff>
    </xdr:from>
    <xdr:to>
      <xdr:col>6</xdr:col>
      <xdr:colOff>1512094</xdr:colOff>
      <xdr:row>94</xdr:row>
      <xdr:rowOff>27137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9330152" y="13524891"/>
          <a:ext cx="623473" cy="298049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6</xdr:col>
      <xdr:colOff>1547817</xdr:colOff>
      <xdr:row>18</xdr:row>
      <xdr:rowOff>145656</xdr:rowOff>
    </xdr:from>
    <xdr:to>
      <xdr:col>8</xdr:col>
      <xdr:colOff>78216</xdr:colOff>
      <xdr:row>22</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1244592" y="2378943"/>
          <a:ext cx="639536" cy="315002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877660</xdr:colOff>
      <xdr:row>22</xdr:row>
      <xdr:rowOff>95248</xdr:rowOff>
    </xdr:from>
    <xdr:to>
      <xdr:col>6</xdr:col>
      <xdr:colOff>1535906</xdr:colOff>
      <xdr:row>75</xdr:row>
      <xdr:rowOff>11905</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9319191" y="4250529"/>
          <a:ext cx="658246" cy="90725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s://www.recht.nl/rechtspraak/uitspraak/?ecli=ECLI:NL:RVS:2013:517" TargetMode="External"/><Relationship Id="rId1" Type="http://schemas.openxmlformats.org/officeDocument/2006/relationships/hyperlink" Target="https://www.gs-recycling.nl/index.php?id=87"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ww.suez.nl/nl-nl/nieuws/hoe-verwerk-je-gevaarlijk-afval-tot-hoogwaardige-producten" TargetMode="External"/><Relationship Id="rId1" Type="http://schemas.openxmlformats.org/officeDocument/2006/relationships/hyperlink" Target="https://www.ilent.nl/onderwerpen/afvaltransport-evoa/bepalen-procedure/verwerken-afvalsto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workbookViewId="0">
      <selection activeCell="C44" sqref="C44"/>
    </sheetView>
  </sheetViews>
  <sheetFormatPr defaultRowHeight="12.75" x14ac:dyDescent="0.2"/>
  <cols>
    <col min="3" max="3" width="10.140625" bestFit="1" customWidth="1"/>
    <col min="15" max="15" width="10.42578125" customWidth="1"/>
  </cols>
  <sheetData>
    <row r="44" spans="2:3" x14ac:dyDescent="0.2">
      <c r="B44" s="10" t="s">
        <v>180</v>
      </c>
      <c r="C44" s="234" t="s">
        <v>507</v>
      </c>
    </row>
    <row r="45" spans="2:3" x14ac:dyDescent="0.2">
      <c r="B45" s="10" t="s">
        <v>55</v>
      </c>
      <c r="C45" s="235">
        <v>44474</v>
      </c>
    </row>
  </sheetData>
  <sheetProtection algorithmName="SHA-512" hashValue="/K2gq7RlbAw1/Qyt4VuhvHw5viYwyjhiYz898zOLGh9PiI6PcoPlF+wLJStw7e2kYOK87R1VuVI5NjvEQYG6JA==" saltValue="0PG5CmyLITzPg7+xFeq30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B4BA-AFF7-4168-A0D4-6EF33919B46F}">
  <dimension ref="A2:J10"/>
  <sheetViews>
    <sheetView zoomScale="120" zoomScaleNormal="120" workbookViewId="0">
      <selection activeCell="E25" sqref="E25"/>
    </sheetView>
  </sheetViews>
  <sheetFormatPr defaultRowHeight="12.75" x14ac:dyDescent="0.2"/>
  <cols>
    <col min="1" max="1" width="20" customWidth="1"/>
    <col min="5" max="5" width="47.5703125" customWidth="1"/>
    <col min="6" max="6" width="24.7109375" customWidth="1"/>
    <col min="7" max="7" width="29.42578125" customWidth="1"/>
    <col min="8" max="8" width="32.140625" customWidth="1"/>
    <col min="9" max="9" width="36.5703125" customWidth="1"/>
    <col min="10" max="10" width="48.5703125" customWidth="1"/>
  </cols>
  <sheetData>
    <row r="2" spans="1:10" s="205" customFormat="1" ht="51" x14ac:dyDescent="0.2">
      <c r="A2" s="249" t="s">
        <v>302</v>
      </c>
      <c r="B2" s="264" t="s">
        <v>447</v>
      </c>
      <c r="C2" s="264" t="s">
        <v>10</v>
      </c>
      <c r="D2" s="262">
        <v>60</v>
      </c>
      <c r="E2" s="238" t="s">
        <v>475</v>
      </c>
      <c r="F2" s="98" t="s">
        <v>480</v>
      </c>
      <c r="G2" s="98" t="s">
        <v>481</v>
      </c>
      <c r="H2" s="205" t="s">
        <v>482</v>
      </c>
      <c r="I2" s="205" t="s">
        <v>487</v>
      </c>
    </row>
    <row r="3" spans="1:10" s="205" customFormat="1" ht="25.5" x14ac:dyDescent="0.2">
      <c r="A3" s="261" t="s">
        <v>474</v>
      </c>
      <c r="B3" s="281" t="s">
        <v>478</v>
      </c>
      <c r="C3" s="264" t="s">
        <v>10</v>
      </c>
      <c r="D3" s="262">
        <v>30</v>
      </c>
      <c r="E3" s="238" t="s">
        <v>477</v>
      </c>
      <c r="F3" s="98" t="s">
        <v>485</v>
      </c>
      <c r="G3" s="283" t="s">
        <v>484</v>
      </c>
      <c r="I3" s="205" t="s">
        <v>488</v>
      </c>
    </row>
    <row r="4" spans="1:10" s="205" customFormat="1" ht="25.5" x14ac:dyDescent="0.2">
      <c r="A4" s="249" t="s">
        <v>476</v>
      </c>
      <c r="B4" s="264" t="s">
        <v>479</v>
      </c>
      <c r="C4" s="264" t="s">
        <v>10</v>
      </c>
      <c r="D4" s="262">
        <v>10</v>
      </c>
      <c r="E4" s="238" t="s">
        <v>489</v>
      </c>
      <c r="F4" s="98" t="s">
        <v>483</v>
      </c>
      <c r="G4" s="98" t="s">
        <v>484</v>
      </c>
      <c r="I4" s="205" t="s">
        <v>486</v>
      </c>
      <c r="J4" s="205" t="s">
        <v>490</v>
      </c>
    </row>
    <row r="5" spans="1:10" s="205" customFormat="1" ht="38.25" x14ac:dyDescent="0.2">
      <c r="A5" s="274"/>
      <c r="B5" s="264"/>
      <c r="C5" s="264"/>
      <c r="D5" s="262"/>
      <c r="E5" s="238"/>
      <c r="F5" s="98"/>
      <c r="G5" s="257"/>
      <c r="I5" s="205" t="s">
        <v>491</v>
      </c>
      <c r="J5" s="127"/>
    </row>
    <row r="9" spans="1:10" x14ac:dyDescent="0.2">
      <c r="A9" t="s">
        <v>495</v>
      </c>
    </row>
    <row r="10" spans="1:10" x14ac:dyDescent="0.2">
      <c r="A10" s="265" t="s">
        <v>496</v>
      </c>
    </row>
  </sheetData>
  <hyperlinks>
    <hyperlink ref="G3" r:id="rId1" xr:uid="{A01D9F2D-8A28-40DE-9055-C1215553FFBB}"/>
    <hyperlink ref="A10" r:id="rId2" xr:uid="{3BA25A01-447D-4616-981F-87C2EFBE7E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859D-B4D9-4072-A9A1-BC5B5EC82259}">
  <dimension ref="A1:E128"/>
  <sheetViews>
    <sheetView workbookViewId="0">
      <selection activeCell="B105" sqref="B105"/>
    </sheetView>
  </sheetViews>
  <sheetFormatPr defaultRowHeight="12.75" x14ac:dyDescent="0.2"/>
  <cols>
    <col min="1" max="1" width="33" customWidth="1"/>
    <col min="2" max="2" width="0" hidden="1" customWidth="1"/>
    <col min="3" max="3" width="19.5703125" customWidth="1"/>
  </cols>
  <sheetData>
    <row r="1" spans="1:5" ht="15" x14ac:dyDescent="0.25">
      <c r="A1" s="276" t="s">
        <v>294</v>
      </c>
      <c r="B1" s="277" t="s">
        <v>295</v>
      </c>
      <c r="C1" s="278" t="s">
        <v>296</v>
      </c>
      <c r="D1" t="s">
        <v>446</v>
      </c>
    </row>
    <row r="2" spans="1:5" x14ac:dyDescent="0.2">
      <c r="A2" s="279" t="s">
        <v>297</v>
      </c>
      <c r="B2" t="s">
        <v>291</v>
      </c>
      <c r="C2">
        <v>386</v>
      </c>
      <c r="D2" t="s">
        <v>287</v>
      </c>
      <c r="E2" t="s">
        <v>448</v>
      </c>
    </row>
    <row r="3" spans="1:5" x14ac:dyDescent="0.2">
      <c r="A3" s="279" t="s">
        <v>298</v>
      </c>
      <c r="B3" t="s">
        <v>298</v>
      </c>
      <c r="C3">
        <v>513</v>
      </c>
      <c r="D3" t="s">
        <v>299</v>
      </c>
      <c r="E3" t="s">
        <v>458</v>
      </c>
    </row>
    <row r="4" spans="1:5" x14ac:dyDescent="0.2">
      <c r="A4" s="279" t="s">
        <v>300</v>
      </c>
      <c r="B4" t="s">
        <v>301</v>
      </c>
      <c r="C4">
        <v>679</v>
      </c>
      <c r="D4" t="s">
        <v>302</v>
      </c>
      <c r="E4" t="s">
        <v>459</v>
      </c>
    </row>
    <row r="5" spans="1:5" x14ac:dyDescent="0.2">
      <c r="A5" s="279" t="s">
        <v>303</v>
      </c>
      <c r="B5" t="s">
        <v>301</v>
      </c>
      <c r="C5">
        <v>163</v>
      </c>
      <c r="D5" t="s">
        <v>302</v>
      </c>
      <c r="E5" t="s">
        <v>459</v>
      </c>
    </row>
    <row r="6" spans="1:5" x14ac:dyDescent="0.2">
      <c r="A6" s="279" t="s">
        <v>304</v>
      </c>
      <c r="B6" t="s">
        <v>301</v>
      </c>
      <c r="C6">
        <v>71</v>
      </c>
      <c r="D6" t="s">
        <v>302</v>
      </c>
      <c r="E6" t="s">
        <v>455</v>
      </c>
    </row>
    <row r="7" spans="1:5" x14ac:dyDescent="0.2">
      <c r="A7" s="279" t="s">
        <v>305</v>
      </c>
      <c r="B7" t="s">
        <v>301</v>
      </c>
      <c r="C7">
        <v>10</v>
      </c>
      <c r="D7" t="s">
        <v>302</v>
      </c>
      <c r="E7" t="s">
        <v>455</v>
      </c>
    </row>
    <row r="8" spans="1:5" x14ac:dyDescent="0.2">
      <c r="A8" s="279" t="s">
        <v>306</v>
      </c>
      <c r="B8" t="s">
        <v>301</v>
      </c>
      <c r="C8">
        <v>2</v>
      </c>
      <c r="D8" t="s">
        <v>302</v>
      </c>
      <c r="E8" t="s">
        <v>455</v>
      </c>
    </row>
    <row r="9" spans="1:5" x14ac:dyDescent="0.2">
      <c r="A9" s="279" t="s">
        <v>307</v>
      </c>
      <c r="B9" t="s">
        <v>301</v>
      </c>
      <c r="C9">
        <v>243</v>
      </c>
      <c r="D9" t="s">
        <v>302</v>
      </c>
      <c r="E9" t="s">
        <v>456</v>
      </c>
    </row>
    <row r="10" spans="1:5" x14ac:dyDescent="0.2">
      <c r="A10" s="279" t="s">
        <v>307</v>
      </c>
      <c r="B10" t="s">
        <v>301</v>
      </c>
      <c r="C10">
        <v>480</v>
      </c>
      <c r="D10" t="s">
        <v>302</v>
      </c>
      <c r="E10" t="s">
        <v>456</v>
      </c>
    </row>
    <row r="11" spans="1:5" x14ac:dyDescent="0.2">
      <c r="A11" s="279" t="s">
        <v>308</v>
      </c>
      <c r="B11" t="s">
        <v>301</v>
      </c>
      <c r="C11">
        <v>34</v>
      </c>
      <c r="D11" t="s">
        <v>302</v>
      </c>
      <c r="E11" t="s">
        <v>456</v>
      </c>
    </row>
    <row r="12" spans="1:5" x14ac:dyDescent="0.2">
      <c r="A12" s="279" t="s">
        <v>309</v>
      </c>
      <c r="B12" t="s">
        <v>301</v>
      </c>
      <c r="C12">
        <v>101</v>
      </c>
      <c r="D12" t="s">
        <v>302</v>
      </c>
      <c r="E12" t="s">
        <v>456</v>
      </c>
    </row>
    <row r="13" spans="1:5" x14ac:dyDescent="0.2">
      <c r="A13" s="279" t="s">
        <v>310</v>
      </c>
      <c r="B13" t="s">
        <v>301</v>
      </c>
      <c r="C13">
        <v>3</v>
      </c>
      <c r="D13" t="s">
        <v>302</v>
      </c>
      <c r="E13" t="s">
        <v>453</v>
      </c>
    </row>
    <row r="14" spans="1:5" x14ac:dyDescent="0.2">
      <c r="A14" s="279" t="s">
        <v>311</v>
      </c>
      <c r="B14" t="s">
        <v>312</v>
      </c>
      <c r="C14">
        <v>82</v>
      </c>
      <c r="D14" t="s">
        <v>286</v>
      </c>
      <c r="E14" t="s">
        <v>460</v>
      </c>
    </row>
    <row r="15" spans="1:5" x14ac:dyDescent="0.2">
      <c r="A15" s="279" t="s">
        <v>313</v>
      </c>
      <c r="B15" t="s">
        <v>312</v>
      </c>
      <c r="C15">
        <v>80</v>
      </c>
      <c r="D15" t="s">
        <v>286</v>
      </c>
      <c r="E15" t="s">
        <v>461</v>
      </c>
    </row>
    <row r="16" spans="1:5" x14ac:dyDescent="0.2">
      <c r="A16" s="279" t="s">
        <v>314</v>
      </c>
      <c r="B16" t="s">
        <v>312</v>
      </c>
      <c r="C16">
        <v>35</v>
      </c>
      <c r="D16" t="s">
        <v>286</v>
      </c>
      <c r="E16" t="s">
        <v>462</v>
      </c>
    </row>
    <row r="17" spans="1:5" x14ac:dyDescent="0.2">
      <c r="A17" s="279" t="s">
        <v>315</v>
      </c>
      <c r="B17" t="s">
        <v>316</v>
      </c>
      <c r="C17">
        <v>30</v>
      </c>
      <c r="D17" t="s">
        <v>299</v>
      </c>
      <c r="E17" t="s">
        <v>463</v>
      </c>
    </row>
    <row r="18" spans="1:5" x14ac:dyDescent="0.2">
      <c r="A18" s="279" t="s">
        <v>317</v>
      </c>
      <c r="B18" t="s">
        <v>316</v>
      </c>
      <c r="C18">
        <v>102</v>
      </c>
      <c r="D18" t="s">
        <v>299</v>
      </c>
      <c r="E18" t="s">
        <v>454</v>
      </c>
    </row>
    <row r="19" spans="1:5" x14ac:dyDescent="0.2">
      <c r="A19" s="279" t="s">
        <v>318</v>
      </c>
      <c r="B19" t="s">
        <v>319</v>
      </c>
      <c r="C19">
        <v>12</v>
      </c>
      <c r="D19" t="s">
        <v>319</v>
      </c>
      <c r="E19" t="s">
        <v>464</v>
      </c>
    </row>
    <row r="20" spans="1:5" x14ac:dyDescent="0.2">
      <c r="A20" s="279" t="s">
        <v>320</v>
      </c>
      <c r="B20" t="s">
        <v>279</v>
      </c>
      <c r="C20">
        <v>8</v>
      </c>
      <c r="D20" t="s">
        <v>288</v>
      </c>
      <c r="E20" t="s">
        <v>465</v>
      </c>
    </row>
    <row r="21" spans="1:5" x14ac:dyDescent="0.2">
      <c r="A21" s="279" t="s">
        <v>290</v>
      </c>
      <c r="B21" t="s">
        <v>290</v>
      </c>
      <c r="C21">
        <v>86</v>
      </c>
      <c r="D21" t="s">
        <v>287</v>
      </c>
      <c r="E21" t="s">
        <v>466</v>
      </c>
    </row>
    <row r="22" spans="1:5" x14ac:dyDescent="0.2">
      <c r="A22" s="279" t="s">
        <v>321</v>
      </c>
      <c r="B22" t="s">
        <v>290</v>
      </c>
      <c r="C22">
        <v>14</v>
      </c>
      <c r="D22" t="s">
        <v>287</v>
      </c>
      <c r="E22" t="s">
        <v>449</v>
      </c>
    </row>
    <row r="23" spans="1:5" x14ac:dyDescent="0.2">
      <c r="A23" s="279" t="s">
        <v>322</v>
      </c>
      <c r="B23" t="s">
        <v>290</v>
      </c>
      <c r="C23">
        <v>170</v>
      </c>
      <c r="D23" t="s">
        <v>287</v>
      </c>
      <c r="E23" t="s">
        <v>457</v>
      </c>
    </row>
    <row r="24" spans="1:5" x14ac:dyDescent="0.2">
      <c r="A24" s="279" t="s">
        <v>323</v>
      </c>
      <c r="B24" t="s">
        <v>290</v>
      </c>
      <c r="C24">
        <v>743</v>
      </c>
      <c r="D24" t="s">
        <v>287</v>
      </c>
      <c r="E24" t="s">
        <v>457</v>
      </c>
    </row>
    <row r="25" spans="1:5" x14ac:dyDescent="0.2">
      <c r="A25" s="279" t="s">
        <v>324</v>
      </c>
      <c r="B25" t="s">
        <v>290</v>
      </c>
      <c r="C25">
        <v>70</v>
      </c>
      <c r="D25" t="s">
        <v>287</v>
      </c>
      <c r="E25" t="s">
        <v>467</v>
      </c>
    </row>
    <row r="26" spans="1:5" x14ac:dyDescent="0.2">
      <c r="A26" s="279" t="s">
        <v>325</v>
      </c>
      <c r="B26" t="s">
        <v>326</v>
      </c>
      <c r="C26">
        <v>451</v>
      </c>
      <c r="D26" t="s">
        <v>299</v>
      </c>
      <c r="E26" t="s">
        <v>451</v>
      </c>
    </row>
    <row r="27" spans="1:5" x14ac:dyDescent="0.2">
      <c r="A27" s="279" t="s">
        <v>327</v>
      </c>
      <c r="B27" t="s">
        <v>326</v>
      </c>
      <c r="C27">
        <v>1</v>
      </c>
      <c r="D27" t="s">
        <v>299</v>
      </c>
      <c r="E27" t="s">
        <v>451</v>
      </c>
    </row>
    <row r="28" spans="1:5" x14ac:dyDescent="0.2">
      <c r="A28" s="279" t="s">
        <v>328</v>
      </c>
      <c r="B28" t="s">
        <v>329</v>
      </c>
      <c r="C28">
        <v>29</v>
      </c>
      <c r="D28" t="s">
        <v>279</v>
      </c>
      <c r="E28" t="s">
        <v>468</v>
      </c>
    </row>
    <row r="29" spans="1:5" x14ac:dyDescent="0.2">
      <c r="A29" s="279" t="s">
        <v>330</v>
      </c>
      <c r="B29" t="s">
        <v>331</v>
      </c>
      <c r="C29">
        <v>615</v>
      </c>
      <c r="D29" t="s">
        <v>332</v>
      </c>
      <c r="E29" t="s">
        <v>452</v>
      </c>
    </row>
    <row r="30" spans="1:5" x14ac:dyDescent="0.2">
      <c r="A30" s="279" t="s">
        <v>333</v>
      </c>
      <c r="B30" t="s">
        <v>331</v>
      </c>
      <c r="C30">
        <v>1</v>
      </c>
      <c r="D30" t="s">
        <v>332</v>
      </c>
      <c r="E30" t="s">
        <v>450</v>
      </c>
    </row>
    <row r="31" spans="1:5" x14ac:dyDescent="0.2">
      <c r="A31" s="279" t="s">
        <v>334</v>
      </c>
      <c r="B31" t="s">
        <v>335</v>
      </c>
      <c r="C31">
        <v>96</v>
      </c>
      <c r="D31" t="s">
        <v>279</v>
      </c>
      <c r="E31" t="s">
        <v>469</v>
      </c>
    </row>
    <row r="32" spans="1:5" x14ac:dyDescent="0.2">
      <c r="A32" s="279" t="s">
        <v>336</v>
      </c>
      <c r="B32" t="s">
        <v>335</v>
      </c>
      <c r="C32">
        <v>2</v>
      </c>
      <c r="D32" t="s">
        <v>279</v>
      </c>
      <c r="E32" t="s">
        <v>470</v>
      </c>
    </row>
    <row r="33" spans="1:5" x14ac:dyDescent="0.2">
      <c r="A33" s="279" t="s">
        <v>337</v>
      </c>
      <c r="B33" t="s">
        <v>338</v>
      </c>
      <c r="C33">
        <v>132</v>
      </c>
      <c r="D33" t="s">
        <v>287</v>
      </c>
      <c r="E33" t="s">
        <v>471</v>
      </c>
    </row>
    <row r="34" spans="1:5" x14ac:dyDescent="0.2">
      <c r="A34" s="279" t="s">
        <v>339</v>
      </c>
      <c r="B34" t="s">
        <v>340</v>
      </c>
      <c r="C34">
        <v>28</v>
      </c>
      <c r="D34" t="s">
        <v>288</v>
      </c>
      <c r="E34" t="s">
        <v>472</v>
      </c>
    </row>
    <row r="35" spans="1:5" x14ac:dyDescent="0.2">
      <c r="A35" s="279" t="s">
        <v>341</v>
      </c>
      <c r="B35" t="s">
        <v>340</v>
      </c>
      <c r="C35">
        <v>122</v>
      </c>
      <c r="D35" t="s">
        <v>288</v>
      </c>
      <c r="E35" t="s">
        <v>473</v>
      </c>
    </row>
    <row r="36" spans="1:5" x14ac:dyDescent="0.2">
      <c r="A36" s="279" t="s">
        <v>342</v>
      </c>
      <c r="B36" t="s">
        <v>312</v>
      </c>
      <c r="C36">
        <v>1271</v>
      </c>
      <c r="D36" t="s">
        <v>286</v>
      </c>
      <c r="E36">
        <v>1</v>
      </c>
    </row>
    <row r="37" spans="1:5" x14ac:dyDescent="0.2">
      <c r="A37" s="279" t="s">
        <v>343</v>
      </c>
      <c r="B37" t="s">
        <v>312</v>
      </c>
      <c r="C37">
        <v>114</v>
      </c>
      <c r="D37" t="s">
        <v>286</v>
      </c>
      <c r="E37">
        <v>1</v>
      </c>
    </row>
    <row r="38" spans="1:5" x14ac:dyDescent="0.2">
      <c r="A38" s="279" t="s">
        <v>344</v>
      </c>
      <c r="B38" t="s">
        <v>312</v>
      </c>
      <c r="C38">
        <v>598</v>
      </c>
      <c r="D38" t="s">
        <v>286</v>
      </c>
      <c r="E38">
        <v>2</v>
      </c>
    </row>
    <row r="39" spans="1:5" x14ac:dyDescent="0.2">
      <c r="A39" s="279" t="s">
        <v>345</v>
      </c>
      <c r="B39" t="s">
        <v>316</v>
      </c>
      <c r="C39">
        <v>68</v>
      </c>
      <c r="D39" t="s">
        <v>279</v>
      </c>
      <c r="E39">
        <v>3</v>
      </c>
    </row>
    <row r="40" spans="1:5" x14ac:dyDescent="0.2">
      <c r="A40" s="279" t="s">
        <v>346</v>
      </c>
      <c r="B40" t="s">
        <v>301</v>
      </c>
      <c r="C40">
        <v>966</v>
      </c>
      <c r="D40" t="s">
        <v>302</v>
      </c>
      <c r="E40">
        <v>4</v>
      </c>
    </row>
    <row r="41" spans="1:5" x14ac:dyDescent="0.2">
      <c r="A41" s="279" t="s">
        <v>347</v>
      </c>
      <c r="B41" t="s">
        <v>279</v>
      </c>
      <c r="C41">
        <v>708</v>
      </c>
      <c r="D41" t="s">
        <v>286</v>
      </c>
      <c r="E41">
        <v>5</v>
      </c>
    </row>
    <row r="42" spans="1:5" x14ac:dyDescent="0.2">
      <c r="A42" s="279" t="s">
        <v>348</v>
      </c>
      <c r="B42" t="s">
        <v>349</v>
      </c>
      <c r="C42">
        <v>18</v>
      </c>
      <c r="D42" t="s">
        <v>286</v>
      </c>
      <c r="E42">
        <v>6</v>
      </c>
    </row>
    <row r="43" spans="1:5" x14ac:dyDescent="0.2">
      <c r="A43" s="279" t="s">
        <v>350</v>
      </c>
      <c r="B43" t="s">
        <v>340</v>
      </c>
      <c r="C43">
        <v>31</v>
      </c>
      <c r="D43" t="s">
        <v>288</v>
      </c>
      <c r="E43">
        <v>7</v>
      </c>
    </row>
    <row r="44" spans="1:5" x14ac:dyDescent="0.2">
      <c r="A44" s="279" t="s">
        <v>351</v>
      </c>
      <c r="B44" t="s">
        <v>335</v>
      </c>
      <c r="C44">
        <v>221</v>
      </c>
      <c r="D44" t="s">
        <v>352</v>
      </c>
      <c r="E44">
        <v>8</v>
      </c>
    </row>
    <row r="45" spans="1:5" x14ac:dyDescent="0.2">
      <c r="A45" s="279" t="s">
        <v>353</v>
      </c>
      <c r="B45" t="s">
        <v>354</v>
      </c>
      <c r="C45">
        <v>60</v>
      </c>
      <c r="D45" t="s">
        <v>354</v>
      </c>
      <c r="E45">
        <v>9</v>
      </c>
    </row>
    <row r="46" spans="1:5" x14ac:dyDescent="0.2">
      <c r="A46" s="279" t="s">
        <v>355</v>
      </c>
      <c r="B46" t="s">
        <v>354</v>
      </c>
      <c r="C46">
        <v>734</v>
      </c>
      <c r="D46" t="s">
        <v>354</v>
      </c>
      <c r="E46">
        <v>9</v>
      </c>
    </row>
    <row r="47" spans="1:5" x14ac:dyDescent="0.2">
      <c r="A47" s="279" t="s">
        <v>356</v>
      </c>
      <c r="B47" t="s">
        <v>354</v>
      </c>
      <c r="C47">
        <v>231</v>
      </c>
      <c r="D47" t="s">
        <v>354</v>
      </c>
      <c r="E47">
        <v>9</v>
      </c>
    </row>
    <row r="48" spans="1:5" x14ac:dyDescent="0.2">
      <c r="A48" s="279" t="s">
        <v>357</v>
      </c>
      <c r="B48" t="s">
        <v>340</v>
      </c>
      <c r="C48">
        <v>220</v>
      </c>
      <c r="D48" t="s">
        <v>288</v>
      </c>
      <c r="E48">
        <v>10</v>
      </c>
    </row>
    <row r="49" spans="1:5" x14ac:dyDescent="0.2">
      <c r="A49" s="279" t="s">
        <v>358</v>
      </c>
      <c r="B49" t="s">
        <v>349</v>
      </c>
      <c r="C49">
        <v>150</v>
      </c>
      <c r="D49" t="s">
        <v>288</v>
      </c>
      <c r="E49">
        <v>11</v>
      </c>
    </row>
    <row r="50" spans="1:5" x14ac:dyDescent="0.2">
      <c r="A50" s="279" t="s">
        <v>359</v>
      </c>
      <c r="B50" t="s">
        <v>349</v>
      </c>
      <c r="C50">
        <v>314</v>
      </c>
      <c r="D50" t="s">
        <v>288</v>
      </c>
      <c r="E50">
        <v>12</v>
      </c>
    </row>
    <row r="51" spans="1:5" x14ac:dyDescent="0.2">
      <c r="A51" s="279" t="s">
        <v>360</v>
      </c>
      <c r="B51" t="s">
        <v>349</v>
      </c>
      <c r="C51">
        <v>35</v>
      </c>
      <c r="D51" t="s">
        <v>288</v>
      </c>
      <c r="E51">
        <v>12</v>
      </c>
    </row>
    <row r="52" spans="1:5" x14ac:dyDescent="0.2">
      <c r="A52" s="279" t="s">
        <v>361</v>
      </c>
      <c r="B52" t="s">
        <v>338</v>
      </c>
      <c r="C52">
        <v>960</v>
      </c>
      <c r="D52" t="s">
        <v>287</v>
      </c>
      <c r="E52">
        <v>13</v>
      </c>
    </row>
    <row r="53" spans="1:5" x14ac:dyDescent="0.2">
      <c r="A53" s="279" t="s">
        <v>362</v>
      </c>
      <c r="B53" t="s">
        <v>363</v>
      </c>
      <c r="C53">
        <v>262</v>
      </c>
      <c r="D53" t="s">
        <v>289</v>
      </c>
      <c r="E53">
        <v>14</v>
      </c>
    </row>
    <row r="54" spans="1:5" x14ac:dyDescent="0.2">
      <c r="A54" s="279" t="s">
        <v>364</v>
      </c>
      <c r="B54" t="s">
        <v>291</v>
      </c>
      <c r="C54">
        <v>511</v>
      </c>
      <c r="D54" t="s">
        <v>287</v>
      </c>
      <c r="E54">
        <v>15</v>
      </c>
    </row>
    <row r="55" spans="1:5" x14ac:dyDescent="0.2">
      <c r="A55" s="279" t="s">
        <v>365</v>
      </c>
      <c r="B55" t="s">
        <v>338</v>
      </c>
      <c r="C55">
        <v>153</v>
      </c>
      <c r="D55" t="s">
        <v>287</v>
      </c>
      <c r="E55">
        <v>16</v>
      </c>
    </row>
    <row r="56" spans="1:5" x14ac:dyDescent="0.2">
      <c r="A56" s="279" t="s">
        <v>366</v>
      </c>
      <c r="B56" t="s">
        <v>367</v>
      </c>
      <c r="C56">
        <v>22</v>
      </c>
      <c r="D56" t="s">
        <v>332</v>
      </c>
      <c r="E56">
        <v>17</v>
      </c>
    </row>
    <row r="57" spans="1:5" x14ac:dyDescent="0.2">
      <c r="A57" s="279" t="s">
        <v>368</v>
      </c>
      <c r="B57" t="s">
        <v>367</v>
      </c>
      <c r="C57">
        <v>2</v>
      </c>
      <c r="D57" t="s">
        <v>332</v>
      </c>
      <c r="E57">
        <v>17</v>
      </c>
    </row>
    <row r="58" spans="1:5" x14ac:dyDescent="0.2">
      <c r="A58" s="279" t="s">
        <v>369</v>
      </c>
      <c r="B58" t="s">
        <v>279</v>
      </c>
      <c r="C58">
        <v>46</v>
      </c>
      <c r="D58" t="s">
        <v>332</v>
      </c>
      <c r="E58">
        <v>18</v>
      </c>
    </row>
    <row r="59" spans="1:5" x14ac:dyDescent="0.2">
      <c r="A59" s="279" t="s">
        <v>370</v>
      </c>
      <c r="B59" t="s">
        <v>349</v>
      </c>
      <c r="C59">
        <v>221</v>
      </c>
      <c r="D59" t="s">
        <v>299</v>
      </c>
      <c r="E59">
        <v>19</v>
      </c>
    </row>
    <row r="60" spans="1:5" x14ac:dyDescent="0.2">
      <c r="A60" s="279" t="s">
        <v>371</v>
      </c>
      <c r="B60" t="s">
        <v>349</v>
      </c>
      <c r="C60">
        <v>387</v>
      </c>
      <c r="D60" t="s">
        <v>299</v>
      </c>
      <c r="E60">
        <v>20</v>
      </c>
    </row>
    <row r="61" spans="1:5" x14ac:dyDescent="0.2">
      <c r="A61" s="279" t="s">
        <v>372</v>
      </c>
      <c r="B61" t="s">
        <v>349</v>
      </c>
      <c r="C61">
        <v>196</v>
      </c>
      <c r="D61" t="s">
        <v>299</v>
      </c>
      <c r="E61">
        <v>21</v>
      </c>
    </row>
    <row r="62" spans="1:5" x14ac:dyDescent="0.2">
      <c r="A62" s="279" t="s">
        <v>373</v>
      </c>
      <c r="B62" t="s">
        <v>349</v>
      </c>
      <c r="C62">
        <v>12</v>
      </c>
      <c r="D62" t="s">
        <v>374</v>
      </c>
      <c r="E62">
        <v>23</v>
      </c>
    </row>
    <row r="63" spans="1:5" x14ac:dyDescent="0.2">
      <c r="A63" s="279" t="s">
        <v>375</v>
      </c>
      <c r="B63" t="s">
        <v>349</v>
      </c>
      <c r="C63">
        <v>26</v>
      </c>
      <c r="D63" t="s">
        <v>374</v>
      </c>
      <c r="E63">
        <v>24</v>
      </c>
    </row>
    <row r="64" spans="1:5" x14ac:dyDescent="0.2">
      <c r="A64" s="279" t="s">
        <v>376</v>
      </c>
      <c r="B64" t="s">
        <v>354</v>
      </c>
      <c r="C64">
        <v>11</v>
      </c>
      <c r="D64" t="s">
        <v>354</v>
      </c>
      <c r="E64">
        <v>25</v>
      </c>
    </row>
    <row r="65" spans="1:5" x14ac:dyDescent="0.2">
      <c r="A65" s="279" t="s">
        <v>377</v>
      </c>
      <c r="B65" t="s">
        <v>292</v>
      </c>
      <c r="C65">
        <v>1431</v>
      </c>
      <c r="D65" t="s">
        <v>285</v>
      </c>
      <c r="E65">
        <v>26</v>
      </c>
    </row>
    <row r="66" spans="1:5" x14ac:dyDescent="0.2">
      <c r="A66" s="279" t="s">
        <v>378</v>
      </c>
      <c r="B66" t="s">
        <v>379</v>
      </c>
      <c r="C66">
        <v>5</v>
      </c>
      <c r="D66" t="s">
        <v>379</v>
      </c>
      <c r="E66">
        <v>26</v>
      </c>
    </row>
    <row r="67" spans="1:5" x14ac:dyDescent="0.2">
      <c r="A67" s="279" t="s">
        <v>380</v>
      </c>
      <c r="B67" t="s">
        <v>279</v>
      </c>
      <c r="C67">
        <v>185</v>
      </c>
      <c r="D67" t="s">
        <v>379</v>
      </c>
      <c r="E67">
        <v>27</v>
      </c>
    </row>
    <row r="68" spans="1:5" x14ac:dyDescent="0.2">
      <c r="A68" s="279" t="s">
        <v>381</v>
      </c>
      <c r="B68" t="s">
        <v>316</v>
      </c>
      <c r="C68">
        <v>334</v>
      </c>
      <c r="D68" t="s">
        <v>379</v>
      </c>
      <c r="E68">
        <v>28</v>
      </c>
    </row>
    <row r="69" spans="1:5" x14ac:dyDescent="0.2">
      <c r="A69" s="279" t="s">
        <v>382</v>
      </c>
      <c r="B69" t="s">
        <v>383</v>
      </c>
      <c r="C69">
        <v>102</v>
      </c>
      <c r="D69" t="s">
        <v>285</v>
      </c>
    </row>
    <row r="70" spans="1:5" x14ac:dyDescent="0.2">
      <c r="A70" s="279" t="s">
        <v>384</v>
      </c>
      <c r="B70" t="s">
        <v>383</v>
      </c>
      <c r="C70">
        <v>59</v>
      </c>
      <c r="D70" t="s">
        <v>285</v>
      </c>
    </row>
    <row r="71" spans="1:5" x14ac:dyDescent="0.2">
      <c r="A71" s="279" t="s">
        <v>385</v>
      </c>
      <c r="B71" t="s">
        <v>383</v>
      </c>
      <c r="C71">
        <v>8</v>
      </c>
      <c r="D71" t="s">
        <v>285</v>
      </c>
    </row>
    <row r="72" spans="1:5" x14ac:dyDescent="0.2">
      <c r="A72" s="279" t="s">
        <v>386</v>
      </c>
      <c r="B72" t="s">
        <v>290</v>
      </c>
      <c r="C72">
        <v>1118</v>
      </c>
      <c r="D72" t="s">
        <v>287</v>
      </c>
    </row>
    <row r="73" spans="1:5" x14ac:dyDescent="0.2">
      <c r="A73" s="279" t="s">
        <v>387</v>
      </c>
      <c r="B73" t="s">
        <v>316</v>
      </c>
      <c r="C73">
        <v>60</v>
      </c>
      <c r="D73" t="s">
        <v>379</v>
      </c>
    </row>
    <row r="74" spans="1:5" x14ac:dyDescent="0.2">
      <c r="A74" s="279" t="s">
        <v>388</v>
      </c>
      <c r="B74" t="s">
        <v>363</v>
      </c>
      <c r="C74">
        <v>314</v>
      </c>
      <c r="D74" t="s">
        <v>289</v>
      </c>
    </row>
    <row r="75" spans="1:5" x14ac:dyDescent="0.2">
      <c r="A75" s="279" t="s">
        <v>389</v>
      </c>
      <c r="B75" t="s">
        <v>363</v>
      </c>
      <c r="C75">
        <v>418</v>
      </c>
      <c r="D75" t="s">
        <v>289</v>
      </c>
    </row>
    <row r="76" spans="1:5" x14ac:dyDescent="0.2">
      <c r="A76" s="279" t="s">
        <v>390</v>
      </c>
      <c r="B76" t="s">
        <v>279</v>
      </c>
      <c r="C76">
        <v>1</v>
      </c>
      <c r="D76" t="s">
        <v>286</v>
      </c>
    </row>
    <row r="77" spans="1:5" x14ac:dyDescent="0.2">
      <c r="A77" s="279" t="s">
        <v>391</v>
      </c>
      <c r="B77" t="s">
        <v>340</v>
      </c>
      <c r="C77">
        <v>103</v>
      </c>
      <c r="D77" t="s">
        <v>288</v>
      </c>
    </row>
    <row r="78" spans="1:5" x14ac:dyDescent="0.2">
      <c r="A78" s="279" t="s">
        <v>392</v>
      </c>
      <c r="B78" t="s">
        <v>301</v>
      </c>
      <c r="C78">
        <v>56</v>
      </c>
      <c r="D78" t="s">
        <v>302</v>
      </c>
    </row>
    <row r="79" spans="1:5" x14ac:dyDescent="0.2">
      <c r="A79" s="279" t="s">
        <v>393</v>
      </c>
      <c r="B79" t="s">
        <v>301</v>
      </c>
      <c r="C79">
        <v>1</v>
      </c>
      <c r="D79" t="s">
        <v>302</v>
      </c>
    </row>
    <row r="80" spans="1:5" x14ac:dyDescent="0.2">
      <c r="A80" s="279" t="s">
        <v>394</v>
      </c>
      <c r="B80" t="s">
        <v>301</v>
      </c>
      <c r="C80">
        <v>89</v>
      </c>
      <c r="D80" t="s">
        <v>302</v>
      </c>
    </row>
    <row r="81" spans="1:4" x14ac:dyDescent="0.2">
      <c r="A81" s="279" t="s">
        <v>395</v>
      </c>
      <c r="B81" t="s">
        <v>301</v>
      </c>
      <c r="C81">
        <v>188</v>
      </c>
      <c r="D81" t="s">
        <v>302</v>
      </c>
    </row>
    <row r="82" spans="1:4" x14ac:dyDescent="0.2">
      <c r="A82" s="279" t="s">
        <v>396</v>
      </c>
      <c r="B82" t="s">
        <v>331</v>
      </c>
      <c r="C82">
        <v>1</v>
      </c>
      <c r="D82" t="s">
        <v>332</v>
      </c>
    </row>
    <row r="83" spans="1:4" x14ac:dyDescent="0.2">
      <c r="A83" s="279" t="s">
        <v>397</v>
      </c>
      <c r="B83" t="s">
        <v>340</v>
      </c>
      <c r="C83">
        <v>63</v>
      </c>
      <c r="D83" t="s">
        <v>288</v>
      </c>
    </row>
    <row r="84" spans="1:4" x14ac:dyDescent="0.2">
      <c r="A84" s="279" t="s">
        <v>398</v>
      </c>
      <c r="B84" t="s">
        <v>340</v>
      </c>
      <c r="C84">
        <v>1</v>
      </c>
      <c r="D84" t="s">
        <v>288</v>
      </c>
    </row>
    <row r="85" spans="1:4" x14ac:dyDescent="0.2">
      <c r="A85" s="279" t="s">
        <v>399</v>
      </c>
      <c r="B85" t="s">
        <v>340</v>
      </c>
      <c r="C85">
        <v>6</v>
      </c>
      <c r="D85" t="s">
        <v>288</v>
      </c>
    </row>
    <row r="86" spans="1:4" x14ac:dyDescent="0.2">
      <c r="A86" s="279" t="s">
        <v>400</v>
      </c>
      <c r="B86" t="s">
        <v>340</v>
      </c>
      <c r="C86">
        <v>65</v>
      </c>
      <c r="D86" t="s">
        <v>288</v>
      </c>
    </row>
    <row r="87" spans="1:4" x14ac:dyDescent="0.2">
      <c r="A87" s="279" t="s">
        <v>401</v>
      </c>
      <c r="B87" t="s">
        <v>340</v>
      </c>
      <c r="C87">
        <v>21</v>
      </c>
      <c r="D87" t="s">
        <v>288</v>
      </c>
    </row>
    <row r="88" spans="1:4" x14ac:dyDescent="0.2">
      <c r="A88" s="279" t="s">
        <v>402</v>
      </c>
      <c r="B88" t="s">
        <v>340</v>
      </c>
      <c r="C88">
        <v>2517</v>
      </c>
      <c r="D88" t="s">
        <v>288</v>
      </c>
    </row>
    <row r="89" spans="1:4" x14ac:dyDescent="0.2">
      <c r="A89" s="279" t="s">
        <v>403</v>
      </c>
      <c r="B89" t="s">
        <v>404</v>
      </c>
      <c r="C89">
        <v>770</v>
      </c>
      <c r="D89" t="s">
        <v>286</v>
      </c>
    </row>
    <row r="90" spans="1:4" x14ac:dyDescent="0.2">
      <c r="A90" s="279" t="s">
        <v>405</v>
      </c>
      <c r="B90" t="s">
        <v>404</v>
      </c>
      <c r="C90">
        <v>17</v>
      </c>
      <c r="D90" t="s">
        <v>286</v>
      </c>
    </row>
    <row r="91" spans="1:4" x14ac:dyDescent="0.2">
      <c r="A91" s="279" t="s">
        <v>406</v>
      </c>
      <c r="B91" t="s">
        <v>404</v>
      </c>
      <c r="C91">
        <v>12</v>
      </c>
      <c r="D91" t="s">
        <v>286</v>
      </c>
    </row>
    <row r="92" spans="1:4" x14ac:dyDescent="0.2">
      <c r="A92" s="279" t="s">
        <v>407</v>
      </c>
      <c r="B92" t="s">
        <v>404</v>
      </c>
      <c r="C92">
        <v>48</v>
      </c>
      <c r="D92" t="s">
        <v>286</v>
      </c>
    </row>
    <row r="93" spans="1:4" x14ac:dyDescent="0.2">
      <c r="A93" s="279" t="s">
        <v>408</v>
      </c>
      <c r="B93" t="s">
        <v>379</v>
      </c>
      <c r="C93">
        <v>4</v>
      </c>
      <c r="D93" t="s">
        <v>379</v>
      </c>
    </row>
    <row r="94" spans="1:4" x14ac:dyDescent="0.2">
      <c r="A94" s="279" t="s">
        <v>409</v>
      </c>
      <c r="B94" t="s">
        <v>326</v>
      </c>
      <c r="C94">
        <v>3</v>
      </c>
      <c r="D94" t="s">
        <v>299</v>
      </c>
    </row>
    <row r="95" spans="1:4" x14ac:dyDescent="0.2">
      <c r="A95" s="279" t="s">
        <v>410</v>
      </c>
      <c r="B95" t="s">
        <v>326</v>
      </c>
      <c r="C95">
        <v>2</v>
      </c>
      <c r="D95" t="s">
        <v>299</v>
      </c>
    </row>
    <row r="96" spans="1:4" x14ac:dyDescent="0.2">
      <c r="A96" s="279" t="s">
        <v>411</v>
      </c>
      <c r="B96" t="s">
        <v>412</v>
      </c>
      <c r="C96">
        <v>1141</v>
      </c>
      <c r="D96" t="s">
        <v>286</v>
      </c>
    </row>
    <row r="97" spans="1:4" x14ac:dyDescent="0.2">
      <c r="A97" s="279" t="s">
        <v>413</v>
      </c>
      <c r="B97" t="s">
        <v>412</v>
      </c>
      <c r="C97">
        <v>90</v>
      </c>
      <c r="D97" t="s">
        <v>286</v>
      </c>
    </row>
    <row r="98" spans="1:4" x14ac:dyDescent="0.2">
      <c r="A98" s="279" t="s">
        <v>414</v>
      </c>
      <c r="B98" t="s">
        <v>412</v>
      </c>
      <c r="C98">
        <v>2</v>
      </c>
      <c r="D98" t="s">
        <v>286</v>
      </c>
    </row>
    <row r="99" spans="1:4" x14ac:dyDescent="0.2">
      <c r="A99" s="279" t="s">
        <v>415</v>
      </c>
      <c r="B99" t="s">
        <v>412</v>
      </c>
      <c r="C99">
        <v>1</v>
      </c>
      <c r="D99" t="s">
        <v>286</v>
      </c>
    </row>
    <row r="100" spans="1:4" x14ac:dyDescent="0.2">
      <c r="A100" s="279" t="s">
        <v>416</v>
      </c>
      <c r="B100" t="s">
        <v>316</v>
      </c>
      <c r="C100">
        <v>2</v>
      </c>
      <c r="D100" t="s">
        <v>379</v>
      </c>
    </row>
    <row r="101" spans="1:4" x14ac:dyDescent="0.2">
      <c r="A101" s="279" t="s">
        <v>417</v>
      </c>
      <c r="B101" t="s">
        <v>379</v>
      </c>
      <c r="C101">
        <v>54</v>
      </c>
      <c r="D101" t="s">
        <v>379</v>
      </c>
    </row>
    <row r="102" spans="1:4" x14ac:dyDescent="0.2">
      <c r="A102" s="279" t="s">
        <v>418</v>
      </c>
      <c r="B102" t="s">
        <v>293</v>
      </c>
      <c r="C102">
        <v>48</v>
      </c>
      <c r="D102" t="s">
        <v>285</v>
      </c>
    </row>
    <row r="103" spans="1:4" x14ac:dyDescent="0.2">
      <c r="A103" s="279" t="s">
        <v>419</v>
      </c>
      <c r="B103" t="s">
        <v>301</v>
      </c>
      <c r="C103">
        <v>29</v>
      </c>
      <c r="D103" t="s">
        <v>302</v>
      </c>
    </row>
    <row r="104" spans="1:4" x14ac:dyDescent="0.2">
      <c r="A104" s="279" t="s">
        <v>420</v>
      </c>
      <c r="B104" t="s">
        <v>354</v>
      </c>
      <c r="C104">
        <v>16</v>
      </c>
      <c r="D104" t="s">
        <v>354</v>
      </c>
    </row>
    <row r="105" spans="1:4" x14ac:dyDescent="0.2">
      <c r="A105" s="279" t="s">
        <v>332</v>
      </c>
      <c r="B105" t="s">
        <v>421</v>
      </c>
      <c r="C105">
        <v>105</v>
      </c>
      <c r="D105" t="s">
        <v>332</v>
      </c>
    </row>
    <row r="106" spans="1:4" x14ac:dyDescent="0.2">
      <c r="A106" s="279" t="s">
        <v>422</v>
      </c>
      <c r="B106" t="s">
        <v>421</v>
      </c>
      <c r="C106">
        <v>2</v>
      </c>
      <c r="D106" t="s">
        <v>332</v>
      </c>
    </row>
    <row r="107" spans="1:4" x14ac:dyDescent="0.2">
      <c r="A107" s="279" t="s">
        <v>423</v>
      </c>
      <c r="B107" t="s">
        <v>363</v>
      </c>
      <c r="C107">
        <v>680</v>
      </c>
      <c r="D107" t="s">
        <v>289</v>
      </c>
    </row>
    <row r="108" spans="1:4" x14ac:dyDescent="0.2">
      <c r="A108" s="279" t="s">
        <v>424</v>
      </c>
      <c r="B108" t="s">
        <v>425</v>
      </c>
      <c r="C108">
        <v>2</v>
      </c>
      <c r="D108" t="s">
        <v>286</v>
      </c>
    </row>
    <row r="109" spans="1:4" x14ac:dyDescent="0.2">
      <c r="A109" s="279" t="s">
        <v>426</v>
      </c>
      <c r="B109" t="s">
        <v>279</v>
      </c>
      <c r="C109">
        <v>73</v>
      </c>
      <c r="D109" t="s">
        <v>288</v>
      </c>
    </row>
    <row r="110" spans="1:4" x14ac:dyDescent="0.2">
      <c r="A110" s="279" t="s">
        <v>427</v>
      </c>
      <c r="B110" t="s">
        <v>354</v>
      </c>
      <c r="C110">
        <v>7</v>
      </c>
      <c r="D110" t="s">
        <v>354</v>
      </c>
    </row>
    <row r="111" spans="1:4" x14ac:dyDescent="0.2">
      <c r="A111" s="279" t="s">
        <v>428</v>
      </c>
      <c r="B111" t="s">
        <v>354</v>
      </c>
      <c r="C111">
        <v>3854</v>
      </c>
      <c r="D111" t="s">
        <v>354</v>
      </c>
    </row>
    <row r="112" spans="1:4" x14ac:dyDescent="0.2">
      <c r="A112" s="279" t="s">
        <v>429</v>
      </c>
      <c r="B112" t="s">
        <v>291</v>
      </c>
      <c r="C112">
        <v>4</v>
      </c>
      <c r="D112" t="s">
        <v>287</v>
      </c>
    </row>
    <row r="113" spans="1:4" x14ac:dyDescent="0.2">
      <c r="A113" s="279" t="s">
        <v>430</v>
      </c>
      <c r="B113" t="s">
        <v>291</v>
      </c>
      <c r="C113">
        <v>957</v>
      </c>
      <c r="D113" t="s">
        <v>287</v>
      </c>
    </row>
    <row r="114" spans="1:4" x14ac:dyDescent="0.2">
      <c r="A114" s="279" t="s">
        <v>431</v>
      </c>
      <c r="B114" t="s">
        <v>316</v>
      </c>
      <c r="C114">
        <v>13</v>
      </c>
      <c r="D114" t="s">
        <v>286</v>
      </c>
    </row>
    <row r="115" spans="1:4" x14ac:dyDescent="0.2">
      <c r="A115" s="279" t="s">
        <v>432</v>
      </c>
      <c r="B115" t="s">
        <v>349</v>
      </c>
      <c r="C115">
        <v>44</v>
      </c>
      <c r="D115" t="s">
        <v>286</v>
      </c>
    </row>
    <row r="116" spans="1:4" x14ac:dyDescent="0.2">
      <c r="A116" s="279" t="s">
        <v>433</v>
      </c>
      <c r="B116" t="s">
        <v>293</v>
      </c>
      <c r="C116">
        <v>2988</v>
      </c>
      <c r="D116" t="s">
        <v>285</v>
      </c>
    </row>
    <row r="117" spans="1:4" x14ac:dyDescent="0.2">
      <c r="A117" s="279" t="s">
        <v>434</v>
      </c>
      <c r="B117" t="s">
        <v>293</v>
      </c>
      <c r="C117">
        <v>1</v>
      </c>
      <c r="D117" t="s">
        <v>285</v>
      </c>
    </row>
    <row r="118" spans="1:4" x14ac:dyDescent="0.2">
      <c r="A118" s="279" t="s">
        <v>435</v>
      </c>
      <c r="B118" t="s">
        <v>293</v>
      </c>
      <c r="C118">
        <v>5</v>
      </c>
      <c r="D118" t="s">
        <v>285</v>
      </c>
    </row>
    <row r="119" spans="1:4" x14ac:dyDescent="0.2">
      <c r="A119" s="279" t="s">
        <v>436</v>
      </c>
      <c r="B119" t="s">
        <v>293</v>
      </c>
      <c r="C119">
        <v>5757</v>
      </c>
      <c r="D119" t="s">
        <v>285</v>
      </c>
    </row>
    <row r="120" spans="1:4" x14ac:dyDescent="0.2">
      <c r="A120" s="279" t="s">
        <v>437</v>
      </c>
      <c r="B120" t="s">
        <v>293</v>
      </c>
      <c r="C120">
        <v>324</v>
      </c>
      <c r="D120" t="s">
        <v>285</v>
      </c>
    </row>
    <row r="121" spans="1:4" x14ac:dyDescent="0.2">
      <c r="A121" s="279" t="s">
        <v>438</v>
      </c>
      <c r="B121" t="s">
        <v>363</v>
      </c>
      <c r="C121">
        <v>3</v>
      </c>
      <c r="D121" t="s">
        <v>289</v>
      </c>
    </row>
    <row r="122" spans="1:4" x14ac:dyDescent="0.2">
      <c r="A122" s="279" t="s">
        <v>439</v>
      </c>
      <c r="B122" t="s">
        <v>316</v>
      </c>
      <c r="C122">
        <v>94</v>
      </c>
      <c r="D122" t="s">
        <v>289</v>
      </c>
    </row>
    <row r="123" spans="1:4" x14ac:dyDescent="0.2">
      <c r="A123" s="279" t="s">
        <v>440</v>
      </c>
      <c r="B123" t="s">
        <v>316</v>
      </c>
      <c r="C123">
        <v>1203</v>
      </c>
      <c r="D123" t="s">
        <v>374</v>
      </c>
    </row>
    <row r="124" spans="1:4" x14ac:dyDescent="0.2">
      <c r="A124" s="279" t="s">
        <v>441</v>
      </c>
      <c r="B124" t="s">
        <v>316</v>
      </c>
      <c r="C124">
        <v>65</v>
      </c>
      <c r="D124" t="s">
        <v>289</v>
      </c>
    </row>
    <row r="125" spans="1:4" x14ac:dyDescent="0.2">
      <c r="A125" s="279" t="s">
        <v>442</v>
      </c>
      <c r="B125" t="s">
        <v>349</v>
      </c>
      <c r="C125">
        <v>197</v>
      </c>
      <c r="D125" t="s">
        <v>286</v>
      </c>
    </row>
    <row r="126" spans="1:4" x14ac:dyDescent="0.2">
      <c r="A126" s="279" t="s">
        <v>443</v>
      </c>
      <c r="B126" t="s">
        <v>349</v>
      </c>
      <c r="C126">
        <v>393</v>
      </c>
      <c r="D126" t="s">
        <v>286</v>
      </c>
    </row>
    <row r="127" spans="1:4" x14ac:dyDescent="0.2">
      <c r="A127" s="279" t="s">
        <v>444</v>
      </c>
      <c r="B127" t="s">
        <v>349</v>
      </c>
      <c r="C127">
        <v>1086</v>
      </c>
      <c r="D127" t="s">
        <v>286</v>
      </c>
    </row>
    <row r="128" spans="1:4" x14ac:dyDescent="0.2">
      <c r="A128" s="279" t="s">
        <v>445</v>
      </c>
      <c r="B128" t="s">
        <v>349</v>
      </c>
      <c r="C128">
        <v>112</v>
      </c>
      <c r="D128" t="s">
        <v>286</v>
      </c>
    </row>
  </sheetData>
  <autoFilter ref="A1:D128" xr:uid="{947B71A5-5039-4ED6-AA3F-43CAF0B5327C}"/>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820C-571F-4A6C-A100-B8F4C8C4F78C}">
  <dimension ref="A1:K33"/>
  <sheetViews>
    <sheetView workbookViewId="0">
      <selection activeCell="B17" sqref="B17"/>
    </sheetView>
  </sheetViews>
  <sheetFormatPr defaultRowHeight="12.75" x14ac:dyDescent="0.2"/>
  <cols>
    <col min="2" max="2" width="88.5703125" style="205" customWidth="1"/>
  </cols>
  <sheetData>
    <row r="1" spans="1:7" x14ac:dyDescent="0.2">
      <c r="A1" s="265" t="s">
        <v>207</v>
      </c>
      <c r="B1" s="267"/>
    </row>
    <row r="2" spans="1:7" x14ac:dyDescent="0.2">
      <c r="A2" s="266"/>
      <c r="B2" s="270" t="s">
        <v>284</v>
      </c>
      <c r="C2" s="266" t="s">
        <v>271</v>
      </c>
      <c r="D2" s="266"/>
      <c r="E2" s="266"/>
      <c r="F2" s="266" t="s">
        <v>272</v>
      </c>
    </row>
    <row r="3" spans="1:7" x14ac:dyDescent="0.2">
      <c r="A3" t="s">
        <v>208</v>
      </c>
      <c r="B3" s="267" t="s">
        <v>221</v>
      </c>
      <c r="F3" t="s">
        <v>273</v>
      </c>
    </row>
    <row r="4" spans="1:7" x14ac:dyDescent="0.2">
      <c r="A4" t="s">
        <v>209</v>
      </c>
      <c r="B4" s="267" t="s">
        <v>222</v>
      </c>
      <c r="F4" t="s">
        <v>274</v>
      </c>
    </row>
    <row r="5" spans="1:7" ht="25.5" x14ac:dyDescent="0.2">
      <c r="A5" s="269" t="s">
        <v>210</v>
      </c>
      <c r="B5" s="268" t="s">
        <v>227</v>
      </c>
      <c r="F5" t="s">
        <v>276</v>
      </c>
      <c r="G5" t="s">
        <v>275</v>
      </c>
    </row>
    <row r="6" spans="1:7" x14ac:dyDescent="0.2">
      <c r="A6" t="s">
        <v>211</v>
      </c>
      <c r="B6" s="267" t="s">
        <v>223</v>
      </c>
      <c r="F6" t="s">
        <v>277</v>
      </c>
    </row>
    <row r="7" spans="1:7" x14ac:dyDescent="0.2">
      <c r="A7" s="269" t="s">
        <v>212</v>
      </c>
      <c r="B7" s="268" t="s">
        <v>224</v>
      </c>
      <c r="F7" t="s">
        <v>278</v>
      </c>
      <c r="G7" t="s">
        <v>279</v>
      </c>
    </row>
    <row r="8" spans="1:7" x14ac:dyDescent="0.2">
      <c r="A8" t="s">
        <v>213</v>
      </c>
      <c r="B8" s="267" t="s">
        <v>225</v>
      </c>
      <c r="F8" t="s">
        <v>280</v>
      </c>
    </row>
    <row r="9" spans="1:7" x14ac:dyDescent="0.2">
      <c r="A9" s="269" t="s">
        <v>214</v>
      </c>
      <c r="B9" s="268" t="s">
        <v>226</v>
      </c>
      <c r="F9" t="s">
        <v>282</v>
      </c>
    </row>
    <row r="10" spans="1:7" x14ac:dyDescent="0.2">
      <c r="A10" s="269" t="s">
        <v>215</v>
      </c>
      <c r="B10" s="268" t="s">
        <v>228</v>
      </c>
      <c r="F10" t="s">
        <v>275</v>
      </c>
    </row>
    <row r="11" spans="1:7" x14ac:dyDescent="0.2">
      <c r="A11" t="s">
        <v>216</v>
      </c>
      <c r="B11" s="267" t="s">
        <v>229</v>
      </c>
      <c r="F11" t="s">
        <v>283</v>
      </c>
    </row>
    <row r="12" spans="1:7" x14ac:dyDescent="0.2">
      <c r="A12" s="269" t="s">
        <v>217</v>
      </c>
      <c r="B12" s="268" t="s">
        <v>230</v>
      </c>
      <c r="F12" t="s">
        <v>275</v>
      </c>
    </row>
    <row r="13" spans="1:7" x14ac:dyDescent="0.2">
      <c r="A13" s="269" t="s">
        <v>218</v>
      </c>
      <c r="B13" s="268" t="s">
        <v>231</v>
      </c>
      <c r="F13" t="s">
        <v>282</v>
      </c>
    </row>
    <row r="14" spans="1:7" x14ac:dyDescent="0.2">
      <c r="A14" s="269" t="s">
        <v>219</v>
      </c>
      <c r="B14" s="268" t="s">
        <v>232</v>
      </c>
      <c r="F14" t="s">
        <v>275</v>
      </c>
    </row>
    <row r="15" spans="1:7" ht="25.5" x14ac:dyDescent="0.2">
      <c r="A15" s="269" t="s">
        <v>220</v>
      </c>
      <c r="B15" s="268" t="s">
        <v>233</v>
      </c>
      <c r="F15" t="s">
        <v>275</v>
      </c>
    </row>
    <row r="16" spans="1:7" x14ac:dyDescent="0.2">
      <c r="B16" s="267"/>
    </row>
    <row r="17" spans="1:11" x14ac:dyDescent="0.2">
      <c r="B17" s="267"/>
    </row>
    <row r="18" spans="1:11" x14ac:dyDescent="0.2">
      <c r="B18" s="267"/>
    </row>
    <row r="19" spans="1:11" x14ac:dyDescent="0.2">
      <c r="A19" t="s">
        <v>234</v>
      </c>
      <c r="B19" s="267" t="s">
        <v>249</v>
      </c>
      <c r="D19" t="s">
        <v>264</v>
      </c>
      <c r="E19" t="s">
        <v>265</v>
      </c>
      <c r="F19" t="s">
        <v>266</v>
      </c>
      <c r="G19" t="s">
        <v>267</v>
      </c>
      <c r="H19" t="s">
        <v>268</v>
      </c>
      <c r="K19" t="s">
        <v>269</v>
      </c>
    </row>
    <row r="20" spans="1:11" x14ac:dyDescent="0.2">
      <c r="A20" t="s">
        <v>235</v>
      </c>
      <c r="B20" s="267" t="s">
        <v>250</v>
      </c>
      <c r="K20" t="s">
        <v>267</v>
      </c>
    </row>
    <row r="21" spans="1:11" ht="25.5" x14ac:dyDescent="0.2">
      <c r="A21" t="s">
        <v>236</v>
      </c>
      <c r="B21" s="267" t="s">
        <v>251</v>
      </c>
    </row>
    <row r="22" spans="1:11" ht="25.5" x14ac:dyDescent="0.2">
      <c r="A22" t="s">
        <v>237</v>
      </c>
      <c r="B22" s="267" t="s">
        <v>252</v>
      </c>
    </row>
    <row r="23" spans="1:11" ht="25.5" x14ac:dyDescent="0.2">
      <c r="A23" t="s">
        <v>238</v>
      </c>
      <c r="B23" s="267" t="s">
        <v>253</v>
      </c>
      <c r="K23" t="s">
        <v>270</v>
      </c>
    </row>
    <row r="24" spans="1:11" x14ac:dyDescent="0.2">
      <c r="A24" t="s">
        <v>239</v>
      </c>
      <c r="B24" s="267" t="s">
        <v>254</v>
      </c>
    </row>
    <row r="25" spans="1:11" x14ac:dyDescent="0.2">
      <c r="A25" t="s">
        <v>240</v>
      </c>
      <c r="B25" s="267" t="s">
        <v>255</v>
      </c>
    </row>
    <row r="26" spans="1:11" ht="25.5" x14ac:dyDescent="0.2">
      <c r="A26" t="s">
        <v>241</v>
      </c>
      <c r="B26" s="267" t="s">
        <v>256</v>
      </c>
    </row>
    <row r="27" spans="1:11" ht="38.25" x14ac:dyDescent="0.2">
      <c r="A27" t="s">
        <v>242</v>
      </c>
      <c r="B27" s="267" t="s">
        <v>257</v>
      </c>
    </row>
    <row r="28" spans="1:11" x14ac:dyDescent="0.2">
      <c r="A28" t="s">
        <v>243</v>
      </c>
      <c r="B28" s="267" t="s">
        <v>258</v>
      </c>
    </row>
    <row r="29" spans="1:11" x14ac:dyDescent="0.2">
      <c r="A29" t="s">
        <v>244</v>
      </c>
      <c r="B29" s="267" t="s">
        <v>259</v>
      </c>
    </row>
    <row r="30" spans="1:11" x14ac:dyDescent="0.2">
      <c r="A30" t="s">
        <v>245</v>
      </c>
      <c r="B30" s="267" t="s">
        <v>260</v>
      </c>
    </row>
    <row r="31" spans="1:11" x14ac:dyDescent="0.2">
      <c r="A31" t="s">
        <v>246</v>
      </c>
      <c r="B31" s="267" t="s">
        <v>261</v>
      </c>
    </row>
    <row r="32" spans="1:11" x14ac:dyDescent="0.2">
      <c r="A32" t="s">
        <v>247</v>
      </c>
      <c r="B32" s="267" t="s">
        <v>262</v>
      </c>
    </row>
    <row r="33" spans="1:4" ht="25.5" x14ac:dyDescent="0.2">
      <c r="A33" t="s">
        <v>248</v>
      </c>
      <c r="B33" s="267" t="s">
        <v>263</v>
      </c>
      <c r="D33" t="s">
        <v>281</v>
      </c>
    </row>
  </sheetData>
  <phoneticPr fontId="11" type="noConversion"/>
  <hyperlinks>
    <hyperlink ref="A1" r:id="rId1" xr:uid="{BE639E54-4507-48FB-A9CE-75E10A108EBB}"/>
    <hyperlink ref="B2" r:id="rId2" xr:uid="{BCFA200D-7142-4E16-B687-432D6648F7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A119"/>
  <sheetViews>
    <sheetView showGridLines="0" tabSelected="1" zoomScale="80" zoomScaleNormal="80" workbookViewId="0">
      <selection activeCell="N58" sqref="N58"/>
    </sheetView>
  </sheetViews>
  <sheetFormatPr defaultRowHeight="12.75" x14ac:dyDescent="0.2"/>
  <cols>
    <col min="1" max="1" width="12.28515625" style="2" customWidth="1"/>
    <col min="2" max="2" width="12.7109375" customWidth="1"/>
    <col min="3" max="3" width="65" customWidth="1"/>
    <col min="4" max="4" width="10.7109375" customWidth="1"/>
    <col min="5" max="5" width="14.5703125" customWidth="1"/>
    <col min="6" max="6" width="14.85546875" style="39" bestFit="1" customWidth="1"/>
    <col min="7" max="7" width="57.7109375" customWidth="1"/>
    <col min="8" max="8" width="4.5703125" customWidth="1"/>
    <col min="9" max="9" width="3" customWidth="1"/>
    <col min="10" max="10" width="4.5703125" customWidth="1"/>
    <col min="11" max="11" width="12.140625" customWidth="1"/>
    <col min="12" max="12" width="27.7109375" customWidth="1"/>
    <col min="13" max="13" width="9.5703125" customWidth="1"/>
    <col min="14" max="14" width="14.7109375" customWidth="1"/>
    <col min="15" max="15" width="13.42578125" customWidth="1"/>
    <col min="16" max="16" width="27.140625" customWidth="1"/>
    <col min="17" max="17" width="11.5703125"/>
    <col min="18" max="18" width="5.7109375" customWidth="1"/>
    <col min="19" max="19" width="6.85546875" bestFit="1" customWidth="1"/>
    <col min="20" max="20" width="32.140625" bestFit="1" customWidth="1"/>
    <col min="21" max="21" width="8.42578125" bestFit="1" customWidth="1"/>
    <col min="22" max="22" width="12.42578125" bestFit="1" customWidth="1"/>
    <col min="23" max="23" width="11.140625" bestFit="1" customWidth="1"/>
    <col min="24" max="24" width="5.7109375" customWidth="1"/>
    <col min="25" max="25" width="6.7109375" bestFit="1" customWidth="1"/>
    <col min="26" max="26" width="9" customWidth="1"/>
    <col min="27" max="27" width="8.42578125" bestFit="1" customWidth="1"/>
    <col min="28" max="28" width="12.42578125" bestFit="1" customWidth="1"/>
    <col min="29" max="29" width="11.140625" bestFit="1" customWidth="1"/>
    <col min="30" max="30" width="5.7109375" customWidth="1"/>
    <col min="31" max="31" width="6.7109375" bestFit="1" customWidth="1"/>
    <col min="32" max="32" width="33.140625" customWidth="1"/>
    <col min="33" max="33" width="8.42578125" bestFit="1" customWidth="1"/>
    <col min="34" max="34" width="12.42578125" bestFit="1" customWidth="1"/>
    <col min="35" max="35" width="11.140625" bestFit="1" customWidth="1"/>
    <col min="36" max="36" width="5.7109375" customWidth="1"/>
    <col min="37" max="37" width="7" bestFit="1" customWidth="1"/>
    <col min="38" max="38" width="40.42578125" bestFit="1" customWidth="1"/>
    <col min="39" max="39" width="8.42578125" bestFit="1" customWidth="1"/>
    <col min="40" max="40" width="12.42578125" bestFit="1" customWidth="1"/>
    <col min="41" max="41" width="11.140625" bestFit="1" customWidth="1"/>
    <col min="42" max="42" width="5.7109375" customWidth="1"/>
    <col min="43" max="43" width="10.7109375" bestFit="1" customWidth="1"/>
    <col min="44" max="44" width="22.42578125" customWidth="1"/>
    <col min="45" max="45" width="29.28515625" customWidth="1"/>
    <col min="46" max="46" width="11.5703125" customWidth="1"/>
    <col min="47" max="47" width="12.42578125" bestFit="1" customWidth="1"/>
    <col min="48" max="48" width="28.5703125" customWidth="1"/>
    <col min="49" max="49" width="20.42578125" bestFit="1" customWidth="1"/>
    <col min="50" max="50" width="24.85546875" customWidth="1"/>
    <col min="51" max="51" width="11.140625" bestFit="1" customWidth="1"/>
    <col min="52" max="1018" width="11.5703125"/>
  </cols>
  <sheetData>
    <row r="1" spans="1:53" x14ac:dyDescent="0.2">
      <c r="A1" s="42"/>
      <c r="C1" s="42"/>
      <c r="D1" s="42"/>
      <c r="E1" s="42"/>
      <c r="F1" s="43"/>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row>
    <row r="2" spans="1:53" x14ac:dyDescent="0.2">
      <c r="A2" s="10"/>
      <c r="C2" s="42"/>
      <c r="D2" s="42"/>
      <c r="E2" s="42"/>
      <c r="F2" s="43"/>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row>
    <row r="3" spans="1:53" x14ac:dyDescent="0.2">
      <c r="B3" s="42" t="s">
        <v>150</v>
      </c>
      <c r="C3" s="42"/>
      <c r="D3" s="42"/>
      <c r="E3" s="42"/>
      <c r="F3" s="50"/>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row>
    <row r="4" spans="1:53" x14ac:dyDescent="0.2">
      <c r="B4" s="148" t="s">
        <v>54</v>
      </c>
      <c r="C4" s="89" t="s">
        <v>41</v>
      </c>
      <c r="D4" s="42"/>
      <c r="E4" s="42"/>
      <c r="F4" s="50"/>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t="e">
        <f>AND(#REF!="Vul in zuiverheidsscore:",OR(#REF!="",#REF!="[Vul in wanneer vereist]"))</f>
        <v>#REF!</v>
      </c>
      <c r="AU4" s="42"/>
      <c r="AV4" s="42"/>
      <c r="AW4" s="42"/>
      <c r="AX4" s="42"/>
    </row>
    <row r="5" spans="1:53" x14ac:dyDescent="0.2">
      <c r="B5" s="148" t="s">
        <v>56</v>
      </c>
      <c r="C5" s="90" t="s">
        <v>58</v>
      </c>
      <c r="E5" s="280"/>
      <c r="F5" s="43"/>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row>
    <row r="6" spans="1:53" x14ac:dyDescent="0.2">
      <c r="B6" s="148" t="s">
        <v>55</v>
      </c>
      <c r="C6" s="91" t="s">
        <v>57</v>
      </c>
      <c r="F6" s="43"/>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row>
    <row r="7" spans="1:53" x14ac:dyDescent="0.2">
      <c r="C7" s="42"/>
      <c r="F7" s="43"/>
      <c r="G7" s="42"/>
      <c r="H7" s="42"/>
      <c r="I7" s="42"/>
      <c r="J7" s="42"/>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5"/>
      <c r="AZ7" s="5"/>
      <c r="BA7" s="5"/>
    </row>
    <row r="8" spans="1:53" x14ac:dyDescent="0.2">
      <c r="B8" s="42"/>
      <c r="F8" s="43"/>
      <c r="G8" s="42"/>
      <c r="H8" s="42"/>
      <c r="I8" s="42"/>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5"/>
      <c r="AZ8" s="5"/>
      <c r="BA8" s="5"/>
    </row>
    <row r="9" spans="1:53" x14ac:dyDescent="0.2">
      <c r="B9" s="42"/>
      <c r="C9" s="42"/>
      <c r="D9" s="42"/>
      <c r="E9" s="42"/>
      <c r="F9" s="43"/>
      <c r="G9" s="42"/>
      <c r="H9" s="56"/>
      <c r="I9" s="42"/>
      <c r="J9" s="44"/>
      <c r="K9" s="44"/>
      <c r="L9" s="44"/>
      <c r="M9" s="44"/>
      <c r="N9" s="44"/>
      <c r="O9" s="29"/>
      <c r="P9" s="29"/>
      <c r="Q9" s="29"/>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29"/>
      <c r="AU9" s="29"/>
      <c r="AV9" s="29"/>
      <c r="AW9" s="29"/>
      <c r="AX9" s="29"/>
      <c r="AY9" s="5"/>
      <c r="AZ9" s="5"/>
      <c r="BA9" s="5"/>
    </row>
    <row r="10" spans="1:53" x14ac:dyDescent="0.2">
      <c r="B10" s="42"/>
      <c r="C10" s="42"/>
      <c r="D10" s="42"/>
      <c r="E10" s="42"/>
      <c r="F10" s="43"/>
      <c r="G10" s="56"/>
      <c r="H10" s="56"/>
      <c r="I10" s="42"/>
      <c r="J10" s="44"/>
      <c r="K10" s="44"/>
      <c r="L10" s="44"/>
      <c r="M10" s="44"/>
      <c r="N10" s="44"/>
      <c r="O10" s="29"/>
      <c r="P10" s="29"/>
      <c r="Q10" s="29"/>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29"/>
      <c r="AR10" s="29"/>
      <c r="AS10" s="29"/>
      <c r="AT10" s="29"/>
      <c r="AU10" s="29"/>
      <c r="AV10" s="29"/>
      <c r="AW10" s="29"/>
      <c r="AX10" s="29"/>
      <c r="AY10" s="5"/>
      <c r="AZ10" s="5"/>
      <c r="BA10" s="5"/>
    </row>
    <row r="11" spans="1:53" x14ac:dyDescent="0.2">
      <c r="B11" s="13" t="s">
        <v>53</v>
      </c>
      <c r="C11" s="14" t="s">
        <v>503</v>
      </c>
      <c r="D11" s="14"/>
      <c r="E11" s="14"/>
      <c r="F11" s="14"/>
      <c r="G11" s="250"/>
      <c r="H11" s="37"/>
      <c r="I11" s="10"/>
      <c r="R11" s="19"/>
      <c r="X11" s="19"/>
      <c r="AD11" s="19"/>
      <c r="AJ11" s="19"/>
      <c r="AP11" s="19"/>
      <c r="AZ11" s="5"/>
      <c r="BA11" s="5"/>
    </row>
    <row r="12" spans="1:53" x14ac:dyDescent="0.2">
      <c r="B12" s="16"/>
      <c r="C12" s="288" t="s">
        <v>502</v>
      </c>
      <c r="D12" s="288"/>
      <c r="E12" s="288"/>
      <c r="F12" s="288"/>
      <c r="G12" s="289"/>
      <c r="H12" s="37"/>
      <c r="I12" s="10"/>
      <c r="R12" s="19"/>
      <c r="X12" s="19"/>
      <c r="AD12" s="19"/>
      <c r="AJ12" s="19"/>
      <c r="AP12" s="19"/>
      <c r="AZ12" s="5"/>
      <c r="BA12" s="5"/>
    </row>
    <row r="13" spans="1:53" s="205" customFormat="1" x14ac:dyDescent="0.2">
      <c r="A13" s="127"/>
      <c r="B13" s="239" t="s">
        <v>2</v>
      </c>
      <c r="C13" s="203" t="s">
        <v>96</v>
      </c>
      <c r="D13" s="203" t="s">
        <v>195</v>
      </c>
      <c r="E13" s="203" t="s">
        <v>17</v>
      </c>
      <c r="F13" s="203" t="s">
        <v>51</v>
      </c>
      <c r="G13" s="204" t="s">
        <v>52</v>
      </c>
      <c r="H13" s="87"/>
      <c r="I13" s="206"/>
      <c r="R13" s="206"/>
      <c r="X13" s="206"/>
      <c r="AD13" s="206"/>
      <c r="AJ13" s="206"/>
      <c r="AP13" s="206"/>
      <c r="AZ13" s="207"/>
      <c r="BA13" s="207"/>
    </row>
    <row r="14" spans="1:53" s="205" customFormat="1" ht="12.75" customHeight="1" x14ac:dyDescent="0.2">
      <c r="A14" s="127"/>
      <c r="B14" s="255" t="s">
        <v>76</v>
      </c>
      <c r="C14" s="261" t="s">
        <v>474</v>
      </c>
      <c r="D14" s="264" t="s">
        <v>497</v>
      </c>
      <c r="E14" s="264" t="s">
        <v>10</v>
      </c>
      <c r="F14" s="285">
        <v>75</v>
      </c>
      <c r="G14" s="238" t="s">
        <v>509</v>
      </c>
      <c r="H14" s="98"/>
      <c r="I14" s="98"/>
      <c r="J14" s="127"/>
      <c r="R14" s="256"/>
      <c r="X14" s="256"/>
      <c r="AD14" s="256"/>
      <c r="AJ14" s="256"/>
      <c r="AP14" s="256"/>
      <c r="AZ14" s="207"/>
      <c r="BA14" s="207"/>
    </row>
    <row r="15" spans="1:53" s="205" customFormat="1" x14ac:dyDescent="0.2">
      <c r="A15" s="127"/>
      <c r="B15" s="255" t="s">
        <v>77</v>
      </c>
      <c r="C15" s="249" t="s">
        <v>476</v>
      </c>
      <c r="D15" s="264" t="s">
        <v>479</v>
      </c>
      <c r="E15" s="264" t="s">
        <v>10</v>
      </c>
      <c r="F15" s="285">
        <v>25</v>
      </c>
      <c r="G15" s="238" t="s">
        <v>508</v>
      </c>
      <c r="H15" s="98"/>
      <c r="I15" s="282"/>
      <c r="J15" s="127"/>
      <c r="R15" s="256"/>
      <c r="X15" s="256"/>
      <c r="AD15" s="256"/>
      <c r="AJ15" s="256"/>
      <c r="AP15" s="256"/>
      <c r="AZ15" s="207"/>
      <c r="BA15" s="207"/>
    </row>
    <row r="16" spans="1:53" s="205" customFormat="1" x14ac:dyDescent="0.2">
      <c r="A16" s="127"/>
      <c r="B16" s="255"/>
      <c r="C16" s="274"/>
      <c r="D16" s="264"/>
      <c r="E16" s="264"/>
      <c r="F16" s="262"/>
      <c r="G16" s="238"/>
      <c r="H16" s="98"/>
      <c r="I16" s="257"/>
      <c r="J16" s="127"/>
      <c r="R16" s="256"/>
      <c r="X16" s="256"/>
      <c r="AD16" s="256"/>
      <c r="AJ16" s="256"/>
      <c r="AP16" s="256"/>
      <c r="AZ16" s="207"/>
      <c r="BA16" s="207"/>
    </row>
    <row r="17" spans="2:53" x14ac:dyDescent="0.2">
      <c r="B17" s="46"/>
      <c r="D17" s="2"/>
      <c r="E17" s="2"/>
      <c r="F17" s="2"/>
      <c r="G17" s="251"/>
      <c r="H17" s="2"/>
      <c r="I17" s="56"/>
      <c r="J17" s="2"/>
      <c r="R17" s="44"/>
      <c r="X17" s="44"/>
      <c r="AD17" s="44"/>
      <c r="AJ17" s="44"/>
      <c r="AP17" s="44"/>
      <c r="AZ17" s="5"/>
      <c r="BA17" s="5"/>
    </row>
    <row r="18" spans="2:53" x14ac:dyDescent="0.2">
      <c r="B18" s="51"/>
      <c r="C18" s="45"/>
      <c r="D18" s="252"/>
      <c r="E18" s="252" t="s">
        <v>194</v>
      </c>
      <c r="F18" s="253">
        <f>SUM(F14:F16)</f>
        <v>100</v>
      </c>
      <c r="G18" s="254"/>
      <c r="H18" s="56"/>
      <c r="I18" s="56"/>
      <c r="J18" s="2"/>
      <c r="R18" s="44"/>
      <c r="X18" s="44"/>
      <c r="AD18" s="44"/>
      <c r="AJ18" s="44"/>
      <c r="AP18" s="44"/>
      <c r="AZ18" s="5"/>
      <c r="BA18" s="5"/>
    </row>
    <row r="19" spans="2:53" x14ac:dyDescent="0.2">
      <c r="B19" s="56"/>
      <c r="C19" s="29"/>
      <c r="D19" s="29"/>
      <c r="E19" s="29"/>
      <c r="F19" s="50"/>
      <c r="G19" s="29"/>
      <c r="H19" s="56"/>
      <c r="I19" s="56"/>
      <c r="J19" s="29"/>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Z19" s="5"/>
      <c r="BA19" s="5"/>
    </row>
    <row r="20" spans="2:53" x14ac:dyDescent="0.2">
      <c r="B20" s="29"/>
      <c r="C20" s="33"/>
      <c r="D20" s="33"/>
      <c r="E20" s="33"/>
      <c r="F20" s="40"/>
      <c r="G20" s="33"/>
      <c r="H20" s="29"/>
      <c r="I20" s="29"/>
      <c r="J20" s="29"/>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Z20" s="5"/>
      <c r="BA20" s="5"/>
    </row>
    <row r="21" spans="2:53" x14ac:dyDescent="0.2">
      <c r="B21" s="29"/>
      <c r="C21" s="34"/>
      <c r="D21" s="35"/>
      <c r="E21" s="36"/>
      <c r="F21" s="41"/>
      <c r="G21" s="36"/>
      <c r="H21" s="29"/>
      <c r="I21" s="29"/>
      <c r="J21" s="29"/>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Z21" s="5"/>
      <c r="BA21" s="5"/>
    </row>
    <row r="22" spans="2:53" x14ac:dyDescent="0.2">
      <c r="B22" s="20" t="s">
        <v>59</v>
      </c>
      <c r="C22" s="21" t="s">
        <v>88</v>
      </c>
      <c r="D22" s="21"/>
      <c r="E22" s="21"/>
      <c r="F22" s="22"/>
      <c r="G22" s="36"/>
      <c r="I22" s="2"/>
      <c r="J22" s="2"/>
      <c r="K22" s="20" t="s">
        <v>60</v>
      </c>
      <c r="L22" s="21" t="s">
        <v>68</v>
      </c>
      <c r="M22" s="21"/>
      <c r="N22" s="21"/>
      <c r="O22" s="21"/>
      <c r="P22" s="22"/>
      <c r="Q22" s="2"/>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Z22" s="5"/>
      <c r="BA22" s="5"/>
    </row>
    <row r="23" spans="2:53" ht="27" customHeight="1" x14ac:dyDescent="0.2">
      <c r="B23" s="20"/>
      <c r="C23" s="286" t="s">
        <v>504</v>
      </c>
      <c r="D23" s="286"/>
      <c r="E23" s="286"/>
      <c r="F23" s="287"/>
      <c r="G23" s="36"/>
      <c r="I23" s="2"/>
      <c r="J23" s="2"/>
      <c r="K23" s="244"/>
      <c r="L23" s="23"/>
      <c r="M23" s="23"/>
      <c r="N23" s="23"/>
      <c r="O23" s="23"/>
      <c r="P23" s="22"/>
      <c r="Q23" s="2"/>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Z23" s="5"/>
      <c r="BA23" s="5"/>
    </row>
    <row r="24" spans="2:53" ht="38.25" x14ac:dyDescent="0.2">
      <c r="B24" s="240" t="s">
        <v>2</v>
      </c>
      <c r="C24" s="142" t="s">
        <v>96</v>
      </c>
      <c r="D24" s="142" t="s">
        <v>17</v>
      </c>
      <c r="E24" s="142" t="s">
        <v>51</v>
      </c>
      <c r="F24" s="143" t="s">
        <v>52</v>
      </c>
      <c r="G24" s="36"/>
      <c r="I24" s="2"/>
      <c r="J24" s="2"/>
      <c r="K24" s="245" t="s">
        <v>95</v>
      </c>
      <c r="L24" s="203" t="s">
        <v>184</v>
      </c>
      <c r="M24" s="203" t="s">
        <v>17</v>
      </c>
      <c r="N24" s="203" t="s">
        <v>51</v>
      </c>
      <c r="O24" s="203" t="s">
        <v>99</v>
      </c>
      <c r="P24" s="204" t="s">
        <v>52</v>
      </c>
      <c r="Q24" s="127"/>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Z24" s="5"/>
      <c r="BA24" s="5"/>
    </row>
    <row r="25" spans="2:53" x14ac:dyDescent="0.2">
      <c r="B25" s="236" t="s">
        <v>35</v>
      </c>
      <c r="C25" s="145" t="s">
        <v>79</v>
      </c>
      <c r="D25" s="146" t="s">
        <v>4</v>
      </c>
      <c r="E25" s="293">
        <v>0</v>
      </c>
      <c r="F25" s="241"/>
      <c r="G25" s="52"/>
      <c r="I25" s="2"/>
      <c r="J25" s="2"/>
      <c r="K25" s="242"/>
      <c r="L25" s="159" t="s">
        <v>135</v>
      </c>
      <c r="M25" s="160" t="str">
        <f>IF(L25&lt;&gt;"[Vul in…]",VLOOKUP(L25,Afzet!C:E,3,FALSE),"")</f>
        <v/>
      </c>
      <c r="N25" s="292">
        <v>0</v>
      </c>
      <c r="O25" s="160" t="str">
        <f>IF(L25&lt;&gt;"[Vul in…]",VLOOKUP(L25,Afzet!C:E,2,FALSE),"")</f>
        <v/>
      </c>
      <c r="P25" s="161"/>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Z25" s="5"/>
      <c r="BA25" s="5"/>
    </row>
    <row r="26" spans="2:53" x14ac:dyDescent="0.2">
      <c r="B26" s="237" t="s">
        <v>98</v>
      </c>
      <c r="C26" s="144" t="s">
        <v>125</v>
      </c>
      <c r="D26" s="147" t="s">
        <v>4</v>
      </c>
      <c r="E26" s="294">
        <v>0</v>
      </c>
      <c r="F26" s="113"/>
      <c r="G26" s="53"/>
      <c r="I26" s="2"/>
      <c r="J26" s="2"/>
      <c r="K26" s="242"/>
      <c r="L26" s="159" t="s">
        <v>135</v>
      </c>
      <c r="M26" s="160" t="str">
        <f>IF(L26&lt;&gt;"[Vul in…]",VLOOKUP(L26,Afzet!C:E,3,FALSE),"")</f>
        <v/>
      </c>
      <c r="N26" s="292">
        <v>0</v>
      </c>
      <c r="O26" s="160" t="str">
        <f>IF(L26&lt;&gt;"[Vul in…]",VLOOKUP(L26,Afzet!C:E,2,FALSE),"")</f>
        <v/>
      </c>
      <c r="P26" s="161"/>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Z26" s="5"/>
      <c r="BA26" s="5"/>
    </row>
    <row r="27" spans="2:53" x14ac:dyDescent="0.2">
      <c r="B27" s="237" t="s">
        <v>36</v>
      </c>
      <c r="C27" s="144" t="s">
        <v>80</v>
      </c>
      <c r="D27" s="47" t="s">
        <v>4</v>
      </c>
      <c r="E27" s="295">
        <v>0</v>
      </c>
      <c r="F27" s="113"/>
      <c r="G27" s="44"/>
      <c r="I27" s="2"/>
      <c r="J27" s="2"/>
      <c r="K27" s="242"/>
      <c r="L27" s="159" t="s">
        <v>135</v>
      </c>
      <c r="M27" s="160" t="str">
        <f>IF(L27&lt;&gt;"[Vul in…]",VLOOKUP(L27,Afzet!C:E,3,FALSE),"")</f>
        <v/>
      </c>
      <c r="N27" s="292">
        <v>0</v>
      </c>
      <c r="O27" s="160" t="str">
        <f>IF(L27&lt;&gt;"[Vul in…]",VLOOKUP(L27,Afzet!C:E,2,FALSE),"")</f>
        <v/>
      </c>
      <c r="P27" s="161"/>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Z27" s="5"/>
      <c r="BA27" s="5"/>
    </row>
    <row r="28" spans="2:53" x14ac:dyDescent="0.2">
      <c r="B28" s="237" t="s">
        <v>37</v>
      </c>
      <c r="C28" s="144" t="s">
        <v>81</v>
      </c>
      <c r="D28" s="47" t="s">
        <v>4</v>
      </c>
      <c r="E28" s="295">
        <v>0</v>
      </c>
      <c r="F28" s="113"/>
      <c r="G28" s="44"/>
      <c r="I28" s="2"/>
      <c r="J28" s="2"/>
      <c r="K28" s="242"/>
      <c r="L28" s="159" t="s">
        <v>135</v>
      </c>
      <c r="M28" s="160" t="str">
        <f>IF(L28&lt;&gt;"[Vul in…]",VLOOKUP(L28,Afzet!C:E,3,FALSE),"")</f>
        <v/>
      </c>
      <c r="N28" s="292">
        <v>0</v>
      </c>
      <c r="O28" s="160" t="str">
        <f>IF(L28&lt;&gt;"[Vul in…]",VLOOKUP(L28,Afzet!C:E,2,FALSE),"")</f>
        <v/>
      </c>
      <c r="P28" s="161"/>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Z28" s="5"/>
      <c r="BA28" s="5"/>
    </row>
    <row r="29" spans="2:53" x14ac:dyDescent="0.2">
      <c r="B29" s="237" t="s">
        <v>38</v>
      </c>
      <c r="C29" s="144" t="s">
        <v>78</v>
      </c>
      <c r="D29" s="47" t="s">
        <v>4</v>
      </c>
      <c r="E29" s="295">
        <v>0</v>
      </c>
      <c r="F29" s="113"/>
      <c r="G29" s="53"/>
      <c r="I29" s="2"/>
      <c r="J29" s="2"/>
      <c r="K29" s="242"/>
      <c r="L29" s="159" t="s">
        <v>135</v>
      </c>
      <c r="M29" s="160" t="str">
        <f>IF(L29&lt;&gt;"[Vul in…]",VLOOKUP(L29,Afzet!C:E,3,FALSE),"")</f>
        <v/>
      </c>
      <c r="N29" s="292">
        <v>0</v>
      </c>
      <c r="O29" s="160" t="str">
        <f>IF(L29&lt;&gt;"[Vul in…]",VLOOKUP(L29,Afzet!C:E,2,FALSE),"")</f>
        <v/>
      </c>
      <c r="P29" s="161"/>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Z29" s="5"/>
      <c r="BA29" s="5"/>
    </row>
    <row r="30" spans="2:53" x14ac:dyDescent="0.2">
      <c r="B30" s="237" t="s">
        <v>39</v>
      </c>
      <c r="C30" s="148" t="s">
        <v>505</v>
      </c>
      <c r="D30" s="47" t="s">
        <v>4</v>
      </c>
      <c r="E30" s="295">
        <v>0</v>
      </c>
      <c r="F30" s="113"/>
      <c r="G30" s="42"/>
      <c r="I30" s="2"/>
      <c r="J30" s="2"/>
      <c r="K30" s="242"/>
      <c r="L30" s="159" t="s">
        <v>135</v>
      </c>
      <c r="M30" s="160" t="str">
        <f>IF(L30&lt;&gt;"[Vul in…]",VLOOKUP(L30,Afzet!C:E,3,FALSE),"")</f>
        <v/>
      </c>
      <c r="N30" s="292">
        <v>0</v>
      </c>
      <c r="O30" s="160" t="str">
        <f>IF(L30&lt;&gt;"[Vul in…]",VLOOKUP(L30,Afzet!C:E,2,FALSE),"")</f>
        <v/>
      </c>
      <c r="P30" s="161"/>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Z30" s="5"/>
      <c r="BA30" s="5"/>
    </row>
    <row r="31" spans="2:53" x14ac:dyDescent="0.2">
      <c r="B31" s="237" t="s">
        <v>40</v>
      </c>
      <c r="C31" s="144" t="s">
        <v>138</v>
      </c>
      <c r="D31" s="47" t="s">
        <v>5</v>
      </c>
      <c r="E31" s="295">
        <v>0</v>
      </c>
      <c r="F31" s="113"/>
      <c r="G31" s="42"/>
      <c r="I31" s="2"/>
      <c r="J31" s="2"/>
      <c r="K31" s="242"/>
      <c r="L31" s="159" t="s">
        <v>135</v>
      </c>
      <c r="M31" s="160" t="str">
        <f>IF(L31&lt;&gt;"[Vul in…]",VLOOKUP(L31,Afzet!C:E,3,FALSE),"")</f>
        <v/>
      </c>
      <c r="N31" s="292">
        <v>0</v>
      </c>
      <c r="O31" s="160" t="str">
        <f>IF(L31&lt;&gt;"[Vul in…]",VLOOKUP(L31,Afzet!C:E,2,FALSE),"")</f>
        <v/>
      </c>
      <c r="P31" s="161"/>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Z31" s="5"/>
      <c r="BA31" s="5"/>
    </row>
    <row r="32" spans="2:53" x14ac:dyDescent="0.2">
      <c r="B32" s="237" t="s">
        <v>126</v>
      </c>
      <c r="C32" s="144" t="s">
        <v>137</v>
      </c>
      <c r="D32" s="47" t="s">
        <v>5</v>
      </c>
      <c r="E32" s="295">
        <v>0</v>
      </c>
      <c r="F32" s="113"/>
      <c r="G32" s="42"/>
      <c r="I32" s="2"/>
      <c r="J32" s="2"/>
      <c r="K32" s="242"/>
      <c r="L32" s="159" t="s">
        <v>135</v>
      </c>
      <c r="M32" s="160" t="str">
        <f>IF(L32&lt;&gt;"[Vul in…]",VLOOKUP(L32,Afzet!C:E,3,FALSE),"")</f>
        <v/>
      </c>
      <c r="N32" s="292">
        <v>0</v>
      </c>
      <c r="O32" s="160" t="str">
        <f>IF(L32&lt;&gt;"[Vul in…]",VLOOKUP(L32,Afzet!C:E,2,FALSE),"")</f>
        <v/>
      </c>
      <c r="P32" s="161"/>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Z32" s="5"/>
      <c r="BA32" s="5"/>
    </row>
    <row r="33" spans="2:53" x14ac:dyDescent="0.2">
      <c r="B33" s="237" t="s">
        <v>499</v>
      </c>
      <c r="C33" s="144" t="s">
        <v>89</v>
      </c>
      <c r="D33" s="47" t="s">
        <v>15</v>
      </c>
      <c r="E33" s="295">
        <v>0</v>
      </c>
      <c r="F33" s="113"/>
      <c r="G33" s="42"/>
      <c r="I33" s="2"/>
      <c r="J33" s="2"/>
      <c r="K33" s="242"/>
      <c r="L33" s="159" t="s">
        <v>135</v>
      </c>
      <c r="M33" s="160" t="str">
        <f>IF(L33&lt;&gt;"[Vul in…]",VLOOKUP(L33,Afzet!C:E,3,FALSE),"")</f>
        <v/>
      </c>
      <c r="N33" s="292">
        <v>0</v>
      </c>
      <c r="O33" s="160" t="str">
        <f>IF(L33&lt;&gt;"[Vul in…]",VLOOKUP(L33,Afzet!C:E,2,FALSE),"")</f>
        <v/>
      </c>
      <c r="P33" s="161"/>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Z33" s="5"/>
      <c r="BA33" s="5"/>
    </row>
    <row r="34" spans="2:53" x14ac:dyDescent="0.2">
      <c r="B34" s="237" t="s">
        <v>500</v>
      </c>
      <c r="C34" s="284" t="s">
        <v>506</v>
      </c>
      <c r="D34" s="47" t="s">
        <v>15</v>
      </c>
      <c r="E34" s="295">
        <v>0</v>
      </c>
      <c r="F34" s="113"/>
      <c r="G34" s="42"/>
      <c r="I34" s="2"/>
      <c r="J34" s="2"/>
      <c r="K34" s="242"/>
      <c r="L34" s="159" t="s">
        <v>135</v>
      </c>
      <c r="M34" s="160" t="str">
        <f>IF(L34&lt;&gt;"[Vul in…]",VLOOKUP(L34,Afzet!C:E,3,FALSE),"")</f>
        <v/>
      </c>
      <c r="N34" s="292">
        <v>0</v>
      </c>
      <c r="O34" s="160" t="str">
        <f>IF(L34&lt;&gt;"[Vul in…]",VLOOKUP(L34,Afzet!C:E,2,FALSE),"")</f>
        <v/>
      </c>
      <c r="P34" s="161"/>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Z34" s="5"/>
      <c r="BA34" s="5"/>
    </row>
    <row r="35" spans="2:53" x14ac:dyDescent="0.2">
      <c r="B35" s="237" t="s">
        <v>501</v>
      </c>
      <c r="C35" s="284" t="s">
        <v>498</v>
      </c>
      <c r="D35" s="47" t="s">
        <v>15</v>
      </c>
      <c r="E35" s="295">
        <v>0</v>
      </c>
      <c r="F35" s="113"/>
      <c r="G35" s="42"/>
      <c r="I35" s="2"/>
      <c r="J35" s="2"/>
      <c r="K35" s="242"/>
      <c r="L35" s="159" t="s">
        <v>135</v>
      </c>
      <c r="M35" s="160" t="str">
        <f>IF(L35&lt;&gt;"[Vul in…]",VLOOKUP(L35,Afzet!C:E,3,FALSE),"")</f>
        <v/>
      </c>
      <c r="N35" s="292">
        <v>0</v>
      </c>
      <c r="O35" s="160" t="str">
        <f>IF(L35&lt;&gt;"[Vul in…]",VLOOKUP(L35,Afzet!C:E,2,FALSE),"")</f>
        <v/>
      </c>
      <c r="P35" s="161"/>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Z35" s="5"/>
      <c r="BA35" s="5"/>
    </row>
    <row r="36" spans="2:53" x14ac:dyDescent="0.2">
      <c r="B36" s="243"/>
      <c r="C36" s="45"/>
      <c r="D36" s="49"/>
      <c r="E36" s="45"/>
      <c r="F36" s="49"/>
      <c r="G36" s="42"/>
      <c r="I36" s="2"/>
      <c r="J36" s="2"/>
      <c r="K36" s="242"/>
      <c r="L36" s="159" t="s">
        <v>135</v>
      </c>
      <c r="M36" s="160" t="str">
        <f>IF(L36&lt;&gt;"[Vul in…]",VLOOKUP(L36,Afzet!C:E,3,FALSE),"")</f>
        <v/>
      </c>
      <c r="N36" s="292">
        <v>0</v>
      </c>
      <c r="O36" s="160" t="str">
        <f>IF(L36&lt;&gt;"[Vul in…]",VLOOKUP(L36,Afzet!C:E,2,FALSE),"")</f>
        <v/>
      </c>
      <c r="P36" s="161"/>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Z36" s="5"/>
      <c r="BA36" s="5"/>
    </row>
    <row r="37" spans="2:53" x14ac:dyDescent="0.2">
      <c r="G37" s="42"/>
      <c r="I37" s="2"/>
      <c r="J37" s="2"/>
      <c r="K37" s="242"/>
      <c r="L37" s="159" t="s">
        <v>135</v>
      </c>
      <c r="M37" s="160" t="str">
        <f>IF(L37&lt;&gt;"[Vul in…]",VLOOKUP(L37,Afzet!C:E,3,FALSE),"")</f>
        <v/>
      </c>
      <c r="N37" s="292">
        <v>0</v>
      </c>
      <c r="O37" s="160" t="str">
        <f>IF(L37&lt;&gt;"[Vul in…]",VLOOKUP(L37,Afzet!C:E,2,FALSE),"")</f>
        <v/>
      </c>
      <c r="P37" s="161"/>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Z37" s="5"/>
      <c r="BA37" s="5"/>
    </row>
    <row r="38" spans="2:53" x14ac:dyDescent="0.2">
      <c r="G38" s="42"/>
      <c r="J38" s="2"/>
      <c r="K38" s="242"/>
      <c r="L38" s="159" t="s">
        <v>135</v>
      </c>
      <c r="M38" s="160" t="str">
        <f>IF(L38&lt;&gt;"[Vul in…]",VLOOKUP(L38,Afzet!C:E,3,FALSE),"")</f>
        <v/>
      </c>
      <c r="N38" s="292">
        <v>0</v>
      </c>
      <c r="O38" s="160" t="str">
        <f>IF(L38&lt;&gt;"[Vul in…]",VLOOKUP(L38,Afzet!C:E,2,FALSE),"")</f>
        <v/>
      </c>
      <c r="P38" s="161"/>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Z38" s="5"/>
      <c r="BA38" s="5"/>
    </row>
    <row r="39" spans="2:53" x14ac:dyDescent="0.2">
      <c r="G39" s="42"/>
      <c r="J39" s="2"/>
      <c r="K39" s="242"/>
      <c r="L39" s="159" t="s">
        <v>135</v>
      </c>
      <c r="M39" s="160" t="str">
        <f>IF(L39&lt;&gt;"[Vul in…]",VLOOKUP(L39,Afzet!C:E,3,FALSE),"")</f>
        <v/>
      </c>
      <c r="N39" s="292">
        <v>0</v>
      </c>
      <c r="O39" s="160" t="str">
        <f>IF(L39&lt;&gt;"[Vul in…]",VLOOKUP(L39,Afzet!C:E,2,FALSE),"")</f>
        <v/>
      </c>
      <c r="P39" s="161"/>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Z39" s="5"/>
      <c r="BA39" s="5"/>
    </row>
    <row r="40" spans="2:53" x14ac:dyDescent="0.2">
      <c r="B40" s="20" t="s">
        <v>63</v>
      </c>
      <c r="C40" s="21" t="s">
        <v>62</v>
      </c>
      <c r="D40" s="21"/>
      <c r="E40" s="21"/>
      <c r="F40" s="22"/>
      <c r="G40" s="42"/>
      <c r="J40" s="2"/>
      <c r="K40" s="242"/>
      <c r="L40" s="159" t="s">
        <v>135</v>
      </c>
      <c r="M40" s="160" t="str">
        <f>IF(L40&lt;&gt;"[Vul in…]",VLOOKUP(L40,Afzet!C:E,3,FALSE),"")</f>
        <v/>
      </c>
      <c r="N40" s="292">
        <v>0</v>
      </c>
      <c r="O40" s="160" t="str">
        <f>IF(L40&lt;&gt;"[Vul in…]",VLOOKUP(L40,Afzet!C:E,2,FALSE),"")</f>
        <v/>
      </c>
      <c r="P40" s="161"/>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Z40" s="5"/>
      <c r="BA40" s="5"/>
    </row>
    <row r="41" spans="2:53" x14ac:dyDescent="0.2">
      <c r="B41" s="244"/>
      <c r="C41" s="23"/>
      <c r="D41" s="23"/>
      <c r="E41" s="23"/>
      <c r="F41" s="25"/>
      <c r="G41" s="42"/>
      <c r="J41" s="2"/>
      <c r="K41" s="242"/>
      <c r="L41" s="159" t="s">
        <v>135</v>
      </c>
      <c r="M41" s="160" t="str">
        <f>IF(L41&lt;&gt;"[Vul in…]",VLOOKUP(L41,Afzet!C:E,3,FALSE),"")</f>
        <v/>
      </c>
      <c r="N41" s="292">
        <v>0</v>
      </c>
      <c r="O41" s="160" t="str">
        <f>IF(L41&lt;&gt;"[Vul in…]",VLOOKUP(L41,Afzet!C:E,2,FALSE),"")</f>
        <v/>
      </c>
      <c r="P41" s="161"/>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Z41" s="5"/>
      <c r="BA41" s="5"/>
    </row>
    <row r="42" spans="2:53" x14ac:dyDescent="0.2">
      <c r="B42" s="240" t="s">
        <v>2</v>
      </c>
      <c r="C42" s="142" t="s">
        <v>96</v>
      </c>
      <c r="D42" s="142" t="s">
        <v>17</v>
      </c>
      <c r="E42" s="142" t="s">
        <v>51</v>
      </c>
      <c r="F42" s="143" t="s">
        <v>52</v>
      </c>
      <c r="G42" s="42"/>
      <c r="J42" s="2"/>
      <c r="K42" s="242"/>
      <c r="L42" s="159" t="s">
        <v>135</v>
      </c>
      <c r="M42" s="160" t="str">
        <f>IF(L42&lt;&gt;"[Vul in…]",VLOOKUP(L42,Afzet!C:E,3,FALSE),"")</f>
        <v/>
      </c>
      <c r="N42" s="292">
        <v>0</v>
      </c>
      <c r="O42" s="160" t="str">
        <f>IF(L42&lt;&gt;"[Vul in…]",VLOOKUP(L42,Afzet!C:E,2,FALSE),"")</f>
        <v/>
      </c>
      <c r="P42" s="161"/>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Z42" s="5"/>
      <c r="BA42" s="5"/>
    </row>
    <row r="43" spans="2:53" x14ac:dyDescent="0.2">
      <c r="B43" s="237" t="s">
        <v>32</v>
      </c>
      <c r="C43" s="144" t="s">
        <v>11</v>
      </c>
      <c r="D43" s="146" t="s">
        <v>5</v>
      </c>
      <c r="E43" s="295">
        <v>0</v>
      </c>
      <c r="F43" s="113"/>
      <c r="G43" s="42"/>
      <c r="J43" s="2"/>
      <c r="K43" s="242"/>
      <c r="L43" s="159" t="s">
        <v>135</v>
      </c>
      <c r="M43" s="160" t="str">
        <f>IF(L43&lt;&gt;"[Vul in…]",VLOOKUP(L43,Afzet!C:E,3,FALSE),"")</f>
        <v/>
      </c>
      <c r="N43" s="292">
        <v>0</v>
      </c>
      <c r="O43" s="160" t="str">
        <f>IF(L43&lt;&gt;"[Vul in…]",VLOOKUP(L43,Afzet!C:E,2,FALSE),"")</f>
        <v/>
      </c>
      <c r="P43" s="161"/>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Z43" s="5"/>
      <c r="BA43" s="5"/>
    </row>
    <row r="44" spans="2:53" x14ac:dyDescent="0.2">
      <c r="B44" s="237" t="s">
        <v>33</v>
      </c>
      <c r="C44" s="144" t="s">
        <v>185</v>
      </c>
      <c r="D44" s="47" t="s">
        <v>5</v>
      </c>
      <c r="E44" s="295">
        <v>0</v>
      </c>
      <c r="F44" s="113"/>
      <c r="G44" s="42"/>
      <c r="J44" s="2"/>
      <c r="K44" s="242"/>
      <c r="L44" s="159" t="s">
        <v>135</v>
      </c>
      <c r="M44" s="160" t="str">
        <f>IF(L44&lt;&gt;"[Vul in…]",VLOOKUP(L44,Afzet!C:E,3,FALSE),"")</f>
        <v/>
      </c>
      <c r="N44" s="292">
        <v>0</v>
      </c>
      <c r="O44" s="160" t="str">
        <f>IF(L44&lt;&gt;"[Vul in…]",VLOOKUP(L44,Afzet!C:E,2,FALSE),"")</f>
        <v/>
      </c>
      <c r="P44" s="161"/>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Z44" s="5"/>
      <c r="BA44" s="5"/>
    </row>
    <row r="45" spans="2:53" x14ac:dyDescent="0.2">
      <c r="B45" s="237" t="s">
        <v>34</v>
      </c>
      <c r="C45" s="144" t="s">
        <v>189</v>
      </c>
      <c r="D45" s="47" t="s">
        <v>5</v>
      </c>
      <c r="E45" s="295">
        <v>0</v>
      </c>
      <c r="F45" s="113"/>
      <c r="G45" s="42"/>
      <c r="J45" s="2"/>
      <c r="K45" s="242"/>
      <c r="L45" s="159" t="s">
        <v>135</v>
      </c>
      <c r="M45" s="160" t="str">
        <f>IF(L45&lt;&gt;"[Vul in…]",VLOOKUP(L45,Afzet!C:E,3,FALSE),"")</f>
        <v/>
      </c>
      <c r="N45" s="292">
        <v>0</v>
      </c>
      <c r="O45" s="160" t="str">
        <f>IF(L45&lt;&gt;"[Vul in…]",VLOOKUP(L45,Afzet!C:E,2,FALSE),"")</f>
        <v/>
      </c>
      <c r="P45" s="161"/>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Z45" s="5"/>
      <c r="BA45" s="5"/>
    </row>
    <row r="46" spans="2:53" x14ac:dyDescent="0.2">
      <c r="B46" s="237" t="s">
        <v>187</v>
      </c>
      <c r="C46" s="144" t="s">
        <v>186</v>
      </c>
      <c r="D46" s="47" t="s">
        <v>10</v>
      </c>
      <c r="E46" s="295">
        <v>0</v>
      </c>
      <c r="F46" s="113"/>
      <c r="G46" s="42"/>
      <c r="J46" s="2"/>
      <c r="K46" s="242"/>
      <c r="L46" s="159" t="s">
        <v>135</v>
      </c>
      <c r="M46" s="160" t="str">
        <f>IF(L46&lt;&gt;"[Vul in…]",VLOOKUP(L46,Afzet!C:E,3,FALSE),"")</f>
        <v/>
      </c>
      <c r="N46" s="292">
        <v>0</v>
      </c>
      <c r="O46" s="160" t="str">
        <f>IF(L46&lt;&gt;"[Vul in…]",VLOOKUP(L46,Afzet!C:E,2,FALSE),"")</f>
        <v/>
      </c>
      <c r="P46" s="161"/>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Z46" s="5"/>
      <c r="BA46" s="5"/>
    </row>
    <row r="47" spans="2:53" x14ac:dyDescent="0.2">
      <c r="B47" s="237" t="s">
        <v>188</v>
      </c>
      <c r="C47" s="144" t="s">
        <v>142</v>
      </c>
      <c r="D47" s="47" t="s">
        <v>5</v>
      </c>
      <c r="E47" s="295">
        <v>0</v>
      </c>
      <c r="F47" s="113"/>
      <c r="G47" s="42"/>
      <c r="J47" s="2"/>
      <c r="K47" s="242"/>
      <c r="L47" s="159" t="s">
        <v>135</v>
      </c>
      <c r="M47" s="160" t="str">
        <f>IF(L47&lt;&gt;"[Vul in…]",VLOOKUP(L47,Afzet!C:E,3,FALSE),"")</f>
        <v/>
      </c>
      <c r="N47" s="292">
        <v>0</v>
      </c>
      <c r="O47" s="160" t="str">
        <f>IF(L47&lt;&gt;"[Vul in…]",VLOOKUP(L47,Afzet!C:E,2,FALSE),"")</f>
        <v/>
      </c>
      <c r="P47" s="161"/>
      <c r="Q47" s="44"/>
      <c r="R47" s="42"/>
      <c r="S47" s="42"/>
      <c r="T47" s="42"/>
      <c r="U47" s="42"/>
      <c r="V47" s="42"/>
      <c r="W47" s="42"/>
      <c r="X47" s="42"/>
      <c r="Y47" s="42"/>
      <c r="Z47" s="42"/>
      <c r="AA47" s="42"/>
      <c r="AB47" s="42"/>
      <c r="AC47" s="42"/>
      <c r="AD47" s="42"/>
      <c r="AE47" s="42"/>
      <c r="AF47" s="42"/>
      <c r="AG47" s="42"/>
      <c r="AH47" s="42"/>
      <c r="AI47" s="42"/>
      <c r="AJ47" s="42"/>
      <c r="AK47" s="42"/>
      <c r="AL47" s="42"/>
      <c r="AM47" s="42"/>
      <c r="AN47" s="44"/>
      <c r="AO47" s="42"/>
      <c r="AP47" s="42"/>
    </row>
    <row r="48" spans="2:53" x14ac:dyDescent="0.2">
      <c r="B48" s="243"/>
      <c r="C48" s="45"/>
      <c r="D48" s="49"/>
      <c r="E48" s="45"/>
      <c r="F48" s="49"/>
      <c r="G48" s="48"/>
      <c r="J48" s="2"/>
      <c r="K48" s="242"/>
      <c r="L48" s="159" t="s">
        <v>135</v>
      </c>
      <c r="M48" s="160" t="str">
        <f>IF(L48&lt;&gt;"[Vul in…]",VLOOKUP(L48,Afzet!C:E,3,FALSE),"")</f>
        <v/>
      </c>
      <c r="N48" s="292">
        <v>0</v>
      </c>
      <c r="O48" s="160" t="str">
        <f>IF(L48&lt;&gt;"[Vul in…]",VLOOKUP(L48,Afzet!C:E,2,FALSE),"")</f>
        <v/>
      </c>
      <c r="P48" s="161"/>
      <c r="Q48" s="44"/>
      <c r="R48" s="42"/>
      <c r="S48" s="42"/>
      <c r="T48" s="42"/>
      <c r="U48" s="42"/>
      <c r="V48" s="42"/>
      <c r="W48" s="42"/>
      <c r="X48" s="42"/>
      <c r="Y48" s="42"/>
      <c r="Z48" s="42"/>
      <c r="AA48" s="42"/>
      <c r="AB48" s="42"/>
      <c r="AC48" s="42"/>
      <c r="AD48" s="42"/>
      <c r="AE48" s="42"/>
      <c r="AF48" s="42"/>
      <c r="AG48" s="42"/>
      <c r="AH48" s="42"/>
      <c r="AI48" s="42"/>
      <c r="AJ48" s="42"/>
      <c r="AK48" s="42"/>
      <c r="AL48" s="42"/>
      <c r="AM48" s="42"/>
      <c r="AN48" s="44"/>
      <c r="AO48" s="42"/>
      <c r="AP48" s="42"/>
    </row>
    <row r="49" spans="2:42" x14ac:dyDescent="0.2">
      <c r="D49" s="55"/>
      <c r="E49" s="54"/>
      <c r="F49" s="55"/>
      <c r="G49" s="48"/>
      <c r="K49" s="242"/>
      <c r="L49" s="159" t="s">
        <v>135</v>
      </c>
      <c r="M49" s="160" t="str">
        <f>IF(L49&lt;&gt;"[Vul in…]",VLOOKUP(L49,Afzet!C:E,3,FALSE),"")</f>
        <v/>
      </c>
      <c r="N49" s="292">
        <v>0</v>
      </c>
      <c r="O49" s="160" t="str">
        <f>IF(L49&lt;&gt;"[Vul in…]",VLOOKUP(L49,Afzet!C:E,2,FALSE),"")</f>
        <v/>
      </c>
      <c r="P49" s="161"/>
      <c r="Q49" s="44"/>
      <c r="R49" s="42"/>
      <c r="S49" s="42"/>
      <c r="T49" s="42"/>
      <c r="U49" s="42"/>
      <c r="V49" s="42"/>
      <c r="W49" s="42"/>
      <c r="X49" s="42"/>
      <c r="Y49" s="42"/>
      <c r="Z49" s="42"/>
      <c r="AA49" s="42"/>
      <c r="AB49" s="42"/>
      <c r="AC49" s="42"/>
      <c r="AD49" s="42"/>
      <c r="AE49" s="42"/>
      <c r="AF49" s="42"/>
      <c r="AG49" s="42"/>
      <c r="AH49" s="42"/>
      <c r="AI49" s="42"/>
      <c r="AJ49" s="42"/>
      <c r="AK49" s="42"/>
      <c r="AL49" s="42"/>
      <c r="AM49" s="42"/>
      <c r="AN49" s="44"/>
      <c r="AO49" s="42"/>
      <c r="AP49" s="42"/>
    </row>
    <row r="50" spans="2:42" x14ac:dyDescent="0.2">
      <c r="G50" s="48"/>
      <c r="K50" s="242"/>
      <c r="L50" s="159" t="s">
        <v>135</v>
      </c>
      <c r="M50" s="160" t="str">
        <f>IF(L50&lt;&gt;"[Vul in…]",VLOOKUP(L50,Afzet!C:E,3,FALSE),"")</f>
        <v/>
      </c>
      <c r="N50" s="292">
        <v>0</v>
      </c>
      <c r="O50" s="160" t="str">
        <f>IF(L50&lt;&gt;"[Vul in…]",VLOOKUP(L50,Afzet!C:E,2,FALSE),"")</f>
        <v/>
      </c>
      <c r="P50" s="161"/>
      <c r="Q50" s="44"/>
      <c r="R50" s="42"/>
      <c r="S50" s="42"/>
      <c r="T50" s="42"/>
      <c r="U50" s="42"/>
      <c r="V50" s="42"/>
      <c r="W50" s="42"/>
      <c r="X50" s="42"/>
      <c r="Y50" s="42"/>
      <c r="Z50" s="42"/>
      <c r="AA50" s="42"/>
      <c r="AB50" s="42"/>
      <c r="AC50" s="42"/>
      <c r="AD50" s="42"/>
      <c r="AE50" s="42"/>
      <c r="AF50" s="42"/>
      <c r="AG50" s="42"/>
      <c r="AH50" s="42"/>
      <c r="AI50" s="42"/>
      <c r="AJ50" s="42"/>
      <c r="AK50" s="42"/>
      <c r="AL50" s="42"/>
      <c r="AM50" s="42"/>
      <c r="AN50" s="44"/>
      <c r="AO50" s="42"/>
      <c r="AP50" s="42"/>
    </row>
    <row r="51" spans="2:42" x14ac:dyDescent="0.2">
      <c r="G51" s="48"/>
      <c r="K51" s="242"/>
      <c r="L51" s="159" t="s">
        <v>135</v>
      </c>
      <c r="M51" s="160" t="str">
        <f>IF(L51&lt;&gt;"[Vul in…]",VLOOKUP(L51,Afzet!C:E,3,FALSE),"")</f>
        <v/>
      </c>
      <c r="N51" s="292">
        <v>0</v>
      </c>
      <c r="O51" s="160" t="str">
        <f>IF(L51&lt;&gt;"[Vul in…]",VLOOKUP(L51,Afzet!C:E,2,FALSE),"")</f>
        <v/>
      </c>
      <c r="P51" s="161"/>
      <c r="Q51" s="44"/>
      <c r="R51" s="42"/>
      <c r="S51" s="42"/>
      <c r="T51" s="42"/>
      <c r="U51" s="42"/>
      <c r="V51" s="42"/>
      <c r="W51" s="42"/>
      <c r="X51" s="42"/>
      <c r="Y51" s="42"/>
      <c r="Z51" s="42"/>
      <c r="AA51" s="42"/>
      <c r="AB51" s="42"/>
      <c r="AC51" s="42"/>
      <c r="AD51" s="42"/>
      <c r="AE51" s="42"/>
      <c r="AF51" s="42"/>
      <c r="AG51" s="42"/>
      <c r="AH51" s="42"/>
      <c r="AI51" s="42"/>
      <c r="AJ51" s="42"/>
      <c r="AK51" s="42"/>
      <c r="AL51" s="42"/>
      <c r="AM51" s="42"/>
      <c r="AN51" s="44"/>
      <c r="AO51" s="42"/>
      <c r="AP51" s="42"/>
    </row>
    <row r="52" spans="2:42" x14ac:dyDescent="0.2">
      <c r="B52" s="20" t="s">
        <v>64</v>
      </c>
      <c r="C52" s="21" t="s">
        <v>87</v>
      </c>
      <c r="D52" s="21"/>
      <c r="E52" s="21"/>
      <c r="F52" s="22"/>
      <c r="G52" s="48"/>
      <c r="K52" s="242"/>
      <c r="L52" s="159" t="s">
        <v>135</v>
      </c>
      <c r="M52" s="160" t="str">
        <f>IF(L52&lt;&gt;"[Vul in…]",VLOOKUP(L52,Afzet!C:E,3,FALSE),"")</f>
        <v/>
      </c>
      <c r="N52" s="292">
        <v>0</v>
      </c>
      <c r="O52" s="160" t="str">
        <f>IF(L52&lt;&gt;"[Vul in…]",VLOOKUP(L52,Afzet!C:E,2,FALSE),"")</f>
        <v/>
      </c>
      <c r="P52" s="161"/>
      <c r="Q52" s="44"/>
      <c r="R52" s="42"/>
      <c r="S52" s="42"/>
      <c r="T52" s="42"/>
      <c r="U52" s="42"/>
      <c r="V52" s="42"/>
      <c r="W52" s="42"/>
      <c r="X52" s="42"/>
      <c r="Y52" s="42"/>
      <c r="Z52" s="42"/>
      <c r="AA52" s="42"/>
      <c r="AB52" s="42"/>
      <c r="AC52" s="42"/>
      <c r="AD52" s="42"/>
      <c r="AE52" s="42"/>
      <c r="AF52" s="42"/>
      <c r="AG52" s="42"/>
      <c r="AH52" s="42"/>
      <c r="AI52" s="42"/>
      <c r="AJ52" s="42"/>
      <c r="AK52" s="42"/>
      <c r="AL52" s="42"/>
      <c r="AM52" s="42"/>
      <c r="AN52" s="44"/>
      <c r="AO52" s="42"/>
      <c r="AP52" s="42"/>
    </row>
    <row r="53" spans="2:42" x14ac:dyDescent="0.2">
      <c r="B53" s="244"/>
      <c r="C53" s="23"/>
      <c r="D53" s="23"/>
      <c r="E53" s="23"/>
      <c r="F53" s="25"/>
      <c r="G53" s="48"/>
      <c r="K53" s="242"/>
      <c r="L53" s="159" t="s">
        <v>135</v>
      </c>
      <c r="M53" s="160" t="str">
        <f>IF(L53&lt;&gt;"[Vul in…]",VLOOKUP(L53,Afzet!C:E,3,FALSE),"")</f>
        <v/>
      </c>
      <c r="N53" s="292">
        <v>0</v>
      </c>
      <c r="O53" s="160" t="str">
        <f>IF(L53&lt;&gt;"[Vul in…]",VLOOKUP(L53,Afzet!C:E,2,FALSE),"")</f>
        <v/>
      </c>
      <c r="P53" s="161"/>
      <c r="Q53" s="44"/>
      <c r="R53" s="42"/>
      <c r="S53" s="42"/>
      <c r="T53" s="42"/>
      <c r="U53" s="42"/>
      <c r="V53" s="42"/>
      <c r="W53" s="42"/>
      <c r="X53" s="42"/>
      <c r="Y53" s="42"/>
      <c r="Z53" s="42"/>
      <c r="AA53" s="42"/>
      <c r="AB53" s="42"/>
      <c r="AC53" s="42"/>
      <c r="AD53" s="42"/>
      <c r="AE53" s="42"/>
      <c r="AF53" s="42"/>
      <c r="AG53" s="42"/>
      <c r="AH53" s="42"/>
      <c r="AI53" s="42"/>
      <c r="AJ53" s="42"/>
      <c r="AK53" s="42"/>
      <c r="AL53" s="42"/>
      <c r="AM53" s="42"/>
      <c r="AN53" s="44"/>
      <c r="AO53" s="42"/>
      <c r="AP53" s="42"/>
    </row>
    <row r="54" spans="2:42" x14ac:dyDescent="0.2">
      <c r="B54" s="240" t="s">
        <v>2</v>
      </c>
      <c r="C54" s="142" t="s">
        <v>96</v>
      </c>
      <c r="D54" s="142" t="s">
        <v>17</v>
      </c>
      <c r="E54" s="142" t="s">
        <v>51</v>
      </c>
      <c r="F54" s="143" t="s">
        <v>52</v>
      </c>
      <c r="G54" s="48"/>
      <c r="K54" s="242"/>
      <c r="L54" s="159" t="s">
        <v>135</v>
      </c>
      <c r="M54" s="160" t="str">
        <f>IF(L54&lt;&gt;"[Vul in…]",VLOOKUP(L54,Afzet!C:E,3,FALSE),"")</f>
        <v/>
      </c>
      <c r="N54" s="292">
        <v>0</v>
      </c>
      <c r="O54" s="160" t="str">
        <f>IF(L54&lt;&gt;"[Vul in…]",VLOOKUP(L54,Afzet!C:E,2,FALSE),"")</f>
        <v/>
      </c>
      <c r="P54" s="161"/>
      <c r="Q54" s="44"/>
      <c r="R54" s="42"/>
      <c r="S54" s="42"/>
      <c r="T54" s="42"/>
      <c r="U54" s="42"/>
      <c r="V54" s="42"/>
      <c r="W54" s="42"/>
      <c r="X54" s="42"/>
      <c r="Y54" s="42"/>
      <c r="Z54" s="42"/>
      <c r="AA54" s="42"/>
      <c r="AB54" s="42"/>
      <c r="AC54" s="42"/>
      <c r="AD54" s="42"/>
      <c r="AE54" s="42"/>
      <c r="AF54" s="42"/>
      <c r="AG54" s="42"/>
      <c r="AH54" s="42"/>
      <c r="AI54" s="42"/>
      <c r="AJ54" s="42"/>
      <c r="AK54" s="42"/>
      <c r="AL54" s="42"/>
      <c r="AM54" s="42"/>
      <c r="AN54" s="44"/>
      <c r="AO54" s="42"/>
      <c r="AP54" s="42"/>
    </row>
    <row r="55" spans="2:42" x14ac:dyDescent="0.2">
      <c r="B55" s="237" t="s">
        <v>42</v>
      </c>
      <c r="C55" s="144" t="s">
        <v>18</v>
      </c>
      <c r="D55" s="146" t="s">
        <v>19</v>
      </c>
      <c r="E55" s="295">
        <v>0</v>
      </c>
      <c r="F55" s="113"/>
      <c r="G55" s="48"/>
      <c r="K55" s="242"/>
      <c r="L55" s="159" t="s">
        <v>135</v>
      </c>
      <c r="M55" s="160" t="str">
        <f>IF(L55&lt;&gt;"[Vul in…]",VLOOKUP(L55,Afzet!C:E,3,FALSE),"")</f>
        <v/>
      </c>
      <c r="N55" s="292">
        <v>0</v>
      </c>
      <c r="O55" s="160" t="str">
        <f>IF(L55&lt;&gt;"[Vul in…]",VLOOKUP(L55,Afzet!C:E,2,FALSE),"")</f>
        <v/>
      </c>
      <c r="P55" s="161"/>
      <c r="Q55" s="44"/>
      <c r="R55" s="42"/>
      <c r="S55" s="42"/>
      <c r="T55" s="42"/>
      <c r="U55" s="42"/>
      <c r="V55" s="42"/>
      <c r="W55" s="42"/>
      <c r="X55" s="42"/>
      <c r="Y55" s="42"/>
      <c r="Z55" s="42"/>
      <c r="AA55" s="42"/>
      <c r="AB55" s="42"/>
      <c r="AC55" s="42"/>
      <c r="AD55" s="42"/>
      <c r="AE55" s="42"/>
      <c r="AF55" s="42"/>
      <c r="AG55" s="42"/>
      <c r="AH55" s="42"/>
      <c r="AI55" s="42"/>
      <c r="AJ55" s="42"/>
      <c r="AK55" s="42"/>
      <c r="AL55" s="42"/>
      <c r="AM55" s="42"/>
      <c r="AN55" s="44"/>
      <c r="AO55" s="42"/>
      <c r="AP55" s="42"/>
    </row>
    <row r="56" spans="2:42" x14ac:dyDescent="0.2">
      <c r="B56" s="237" t="s">
        <v>43</v>
      </c>
      <c r="C56" s="144" t="s">
        <v>20</v>
      </c>
      <c r="D56" s="47" t="s">
        <v>19</v>
      </c>
      <c r="E56" s="295">
        <v>0</v>
      </c>
      <c r="F56" s="113"/>
      <c r="G56" s="48"/>
      <c r="K56" s="242"/>
      <c r="L56" s="159" t="s">
        <v>135</v>
      </c>
      <c r="M56" s="160" t="str">
        <f>IF(L56&lt;&gt;"[Vul in…]",VLOOKUP(L56,Afzet!C:E,3,FALSE),"")</f>
        <v/>
      </c>
      <c r="N56" s="292">
        <v>0</v>
      </c>
      <c r="O56" s="160" t="str">
        <f>IF(L56&lt;&gt;"[Vul in…]",VLOOKUP(L56,Afzet!C:E,2,FALSE),"")</f>
        <v/>
      </c>
      <c r="P56" s="161"/>
      <c r="Q56" s="44"/>
      <c r="R56" s="42"/>
      <c r="S56" s="42"/>
      <c r="T56" s="42"/>
      <c r="U56" s="42"/>
      <c r="V56" s="42"/>
      <c r="W56" s="42"/>
      <c r="X56" s="42"/>
      <c r="Y56" s="42"/>
      <c r="Z56" s="42"/>
      <c r="AA56" s="42"/>
      <c r="AB56" s="42"/>
      <c r="AC56" s="42"/>
      <c r="AD56" s="42"/>
      <c r="AE56" s="42"/>
      <c r="AF56" s="42"/>
      <c r="AG56" s="42"/>
      <c r="AH56" s="42"/>
      <c r="AI56" s="42"/>
      <c r="AJ56" s="42"/>
      <c r="AK56" s="42"/>
      <c r="AL56" s="42"/>
      <c r="AM56" s="42"/>
      <c r="AN56" s="44"/>
      <c r="AO56" s="42"/>
      <c r="AP56" s="42"/>
    </row>
    <row r="57" spans="2:42" x14ac:dyDescent="0.2">
      <c r="B57" s="237" t="s">
        <v>44</v>
      </c>
      <c r="C57" s="144" t="s">
        <v>21</v>
      </c>
      <c r="D57" s="47" t="s">
        <v>19</v>
      </c>
      <c r="E57" s="295">
        <v>0</v>
      </c>
      <c r="F57" s="113"/>
      <c r="G57" s="42"/>
      <c r="K57" s="242"/>
      <c r="L57" s="159" t="s">
        <v>135</v>
      </c>
      <c r="M57" s="160" t="str">
        <f>IF(L57&lt;&gt;"[Vul in…]",VLOOKUP(L57,Afzet!C:E,3,FALSE),"")</f>
        <v/>
      </c>
      <c r="N57" s="292">
        <v>0</v>
      </c>
      <c r="O57" s="160" t="str">
        <f>IF(L57&lt;&gt;"[Vul in…]",VLOOKUP(L57,Afzet!C:E,2,FALSE),"")</f>
        <v/>
      </c>
      <c r="P57" s="161"/>
      <c r="Q57" s="44"/>
      <c r="R57" s="42"/>
      <c r="S57" s="42"/>
      <c r="T57" s="42"/>
      <c r="U57" s="42"/>
      <c r="V57" s="42"/>
      <c r="W57" s="42"/>
      <c r="X57" s="42"/>
      <c r="Y57" s="42"/>
      <c r="Z57" s="42"/>
      <c r="AA57" s="42"/>
      <c r="AB57" s="42"/>
      <c r="AC57" s="42"/>
      <c r="AD57" s="42"/>
      <c r="AE57" s="42"/>
      <c r="AF57" s="42"/>
      <c r="AG57" s="42"/>
      <c r="AH57" s="42"/>
      <c r="AI57" s="42"/>
      <c r="AJ57" s="42"/>
      <c r="AK57" s="42"/>
      <c r="AL57" s="42"/>
      <c r="AM57" s="42"/>
      <c r="AN57" s="44"/>
      <c r="AO57" s="42"/>
      <c r="AP57" s="42"/>
    </row>
    <row r="58" spans="2:42" x14ac:dyDescent="0.2">
      <c r="B58" s="237" t="s">
        <v>45</v>
      </c>
      <c r="C58" s="144" t="s">
        <v>22</v>
      </c>
      <c r="D58" s="47" t="s">
        <v>19</v>
      </c>
      <c r="E58" s="295">
        <v>0</v>
      </c>
      <c r="F58" s="113"/>
      <c r="G58" s="42"/>
      <c r="K58" s="242"/>
      <c r="L58" s="159" t="s">
        <v>135</v>
      </c>
      <c r="M58" s="160" t="str">
        <f>IF(L58&lt;&gt;"[Vul in…]",VLOOKUP(L58,Afzet!C:E,3,FALSE),"")</f>
        <v/>
      </c>
      <c r="N58" s="292">
        <v>0</v>
      </c>
      <c r="O58" s="160" t="str">
        <f>IF(L58&lt;&gt;"[Vul in…]",VLOOKUP(L58,Afzet!C:E,2,FALSE),"")</f>
        <v/>
      </c>
      <c r="P58" s="161"/>
      <c r="Q58" s="44"/>
      <c r="R58" s="42"/>
      <c r="S58" s="42"/>
      <c r="T58" s="42"/>
      <c r="U58" s="42"/>
      <c r="V58" s="42"/>
      <c r="W58" s="42"/>
      <c r="X58" s="42"/>
      <c r="Y58" s="42"/>
      <c r="Z58" s="42"/>
      <c r="AA58" s="42"/>
      <c r="AB58" s="42"/>
      <c r="AC58" s="42"/>
      <c r="AD58" s="42"/>
      <c r="AE58" s="42"/>
      <c r="AF58" s="42"/>
      <c r="AG58" s="42"/>
      <c r="AH58" s="42"/>
      <c r="AI58" s="42"/>
      <c r="AJ58" s="42"/>
      <c r="AK58" s="42"/>
      <c r="AL58" s="42"/>
      <c r="AM58" s="42"/>
      <c r="AN58" s="44"/>
      <c r="AO58" s="42"/>
      <c r="AP58" s="42"/>
    </row>
    <row r="59" spans="2:42" x14ac:dyDescent="0.2">
      <c r="B59" s="237" t="s">
        <v>46</v>
      </c>
      <c r="C59" s="144" t="s">
        <v>23</v>
      </c>
      <c r="D59" s="47" t="s">
        <v>19</v>
      </c>
      <c r="E59" s="295">
        <v>0</v>
      </c>
      <c r="F59" s="113"/>
      <c r="G59" s="42"/>
      <c r="K59" s="242"/>
      <c r="L59" s="159" t="s">
        <v>135</v>
      </c>
      <c r="M59" s="160" t="str">
        <f>IF(L59&lt;&gt;"[Vul in…]",VLOOKUP(L59,Afzet!C:E,3,FALSE),"")</f>
        <v/>
      </c>
      <c r="N59" s="292">
        <v>0</v>
      </c>
      <c r="O59" s="160" t="str">
        <f>IF(L59&lt;&gt;"[Vul in…]",VLOOKUP(L59,Afzet!C:E,2,FALSE),"")</f>
        <v/>
      </c>
      <c r="P59" s="161"/>
      <c r="Q59" s="44"/>
      <c r="R59" s="42"/>
      <c r="S59" s="42"/>
      <c r="T59" s="42"/>
      <c r="U59" s="42"/>
      <c r="V59" s="42"/>
      <c r="W59" s="42"/>
      <c r="X59" s="42"/>
      <c r="Y59" s="42"/>
      <c r="Z59" s="42"/>
      <c r="AA59" s="42"/>
      <c r="AB59" s="42"/>
      <c r="AC59" s="42"/>
      <c r="AD59" s="42"/>
      <c r="AE59" s="42"/>
      <c r="AF59" s="42"/>
      <c r="AG59" s="42"/>
      <c r="AH59" s="42"/>
      <c r="AI59" s="42"/>
      <c r="AJ59" s="42"/>
      <c r="AK59" s="42"/>
      <c r="AL59" s="42"/>
      <c r="AM59" s="42"/>
      <c r="AN59" s="44"/>
      <c r="AO59" s="42"/>
      <c r="AP59" s="42"/>
    </row>
    <row r="60" spans="2:42" x14ac:dyDescent="0.2">
      <c r="B60" s="237" t="s">
        <v>47</v>
      </c>
      <c r="C60" s="144" t="s">
        <v>24</v>
      </c>
      <c r="D60" s="47" t="s">
        <v>19</v>
      </c>
      <c r="E60" s="295">
        <v>0</v>
      </c>
      <c r="F60" s="113"/>
      <c r="G60" s="42"/>
      <c r="K60" s="242"/>
      <c r="L60" s="159" t="s">
        <v>135</v>
      </c>
      <c r="M60" s="160" t="str">
        <f>IF(L60&lt;&gt;"[Vul in…]",VLOOKUP(L60,Afzet!C:E,3,FALSE),"")</f>
        <v/>
      </c>
      <c r="N60" s="292">
        <v>0</v>
      </c>
      <c r="O60" s="160" t="str">
        <f>IF(L60&lt;&gt;"[Vul in…]",VLOOKUP(L60,Afzet!C:E,2,FALSE),"")</f>
        <v/>
      </c>
      <c r="P60" s="161"/>
      <c r="Q60" s="44"/>
      <c r="R60" s="42"/>
      <c r="S60" s="42"/>
      <c r="T60" s="42"/>
      <c r="U60" s="42"/>
      <c r="V60" s="42"/>
      <c r="W60" s="42"/>
      <c r="X60" s="42"/>
      <c r="Y60" s="42"/>
      <c r="Z60" s="42"/>
      <c r="AA60" s="42"/>
      <c r="AB60" s="42"/>
      <c r="AC60" s="42"/>
      <c r="AD60" s="42"/>
      <c r="AE60" s="42"/>
      <c r="AF60" s="42"/>
      <c r="AG60" s="42"/>
      <c r="AH60" s="42"/>
      <c r="AI60" s="42"/>
      <c r="AJ60" s="42"/>
      <c r="AK60" s="42"/>
      <c r="AL60" s="42"/>
      <c r="AM60" s="42"/>
      <c r="AN60" s="44"/>
      <c r="AO60" s="42"/>
      <c r="AP60" s="42"/>
    </row>
    <row r="61" spans="2:42" x14ac:dyDescent="0.2">
      <c r="B61" s="237" t="s">
        <v>48</v>
      </c>
      <c r="C61" s="144" t="s">
        <v>25</v>
      </c>
      <c r="D61" s="47" t="s">
        <v>19</v>
      </c>
      <c r="E61" s="295">
        <v>0</v>
      </c>
      <c r="F61" s="113"/>
      <c r="G61" s="42"/>
      <c r="K61" s="242"/>
      <c r="L61" s="159" t="s">
        <v>135</v>
      </c>
      <c r="M61" s="160" t="str">
        <f>IF(L61&lt;&gt;"[Vul in…]",VLOOKUP(L61,Afzet!C:E,3,FALSE),"")</f>
        <v/>
      </c>
      <c r="N61" s="292">
        <v>0</v>
      </c>
      <c r="O61" s="160" t="str">
        <f>IF(L61&lt;&gt;"[Vul in…]",VLOOKUP(L61,Afzet!C:E,2,FALSE),"")</f>
        <v/>
      </c>
      <c r="P61" s="161"/>
      <c r="Q61" s="44"/>
      <c r="R61" s="42"/>
      <c r="S61" s="42"/>
      <c r="T61" s="42"/>
      <c r="U61" s="42"/>
      <c r="V61" s="42"/>
      <c r="W61" s="42"/>
      <c r="X61" s="42"/>
      <c r="Y61" s="42"/>
      <c r="Z61" s="42"/>
      <c r="AA61" s="42"/>
      <c r="AB61" s="42"/>
      <c r="AC61" s="42"/>
      <c r="AD61" s="42"/>
      <c r="AE61" s="42"/>
      <c r="AF61" s="42"/>
      <c r="AG61" s="42"/>
      <c r="AH61" s="42"/>
      <c r="AI61" s="42"/>
      <c r="AJ61" s="42"/>
      <c r="AK61" s="42"/>
      <c r="AL61" s="42"/>
      <c r="AM61" s="42"/>
      <c r="AN61" s="44"/>
      <c r="AO61" s="42"/>
      <c r="AP61" s="42"/>
    </row>
    <row r="62" spans="2:42" x14ac:dyDescent="0.2">
      <c r="B62" s="237" t="s">
        <v>49</v>
      </c>
      <c r="C62" s="144" t="s">
        <v>26</v>
      </c>
      <c r="D62" s="47" t="s">
        <v>19</v>
      </c>
      <c r="E62" s="295">
        <v>0</v>
      </c>
      <c r="F62" s="113"/>
      <c r="G62" s="42"/>
      <c r="K62" s="242"/>
      <c r="L62" s="159" t="s">
        <v>135</v>
      </c>
      <c r="M62" s="160" t="str">
        <f>IF(L62&lt;&gt;"[Vul in…]",VLOOKUP(L62,Afzet!C:E,3,FALSE),"")</f>
        <v/>
      </c>
      <c r="N62" s="292">
        <v>0</v>
      </c>
      <c r="O62" s="160" t="str">
        <f>IF(L62&lt;&gt;"[Vul in…]",VLOOKUP(L62,Afzet!C:E,2,FALSE),"")</f>
        <v/>
      </c>
      <c r="P62" s="161"/>
      <c r="Q62" s="44"/>
      <c r="R62" s="42"/>
      <c r="S62" s="42"/>
      <c r="T62" s="42"/>
      <c r="U62" s="42"/>
      <c r="V62" s="42"/>
      <c r="W62" s="42"/>
      <c r="X62" s="42"/>
      <c r="Y62" s="42"/>
      <c r="Z62" s="42"/>
      <c r="AA62" s="42"/>
      <c r="AB62" s="42"/>
      <c r="AC62" s="42"/>
      <c r="AD62" s="42"/>
      <c r="AE62" s="42"/>
      <c r="AF62" s="42"/>
      <c r="AG62" s="42"/>
      <c r="AH62" s="42"/>
      <c r="AI62" s="42"/>
      <c r="AJ62" s="42"/>
      <c r="AK62" s="42"/>
      <c r="AL62" s="42"/>
      <c r="AM62" s="42"/>
      <c r="AN62" s="44"/>
      <c r="AO62" s="42"/>
      <c r="AP62" s="42"/>
    </row>
    <row r="63" spans="2:42" x14ac:dyDescent="0.2">
      <c r="B63" s="237" t="s">
        <v>50</v>
      </c>
      <c r="C63" s="144" t="s">
        <v>27</v>
      </c>
      <c r="D63" s="47" t="s">
        <v>19</v>
      </c>
      <c r="E63" s="295">
        <v>0</v>
      </c>
      <c r="F63" s="113"/>
      <c r="K63" s="46"/>
      <c r="L63" s="159" t="s">
        <v>135</v>
      </c>
      <c r="M63" s="160" t="str">
        <f>IF(L63&lt;&gt;"[Vul in…]",VLOOKUP(L63,Afzet!C:E,3,FALSE),"")</f>
        <v/>
      </c>
      <c r="N63" s="292">
        <v>0</v>
      </c>
      <c r="O63" s="160" t="str">
        <f>IF(L63&lt;&gt;"[Vul in…]",VLOOKUP(L63,Afzet!C:E,2,FALSE),"")</f>
        <v/>
      </c>
      <c r="P63" s="161"/>
      <c r="Q63" s="42"/>
      <c r="AN63" s="44"/>
    </row>
    <row r="64" spans="2:42" x14ac:dyDescent="0.2">
      <c r="B64" s="228" t="s">
        <v>175</v>
      </c>
      <c r="C64" s="229" t="s">
        <v>176</v>
      </c>
      <c r="D64" s="230" t="s">
        <v>19</v>
      </c>
      <c r="E64" s="295">
        <v>0</v>
      </c>
      <c r="F64" s="113"/>
      <c r="K64" s="46"/>
      <c r="L64" s="159" t="s">
        <v>135</v>
      </c>
      <c r="M64" s="160" t="str">
        <f>IF(L64&lt;&gt;"[Vul in…]",VLOOKUP(L64,Afzet!C:E,3,FALSE),"")</f>
        <v/>
      </c>
      <c r="N64" s="292">
        <v>0</v>
      </c>
      <c r="O64" s="160" t="str">
        <f>IF(L64&lt;&gt;"[Vul in…]",VLOOKUP(L64,Afzet!C:E,2,FALSE),"")</f>
        <v/>
      </c>
      <c r="P64" s="161"/>
      <c r="Q64" s="42"/>
      <c r="AN64" s="44"/>
    </row>
    <row r="65" spans="2:17" x14ac:dyDescent="0.2">
      <c r="B65" s="228" t="s">
        <v>177</v>
      </c>
      <c r="C65" s="229" t="s">
        <v>178</v>
      </c>
      <c r="D65" s="230" t="s">
        <v>19</v>
      </c>
      <c r="E65" s="295">
        <v>0</v>
      </c>
      <c r="F65" s="113"/>
      <c r="K65" s="46"/>
      <c r="L65" s="159" t="s">
        <v>135</v>
      </c>
      <c r="M65" s="160" t="str">
        <f>IF(L65&lt;&gt;"[Vul in…]",VLOOKUP(L65,Afzet!C:E,3,FALSE),"")</f>
        <v/>
      </c>
      <c r="N65" s="292">
        <v>0</v>
      </c>
      <c r="O65" s="160" t="str">
        <f>IF(L65&lt;&gt;"[Vul in…]",VLOOKUP(L65,Afzet!C:E,2,FALSE),"")</f>
        <v/>
      </c>
      <c r="P65" s="161"/>
      <c r="Q65" s="42"/>
    </row>
    <row r="66" spans="2:17" x14ac:dyDescent="0.2">
      <c r="B66" s="243"/>
      <c r="C66" s="45"/>
      <c r="D66" s="49"/>
      <c r="E66" s="45"/>
      <c r="F66" s="49"/>
      <c r="K66" s="46"/>
      <c r="L66" s="159" t="s">
        <v>135</v>
      </c>
      <c r="M66" s="160" t="str">
        <f>IF(L66&lt;&gt;"[Vul in…]",VLOOKUP(L66,Afzet!C:E,3,FALSE),"")</f>
        <v/>
      </c>
      <c r="N66" s="292">
        <v>0</v>
      </c>
      <c r="O66" s="160" t="str">
        <f>IF(L66&lt;&gt;"[Vul in…]",VLOOKUP(L66,Afzet!C:E,2,FALSE),"")</f>
        <v/>
      </c>
      <c r="P66" s="161"/>
      <c r="Q66" s="42"/>
    </row>
    <row r="67" spans="2:17" x14ac:dyDescent="0.2">
      <c r="K67" s="46"/>
      <c r="L67" s="159" t="s">
        <v>135</v>
      </c>
      <c r="M67" s="160" t="str">
        <f>IF(L67&lt;&gt;"[Vul in…]",VLOOKUP(L67,Afzet!C:E,3,FALSE),"")</f>
        <v/>
      </c>
      <c r="N67" s="292">
        <v>0</v>
      </c>
      <c r="O67" s="160" t="str">
        <f>IF(L67&lt;&gt;"[Vul in…]",VLOOKUP(L67,Afzet!C:E,2,FALSE),"")</f>
        <v/>
      </c>
      <c r="P67" s="161"/>
      <c r="Q67" s="42"/>
    </row>
    <row r="68" spans="2:17" x14ac:dyDescent="0.2">
      <c r="K68" s="46"/>
      <c r="L68" s="159" t="s">
        <v>135</v>
      </c>
      <c r="M68" s="160" t="str">
        <f>IF(L68&lt;&gt;"[Vul in…]",VLOOKUP(L68,Afzet!C:E,3,FALSE),"")</f>
        <v/>
      </c>
      <c r="N68" s="292">
        <v>0</v>
      </c>
      <c r="O68" s="160" t="str">
        <f>IF(L68&lt;&gt;"[Vul in…]",VLOOKUP(L68,Afzet!C:E,2,FALSE),"")</f>
        <v/>
      </c>
      <c r="P68" s="161"/>
      <c r="Q68" s="42"/>
    </row>
    <row r="69" spans="2:17" x14ac:dyDescent="0.2">
      <c r="K69" s="46"/>
      <c r="L69" s="159" t="s">
        <v>135</v>
      </c>
      <c r="M69" s="160" t="str">
        <f>IF(L69&lt;&gt;"[Vul in…]",VLOOKUP(L69,Afzet!C:E,3,FALSE),"")</f>
        <v/>
      </c>
      <c r="N69" s="292">
        <v>0</v>
      </c>
      <c r="O69" s="160" t="str">
        <f>IF(L69&lt;&gt;"[Vul in…]",VLOOKUP(L69,Afzet!C:E,2,FALSE),"")</f>
        <v/>
      </c>
      <c r="P69" s="161"/>
      <c r="Q69" s="42"/>
    </row>
    <row r="70" spans="2:17" x14ac:dyDescent="0.2">
      <c r="B70" s="20" t="s">
        <v>65</v>
      </c>
      <c r="C70" s="21" t="s">
        <v>66</v>
      </c>
      <c r="D70" s="21"/>
      <c r="E70" s="21"/>
      <c r="F70" s="22"/>
      <c r="K70" s="46"/>
      <c r="L70" s="159" t="s">
        <v>135</v>
      </c>
      <c r="M70" s="160" t="str">
        <f>IF(L70&lt;&gt;"[Vul in…]",VLOOKUP(L70,Afzet!C:E,3,FALSE),"")</f>
        <v/>
      </c>
      <c r="N70" s="292">
        <v>0</v>
      </c>
      <c r="O70" s="160" t="str">
        <f>IF(L70&lt;&gt;"[Vul in…]",VLOOKUP(L70,Afzet!C:E,2,FALSE),"")</f>
        <v/>
      </c>
      <c r="P70" s="161"/>
      <c r="Q70" s="42"/>
    </row>
    <row r="71" spans="2:17" x14ac:dyDescent="0.2">
      <c r="B71" s="244"/>
      <c r="C71" s="23"/>
      <c r="D71" s="23"/>
      <c r="E71" s="23"/>
      <c r="F71" s="25"/>
      <c r="K71" s="46"/>
      <c r="L71" s="159" t="s">
        <v>135</v>
      </c>
      <c r="M71" s="160" t="str">
        <f>IF(L71&lt;&gt;"[Vul in…]",VLOOKUP(L71,Afzet!C:E,3,FALSE),"")</f>
        <v/>
      </c>
      <c r="N71" s="292">
        <v>0</v>
      </c>
      <c r="O71" s="160" t="str">
        <f>IF(L71&lt;&gt;"[Vul in…]",VLOOKUP(L71,Afzet!C:E,2,FALSE),"")</f>
        <v/>
      </c>
      <c r="P71" s="161"/>
      <c r="Q71" s="42"/>
    </row>
    <row r="72" spans="2:17" x14ac:dyDescent="0.2">
      <c r="B72" s="240" t="s">
        <v>2</v>
      </c>
      <c r="C72" s="142" t="s">
        <v>96</v>
      </c>
      <c r="D72" s="142" t="s">
        <v>17</v>
      </c>
      <c r="E72" s="142" t="s">
        <v>51</v>
      </c>
      <c r="F72" s="143" t="s">
        <v>52</v>
      </c>
      <c r="K72" s="46"/>
      <c r="L72" s="159" t="s">
        <v>135</v>
      </c>
      <c r="M72" s="160" t="str">
        <f>IF(L72&lt;&gt;"[Vul in…]",VLOOKUP(L72,Afzet!C:E,3,FALSE),"")</f>
        <v/>
      </c>
      <c r="N72" s="292">
        <v>0</v>
      </c>
      <c r="O72" s="160" t="str">
        <f>IF(L72&lt;&gt;"[Vul in…]",VLOOKUP(L72,Afzet!C:E,2,FALSE),"")</f>
        <v/>
      </c>
      <c r="P72" s="161"/>
      <c r="Q72" s="42"/>
    </row>
    <row r="73" spans="2:17" x14ac:dyDescent="0.2">
      <c r="B73" s="237" t="s">
        <v>3</v>
      </c>
      <c r="C73" s="144" t="s">
        <v>13</v>
      </c>
      <c r="D73" s="146" t="s">
        <v>12</v>
      </c>
      <c r="E73" s="295">
        <v>0</v>
      </c>
      <c r="F73" s="113"/>
      <c r="K73" s="46"/>
      <c r="L73" s="159" t="s">
        <v>135</v>
      </c>
      <c r="M73" s="160" t="str">
        <f>IF(L73&lt;&gt;"[Vul in…]",VLOOKUP(L73,Afzet!C:E,3,FALSE),"")</f>
        <v/>
      </c>
      <c r="N73" s="292">
        <v>0</v>
      </c>
      <c r="O73" s="160" t="str">
        <f>IF(L73&lt;&gt;"[Vul in…]",VLOOKUP(L73,Afzet!C:E,2,FALSE),"")</f>
        <v/>
      </c>
      <c r="P73" s="161"/>
      <c r="Q73" s="42"/>
    </row>
    <row r="74" spans="2:17" x14ac:dyDescent="0.2">
      <c r="B74" s="237" t="s">
        <v>196</v>
      </c>
      <c r="C74" s="144" t="s">
        <v>197</v>
      </c>
      <c r="D74" s="47" t="s">
        <v>10</v>
      </c>
      <c r="E74" s="295">
        <v>0</v>
      </c>
      <c r="F74" s="113"/>
      <c r="K74" s="46"/>
      <c r="L74" s="159" t="s">
        <v>135</v>
      </c>
      <c r="M74" s="160" t="str">
        <f>IF(L74&lt;&gt;"[Vul in…]",VLOOKUP(L74,Afzet!C:E,3,FALSE),"")</f>
        <v/>
      </c>
      <c r="N74" s="292">
        <v>0</v>
      </c>
      <c r="O74" s="160" t="str">
        <f>IF(L74&lt;&gt;"[Vul in…]",VLOOKUP(L74,Afzet!C:E,2,FALSE),"")</f>
        <v/>
      </c>
      <c r="P74" s="161"/>
      <c r="Q74" s="42"/>
    </row>
    <row r="75" spans="2:17" x14ac:dyDescent="0.2">
      <c r="B75" s="237" t="s">
        <v>198</v>
      </c>
      <c r="C75" s="144" t="s">
        <v>199</v>
      </c>
      <c r="D75" s="47" t="s">
        <v>10</v>
      </c>
      <c r="E75" s="295">
        <v>0</v>
      </c>
      <c r="F75" s="113"/>
      <c r="K75" s="46"/>
      <c r="L75" s="159" t="s">
        <v>135</v>
      </c>
      <c r="M75" s="160" t="str">
        <f>IF(L75&lt;&gt;"[Vul in…]",VLOOKUP(L75,Afzet!C:E,3,FALSE),"")</f>
        <v/>
      </c>
      <c r="N75" s="292">
        <v>0</v>
      </c>
      <c r="O75" s="160" t="str">
        <f>IF(L75&lt;&gt;"[Vul in…]",VLOOKUP(L75,Afzet!C:E,2,FALSE),"")</f>
        <v/>
      </c>
      <c r="P75" s="161"/>
      <c r="Q75" s="42"/>
    </row>
    <row r="76" spans="2:17" x14ac:dyDescent="0.2">
      <c r="B76" s="243"/>
      <c r="C76" s="45"/>
      <c r="D76" s="49"/>
      <c r="E76" s="45"/>
      <c r="F76" s="49"/>
      <c r="K76" s="46"/>
      <c r="L76" s="159" t="s">
        <v>135</v>
      </c>
      <c r="M76" s="160" t="str">
        <f>IF(L76&lt;&gt;"[Vul in…]",VLOOKUP(L76,Afzet!C:E,3,FALSE),"")</f>
        <v/>
      </c>
      <c r="N76" s="292">
        <v>0</v>
      </c>
      <c r="O76" s="160" t="str">
        <f>IF(L76&lt;&gt;"[Vul in…]",VLOOKUP(L76,Afzet!C:E,2,FALSE),"")</f>
        <v/>
      </c>
      <c r="P76" s="161"/>
      <c r="Q76" s="42"/>
    </row>
    <row r="77" spans="2:17" x14ac:dyDescent="0.2">
      <c r="K77" s="46"/>
      <c r="L77" s="159" t="s">
        <v>135</v>
      </c>
      <c r="M77" s="160" t="str">
        <f>IF(L77&lt;&gt;"[Vul in…]",VLOOKUP(L77,Afzet!C:E,3,FALSE),"")</f>
        <v/>
      </c>
      <c r="N77" s="292">
        <v>0</v>
      </c>
      <c r="O77" s="160" t="str">
        <f>IF(L77&lt;&gt;"[Vul in…]",VLOOKUP(L77,Afzet!C:E,2,FALSE),"")</f>
        <v/>
      </c>
      <c r="P77" s="161"/>
      <c r="Q77" s="42"/>
    </row>
    <row r="78" spans="2:17" x14ac:dyDescent="0.2">
      <c r="K78" s="46"/>
      <c r="L78" s="159" t="s">
        <v>135</v>
      </c>
      <c r="M78" s="160" t="str">
        <f>IF(L78&lt;&gt;"[Vul in…]",VLOOKUP(L78,Afzet!C:E,3,FALSE),"")</f>
        <v/>
      </c>
      <c r="N78" s="292">
        <v>0</v>
      </c>
      <c r="O78" s="160" t="str">
        <f>IF(L78&lt;&gt;"[Vul in…]",VLOOKUP(L78,Afzet!C:E,2,FALSE),"")</f>
        <v/>
      </c>
      <c r="P78" s="161"/>
      <c r="Q78" s="42"/>
    </row>
    <row r="79" spans="2:17" x14ac:dyDescent="0.2">
      <c r="K79" s="246"/>
      <c r="L79" s="159" t="s">
        <v>135</v>
      </c>
      <c r="M79" s="160" t="str">
        <f>IF(L79&lt;&gt;"[Vul in…]",VLOOKUP(L79,Afzet!C:E,3,FALSE),"")</f>
        <v/>
      </c>
      <c r="N79" s="292">
        <v>0</v>
      </c>
      <c r="O79" s="160" t="str">
        <f>IF(L79&lt;&gt;"[Vul in…]",VLOOKUP(L79,Afzet!C:E,2,FALSE),"")</f>
        <v/>
      </c>
      <c r="P79" s="161"/>
    </row>
    <row r="80" spans="2:17" x14ac:dyDescent="0.2">
      <c r="B80" s="20" t="s">
        <v>90</v>
      </c>
      <c r="C80" s="21" t="s">
        <v>143</v>
      </c>
      <c r="D80" s="21"/>
      <c r="E80" s="21"/>
      <c r="F80" s="22"/>
      <c r="K80" s="246"/>
      <c r="L80" s="159" t="s">
        <v>135</v>
      </c>
      <c r="M80" s="160" t="str">
        <f>IF(L80&lt;&gt;"[Vul in…]",VLOOKUP(L80,Afzet!C:E,3,FALSE),"")</f>
        <v/>
      </c>
      <c r="N80" s="292">
        <v>0</v>
      </c>
      <c r="O80" s="160" t="str">
        <f>IF(L80&lt;&gt;"[Vul in…]",VLOOKUP(L80,Afzet!C:E,2,FALSE),"")</f>
        <v/>
      </c>
      <c r="P80" s="161"/>
    </row>
    <row r="81" spans="2:16" x14ac:dyDescent="0.2">
      <c r="B81" s="244"/>
      <c r="C81" s="23"/>
      <c r="D81" s="23"/>
      <c r="E81" s="23"/>
      <c r="F81" s="25"/>
      <c r="K81" s="246"/>
      <c r="L81" s="159" t="s">
        <v>135</v>
      </c>
      <c r="M81" s="160" t="str">
        <f>IF(L81&lt;&gt;"[Vul in…]",VLOOKUP(L81,Afzet!C:E,3,FALSE),"")</f>
        <v/>
      </c>
      <c r="N81" s="292">
        <v>0</v>
      </c>
      <c r="O81" s="160" t="str">
        <f>IF(L81&lt;&gt;"[Vul in…]",VLOOKUP(L81,Afzet!C:E,2,FALSE),"")</f>
        <v/>
      </c>
      <c r="P81" s="161"/>
    </row>
    <row r="82" spans="2:16" x14ac:dyDescent="0.2">
      <c r="B82" s="240" t="s">
        <v>2</v>
      </c>
      <c r="C82" s="142" t="s">
        <v>96</v>
      </c>
      <c r="D82" s="142" t="s">
        <v>17</v>
      </c>
      <c r="E82" s="142" t="s">
        <v>51</v>
      </c>
      <c r="F82" s="143" t="s">
        <v>52</v>
      </c>
      <c r="K82" s="246"/>
      <c r="L82" s="159" t="s">
        <v>135</v>
      </c>
      <c r="M82" s="160" t="str">
        <f>IF(L82&lt;&gt;"[Vul in…]",VLOOKUP(L82,Afzet!C:E,3,FALSE),"")</f>
        <v/>
      </c>
      <c r="N82" s="292">
        <v>0</v>
      </c>
      <c r="O82" s="160" t="str">
        <f>IF(L82&lt;&gt;"[Vul in…]",VLOOKUP(L82,Afzet!C:E,2,FALSE),"")</f>
        <v/>
      </c>
      <c r="P82" s="161"/>
    </row>
    <row r="83" spans="2:16" x14ac:dyDescent="0.2">
      <c r="B83" s="237" t="s">
        <v>69</v>
      </c>
      <c r="C83" s="144" t="s">
        <v>191</v>
      </c>
      <c r="D83" s="146" t="s">
        <v>5</v>
      </c>
      <c r="E83" s="295">
        <v>0</v>
      </c>
      <c r="F83" s="113"/>
      <c r="K83" s="246"/>
      <c r="L83" s="159" t="s">
        <v>135</v>
      </c>
      <c r="M83" s="160" t="str">
        <f>IF(L83&lt;&gt;"[Vul in…]",VLOOKUP(L83,Afzet!C:E,3,FALSE),"")</f>
        <v/>
      </c>
      <c r="N83" s="292">
        <v>0</v>
      </c>
      <c r="O83" s="160" t="str">
        <f>IF(L83&lt;&gt;"[Vul in…]",VLOOKUP(L83,Afzet!C:E,2,FALSE),"")</f>
        <v/>
      </c>
      <c r="P83" s="161"/>
    </row>
    <row r="84" spans="2:16" x14ac:dyDescent="0.2">
      <c r="B84" s="237" t="s">
        <v>75</v>
      </c>
      <c r="C84" s="144" t="s">
        <v>74</v>
      </c>
      <c r="D84" s="47" t="s">
        <v>5</v>
      </c>
      <c r="E84" s="295">
        <v>0</v>
      </c>
      <c r="F84" s="113"/>
      <c r="K84" s="246"/>
      <c r="L84" s="159" t="s">
        <v>135</v>
      </c>
      <c r="M84" s="160" t="str">
        <f>IF(L84&lt;&gt;"[Vul in…]",VLOOKUP(L84,Afzet!C:E,3,FALSE),"")</f>
        <v/>
      </c>
      <c r="N84" s="292">
        <v>0</v>
      </c>
      <c r="O84" s="160" t="str">
        <f>IF(L84&lt;&gt;"[Vul in…]",VLOOKUP(L84,Afzet!C:E,2,FALSE),"")</f>
        <v/>
      </c>
      <c r="P84" s="161"/>
    </row>
    <row r="85" spans="2:16" x14ac:dyDescent="0.2">
      <c r="B85" s="243"/>
      <c r="C85" s="45"/>
      <c r="D85" s="49"/>
      <c r="E85" s="45"/>
      <c r="F85" s="49"/>
      <c r="K85" s="246"/>
      <c r="L85" s="159" t="s">
        <v>135</v>
      </c>
      <c r="M85" s="160" t="str">
        <f>IF(L85&lt;&gt;"[Vul in…]",VLOOKUP(L85,Afzet!C:E,3,FALSE),"")</f>
        <v/>
      </c>
      <c r="N85" s="292">
        <v>0</v>
      </c>
      <c r="O85" s="160" t="str">
        <f>IF(L85&lt;&gt;"[Vul in…]",VLOOKUP(L85,Afzet!C:E,2,FALSE),"")</f>
        <v/>
      </c>
      <c r="P85" s="161"/>
    </row>
    <row r="86" spans="2:16" x14ac:dyDescent="0.2">
      <c r="K86" s="246"/>
      <c r="L86" s="159" t="s">
        <v>135</v>
      </c>
      <c r="M86" s="160" t="str">
        <f>IF(L86&lt;&gt;"[Vul in…]",VLOOKUP(L86,Afzet!C:E,3,FALSE),"")</f>
        <v/>
      </c>
      <c r="N86" s="292">
        <v>0</v>
      </c>
      <c r="O86" s="160" t="str">
        <f>IF(L86&lt;&gt;"[Vul in…]",VLOOKUP(L86,Afzet!C:E,2,FALSE),"")</f>
        <v/>
      </c>
      <c r="P86" s="161"/>
    </row>
    <row r="87" spans="2:16" x14ac:dyDescent="0.2">
      <c r="K87" s="246"/>
      <c r="L87" s="159" t="s">
        <v>135</v>
      </c>
      <c r="M87" s="160" t="str">
        <f>IF(L87&lt;&gt;"[Vul in…]",VLOOKUP(L87,Afzet!C:E,3,FALSE),"")</f>
        <v/>
      </c>
      <c r="N87" s="292">
        <v>0</v>
      </c>
      <c r="O87" s="160" t="str">
        <f>IF(L87&lt;&gt;"[Vul in…]",VLOOKUP(L87,Afzet!C:E,2,FALSE),"")</f>
        <v/>
      </c>
      <c r="P87" s="161"/>
    </row>
    <row r="88" spans="2:16" x14ac:dyDescent="0.2">
      <c r="K88" s="246"/>
      <c r="L88" s="159" t="s">
        <v>135</v>
      </c>
      <c r="M88" s="160" t="str">
        <f>IF(L88&lt;&gt;"[Vul in…]",VLOOKUP(L88,Afzet!C:E,3,FALSE),"")</f>
        <v/>
      </c>
      <c r="N88" s="292">
        <v>0</v>
      </c>
      <c r="O88" s="160" t="str">
        <f>IF(L88&lt;&gt;"[Vul in…]",VLOOKUP(L88,Afzet!C:E,2,FALSE),"")</f>
        <v/>
      </c>
      <c r="P88" s="161"/>
    </row>
    <row r="89" spans="2:16" x14ac:dyDescent="0.2">
      <c r="B89" s="20" t="s">
        <v>61</v>
      </c>
      <c r="C89" s="21" t="s">
        <v>206</v>
      </c>
      <c r="D89" s="21"/>
      <c r="E89" s="21"/>
      <c r="F89" s="22"/>
      <c r="K89" s="246"/>
      <c r="L89" s="159" t="s">
        <v>135</v>
      </c>
      <c r="M89" s="160" t="str">
        <f>IF(L89&lt;&gt;"[Vul in…]",VLOOKUP(L89,Afzet!C:E,3,FALSE),"")</f>
        <v/>
      </c>
      <c r="N89" s="292">
        <v>0</v>
      </c>
      <c r="O89" s="160" t="str">
        <f>IF(L89&lt;&gt;"[Vul in…]",VLOOKUP(L89,Afzet!C:E,2,FALSE),"")</f>
        <v/>
      </c>
      <c r="P89" s="161"/>
    </row>
    <row r="90" spans="2:16" x14ac:dyDescent="0.2">
      <c r="B90" s="20"/>
      <c r="C90" s="21"/>
      <c r="D90" s="21"/>
      <c r="E90" s="21"/>
      <c r="F90" s="22"/>
      <c r="K90" s="246"/>
      <c r="L90" s="159" t="s">
        <v>135</v>
      </c>
      <c r="M90" s="160" t="str">
        <f>IF(L90&lt;&gt;"[Vul in…]",VLOOKUP(L90,Afzet!C:E,3,FALSE),"")</f>
        <v/>
      </c>
      <c r="N90" s="292">
        <v>0</v>
      </c>
      <c r="O90" s="160" t="str">
        <f>IF(L90&lt;&gt;"[Vul in…]",VLOOKUP(L90,Afzet!C:E,2,FALSE),"")</f>
        <v/>
      </c>
      <c r="P90" s="161"/>
    </row>
    <row r="91" spans="2:16" x14ac:dyDescent="0.2">
      <c r="B91" s="240" t="s">
        <v>2</v>
      </c>
      <c r="C91" s="142" t="s">
        <v>96</v>
      </c>
      <c r="D91" s="142" t="s">
        <v>17</v>
      </c>
      <c r="E91" s="142" t="s">
        <v>51</v>
      </c>
      <c r="F91" s="143" t="s">
        <v>52</v>
      </c>
      <c r="K91" s="246"/>
      <c r="L91" s="159" t="s">
        <v>135</v>
      </c>
      <c r="M91" s="160" t="str">
        <f>IF(L91&lt;&gt;"[Vul in…]",VLOOKUP(L91,Afzet!C:E,3,FALSE),"")</f>
        <v/>
      </c>
      <c r="N91" s="292">
        <v>0</v>
      </c>
      <c r="O91" s="160" t="str">
        <f>IF(L91&lt;&gt;"[Vul in…]",VLOOKUP(L91,Afzet!C:E,2,FALSE),"")</f>
        <v/>
      </c>
      <c r="P91" s="161"/>
    </row>
    <row r="92" spans="2:16" x14ac:dyDescent="0.2">
      <c r="B92" s="237" t="s">
        <v>70</v>
      </c>
      <c r="C92" s="145" t="s">
        <v>200</v>
      </c>
      <c r="D92" s="146" t="s">
        <v>10</v>
      </c>
      <c r="E92" s="295">
        <v>0</v>
      </c>
      <c r="F92" s="113"/>
      <c r="K92" s="246"/>
      <c r="L92" s="159" t="s">
        <v>135</v>
      </c>
      <c r="M92" s="160" t="str">
        <f>IF(L92&lt;&gt;"[Vul in…]",VLOOKUP(L92,Afzet!C:E,3,FALSE),"")</f>
        <v/>
      </c>
      <c r="N92" s="292">
        <v>0</v>
      </c>
      <c r="O92" s="160" t="str">
        <f>IF(L92&lt;&gt;"[Vul in…]",VLOOKUP(L92,Afzet!C:E,2,FALSE),"")</f>
        <v/>
      </c>
      <c r="P92" s="161"/>
    </row>
    <row r="93" spans="2:16" x14ac:dyDescent="0.2">
      <c r="B93" s="237" t="s">
        <v>71</v>
      </c>
      <c r="C93" s="144" t="s">
        <v>201</v>
      </c>
      <c r="D93" s="47" t="s">
        <v>10</v>
      </c>
      <c r="E93" s="295">
        <v>0</v>
      </c>
      <c r="F93" s="113"/>
      <c r="K93" s="246"/>
      <c r="L93" s="159" t="s">
        <v>135</v>
      </c>
      <c r="M93" s="160" t="str">
        <f>IF(L93&lt;&gt;"[Vul in…]",VLOOKUP(L93,Afzet!C:E,3,FALSE),"")</f>
        <v/>
      </c>
      <c r="N93" s="292">
        <v>0</v>
      </c>
      <c r="O93" s="160" t="str">
        <f>IF(L93&lt;&gt;"[Vul in…]",VLOOKUP(L93,Afzet!C:E,2,FALSE),"")</f>
        <v/>
      </c>
      <c r="P93" s="161"/>
    </row>
    <row r="94" spans="2:16" x14ac:dyDescent="0.2">
      <c r="B94" s="237" t="s">
        <v>72</v>
      </c>
      <c r="C94" s="144" t="s">
        <v>202</v>
      </c>
      <c r="D94" s="47" t="s">
        <v>10</v>
      </c>
      <c r="E94" s="295">
        <v>0</v>
      </c>
      <c r="F94" s="113"/>
      <c r="K94" s="246"/>
      <c r="L94" s="159" t="s">
        <v>135</v>
      </c>
      <c r="M94" s="160" t="str">
        <f>IF(L94&lt;&gt;"[Vul in…]",VLOOKUP(L94,Afzet!C:E,3,FALSE),"")</f>
        <v/>
      </c>
      <c r="N94" s="292">
        <v>0</v>
      </c>
      <c r="O94" s="160" t="str">
        <f>IF(L94&lt;&gt;"[Vul in…]",VLOOKUP(L94,Afzet!C:E,2,FALSE),"")</f>
        <v/>
      </c>
      <c r="P94" s="161"/>
    </row>
    <row r="95" spans="2:16" x14ac:dyDescent="0.2">
      <c r="B95" s="237" t="s">
        <v>73</v>
      </c>
      <c r="C95" s="144" t="s">
        <v>203</v>
      </c>
      <c r="D95" s="47" t="s">
        <v>10</v>
      </c>
      <c r="E95" s="295">
        <v>0</v>
      </c>
      <c r="F95" s="113"/>
      <c r="K95" s="246"/>
      <c r="L95" s="159" t="s">
        <v>135</v>
      </c>
      <c r="M95" s="160" t="str">
        <f>IF(L95&lt;&gt;"[Vul in…]",VLOOKUP(L95,Afzet!C:E,3,FALSE),"")</f>
        <v/>
      </c>
      <c r="N95" s="292">
        <v>0</v>
      </c>
      <c r="O95" s="160" t="str">
        <f>IF(L95&lt;&gt;"[Vul in…]",VLOOKUP(L95,Afzet!C:E,2,FALSE),"")</f>
        <v/>
      </c>
      <c r="P95" s="161"/>
    </row>
    <row r="96" spans="2:16" x14ac:dyDescent="0.2">
      <c r="B96" s="237" t="s">
        <v>205</v>
      </c>
      <c r="C96" s="144" t="s">
        <v>204</v>
      </c>
      <c r="D96" s="47" t="s">
        <v>10</v>
      </c>
      <c r="E96" s="295">
        <v>0</v>
      </c>
      <c r="F96" s="113"/>
      <c r="K96" s="246"/>
      <c r="L96" s="159" t="s">
        <v>135</v>
      </c>
      <c r="M96" s="160" t="str">
        <f>IF(L96&lt;&gt;"[Vul in…]",VLOOKUP(L96,Afzet!C:E,3,FALSE),"")</f>
        <v/>
      </c>
      <c r="N96" s="292">
        <v>0</v>
      </c>
      <c r="O96" s="160" t="str">
        <f>IF(L96&lt;&gt;"[Vul in…]",VLOOKUP(L96,Afzet!C:E,2,FALSE),"")</f>
        <v/>
      </c>
      <c r="P96" s="161"/>
    </row>
    <row r="97" spans="2:16" x14ac:dyDescent="0.2">
      <c r="B97" s="243"/>
      <c r="C97" s="45"/>
      <c r="D97" s="49"/>
      <c r="E97" s="45"/>
      <c r="F97" s="49"/>
      <c r="K97" s="246"/>
      <c r="L97" s="159" t="s">
        <v>135</v>
      </c>
      <c r="M97" s="160" t="str">
        <f>IF(L97&lt;&gt;"[Vul in…]",VLOOKUP(L97,Afzet!C:E,3,FALSE),"")</f>
        <v/>
      </c>
      <c r="N97" s="292">
        <v>0</v>
      </c>
      <c r="O97" s="160" t="str">
        <f>IF(L97&lt;&gt;"[Vul in…]",VLOOKUP(L97,Afzet!C:E,2,FALSE),"")</f>
        <v/>
      </c>
      <c r="P97" s="161"/>
    </row>
    <row r="98" spans="2:16" x14ac:dyDescent="0.2">
      <c r="K98" s="246"/>
      <c r="L98" s="159" t="s">
        <v>135</v>
      </c>
      <c r="M98" s="160" t="str">
        <f>IF(L98&lt;&gt;"[Vul in…]",VLOOKUP(L98,Afzet!C:E,3,FALSE),"")</f>
        <v/>
      </c>
      <c r="N98" s="292">
        <v>0</v>
      </c>
      <c r="O98" s="160" t="str">
        <f>IF(L98&lt;&gt;"[Vul in…]",VLOOKUP(L98,Afzet!C:E,2,FALSE),"")</f>
        <v/>
      </c>
      <c r="P98" s="161"/>
    </row>
    <row r="99" spans="2:16" x14ac:dyDescent="0.2">
      <c r="K99" s="246"/>
      <c r="L99" s="159" t="s">
        <v>135</v>
      </c>
      <c r="M99" s="160" t="str">
        <f>IF(L99&lt;&gt;"[Vul in…]",VLOOKUP(L99,Afzet!C:E,3,FALSE),"")</f>
        <v/>
      </c>
      <c r="N99" s="292">
        <v>0</v>
      </c>
      <c r="O99" s="160" t="str">
        <f>IF(L99&lt;&gt;"[Vul in…]",VLOOKUP(L99,Afzet!C:E,2,FALSE),"")</f>
        <v/>
      </c>
      <c r="P99" s="161"/>
    </row>
    <row r="100" spans="2:16" x14ac:dyDescent="0.2">
      <c r="K100" s="246"/>
      <c r="L100" s="159" t="s">
        <v>135</v>
      </c>
      <c r="M100" s="160" t="str">
        <f>IF(L100&lt;&gt;"[Vul in…]",VLOOKUP(L100,Afzet!C:E,3,FALSE),"")</f>
        <v/>
      </c>
      <c r="N100" s="292">
        <v>0</v>
      </c>
      <c r="O100" s="160" t="str">
        <f>IF(L100&lt;&gt;"[Vul in…]",VLOOKUP(L100,Afzet!C:E,2,FALSE),"")</f>
        <v/>
      </c>
      <c r="P100" s="161"/>
    </row>
    <row r="101" spans="2:16" x14ac:dyDescent="0.2">
      <c r="K101" s="246"/>
      <c r="L101" s="159" t="s">
        <v>135</v>
      </c>
      <c r="M101" s="160" t="str">
        <f>IF(L101&lt;&gt;"[Vul in…]",VLOOKUP(L101,Afzet!C:E,3,FALSE),"")</f>
        <v/>
      </c>
      <c r="N101" s="292">
        <v>0</v>
      </c>
      <c r="O101" s="160" t="str">
        <f>IF(L101&lt;&gt;"[Vul in…]",VLOOKUP(L101,Afzet!C:E,2,FALSE),"")</f>
        <v/>
      </c>
      <c r="P101" s="161"/>
    </row>
    <row r="102" spans="2:16" x14ac:dyDescent="0.2">
      <c r="K102" s="246"/>
      <c r="L102" s="159" t="s">
        <v>135</v>
      </c>
      <c r="M102" s="160" t="str">
        <f>IF(L102&lt;&gt;"[Vul in…]",VLOOKUP(L102,Afzet!C:E,3,FALSE),"")</f>
        <v/>
      </c>
      <c r="N102" s="292">
        <v>0</v>
      </c>
      <c r="O102" s="160" t="str">
        <f>IF(L102&lt;&gt;"[Vul in…]",VLOOKUP(L102,Afzet!C:E,2,FALSE),"")</f>
        <v/>
      </c>
      <c r="P102" s="161"/>
    </row>
    <row r="103" spans="2:16" x14ac:dyDescent="0.2">
      <c r="K103" s="246"/>
      <c r="L103" s="159" t="s">
        <v>135</v>
      </c>
      <c r="M103" s="160" t="str">
        <f>IF(L103&lt;&gt;"[Vul in…]",VLOOKUP(L103,Afzet!C:E,3,FALSE),"")</f>
        <v/>
      </c>
      <c r="N103" s="292">
        <v>0</v>
      </c>
      <c r="O103" s="160" t="str">
        <f>IF(L103&lt;&gt;"[Vul in…]",VLOOKUP(L103,Afzet!C:E,2,FALSE),"")</f>
        <v/>
      </c>
      <c r="P103" s="161"/>
    </row>
    <row r="104" spans="2:16" x14ac:dyDescent="0.2">
      <c r="K104" s="246"/>
      <c r="L104" s="159" t="s">
        <v>135</v>
      </c>
      <c r="M104" s="160" t="str">
        <f>IF(L104&lt;&gt;"[Vul in…]",VLOOKUP(L104,Afzet!C:E,3,FALSE),"")</f>
        <v/>
      </c>
      <c r="N104" s="292">
        <v>0</v>
      </c>
      <c r="O104" s="160" t="str">
        <f>IF(L104&lt;&gt;"[Vul in…]",VLOOKUP(L104,Afzet!C:E,2,FALSE),"")</f>
        <v/>
      </c>
      <c r="P104" s="161"/>
    </row>
    <row r="105" spans="2:16" x14ac:dyDescent="0.2">
      <c r="K105" s="246"/>
      <c r="L105" s="159" t="s">
        <v>135</v>
      </c>
      <c r="M105" s="160" t="str">
        <f>IF(L105&lt;&gt;"[Vul in…]",VLOOKUP(L105,Afzet!C:E,3,FALSE),"")</f>
        <v/>
      </c>
      <c r="N105" s="292">
        <v>0</v>
      </c>
      <c r="O105" s="160" t="str">
        <f>IF(L105&lt;&gt;"[Vul in…]",VLOOKUP(L105,Afzet!C:E,2,FALSE),"")</f>
        <v/>
      </c>
      <c r="P105" s="161"/>
    </row>
    <row r="106" spans="2:16" x14ac:dyDescent="0.2">
      <c r="K106" s="246"/>
      <c r="L106" s="159" t="s">
        <v>135</v>
      </c>
      <c r="M106" s="160" t="str">
        <f>IF(L106&lt;&gt;"[Vul in…]",VLOOKUP(L106,Afzet!C:E,3,FALSE),"")</f>
        <v/>
      </c>
      <c r="N106" s="292">
        <v>0</v>
      </c>
      <c r="O106" s="160" t="str">
        <f>IF(L106&lt;&gt;"[Vul in…]",VLOOKUP(L106,Afzet!C:E,2,FALSE),"")</f>
        <v/>
      </c>
      <c r="P106" s="161"/>
    </row>
    <row r="107" spans="2:16" x14ac:dyDescent="0.2">
      <c r="K107" s="246"/>
      <c r="L107" s="159" t="s">
        <v>135</v>
      </c>
      <c r="M107" s="160" t="str">
        <f>IF(L107&lt;&gt;"[Vul in…]",VLOOKUP(L107,Afzet!C:E,3,FALSE),"")</f>
        <v/>
      </c>
      <c r="N107" s="292">
        <v>0</v>
      </c>
      <c r="O107" s="160" t="str">
        <f>IF(L107&lt;&gt;"[Vul in…]",VLOOKUP(L107,Afzet!C:E,2,FALSE),"")</f>
        <v/>
      </c>
      <c r="P107" s="161"/>
    </row>
    <row r="108" spans="2:16" x14ac:dyDescent="0.2">
      <c r="K108" s="246"/>
      <c r="L108" s="159" t="s">
        <v>135</v>
      </c>
      <c r="M108" s="160" t="str">
        <f>IF(L108&lt;&gt;"[Vul in…]",VLOOKUP(L108,Afzet!C:E,3,FALSE),"")</f>
        <v/>
      </c>
      <c r="N108" s="292">
        <v>0</v>
      </c>
      <c r="O108" s="160" t="str">
        <f>IF(L108&lt;&gt;"[Vul in…]",VLOOKUP(L108,Afzet!C:E,2,FALSE),"")</f>
        <v/>
      </c>
      <c r="P108" s="161"/>
    </row>
    <row r="109" spans="2:16" x14ac:dyDescent="0.2">
      <c r="K109" s="246"/>
      <c r="L109" s="159" t="s">
        <v>135</v>
      </c>
      <c r="M109" s="160" t="str">
        <f>IF(L109&lt;&gt;"[Vul in…]",VLOOKUP(L109,Afzet!C:E,3,FALSE),"")</f>
        <v/>
      </c>
      <c r="N109" s="292">
        <v>0</v>
      </c>
      <c r="O109" s="160" t="str">
        <f>IF(L109&lt;&gt;"[Vul in…]",VLOOKUP(L109,Afzet!C:E,2,FALSE),"")</f>
        <v/>
      </c>
      <c r="P109" s="161"/>
    </row>
    <row r="110" spans="2:16" x14ac:dyDescent="0.2">
      <c r="K110" s="246"/>
      <c r="L110" s="159" t="s">
        <v>135</v>
      </c>
      <c r="M110" s="160" t="str">
        <f>IF(L110&lt;&gt;"[Vul in…]",VLOOKUP(L110,Afzet!C:E,3,FALSE),"")</f>
        <v/>
      </c>
      <c r="N110" s="292">
        <v>0</v>
      </c>
      <c r="O110" s="160" t="str">
        <f>IF(L110&lt;&gt;"[Vul in…]",VLOOKUP(L110,Afzet!C:E,2,FALSE),"")</f>
        <v/>
      </c>
      <c r="P110" s="161"/>
    </row>
    <row r="111" spans="2:16" x14ac:dyDescent="0.2">
      <c r="K111" s="246"/>
      <c r="L111" s="159" t="s">
        <v>135</v>
      </c>
      <c r="M111" s="160" t="str">
        <f>IF(L111&lt;&gt;"[Vul in…]",VLOOKUP(L111,Afzet!C:E,3,FALSE),"")</f>
        <v/>
      </c>
      <c r="N111" s="292">
        <v>0</v>
      </c>
      <c r="O111" s="160" t="str">
        <f>IF(L111&lt;&gt;"[Vul in…]",VLOOKUP(L111,Afzet!C:E,2,FALSE),"")</f>
        <v/>
      </c>
      <c r="P111" s="161"/>
    </row>
    <row r="112" spans="2:16" x14ac:dyDescent="0.2">
      <c r="K112" s="246"/>
      <c r="L112" s="159" t="s">
        <v>135</v>
      </c>
      <c r="M112" s="160" t="str">
        <f>IF(L112&lt;&gt;"[Vul in…]",VLOOKUP(L112,Afzet!C:E,3,FALSE),"")</f>
        <v/>
      </c>
      <c r="N112" s="292">
        <v>0</v>
      </c>
      <c r="O112" s="160" t="str">
        <f>IF(L112&lt;&gt;"[Vul in…]",VLOOKUP(L112,Afzet!C:E,2,FALSE),"")</f>
        <v/>
      </c>
      <c r="P112" s="161"/>
    </row>
    <row r="113" spans="11:16" x14ac:dyDescent="0.2">
      <c r="K113" s="246"/>
      <c r="L113" s="159" t="s">
        <v>135</v>
      </c>
      <c r="M113" s="160" t="str">
        <f>IF(L113&lt;&gt;"[Vul in…]",VLOOKUP(L113,Afzet!C:E,3,FALSE),"")</f>
        <v/>
      </c>
      <c r="N113" s="292">
        <v>0</v>
      </c>
      <c r="O113" s="160" t="str">
        <f>IF(L113&lt;&gt;"[Vul in…]",VLOOKUP(L113,Afzet!C:E,2,FALSE),"")</f>
        <v/>
      </c>
      <c r="P113" s="161"/>
    </row>
    <row r="114" spans="11:16" x14ac:dyDescent="0.2">
      <c r="K114" s="246"/>
      <c r="L114" s="159" t="s">
        <v>135</v>
      </c>
      <c r="M114" s="160" t="str">
        <f>IF(L114&lt;&gt;"[Vul in…]",VLOOKUP(L114,Afzet!C:E,3,FALSE),"")</f>
        <v/>
      </c>
      <c r="N114" s="292">
        <v>0</v>
      </c>
      <c r="O114" s="160" t="str">
        <f>IF(L114&lt;&gt;"[Vul in…]",VLOOKUP(L114,Afzet!C:E,2,FALSE),"")</f>
        <v/>
      </c>
      <c r="P114" s="161"/>
    </row>
    <row r="115" spans="11:16" x14ac:dyDescent="0.2">
      <c r="K115" s="246"/>
      <c r="L115" s="159" t="s">
        <v>135</v>
      </c>
      <c r="M115" s="160" t="str">
        <f>IF(L115&lt;&gt;"[Vul in…]",VLOOKUP(L115,Afzet!C:E,3,FALSE),"")</f>
        <v/>
      </c>
      <c r="N115" s="292">
        <v>0</v>
      </c>
      <c r="O115" s="160" t="str">
        <f>IF(L115&lt;&gt;"[Vul in…]",VLOOKUP(L115,Afzet!C:E,2,FALSE),"")</f>
        <v/>
      </c>
      <c r="P115" s="161"/>
    </row>
    <row r="116" spans="11:16" x14ac:dyDescent="0.2">
      <c r="K116" s="246"/>
      <c r="L116" s="159" t="s">
        <v>135</v>
      </c>
      <c r="M116" s="160" t="str">
        <f>IF(L116&lt;&gt;"[Vul in…]",VLOOKUP(L116,Afzet!C:E,3,FALSE),"")</f>
        <v/>
      </c>
      <c r="N116" s="292">
        <v>0</v>
      </c>
      <c r="O116" s="160" t="str">
        <f>IF(L116&lt;&gt;"[Vul in…]",VLOOKUP(L116,Afzet!C:E,2,FALSE),"")</f>
        <v/>
      </c>
      <c r="P116" s="161"/>
    </row>
    <row r="117" spans="11:16" x14ac:dyDescent="0.2">
      <c r="K117" s="246"/>
      <c r="L117" s="159" t="s">
        <v>135</v>
      </c>
      <c r="M117" s="160" t="str">
        <f>IF(L117&lt;&gt;"[Vul in…]",VLOOKUP(L117,Afzet!C:E,3,FALSE),"")</f>
        <v/>
      </c>
      <c r="N117" s="292">
        <v>0</v>
      </c>
      <c r="O117" s="160" t="str">
        <f>IF(L117&lt;&gt;"[Vul in…]",VLOOKUP(L117,Afzet!C:E,2,FALSE),"")</f>
        <v/>
      </c>
      <c r="P117" s="161"/>
    </row>
    <row r="118" spans="11:16" x14ac:dyDescent="0.2">
      <c r="K118" s="246"/>
      <c r="L118" s="159" t="s">
        <v>135</v>
      </c>
      <c r="M118" s="160" t="str">
        <f>IF(L118&lt;&gt;"[Vul in…]",VLOOKUP(L118,Afzet!C:E,3,FALSE),"")</f>
        <v/>
      </c>
      <c r="N118" s="292">
        <v>0</v>
      </c>
      <c r="O118" s="160" t="str">
        <f>IF(L118&lt;&gt;"[Vul in…]",VLOOKUP(L118,Afzet!C:E,2,FALSE),"")</f>
        <v/>
      </c>
      <c r="P118" s="161"/>
    </row>
    <row r="119" spans="11:16" x14ac:dyDescent="0.2">
      <c r="K119" s="247"/>
      <c r="L119" s="159" t="s">
        <v>135</v>
      </c>
      <c r="M119" s="160" t="str">
        <f>IF(L119&lt;&gt;"[Vul in…]",VLOOKUP(L119,Afzet!C:E,3,FALSE),"")</f>
        <v/>
      </c>
      <c r="N119" s="292">
        <v>0</v>
      </c>
      <c r="O119" s="160" t="str">
        <f>IF(L119&lt;&gt;"[Vul in…]",VLOOKUP(L119,Afzet!C:E,2,FALSE),"")</f>
        <v/>
      </c>
      <c r="P119" s="161"/>
    </row>
  </sheetData>
  <sheetProtection algorithmName="SHA-512" hashValue="MoaJODleBnJVPF86aH5kV8wI5fHLkqKjSaEbVcXHAGN8ESU6G+M3Q3QnNEVtSPH8Cfo9Y5pfj4OmK8X52tDaBw==" saltValue="1U3h2pZ9fHfFEvekuMEIGw==" spinCount="100000" sheet="1" objects="1" scenarios="1"/>
  <mergeCells count="2">
    <mergeCell ref="C23:F23"/>
    <mergeCell ref="C12:G12"/>
  </mergeCells>
  <dataValidations count="1">
    <dataValidation type="list" allowBlank="1" showInputMessage="1" showErrorMessage="1" sqref="L25:L119" xr:uid="{09C5FF05-4BB2-437D-8E44-EB6BDA596634}">
      <formula1>dropdown_1</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ignoredErrors>
    <ignoredError sqref="D14:D15"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Normal="100" workbookViewId="0">
      <selection activeCell="B58" sqref="B58"/>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4" t="s">
        <v>161</v>
      </c>
      <c r="B1" s="44"/>
      <c r="C1" s="44"/>
      <c r="D1" s="44"/>
      <c r="E1" s="44"/>
      <c r="F1" s="44"/>
      <c r="G1" s="44"/>
      <c r="H1" s="44"/>
      <c r="I1" s="44"/>
      <c r="J1" s="44"/>
      <c r="K1" s="44"/>
      <c r="L1" s="44"/>
      <c r="M1" s="44"/>
      <c r="N1" s="44"/>
      <c r="O1" s="44"/>
      <c r="P1" s="44"/>
      <c r="Q1" s="44"/>
      <c r="R1" s="44"/>
      <c r="S1" s="44"/>
      <c r="T1" s="42"/>
      <c r="U1" s="42"/>
      <c r="V1" s="42"/>
      <c r="W1" s="42"/>
      <c r="X1" s="42"/>
      <c r="Y1" s="42"/>
      <c r="Z1" s="42"/>
      <c r="AA1" s="42"/>
      <c r="AB1" s="42"/>
      <c r="AC1" s="42"/>
      <c r="AD1" s="42"/>
      <c r="AE1" s="42"/>
      <c r="AF1" s="42"/>
      <c r="AG1" s="42"/>
      <c r="AH1" s="42"/>
      <c r="AI1" s="42"/>
      <c r="AJ1" s="42"/>
      <c r="AK1" s="42"/>
      <c r="AL1" s="42"/>
      <c r="AM1" s="42"/>
    </row>
    <row r="2" spans="1:39" x14ac:dyDescent="0.2">
      <c r="A2" s="44"/>
      <c r="B2" s="44"/>
      <c r="C2" s="44"/>
      <c r="D2" s="44"/>
      <c r="E2" s="44"/>
      <c r="F2" s="44"/>
      <c r="G2" s="44"/>
      <c r="H2" s="44"/>
      <c r="I2" s="44"/>
      <c r="J2" s="44"/>
      <c r="K2" s="44"/>
      <c r="L2" s="44"/>
      <c r="M2" s="44"/>
      <c r="N2" s="44"/>
      <c r="O2" s="44"/>
      <c r="P2" s="44"/>
      <c r="Q2" s="44"/>
      <c r="R2" s="44"/>
      <c r="S2" s="44"/>
      <c r="T2" s="42"/>
      <c r="U2" s="42"/>
      <c r="V2" s="42"/>
      <c r="W2" s="42"/>
      <c r="X2" s="42"/>
      <c r="Y2" s="42"/>
      <c r="Z2" s="42"/>
      <c r="AA2" s="42"/>
      <c r="AB2" s="42"/>
      <c r="AC2" s="42"/>
      <c r="AD2" s="42"/>
      <c r="AE2" s="42"/>
      <c r="AF2" s="42"/>
      <c r="AG2" s="42"/>
      <c r="AH2" s="42"/>
      <c r="AI2" s="42"/>
      <c r="AJ2" s="42"/>
      <c r="AK2" s="42"/>
      <c r="AL2" s="42"/>
      <c r="AM2" s="42"/>
    </row>
    <row r="3" spans="1:39" x14ac:dyDescent="0.2">
      <c r="A3" s="44"/>
      <c r="B3" s="44"/>
      <c r="C3" s="44"/>
      <c r="D3" s="44"/>
      <c r="E3" s="44"/>
      <c r="F3" s="44"/>
      <c r="G3" s="44"/>
      <c r="H3" s="44"/>
      <c r="I3" s="44"/>
      <c r="J3" s="44"/>
      <c r="K3" s="44"/>
      <c r="L3" s="44"/>
      <c r="M3" s="44"/>
      <c r="N3" s="44"/>
      <c r="O3" s="44"/>
      <c r="P3" s="44"/>
      <c r="Q3" s="44"/>
      <c r="R3" s="44"/>
      <c r="S3" s="44"/>
      <c r="T3" s="42"/>
      <c r="U3" s="42"/>
      <c r="V3" s="42"/>
      <c r="W3" s="42"/>
      <c r="X3" s="42"/>
      <c r="Y3" s="42"/>
      <c r="Z3" s="42"/>
      <c r="AA3" s="42"/>
      <c r="AB3" s="42"/>
      <c r="AC3" s="42"/>
      <c r="AD3" s="42"/>
      <c r="AE3" s="42"/>
      <c r="AF3" s="42"/>
      <c r="AG3" s="42"/>
      <c r="AH3" s="42"/>
      <c r="AI3" s="42"/>
      <c r="AJ3" s="42"/>
      <c r="AK3" s="42"/>
      <c r="AL3" s="42"/>
      <c r="AM3" s="42"/>
    </row>
    <row r="4" spans="1:39" x14ac:dyDescent="0.2">
      <c r="A4" s="44"/>
      <c r="B4" s="44"/>
      <c r="C4" s="44"/>
      <c r="D4" s="44"/>
      <c r="E4" s="44"/>
      <c r="F4" s="44"/>
      <c r="G4" s="44"/>
      <c r="H4" s="44"/>
      <c r="I4" s="44"/>
      <c r="J4" s="44"/>
      <c r="K4" s="44"/>
      <c r="L4" s="44"/>
      <c r="M4" s="44"/>
      <c r="N4" s="44"/>
      <c r="O4" s="44"/>
      <c r="P4" s="44"/>
      <c r="Q4" s="44"/>
      <c r="R4" s="44"/>
      <c r="S4" s="44"/>
      <c r="T4" s="42"/>
      <c r="U4" s="42"/>
      <c r="V4" s="42"/>
      <c r="W4" s="42"/>
      <c r="X4" s="42"/>
      <c r="Y4" s="42"/>
      <c r="Z4" s="42"/>
      <c r="AA4" s="42"/>
      <c r="AB4" s="42"/>
      <c r="AC4" s="42"/>
      <c r="AD4" s="42"/>
      <c r="AE4" s="42"/>
      <c r="AF4" s="42"/>
      <c r="AG4" s="42"/>
      <c r="AH4" s="42"/>
      <c r="AI4" s="42"/>
      <c r="AJ4" s="42"/>
      <c r="AK4" s="42"/>
      <c r="AL4" s="42"/>
      <c r="AM4" s="42"/>
    </row>
    <row r="5" spans="1:39" x14ac:dyDescent="0.2">
      <c r="A5" s="44" t="s">
        <v>102</v>
      </c>
      <c r="B5" s="44" t="str">
        <f>Opdrachtnemer!C4</f>
        <v>[NAAM]</v>
      </c>
      <c r="C5" s="44"/>
      <c r="D5" s="44"/>
      <c r="E5" s="44"/>
      <c r="F5" s="44"/>
      <c r="G5" s="44"/>
      <c r="H5" s="44"/>
      <c r="I5" s="44"/>
      <c r="J5" s="44"/>
      <c r="K5" s="44"/>
      <c r="L5" s="44"/>
      <c r="M5" s="44"/>
      <c r="N5" s="44"/>
      <c r="O5" s="44"/>
      <c r="P5" s="44"/>
      <c r="Q5" s="44"/>
      <c r="R5" s="44"/>
      <c r="S5" s="44"/>
      <c r="T5" s="42"/>
      <c r="U5" s="42"/>
      <c r="V5" s="42"/>
      <c r="W5" s="42"/>
      <c r="X5" s="42"/>
      <c r="Y5" s="42"/>
      <c r="Z5" s="42"/>
      <c r="AA5" s="42"/>
      <c r="AB5" s="42"/>
      <c r="AC5" s="42"/>
      <c r="AD5" s="42"/>
      <c r="AE5" s="42"/>
      <c r="AF5" s="42"/>
      <c r="AG5" s="42"/>
      <c r="AH5" s="42"/>
      <c r="AI5" s="42"/>
      <c r="AJ5" s="42"/>
      <c r="AK5" s="42"/>
      <c r="AL5" s="42"/>
      <c r="AM5" s="42"/>
    </row>
    <row r="6" spans="1:39" x14ac:dyDescent="0.2">
      <c r="A6" s="44" t="s">
        <v>103</v>
      </c>
      <c r="B6" s="44" t="str">
        <f>Opdrachtnemer!C5</f>
        <v>[00000000]</v>
      </c>
      <c r="C6" s="44"/>
      <c r="D6" s="44"/>
      <c r="E6" s="44"/>
      <c r="F6" s="44"/>
      <c r="G6" s="44"/>
      <c r="H6" s="44"/>
      <c r="I6" s="44"/>
      <c r="J6" s="44"/>
      <c r="K6" s="44"/>
      <c r="L6" s="44"/>
      <c r="M6" s="44"/>
      <c r="N6" s="44"/>
      <c r="O6" s="44"/>
      <c r="P6" s="44"/>
      <c r="Q6" s="44"/>
      <c r="R6" s="44"/>
      <c r="S6" s="44"/>
      <c r="T6" s="42"/>
      <c r="U6" s="42"/>
      <c r="V6" s="42"/>
      <c r="W6" s="42"/>
      <c r="X6" s="42"/>
      <c r="Y6" s="42"/>
      <c r="Z6" s="42"/>
      <c r="AA6" s="42"/>
      <c r="AB6" s="42"/>
      <c r="AC6" s="42"/>
      <c r="AD6" s="42"/>
      <c r="AE6" s="42"/>
      <c r="AF6" s="42"/>
      <c r="AG6" s="42"/>
      <c r="AH6" s="42"/>
      <c r="AI6" s="42"/>
      <c r="AJ6" s="42"/>
      <c r="AK6" s="42"/>
      <c r="AL6" s="42"/>
      <c r="AM6" s="42"/>
    </row>
    <row r="7" spans="1:39" x14ac:dyDescent="0.2">
      <c r="A7" s="44" t="s">
        <v>0</v>
      </c>
      <c r="B7" s="44" t="str">
        <f>Opdrachtnemer!C6</f>
        <v>[DD-MM-JJJJ]</v>
      </c>
      <c r="C7" s="44"/>
      <c r="D7" s="44"/>
      <c r="E7" s="44"/>
      <c r="F7" s="44"/>
      <c r="G7" s="44"/>
      <c r="H7" s="44"/>
      <c r="I7" s="44"/>
      <c r="J7" s="44"/>
      <c r="K7" s="44"/>
      <c r="L7" s="44"/>
      <c r="M7" s="44"/>
      <c r="N7" s="44"/>
      <c r="O7" s="44"/>
      <c r="P7" s="44"/>
      <c r="Q7" s="44"/>
      <c r="R7" s="44"/>
      <c r="S7" s="44"/>
      <c r="T7" s="42"/>
      <c r="U7" s="42"/>
      <c r="V7" s="42"/>
      <c r="W7" s="42"/>
      <c r="X7" s="42"/>
      <c r="Y7" s="42"/>
      <c r="Z7" s="42"/>
      <c r="AA7" s="42"/>
      <c r="AB7" s="42"/>
      <c r="AC7" s="42"/>
      <c r="AD7" s="42"/>
      <c r="AE7" s="42"/>
      <c r="AF7" s="42"/>
      <c r="AG7" s="42"/>
      <c r="AH7" s="42"/>
      <c r="AI7" s="42"/>
      <c r="AJ7" s="42"/>
      <c r="AK7" s="42"/>
      <c r="AL7" s="42"/>
      <c r="AM7" s="42"/>
    </row>
    <row r="8" spans="1:39" x14ac:dyDescent="0.2">
      <c r="A8" s="44"/>
      <c r="B8" s="44"/>
      <c r="C8" s="44"/>
      <c r="D8" s="44"/>
      <c r="E8" s="44"/>
      <c r="F8" s="44"/>
      <c r="G8" s="44"/>
      <c r="H8" s="44"/>
      <c r="I8" s="44"/>
      <c r="J8" s="44"/>
      <c r="K8" s="44"/>
      <c r="L8" s="44"/>
      <c r="M8" s="44"/>
      <c r="N8" s="44"/>
      <c r="O8" s="44"/>
      <c r="P8" s="44"/>
      <c r="Q8" s="44"/>
      <c r="R8" s="44"/>
      <c r="S8" s="44"/>
      <c r="T8" s="42"/>
      <c r="U8" s="42"/>
      <c r="V8" s="42"/>
      <c r="W8" s="42"/>
      <c r="X8" s="42"/>
      <c r="Y8" s="42"/>
      <c r="Z8" s="42"/>
      <c r="AA8" s="42"/>
      <c r="AB8" s="42"/>
      <c r="AC8" s="42"/>
      <c r="AD8" s="42"/>
      <c r="AE8" s="42"/>
      <c r="AF8" s="42"/>
      <c r="AG8" s="42"/>
      <c r="AH8" s="42"/>
      <c r="AI8" s="42"/>
      <c r="AJ8" s="42"/>
      <c r="AK8" s="42"/>
      <c r="AL8" s="42"/>
      <c r="AM8" s="42"/>
    </row>
    <row r="9" spans="1:39" x14ac:dyDescent="0.2">
      <c r="A9" s="191" t="s">
        <v>181</v>
      </c>
      <c r="B9" s="192"/>
      <c r="C9" s="192"/>
      <c r="D9" s="192"/>
      <c r="E9" s="192"/>
      <c r="F9" s="192"/>
      <c r="G9" s="192"/>
      <c r="H9" s="193"/>
      <c r="I9" s="23"/>
      <c r="O9" s="23"/>
      <c r="AC9" s="42"/>
      <c r="AD9" s="42"/>
      <c r="AE9" s="42"/>
      <c r="AF9" s="42"/>
      <c r="AG9" s="42"/>
      <c r="AH9" s="42"/>
      <c r="AI9" s="42"/>
      <c r="AJ9" s="42"/>
      <c r="AK9" s="42"/>
      <c r="AL9" s="42"/>
      <c r="AM9" s="42"/>
    </row>
    <row r="10" spans="1:39" x14ac:dyDescent="0.2">
      <c r="A10" s="191"/>
      <c r="B10" s="192"/>
      <c r="C10" s="192" t="s">
        <v>111</v>
      </c>
      <c r="D10" s="192" t="s">
        <v>144</v>
      </c>
      <c r="E10" s="192" t="s">
        <v>114</v>
      </c>
      <c r="F10" s="192" t="s">
        <v>145</v>
      </c>
      <c r="G10" s="192" t="s">
        <v>116</v>
      </c>
      <c r="H10" s="193" t="s">
        <v>117</v>
      </c>
      <c r="I10" s="23"/>
      <c r="O10" s="23"/>
      <c r="AC10" s="42"/>
      <c r="AD10" s="42"/>
      <c r="AE10" s="42"/>
      <c r="AF10" s="42"/>
      <c r="AG10" s="42"/>
      <c r="AH10" s="42"/>
      <c r="AI10" s="42"/>
      <c r="AJ10" s="42"/>
      <c r="AK10" s="42"/>
      <c r="AL10" s="42"/>
      <c r="AM10" s="42"/>
    </row>
    <row r="11" spans="1:39" x14ac:dyDescent="0.2">
      <c r="A11" s="191"/>
      <c r="B11" s="192"/>
      <c r="C11" s="194" t="s">
        <v>146</v>
      </c>
      <c r="D11" s="194" t="s">
        <v>147</v>
      </c>
      <c r="E11" s="194" t="s">
        <v>148</v>
      </c>
      <c r="F11" s="194" t="s">
        <v>149</v>
      </c>
      <c r="G11" s="194" t="s">
        <v>149</v>
      </c>
      <c r="H11" s="195" t="s">
        <v>149</v>
      </c>
      <c r="I11" s="23"/>
      <c r="O11" s="23"/>
      <c r="AC11" s="42"/>
      <c r="AD11" s="42"/>
      <c r="AE11" s="42"/>
      <c r="AF11" s="42"/>
      <c r="AG11" s="42"/>
      <c r="AH11" s="42"/>
      <c r="AI11" s="42"/>
      <c r="AJ11" s="42"/>
      <c r="AK11" s="42"/>
      <c r="AL11" s="42"/>
      <c r="AM11" s="42"/>
    </row>
    <row r="12" spans="1:39" x14ac:dyDescent="0.2">
      <c r="A12" s="210"/>
      <c r="B12" s="211" t="s">
        <v>110</v>
      </c>
      <c r="C12" s="212">
        <f t="shared" ref="C12:H12" si="0">SUM(C13:C20)</f>
        <v>0</v>
      </c>
      <c r="D12" s="212">
        <f t="shared" si="0"/>
        <v>0</v>
      </c>
      <c r="E12" s="212">
        <f t="shared" si="0"/>
        <v>0</v>
      </c>
      <c r="F12" s="212">
        <f t="shared" si="0"/>
        <v>0</v>
      </c>
      <c r="G12" s="212">
        <f t="shared" si="0"/>
        <v>0</v>
      </c>
      <c r="H12" s="213">
        <f t="shared" si="0"/>
        <v>0</v>
      </c>
      <c r="I12" s="23"/>
      <c r="O12" s="23"/>
      <c r="AC12" s="42"/>
      <c r="AD12" s="42"/>
      <c r="AE12" s="42"/>
      <c r="AF12" s="42"/>
      <c r="AG12" s="42"/>
      <c r="AH12" s="42"/>
      <c r="AI12" s="42"/>
      <c r="AJ12" s="42"/>
      <c r="AK12" s="42"/>
      <c r="AL12" s="42"/>
      <c r="AM12" s="42"/>
    </row>
    <row r="13" spans="1:39" x14ac:dyDescent="0.2">
      <c r="A13" s="46" t="s">
        <v>93</v>
      </c>
      <c r="B13" s="29" t="s">
        <v>88</v>
      </c>
      <c r="C13" s="196">
        <f>Midpoints!D8 *(1/1000)</f>
        <v>0</v>
      </c>
      <c r="D13" s="197">
        <f>Midpoints!E8 *(1/1000)</f>
        <v>0</v>
      </c>
      <c r="E13" s="197">
        <f>Midpoints!F8 *(1/1000)</f>
        <v>0</v>
      </c>
      <c r="F13" s="197">
        <f>Midpoints!G8 *(1/1000)</f>
        <v>0</v>
      </c>
      <c r="G13" s="197">
        <f>Midpoints!H8 *(1/1000)</f>
        <v>0</v>
      </c>
      <c r="H13" s="198">
        <f>Midpoints!I8 *(1/1000)</f>
        <v>0</v>
      </c>
      <c r="I13" s="82"/>
      <c r="O13" s="56"/>
      <c r="AC13" s="42"/>
      <c r="AD13" s="42"/>
      <c r="AE13" s="42"/>
      <c r="AF13" s="42"/>
      <c r="AG13" s="42"/>
      <c r="AH13" s="42"/>
      <c r="AI13" s="42"/>
      <c r="AJ13" s="42"/>
      <c r="AK13" s="42"/>
      <c r="AL13" s="42"/>
      <c r="AM13" s="42"/>
    </row>
    <row r="14" spans="1:39" x14ac:dyDescent="0.2">
      <c r="A14" s="46" t="s">
        <v>105</v>
      </c>
      <c r="B14" s="29" t="s">
        <v>62</v>
      </c>
      <c r="C14" s="199">
        <f>Midpoints!N8*(1/1000)</f>
        <v>0</v>
      </c>
      <c r="D14" s="175">
        <f>Midpoints!O8*(1/1000)</f>
        <v>0</v>
      </c>
      <c r="E14" s="175">
        <f>Midpoints!P8*(1/1000)</f>
        <v>0</v>
      </c>
      <c r="F14" s="175">
        <f>Midpoints!Q8*(1/1000)</f>
        <v>0</v>
      </c>
      <c r="G14" s="175">
        <f>Midpoints!R8*(1/1000)</f>
        <v>0</v>
      </c>
      <c r="H14" s="200">
        <f>Midpoints!S8*(1/1000)</f>
        <v>0</v>
      </c>
      <c r="I14" s="82"/>
      <c r="O14" s="56"/>
      <c r="AC14" s="42"/>
      <c r="AD14" s="42"/>
      <c r="AE14" s="42"/>
      <c r="AF14" s="42"/>
      <c r="AG14" s="42"/>
      <c r="AH14" s="42"/>
      <c r="AI14" s="42"/>
      <c r="AJ14" s="42"/>
      <c r="AK14" s="42"/>
      <c r="AL14" s="42"/>
      <c r="AM14" s="42"/>
    </row>
    <row r="15" spans="1:39" x14ac:dyDescent="0.2">
      <c r="A15" s="46" t="s">
        <v>104</v>
      </c>
      <c r="B15" s="29" t="s">
        <v>87</v>
      </c>
      <c r="C15" s="199">
        <f>Midpoints!X8*(1/1000)</f>
        <v>0</v>
      </c>
      <c r="D15" s="175">
        <f>Midpoints!Y8*(1/1000)</f>
        <v>0</v>
      </c>
      <c r="E15" s="175">
        <f>Midpoints!Z8*(1/1000)</f>
        <v>0</v>
      </c>
      <c r="F15" s="175">
        <f>Midpoints!AA8*(1/1000)</f>
        <v>0</v>
      </c>
      <c r="G15" s="175">
        <f>Midpoints!AB8*(1/1000)</f>
        <v>0</v>
      </c>
      <c r="H15" s="200">
        <f>Midpoints!AC8*(1/1000)</f>
        <v>0</v>
      </c>
      <c r="I15" s="82"/>
      <c r="O15" s="56"/>
      <c r="V15" s="56"/>
      <c r="AC15" s="42"/>
      <c r="AD15" s="42"/>
      <c r="AE15" s="42"/>
      <c r="AF15" s="42"/>
      <c r="AG15" s="42"/>
      <c r="AH15" s="42"/>
      <c r="AI15" s="42"/>
      <c r="AJ15" s="42"/>
      <c r="AK15" s="42"/>
      <c r="AL15" s="42"/>
      <c r="AM15" s="42"/>
    </row>
    <row r="16" spans="1:39" x14ac:dyDescent="0.2">
      <c r="A16" s="46" t="s">
        <v>106</v>
      </c>
      <c r="B16" s="29" t="s">
        <v>66</v>
      </c>
      <c r="C16" s="199">
        <f>Midpoints!AH8*(1/1000)</f>
        <v>0</v>
      </c>
      <c r="D16" s="175">
        <f>Midpoints!AI8*(1/1000)</f>
        <v>0</v>
      </c>
      <c r="E16" s="175">
        <f>Midpoints!AJ8*(1/1000)</f>
        <v>0</v>
      </c>
      <c r="F16" s="175">
        <f>Midpoints!AK8*(1/1000)</f>
        <v>0</v>
      </c>
      <c r="G16" s="175">
        <f>Midpoints!AL8*(1/1000)</f>
        <v>0</v>
      </c>
      <c r="H16" s="200">
        <f>Midpoints!AM8*(1/1000)</f>
        <v>0</v>
      </c>
      <c r="I16" s="82"/>
      <c r="O16" s="56"/>
      <c r="V16" s="56"/>
      <c r="AC16" s="42"/>
      <c r="AD16" s="42"/>
      <c r="AE16" s="42"/>
      <c r="AF16" s="42"/>
      <c r="AG16" s="42"/>
      <c r="AH16" s="42"/>
      <c r="AI16" s="42"/>
      <c r="AJ16" s="42"/>
      <c r="AK16" s="42"/>
      <c r="AL16" s="42"/>
      <c r="AM16" s="42"/>
    </row>
    <row r="17" spans="1:39" x14ac:dyDescent="0.2">
      <c r="A17" s="46" t="s">
        <v>107</v>
      </c>
      <c r="B17" s="29" t="s">
        <v>143</v>
      </c>
      <c r="C17" s="199">
        <f>Midpoints!AR8*(1/1000)</f>
        <v>0</v>
      </c>
      <c r="D17" s="175">
        <f>Midpoints!AS8*(1/1000)</f>
        <v>0</v>
      </c>
      <c r="E17" s="175">
        <f>Midpoints!AT8*(1/1000)</f>
        <v>0</v>
      </c>
      <c r="F17" s="175">
        <f>Midpoints!AU8*(1/1000)</f>
        <v>0</v>
      </c>
      <c r="G17" s="175">
        <f>Midpoints!AV8*(1/1000)</f>
        <v>0</v>
      </c>
      <c r="H17" s="200">
        <f>Midpoints!AW8*(1/1000)</f>
        <v>0</v>
      </c>
      <c r="I17" s="82"/>
      <c r="O17" s="56"/>
      <c r="V17" s="56"/>
      <c r="AC17" s="42"/>
      <c r="AD17" s="42"/>
      <c r="AE17" s="42"/>
      <c r="AF17" s="42"/>
      <c r="AG17" s="42"/>
      <c r="AH17" s="42"/>
      <c r="AI17" s="42"/>
      <c r="AJ17" s="42"/>
      <c r="AK17" s="42"/>
      <c r="AL17" s="42"/>
      <c r="AM17" s="42"/>
    </row>
    <row r="18" spans="1:39" x14ac:dyDescent="0.2">
      <c r="A18" s="46" t="s">
        <v>108</v>
      </c>
      <c r="B18" s="56" t="s">
        <v>14</v>
      </c>
      <c r="C18" s="199">
        <f>Midpoints!BB8*(1/1000)</f>
        <v>0</v>
      </c>
      <c r="D18" s="175">
        <f>Midpoints!BC8*(1/1000)</f>
        <v>0</v>
      </c>
      <c r="E18" s="175">
        <f>Midpoints!BD8*(1/1000)</f>
        <v>0</v>
      </c>
      <c r="F18" s="175">
        <f>Midpoints!BE8*(1/1000)</f>
        <v>0</v>
      </c>
      <c r="G18" s="175">
        <f>Midpoints!BF8*(1/1000)</f>
        <v>0</v>
      </c>
      <c r="H18" s="200">
        <f>Midpoints!BG8*(1/1000)</f>
        <v>0</v>
      </c>
      <c r="I18" s="82"/>
      <c r="O18" s="56"/>
      <c r="V18" s="56"/>
      <c r="AC18" s="42"/>
      <c r="AD18" s="42"/>
      <c r="AE18" s="42"/>
      <c r="AF18" s="42"/>
      <c r="AG18" s="42"/>
      <c r="AH18" s="42"/>
      <c r="AI18" s="42"/>
      <c r="AJ18" s="42"/>
      <c r="AK18" s="42"/>
      <c r="AL18" s="42"/>
      <c r="AM18" s="42"/>
    </row>
    <row r="19" spans="1:39" x14ac:dyDescent="0.2">
      <c r="A19" s="51" t="s">
        <v>109</v>
      </c>
      <c r="B19" s="45" t="s">
        <v>68</v>
      </c>
      <c r="C19" s="201">
        <f>-1*tot_fossiel*(1/1000)</f>
        <v>0</v>
      </c>
      <c r="D19" s="179">
        <f>-1*tot_minerale*(1/1000)</f>
        <v>0</v>
      </c>
      <c r="E19" s="179">
        <f>-1*tot_klimaat*(1/1000)</f>
        <v>0</v>
      </c>
      <c r="F19" s="179">
        <f>-1*tot_eco*(1/1000)</f>
        <v>0</v>
      </c>
      <c r="G19" s="179">
        <f>-1*tot_nonCarcinogeen*(1/1000)</f>
        <v>0</v>
      </c>
      <c r="H19" s="202">
        <f>-1*tot_carcinogeen*(1/1000)</f>
        <v>0</v>
      </c>
      <c r="I19" s="82"/>
      <c r="O19" s="56"/>
      <c r="V19" s="56"/>
      <c r="AC19" s="42"/>
      <c r="AD19" s="42"/>
      <c r="AE19" s="42"/>
      <c r="AF19" s="42"/>
      <c r="AG19" s="42"/>
      <c r="AH19" s="42"/>
      <c r="AI19" s="42"/>
      <c r="AJ19" s="42"/>
      <c r="AK19" s="42"/>
      <c r="AL19" s="42"/>
      <c r="AM19" s="42"/>
    </row>
    <row r="20" spans="1:39" x14ac:dyDescent="0.2">
      <c r="A20" s="56"/>
      <c r="B20" s="56"/>
      <c r="C20" s="57"/>
      <c r="D20" s="57"/>
      <c r="E20" s="57"/>
      <c r="F20" s="57"/>
      <c r="G20" s="57"/>
      <c r="H20" s="82"/>
      <c r="I20" s="82"/>
      <c r="O20" s="56"/>
      <c r="V20" s="56"/>
      <c r="AC20" s="42"/>
      <c r="AD20" s="42"/>
      <c r="AE20" s="42"/>
      <c r="AF20" s="42"/>
      <c r="AG20" s="42"/>
      <c r="AH20" s="42"/>
      <c r="AI20" s="42"/>
      <c r="AJ20" s="42"/>
      <c r="AK20" s="42"/>
      <c r="AL20" s="42"/>
      <c r="AM20" s="42"/>
    </row>
    <row r="21" spans="1:39" x14ac:dyDescent="0.2">
      <c r="A21" s="56"/>
      <c r="I21" s="82"/>
      <c r="O21" s="56"/>
      <c r="V21" s="56"/>
      <c r="AC21" s="42"/>
      <c r="AD21" s="42"/>
      <c r="AE21" s="42"/>
      <c r="AF21" s="42"/>
      <c r="AG21" s="42"/>
      <c r="AH21" s="42"/>
      <c r="AI21" s="42"/>
      <c r="AJ21" s="42"/>
      <c r="AK21" s="42"/>
      <c r="AL21" s="42"/>
      <c r="AM21" s="42"/>
    </row>
    <row r="22" spans="1:39" x14ac:dyDescent="0.2">
      <c r="A22" s="56"/>
      <c r="B22" s="56"/>
      <c r="C22" s="29"/>
      <c r="D22" s="29"/>
      <c r="E22" s="29"/>
      <c r="F22" s="29"/>
      <c r="G22" s="29"/>
      <c r="H22" s="29"/>
      <c r="I22" s="56"/>
      <c r="J22" s="56"/>
      <c r="K22" s="56"/>
      <c r="L22" s="56"/>
      <c r="M22" s="56"/>
      <c r="N22" s="56"/>
      <c r="O22" s="56"/>
      <c r="V22" s="56"/>
      <c r="AC22" s="42"/>
      <c r="AD22" s="42"/>
      <c r="AE22" s="42"/>
      <c r="AF22" s="42"/>
      <c r="AG22" s="42"/>
      <c r="AH22" s="42"/>
      <c r="AI22" s="42"/>
      <c r="AJ22" s="42"/>
      <c r="AK22" s="42"/>
      <c r="AL22" s="42"/>
      <c r="AM22" s="42"/>
    </row>
    <row r="23" spans="1:39" x14ac:dyDescent="0.2">
      <c r="A23" s="56"/>
      <c r="B23" s="56"/>
      <c r="C23" s="29"/>
      <c r="D23" s="29"/>
      <c r="E23" s="29"/>
      <c r="F23" s="29"/>
      <c r="G23" s="29"/>
      <c r="H23" s="29"/>
      <c r="I23" s="56"/>
      <c r="J23" s="56"/>
      <c r="K23" s="56"/>
      <c r="L23" s="56"/>
      <c r="M23" s="56"/>
      <c r="N23" s="56"/>
      <c r="O23" s="56"/>
      <c r="V23" s="56"/>
      <c r="AC23" s="42"/>
      <c r="AD23" s="42"/>
      <c r="AE23" s="42"/>
      <c r="AF23" s="42"/>
      <c r="AG23" s="42"/>
      <c r="AH23" s="42"/>
      <c r="AI23" s="42"/>
      <c r="AJ23" s="42"/>
      <c r="AK23" s="42"/>
      <c r="AL23" s="42"/>
      <c r="AM23" s="42"/>
    </row>
    <row r="24" spans="1:39" x14ac:dyDescent="0.2">
      <c r="A24" s="56"/>
      <c r="B24" s="56"/>
      <c r="C24" s="56"/>
      <c r="D24" s="56"/>
      <c r="E24" s="56"/>
      <c r="F24" s="56"/>
      <c r="G24" s="56"/>
      <c r="H24" s="56"/>
      <c r="I24" s="56"/>
      <c r="J24" s="56"/>
      <c r="K24" s="56"/>
      <c r="L24" s="56"/>
      <c r="M24" s="56"/>
      <c r="N24" s="56"/>
      <c r="O24" s="56"/>
      <c r="V24" s="56"/>
      <c r="AC24" s="42"/>
      <c r="AD24" s="42"/>
      <c r="AE24" s="42"/>
      <c r="AF24" s="42"/>
      <c r="AG24" s="42"/>
      <c r="AH24" s="42"/>
      <c r="AI24" s="42"/>
      <c r="AJ24" s="42"/>
      <c r="AK24" s="42"/>
      <c r="AL24" s="42"/>
      <c r="AM24" s="42"/>
    </row>
    <row r="25" spans="1:39" x14ac:dyDescent="0.2">
      <c r="A25" s="56"/>
      <c r="B25" s="56"/>
      <c r="C25" s="82"/>
      <c r="D25" s="82"/>
      <c r="E25" s="82"/>
      <c r="F25" s="82"/>
      <c r="G25" s="82"/>
      <c r="H25" s="82"/>
      <c r="I25" s="56"/>
      <c r="J25" s="56"/>
      <c r="K25" s="56"/>
      <c r="L25" s="56"/>
      <c r="M25" s="56"/>
      <c r="N25" s="56"/>
      <c r="O25" s="56"/>
      <c r="V25" s="56"/>
      <c r="AC25" s="42"/>
      <c r="AD25" s="42"/>
      <c r="AE25" s="42"/>
      <c r="AF25" s="42"/>
      <c r="AG25" s="42"/>
      <c r="AH25" s="42"/>
      <c r="AI25" s="42"/>
      <c r="AJ25" s="42"/>
      <c r="AK25" s="42"/>
      <c r="AL25" s="42"/>
      <c r="AM25" s="42"/>
    </row>
    <row r="26" spans="1:39" x14ac:dyDescent="0.2">
      <c r="A26" s="56"/>
      <c r="B26" s="56"/>
      <c r="C26" s="56"/>
      <c r="D26" s="56"/>
      <c r="E26" s="56"/>
      <c r="F26" s="56"/>
      <c r="G26" s="56"/>
      <c r="H26" s="56"/>
      <c r="I26" s="56"/>
      <c r="J26" s="56"/>
      <c r="K26" s="56"/>
      <c r="L26" s="56"/>
      <c r="M26" s="56"/>
      <c r="N26" s="56"/>
      <c r="O26" s="56"/>
      <c r="V26" s="56"/>
      <c r="AC26" s="42"/>
      <c r="AD26" s="42"/>
      <c r="AE26" s="42"/>
      <c r="AF26" s="42"/>
      <c r="AG26" s="42"/>
      <c r="AH26" s="42"/>
      <c r="AI26" s="42"/>
      <c r="AJ26" s="42"/>
      <c r="AK26" s="42"/>
      <c r="AL26" s="42"/>
      <c r="AM26" s="42"/>
    </row>
    <row r="27" spans="1:39" x14ac:dyDescent="0.2">
      <c r="A27" s="56"/>
      <c r="B27" s="56"/>
      <c r="C27" s="56"/>
      <c r="D27" s="56"/>
      <c r="E27" s="56"/>
      <c r="F27" s="56"/>
      <c r="G27" s="56"/>
      <c r="H27" s="56"/>
      <c r="I27" s="56"/>
      <c r="J27" s="56"/>
      <c r="K27" s="56"/>
      <c r="L27" s="56"/>
      <c r="M27" s="56"/>
      <c r="N27" s="56"/>
      <c r="O27" s="56"/>
      <c r="V27" s="56"/>
      <c r="AC27" s="42"/>
      <c r="AD27" s="42"/>
      <c r="AE27" s="42"/>
      <c r="AF27" s="42"/>
      <c r="AG27" s="42"/>
      <c r="AH27" s="42"/>
      <c r="AI27" s="42"/>
      <c r="AJ27" s="42"/>
      <c r="AK27" s="42"/>
      <c r="AL27" s="42"/>
      <c r="AM27" s="42"/>
    </row>
    <row r="28" spans="1:39" x14ac:dyDescent="0.2">
      <c r="A28" s="182" t="s">
        <v>182</v>
      </c>
      <c r="B28" s="183"/>
      <c r="C28" s="183"/>
      <c r="D28" s="183"/>
      <c r="E28" s="184"/>
      <c r="F28" s="56"/>
      <c r="G28" s="56"/>
      <c r="H28" s="56"/>
      <c r="I28" s="56"/>
      <c r="J28" s="56"/>
      <c r="K28" s="56"/>
      <c r="L28" s="56"/>
      <c r="M28" s="56"/>
      <c r="N28" s="56"/>
      <c r="O28" s="56"/>
      <c r="V28" s="56"/>
      <c r="AC28" s="42"/>
      <c r="AD28" s="42"/>
      <c r="AE28" s="42"/>
      <c r="AF28" s="42"/>
      <c r="AG28" s="42"/>
      <c r="AH28" s="42"/>
      <c r="AI28" s="42"/>
      <c r="AJ28" s="42"/>
      <c r="AK28" s="42"/>
      <c r="AL28" s="42"/>
      <c r="AM28" s="42"/>
    </row>
    <row r="29" spans="1:39" x14ac:dyDescent="0.2">
      <c r="A29" s="185"/>
      <c r="B29" s="186"/>
      <c r="C29" s="186" t="s">
        <v>119</v>
      </c>
      <c r="D29" s="186" t="s">
        <v>120</v>
      </c>
      <c r="E29" s="187" t="s">
        <v>121</v>
      </c>
      <c r="F29" s="56"/>
      <c r="G29" s="56"/>
      <c r="H29" s="56"/>
      <c r="I29" s="56"/>
      <c r="J29" s="56"/>
      <c r="K29" s="56"/>
      <c r="L29" s="56"/>
      <c r="M29" s="56"/>
      <c r="N29" s="56"/>
      <c r="O29" s="56"/>
      <c r="V29" s="56"/>
      <c r="AC29" s="42"/>
      <c r="AD29" s="42"/>
      <c r="AE29" s="42"/>
      <c r="AF29" s="42"/>
      <c r="AG29" s="42"/>
      <c r="AH29" s="42"/>
      <c r="AI29" s="42"/>
      <c r="AJ29" s="42"/>
      <c r="AK29" s="42"/>
      <c r="AL29" s="42"/>
      <c r="AM29" s="42"/>
    </row>
    <row r="30" spans="1:39" x14ac:dyDescent="0.2">
      <c r="A30" s="188"/>
      <c r="B30" s="189"/>
      <c r="C30" s="189" t="s">
        <v>86</v>
      </c>
      <c r="D30" s="190" t="s">
        <v>122</v>
      </c>
      <c r="E30" s="190" t="s">
        <v>123</v>
      </c>
      <c r="F30" s="56"/>
      <c r="G30" s="56"/>
      <c r="H30" s="56"/>
      <c r="I30" s="56"/>
      <c r="J30" s="56"/>
      <c r="K30" s="56"/>
      <c r="L30" s="56"/>
      <c r="M30" s="56"/>
      <c r="N30" s="56"/>
      <c r="O30" s="56"/>
      <c r="V30" s="56"/>
      <c r="AC30" s="42"/>
      <c r="AD30" s="42"/>
      <c r="AE30" s="42"/>
      <c r="AF30" s="42"/>
      <c r="AG30" s="42"/>
      <c r="AH30" s="42"/>
      <c r="AI30" s="42"/>
      <c r="AJ30" s="42"/>
      <c r="AK30" s="42"/>
      <c r="AL30" s="42"/>
      <c r="AM30" s="42"/>
    </row>
    <row r="31" spans="1:39" x14ac:dyDescent="0.2">
      <c r="A31" s="208"/>
      <c r="B31" s="226" t="s">
        <v>110</v>
      </c>
      <c r="C31" s="209">
        <f>SUM(C32:C39)</f>
        <v>0</v>
      </c>
      <c r="D31" s="209">
        <f>SUM(D32:D39)</f>
        <v>0</v>
      </c>
      <c r="E31" s="209">
        <f>SUM(E32:E39)</f>
        <v>0</v>
      </c>
      <c r="F31" s="56"/>
      <c r="G31" s="56"/>
      <c r="H31" s="56"/>
      <c r="I31" s="56"/>
      <c r="J31" s="56"/>
      <c r="K31" s="56"/>
      <c r="L31" s="56"/>
      <c r="M31" s="56"/>
      <c r="N31" s="56"/>
      <c r="O31" s="56"/>
      <c r="V31" s="56"/>
      <c r="AC31" s="42"/>
      <c r="AD31" s="42"/>
      <c r="AE31" s="42"/>
      <c r="AF31" s="42"/>
      <c r="AG31" s="42"/>
      <c r="AH31" s="42"/>
      <c r="AI31" s="42"/>
      <c r="AJ31" s="42"/>
      <c r="AK31" s="42"/>
      <c r="AL31" s="42"/>
      <c r="AM31" s="42"/>
    </row>
    <row r="32" spans="1:39" x14ac:dyDescent="0.2">
      <c r="A32" s="174" t="s">
        <v>93</v>
      </c>
      <c r="B32" s="223" t="s">
        <v>88</v>
      </c>
      <c r="C32" s="174">
        <f>Endpoints!D8</f>
        <v>0</v>
      </c>
      <c r="D32" s="176">
        <f>Endpoints!E8</f>
        <v>0</v>
      </c>
      <c r="E32" s="177">
        <f>Endpoints!F8</f>
        <v>0</v>
      </c>
      <c r="F32" s="56"/>
      <c r="G32" s="56"/>
      <c r="H32" s="56"/>
      <c r="I32" s="56"/>
      <c r="J32" s="56"/>
      <c r="K32" s="56"/>
      <c r="L32" s="56"/>
      <c r="M32" s="56"/>
      <c r="N32" s="56"/>
      <c r="O32" s="56"/>
      <c r="V32" s="56"/>
      <c r="AC32" s="42"/>
      <c r="AD32" s="42"/>
      <c r="AE32" s="42"/>
      <c r="AF32" s="42"/>
      <c r="AG32" s="42"/>
      <c r="AH32" s="42"/>
      <c r="AI32" s="42"/>
      <c r="AJ32" s="42"/>
      <c r="AK32" s="42"/>
      <c r="AL32" s="42"/>
      <c r="AM32" s="42"/>
    </row>
    <row r="33" spans="1:39" x14ac:dyDescent="0.2">
      <c r="A33" s="174" t="s">
        <v>105</v>
      </c>
      <c r="B33" s="223" t="s">
        <v>62</v>
      </c>
      <c r="C33" s="174">
        <f>Endpoints!K8</f>
        <v>0</v>
      </c>
      <c r="D33" s="176">
        <f>Endpoints!L8</f>
        <v>0</v>
      </c>
      <c r="E33" s="177">
        <f>Endpoints!M8</f>
        <v>0</v>
      </c>
      <c r="F33" s="56"/>
      <c r="G33" s="56"/>
      <c r="H33" s="56"/>
      <c r="I33" s="56"/>
      <c r="J33" s="56"/>
      <c r="K33" s="56"/>
      <c r="L33" s="56"/>
      <c r="M33" s="56"/>
      <c r="N33" s="56"/>
      <c r="O33" s="56"/>
      <c r="V33" s="56"/>
      <c r="AC33" s="42"/>
      <c r="AD33" s="42"/>
      <c r="AE33" s="42"/>
      <c r="AF33" s="42"/>
      <c r="AG33" s="42"/>
      <c r="AH33" s="42"/>
      <c r="AI33" s="42"/>
      <c r="AJ33" s="42"/>
      <c r="AK33" s="42"/>
      <c r="AL33" s="42"/>
      <c r="AM33" s="42"/>
    </row>
    <row r="34" spans="1:39" x14ac:dyDescent="0.2">
      <c r="A34" s="174" t="s">
        <v>104</v>
      </c>
      <c r="B34" s="223" t="s">
        <v>87</v>
      </c>
      <c r="C34" s="174">
        <f>Endpoints!R8</f>
        <v>0</v>
      </c>
      <c r="D34" s="176">
        <f>Endpoints!S8</f>
        <v>0</v>
      </c>
      <c r="E34" s="177">
        <f>Endpoints!T8</f>
        <v>0</v>
      </c>
      <c r="F34" s="56"/>
      <c r="G34" s="56"/>
      <c r="H34" s="56"/>
      <c r="I34" s="56"/>
      <c r="J34" s="56"/>
      <c r="K34" s="56"/>
      <c r="L34" s="56"/>
      <c r="M34" s="56"/>
      <c r="N34" s="56"/>
      <c r="O34" s="56"/>
      <c r="V34" s="56"/>
      <c r="AC34" s="42"/>
      <c r="AD34" s="42"/>
      <c r="AE34" s="42"/>
      <c r="AF34" s="42"/>
      <c r="AG34" s="42"/>
      <c r="AH34" s="42"/>
      <c r="AI34" s="42"/>
      <c r="AJ34" s="42"/>
      <c r="AK34" s="42"/>
      <c r="AL34" s="42"/>
      <c r="AM34" s="42"/>
    </row>
    <row r="35" spans="1:39" x14ac:dyDescent="0.2">
      <c r="A35" s="174" t="s">
        <v>106</v>
      </c>
      <c r="B35" s="223" t="s">
        <v>66</v>
      </c>
      <c r="C35" s="174">
        <f>Endpoints!Y8</f>
        <v>0</v>
      </c>
      <c r="D35" s="176">
        <f>Endpoints!Z8</f>
        <v>0</v>
      </c>
      <c r="E35" s="177">
        <f>Endpoints!AA8</f>
        <v>0</v>
      </c>
      <c r="F35" s="56"/>
      <c r="G35" s="56"/>
      <c r="H35" s="56"/>
      <c r="I35" s="56"/>
      <c r="J35" s="56"/>
      <c r="K35" s="56"/>
      <c r="L35" s="56"/>
      <c r="M35" s="56"/>
      <c r="N35" s="56"/>
      <c r="O35" s="56"/>
      <c r="V35" s="56"/>
      <c r="AC35" s="42"/>
      <c r="AD35" s="42"/>
      <c r="AE35" s="42"/>
      <c r="AF35" s="42"/>
      <c r="AG35" s="42"/>
      <c r="AH35" s="42"/>
      <c r="AI35" s="42"/>
      <c r="AJ35" s="42"/>
      <c r="AK35" s="42"/>
      <c r="AL35" s="42"/>
      <c r="AM35" s="42"/>
    </row>
    <row r="36" spans="1:39" x14ac:dyDescent="0.2">
      <c r="A36" s="174" t="s">
        <v>107</v>
      </c>
      <c r="B36" s="223" t="s">
        <v>143</v>
      </c>
      <c r="C36" s="174">
        <f>Endpoints!AF8</f>
        <v>0</v>
      </c>
      <c r="D36" s="176">
        <f>Endpoints!AG8</f>
        <v>0</v>
      </c>
      <c r="E36" s="177">
        <f>Endpoints!AH8</f>
        <v>0</v>
      </c>
      <c r="F36" s="56"/>
      <c r="G36" s="56"/>
      <c r="H36" s="56"/>
      <c r="I36" s="56"/>
      <c r="J36" s="56"/>
      <c r="K36" s="56"/>
      <c r="L36" s="56"/>
      <c r="M36" s="56"/>
      <c r="N36" s="56"/>
      <c r="O36" s="56"/>
      <c r="V36" s="56"/>
      <c r="AC36" s="42"/>
      <c r="AD36" s="42"/>
      <c r="AE36" s="42"/>
      <c r="AF36" s="42"/>
      <c r="AG36" s="42"/>
      <c r="AH36" s="42"/>
      <c r="AI36" s="42"/>
      <c r="AJ36" s="42"/>
      <c r="AK36" s="42"/>
      <c r="AL36" s="42"/>
      <c r="AM36" s="42"/>
    </row>
    <row r="37" spans="1:39" x14ac:dyDescent="0.2">
      <c r="A37" s="174" t="s">
        <v>108</v>
      </c>
      <c r="B37" s="224" t="s">
        <v>14</v>
      </c>
      <c r="C37" s="174">
        <f>Endpoints!AM8</f>
        <v>0</v>
      </c>
      <c r="D37" s="176">
        <f>Endpoints!AN8</f>
        <v>0</v>
      </c>
      <c r="E37" s="177">
        <f>Endpoints!AO8</f>
        <v>0</v>
      </c>
      <c r="F37" s="56"/>
      <c r="G37" s="56"/>
      <c r="H37" s="56"/>
      <c r="I37" s="56"/>
      <c r="J37" s="56"/>
      <c r="K37" s="56"/>
      <c r="L37" s="56"/>
      <c r="M37" s="56"/>
      <c r="N37" s="56"/>
      <c r="O37" s="56"/>
      <c r="V37" s="56"/>
      <c r="AC37" s="42"/>
      <c r="AD37" s="42"/>
      <c r="AE37" s="42"/>
      <c r="AF37" s="42"/>
      <c r="AG37" s="42"/>
      <c r="AH37" s="42"/>
      <c r="AI37" s="42"/>
      <c r="AJ37" s="42"/>
      <c r="AK37" s="42"/>
      <c r="AL37" s="42"/>
      <c r="AM37" s="42"/>
    </row>
    <row r="38" spans="1:39" x14ac:dyDescent="0.2">
      <c r="A38" s="178" t="s">
        <v>109</v>
      </c>
      <c r="B38" s="225" t="s">
        <v>68</v>
      </c>
      <c r="C38" s="178">
        <f>-1*end_grondstoffen</f>
        <v>0</v>
      </c>
      <c r="D38" s="180">
        <f>-1*end_humaan</f>
        <v>0</v>
      </c>
      <c r="E38" s="181">
        <f>-1*end_milieu</f>
        <v>0</v>
      </c>
      <c r="F38" s="56"/>
      <c r="G38" s="56"/>
      <c r="H38" s="56"/>
      <c r="I38" s="56"/>
      <c r="J38" s="56"/>
      <c r="K38" s="56"/>
      <c r="L38" s="56"/>
      <c r="M38" s="56"/>
      <c r="N38" s="56"/>
      <c r="O38" s="56"/>
      <c r="V38" s="56"/>
      <c r="AC38" s="42"/>
      <c r="AD38" s="42"/>
      <c r="AE38" s="42"/>
      <c r="AF38" s="42"/>
      <c r="AG38" s="42"/>
      <c r="AH38" s="42"/>
      <c r="AI38" s="42"/>
      <c r="AJ38" s="42"/>
      <c r="AK38" s="42"/>
      <c r="AL38" s="42"/>
      <c r="AM38" s="42"/>
    </row>
    <row r="39" spans="1:39" x14ac:dyDescent="0.2">
      <c r="A39" s="82"/>
      <c r="B39" s="82"/>
      <c r="C39" s="82"/>
      <c r="D39" s="82"/>
      <c r="E39" s="82"/>
      <c r="F39" s="2"/>
      <c r="G39" s="2"/>
      <c r="H39" s="2"/>
      <c r="I39" s="2"/>
      <c r="J39" s="2"/>
      <c r="K39" s="2"/>
      <c r="L39" s="2"/>
      <c r="M39" s="2"/>
      <c r="N39" s="2"/>
      <c r="O39" s="2"/>
      <c r="V39" s="2"/>
    </row>
    <row r="40" spans="1:39" x14ac:dyDescent="0.2">
      <c r="A40" s="82"/>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290" t="s">
        <v>183</v>
      </c>
      <c r="B47" s="291"/>
      <c r="C47" s="169"/>
      <c r="D47" s="169"/>
      <c r="E47" s="170"/>
      <c r="G47" s="2"/>
      <c r="H47" s="2"/>
      <c r="I47" s="2"/>
      <c r="J47" s="2"/>
      <c r="K47" s="2"/>
      <c r="L47" s="2"/>
      <c r="M47" s="2"/>
      <c r="N47" s="2"/>
      <c r="O47" s="2"/>
      <c r="V47" s="2"/>
    </row>
    <row r="48" spans="1:39" x14ac:dyDescent="0.2">
      <c r="A48" s="171"/>
      <c r="B48" s="172"/>
      <c r="C48" s="172"/>
      <c r="D48" s="172"/>
      <c r="E48" s="173"/>
      <c r="G48" s="2"/>
      <c r="H48" s="2"/>
      <c r="I48" s="2"/>
      <c r="J48" s="2"/>
      <c r="K48" s="2"/>
      <c r="L48" s="2"/>
      <c r="M48" s="2"/>
      <c r="N48" s="2"/>
      <c r="O48" s="2"/>
      <c r="V48" s="2"/>
    </row>
    <row r="49" spans="1:22" x14ac:dyDescent="0.2">
      <c r="A49" s="168"/>
      <c r="B49" s="170" t="s">
        <v>179</v>
      </c>
      <c r="C49" s="232" t="s">
        <v>17</v>
      </c>
      <c r="D49" s="232" t="s">
        <v>51</v>
      </c>
      <c r="E49" s="232" t="s">
        <v>92</v>
      </c>
      <c r="G49" s="2"/>
      <c r="H49" s="2"/>
      <c r="I49" s="2"/>
      <c r="J49" s="2"/>
      <c r="K49" s="2"/>
      <c r="L49" s="2"/>
      <c r="M49" s="2"/>
      <c r="N49" s="2"/>
      <c r="O49" s="2"/>
      <c r="V49" s="2"/>
    </row>
    <row r="50" spans="1:22" x14ac:dyDescent="0.2">
      <c r="A50" s="248"/>
      <c r="B50" s="231" t="s">
        <v>110</v>
      </c>
      <c r="C50" s="233" t="str">
        <f>C51</f>
        <v/>
      </c>
      <c r="D50" s="233">
        <f>SUM(D51:D100)</f>
        <v>0</v>
      </c>
      <c r="E50" s="233"/>
      <c r="G50" s="2"/>
      <c r="H50" s="2"/>
      <c r="I50" s="2"/>
      <c r="J50" s="2"/>
      <c r="K50" s="2"/>
      <c r="L50" s="2"/>
      <c r="M50" s="2"/>
      <c r="N50" s="2"/>
      <c r="O50" s="2"/>
      <c r="V50" s="2"/>
    </row>
    <row r="51" spans="1:22" x14ac:dyDescent="0.2">
      <c r="A51" s="166"/>
      <c r="B51" s="221" t="str">
        <f>IF(UserInput!I3=1,Endpoints!AS13,"")</f>
        <v/>
      </c>
      <c r="C51" s="166" t="str">
        <f>IF(UserInput!I3=1,Endpoints!AT13,"")</f>
        <v/>
      </c>
      <c r="D51" s="166" t="str">
        <f>IF(UserInput!I3=1,UserInput!D3,"")</f>
        <v/>
      </c>
      <c r="E51" s="167" t="str">
        <f>IF(UserInput!I3=1,UserInput!H3,"")</f>
        <v/>
      </c>
      <c r="G51" s="2"/>
      <c r="H51" s="2"/>
      <c r="I51" s="2"/>
      <c r="J51" s="2"/>
      <c r="K51" s="2"/>
      <c r="L51" s="2"/>
      <c r="M51" s="2"/>
      <c r="N51" s="2"/>
      <c r="O51" s="2"/>
      <c r="V51" s="2"/>
    </row>
    <row r="52" spans="1:22" x14ac:dyDescent="0.2">
      <c r="A52" s="166"/>
      <c r="B52" s="221" t="str">
        <f>IF(UserInput!I4=1,Endpoints!AS14,"")</f>
        <v/>
      </c>
      <c r="C52" s="166" t="str">
        <f>IF(UserInput!I4=1,Endpoints!AT14,"")</f>
        <v/>
      </c>
      <c r="D52" s="166" t="str">
        <f>IF(UserInput!I4=1,UserInput!D4,"")</f>
        <v/>
      </c>
      <c r="E52" s="167" t="str">
        <f>IF(UserInput!I4=1,UserInput!H4,"")</f>
        <v/>
      </c>
      <c r="G52" s="2"/>
      <c r="H52" s="2"/>
      <c r="I52" s="2"/>
      <c r="J52" s="2"/>
      <c r="K52" s="2"/>
      <c r="L52" s="2"/>
      <c r="M52" s="2"/>
      <c r="N52" s="2"/>
      <c r="O52" s="2"/>
      <c r="V52" s="2"/>
    </row>
    <row r="53" spans="1:22" x14ac:dyDescent="0.2">
      <c r="A53" s="166"/>
      <c r="B53" s="221" t="str">
        <f>IF(UserInput!I5=1,Endpoints!AS15,"")</f>
        <v/>
      </c>
      <c r="C53" s="166" t="str">
        <f>IF(UserInput!I5=1,Endpoints!AT15,"")</f>
        <v/>
      </c>
      <c r="D53" s="166" t="str">
        <f>IF(UserInput!I5=1,UserInput!D5,"")</f>
        <v/>
      </c>
      <c r="E53" s="167" t="str">
        <f>IF(UserInput!I5=1,UserInput!H5,"")</f>
        <v/>
      </c>
      <c r="G53" s="2"/>
      <c r="H53" s="2"/>
      <c r="I53" s="2"/>
      <c r="J53" s="2"/>
      <c r="K53" s="2"/>
      <c r="L53" s="2"/>
      <c r="M53" s="2"/>
      <c r="N53" s="2"/>
      <c r="O53" s="2"/>
      <c r="V53" s="2"/>
    </row>
    <row r="54" spans="1:22" x14ac:dyDescent="0.2">
      <c r="A54" s="166"/>
      <c r="B54" s="221" t="str">
        <f>IF(UserInput!I6=1,Endpoints!AS16,"")</f>
        <v/>
      </c>
      <c r="C54" s="166" t="str">
        <f>IF(UserInput!I6=1,Endpoints!AT16,"")</f>
        <v/>
      </c>
      <c r="D54" s="166" t="str">
        <f>IF(UserInput!I6=1,UserInput!D6,"")</f>
        <v/>
      </c>
      <c r="E54" s="167" t="str">
        <f>IF(UserInput!I6=1,UserInput!H6,"")</f>
        <v/>
      </c>
      <c r="G54" s="2"/>
      <c r="H54" s="2"/>
      <c r="I54" s="2"/>
      <c r="J54" s="2"/>
      <c r="K54" s="2"/>
      <c r="L54" s="2"/>
      <c r="M54" s="2"/>
      <c r="N54" s="2"/>
      <c r="O54" s="2"/>
    </row>
    <row r="55" spans="1:22" x14ac:dyDescent="0.2">
      <c r="A55" s="166"/>
      <c r="B55" s="221" t="str">
        <f>IF(UserInput!I7=1,Endpoints!AS17,"")</f>
        <v/>
      </c>
      <c r="C55" s="166" t="str">
        <f>IF(UserInput!I7=1,Endpoints!AT17,"")</f>
        <v/>
      </c>
      <c r="D55" s="166" t="str">
        <f>IF(UserInput!I7=1,UserInput!D7,"")</f>
        <v/>
      </c>
      <c r="E55" s="167" t="str">
        <f>IF(UserInput!I7=1,UserInput!H7,"")</f>
        <v/>
      </c>
      <c r="G55" s="2"/>
      <c r="H55" s="2"/>
      <c r="I55" s="2"/>
      <c r="J55" s="2"/>
      <c r="K55" s="2"/>
      <c r="L55" s="2"/>
      <c r="M55" s="2"/>
      <c r="N55" s="2"/>
      <c r="O55" s="2"/>
    </row>
    <row r="56" spans="1:22" x14ac:dyDescent="0.2">
      <c r="A56" s="166"/>
      <c r="B56" s="221" t="str">
        <f>IF(UserInput!I8=1,Endpoints!AS18,"")</f>
        <v/>
      </c>
      <c r="C56" s="166" t="str">
        <f>IF(UserInput!I8=1,Endpoints!AT18,"")</f>
        <v/>
      </c>
      <c r="D56" s="166" t="str">
        <f>IF(UserInput!I8=1,UserInput!D8,"")</f>
        <v/>
      </c>
      <c r="E56" s="167" t="str">
        <f>IF(UserInput!I8=1,UserInput!H8,"")</f>
        <v/>
      </c>
      <c r="G56" s="2"/>
      <c r="H56" s="2"/>
      <c r="I56" s="2"/>
      <c r="J56" s="2"/>
      <c r="K56" s="2"/>
      <c r="L56" s="2"/>
      <c r="M56" s="2"/>
      <c r="N56" s="2"/>
      <c r="O56" s="2"/>
    </row>
    <row r="57" spans="1:22" x14ac:dyDescent="0.2">
      <c r="A57" s="166"/>
      <c r="B57" s="221" t="str">
        <f>IF(UserInput!I9=1,Endpoints!AS19,"")</f>
        <v/>
      </c>
      <c r="C57" s="166" t="str">
        <f>IF(UserInput!I9=1,Endpoints!AT19,"")</f>
        <v/>
      </c>
      <c r="D57" s="166" t="str">
        <f>IF(UserInput!I9=1,UserInput!D9,"")</f>
        <v/>
      </c>
      <c r="E57" s="167" t="str">
        <f>IF(UserInput!I9=1,UserInput!H9,"")</f>
        <v/>
      </c>
      <c r="G57" s="2"/>
      <c r="H57" s="2"/>
      <c r="I57" s="2"/>
      <c r="J57" s="2"/>
      <c r="K57" s="2"/>
      <c r="L57" s="2"/>
      <c r="M57" s="2"/>
      <c r="N57" s="2"/>
      <c r="O57" s="2"/>
    </row>
    <row r="58" spans="1:22" x14ac:dyDescent="0.2">
      <c r="A58" s="166"/>
      <c r="B58" s="221" t="str">
        <f>IF(UserInput!I10=1,Endpoints!AS20,"")</f>
        <v/>
      </c>
      <c r="C58" s="166" t="str">
        <f>IF(UserInput!I10=1,Endpoints!AT20,"")</f>
        <v/>
      </c>
      <c r="D58" s="166" t="str">
        <f>IF(UserInput!I10=1,UserInput!D10,"")</f>
        <v/>
      </c>
      <c r="E58" s="167" t="str">
        <f>IF(UserInput!I10=1,UserInput!H10,"")</f>
        <v/>
      </c>
      <c r="G58" s="2"/>
      <c r="H58" s="2"/>
      <c r="I58" s="2"/>
      <c r="J58" s="2"/>
      <c r="K58" s="2"/>
      <c r="L58" s="2"/>
      <c r="M58" s="2"/>
      <c r="N58" s="2"/>
      <c r="O58" s="2"/>
    </row>
    <row r="59" spans="1:22" x14ac:dyDescent="0.2">
      <c r="A59" s="166"/>
      <c r="B59" s="221" t="str">
        <f>IF(UserInput!I11=1,Endpoints!AS21,"")</f>
        <v/>
      </c>
      <c r="C59" s="166" t="str">
        <f>IF(UserInput!I11=1,Endpoints!AT21,"")</f>
        <v/>
      </c>
      <c r="D59" s="166" t="str">
        <f>IF(UserInput!I11=1,UserInput!D11,"")</f>
        <v/>
      </c>
      <c r="E59" s="167" t="str">
        <f>IF(UserInput!I11=1,UserInput!H11,"")</f>
        <v/>
      </c>
      <c r="G59" s="2"/>
      <c r="H59" s="2"/>
      <c r="I59" s="2"/>
      <c r="J59" s="2"/>
      <c r="K59" s="2"/>
      <c r="L59" s="2"/>
      <c r="M59" s="2"/>
      <c r="N59" s="2"/>
      <c r="O59" s="2"/>
    </row>
    <row r="60" spans="1:22" x14ac:dyDescent="0.2">
      <c r="A60" s="166"/>
      <c r="B60" s="221" t="str">
        <f>IF(UserInput!I12=1,Endpoints!AS22,"")</f>
        <v/>
      </c>
      <c r="C60" s="166" t="str">
        <f>IF(UserInput!I12=1,Endpoints!AT22,"")</f>
        <v/>
      </c>
      <c r="D60" s="166" t="str">
        <f>IF(UserInput!I12=1,UserInput!D12,"")</f>
        <v/>
      </c>
      <c r="E60" s="167" t="str">
        <f>IF(UserInput!I12=1,UserInput!H12,"")</f>
        <v/>
      </c>
    </row>
    <row r="61" spans="1:22" x14ac:dyDescent="0.2">
      <c r="A61" s="166"/>
      <c r="B61" s="221" t="str">
        <f>IF(UserInput!I13=1,Endpoints!AS23,"")</f>
        <v/>
      </c>
      <c r="C61" s="166" t="str">
        <f>IF(UserInput!I13=1,Endpoints!AT23,"")</f>
        <v/>
      </c>
      <c r="D61" s="166" t="str">
        <f>IF(UserInput!I13=1,UserInput!D13,"")</f>
        <v/>
      </c>
      <c r="E61" s="167" t="str">
        <f>IF(UserInput!I13=1,UserInput!H13,"")</f>
        <v/>
      </c>
    </row>
    <row r="62" spans="1:22" x14ac:dyDescent="0.2">
      <c r="A62" s="166"/>
      <c r="B62" s="221" t="str">
        <f>IF(UserInput!I14=1,Endpoints!AS24,"")</f>
        <v/>
      </c>
      <c r="C62" s="166" t="str">
        <f>IF(UserInput!I14=1,Endpoints!AT24,"")</f>
        <v/>
      </c>
      <c r="D62" s="166" t="str">
        <f>IF(UserInput!I14=1,UserInput!D14,"")</f>
        <v/>
      </c>
      <c r="E62" s="167" t="str">
        <f>IF(UserInput!I14=1,UserInput!H14,"")</f>
        <v/>
      </c>
    </row>
    <row r="63" spans="1:22" x14ac:dyDescent="0.2">
      <c r="A63" s="166"/>
      <c r="B63" s="221" t="str">
        <f>IF(UserInput!I15=1,Endpoints!AS25,"")</f>
        <v/>
      </c>
      <c r="C63" s="166" t="str">
        <f>IF(UserInput!I15=1,Endpoints!AT25,"")</f>
        <v/>
      </c>
      <c r="D63" s="166" t="str">
        <f>IF(UserInput!I15=1,UserInput!D15,"")</f>
        <v/>
      </c>
      <c r="E63" s="167" t="str">
        <f>IF(UserInput!I15=1,UserInput!H15,"")</f>
        <v/>
      </c>
    </row>
    <row r="64" spans="1:22" x14ac:dyDescent="0.2">
      <c r="A64" s="166"/>
      <c r="B64" s="221" t="str">
        <f>IF(UserInput!I16=1,Endpoints!AS26,"")</f>
        <v/>
      </c>
      <c r="C64" s="166" t="str">
        <f>IF(UserInput!I16=1,Endpoints!AT26,"")</f>
        <v/>
      </c>
      <c r="D64" s="166" t="str">
        <f>IF(UserInput!I16=1,UserInput!D16,"")</f>
        <v/>
      </c>
      <c r="E64" s="167" t="str">
        <f>IF(UserInput!I16=1,UserInput!H16,"")</f>
        <v/>
      </c>
    </row>
    <row r="65" spans="1:5" x14ac:dyDescent="0.2">
      <c r="A65" s="166"/>
      <c r="B65" s="221" t="str">
        <f>IF(UserInput!I17=1,Endpoints!AS27,"")</f>
        <v/>
      </c>
      <c r="C65" s="166" t="str">
        <f>IF(UserInput!I17=1,Endpoints!AT27,"")</f>
        <v/>
      </c>
      <c r="D65" s="166" t="str">
        <f>IF(UserInput!I17=1,UserInput!D17,"")</f>
        <v/>
      </c>
      <c r="E65" s="167" t="str">
        <f>IF(UserInput!I17=1,UserInput!H17,"")</f>
        <v/>
      </c>
    </row>
    <row r="66" spans="1:5" x14ac:dyDescent="0.2">
      <c r="A66" s="166"/>
      <c r="B66" s="221" t="str">
        <f>IF(UserInput!I18=1,Endpoints!AS28,"")</f>
        <v/>
      </c>
      <c r="C66" s="166" t="str">
        <f>IF(UserInput!I18=1,Endpoints!AT28,"")</f>
        <v/>
      </c>
      <c r="D66" s="166" t="str">
        <f>IF(UserInput!I18=1,UserInput!D18,"")</f>
        <v/>
      </c>
      <c r="E66" s="167" t="str">
        <f>IF(UserInput!I18=1,UserInput!H18,"")</f>
        <v/>
      </c>
    </row>
    <row r="67" spans="1:5" x14ac:dyDescent="0.2">
      <c r="A67" s="166"/>
      <c r="B67" s="221" t="str">
        <f>IF(UserInput!I19=1,Endpoints!AS29,"")</f>
        <v/>
      </c>
      <c r="C67" s="166" t="str">
        <f>IF(UserInput!I19=1,Endpoints!AT29,"")</f>
        <v/>
      </c>
      <c r="D67" s="166" t="str">
        <f>IF(UserInput!I19=1,UserInput!D19,"")</f>
        <v/>
      </c>
      <c r="E67" s="167" t="str">
        <f>IF(UserInput!I19=1,UserInput!H19,"")</f>
        <v/>
      </c>
    </row>
    <row r="68" spans="1:5" x14ac:dyDescent="0.2">
      <c r="A68" s="166"/>
      <c r="B68" s="221" t="str">
        <f>IF(UserInput!I20=1,Endpoints!AS30,"")</f>
        <v/>
      </c>
      <c r="C68" s="166" t="str">
        <f>IF(UserInput!I20=1,Endpoints!AT30,"")</f>
        <v/>
      </c>
      <c r="D68" s="166" t="str">
        <f>IF(UserInput!I20=1,UserInput!D20,"")</f>
        <v/>
      </c>
      <c r="E68" s="167" t="str">
        <f>IF(UserInput!I20=1,UserInput!H20,"")</f>
        <v/>
      </c>
    </row>
    <row r="69" spans="1:5" x14ac:dyDescent="0.2">
      <c r="A69" s="166"/>
      <c r="B69" s="221" t="str">
        <f>IF(UserInput!I21=1,Endpoints!AS31,"")</f>
        <v/>
      </c>
      <c r="C69" s="166" t="str">
        <f>IF(UserInput!I21=1,Endpoints!AT31,"")</f>
        <v/>
      </c>
      <c r="D69" s="166" t="str">
        <f>IF(UserInput!I21=1,UserInput!D21,"")</f>
        <v/>
      </c>
      <c r="E69" s="167" t="str">
        <f>IF(UserInput!I21=1,UserInput!H21,"")</f>
        <v/>
      </c>
    </row>
    <row r="70" spans="1:5" x14ac:dyDescent="0.2">
      <c r="A70" s="166"/>
      <c r="B70" s="221" t="str">
        <f>IF(UserInput!I22=1,Endpoints!AS32,"")</f>
        <v/>
      </c>
      <c r="C70" s="166" t="str">
        <f>IF(UserInput!I22=1,Endpoints!AT32,"")</f>
        <v/>
      </c>
      <c r="D70" s="166" t="str">
        <f>IF(UserInput!I22=1,UserInput!D22,"")</f>
        <v/>
      </c>
      <c r="E70" s="167" t="str">
        <f>IF(UserInput!I22=1,UserInput!H22,"")</f>
        <v/>
      </c>
    </row>
    <row r="71" spans="1:5" x14ac:dyDescent="0.2">
      <c r="A71" s="166"/>
      <c r="B71" s="221" t="str">
        <f>IF(UserInput!I23=1,Endpoints!AS33,"")</f>
        <v/>
      </c>
      <c r="C71" s="166" t="str">
        <f>IF(UserInput!I23=1,Endpoints!AT33,"")</f>
        <v/>
      </c>
      <c r="D71" s="166" t="str">
        <f>IF(UserInput!I23=1,UserInput!D23,"")</f>
        <v/>
      </c>
      <c r="E71" s="167" t="str">
        <f>IF(UserInput!I23=1,UserInput!H23,"")</f>
        <v/>
      </c>
    </row>
    <row r="72" spans="1:5" x14ac:dyDescent="0.2">
      <c r="A72" s="166"/>
      <c r="B72" s="221" t="str">
        <f>IF(UserInput!I24=1,Endpoints!AS34,"")</f>
        <v/>
      </c>
      <c r="C72" s="166" t="str">
        <f>IF(UserInput!I24=1,Endpoints!AT34,"")</f>
        <v/>
      </c>
      <c r="D72" s="166" t="str">
        <f>IF(UserInput!I24=1,UserInput!D24,"")</f>
        <v/>
      </c>
      <c r="E72" s="167" t="str">
        <f>IF(UserInput!I24=1,UserInput!H24,"")</f>
        <v/>
      </c>
    </row>
    <row r="73" spans="1:5" x14ac:dyDescent="0.2">
      <c r="A73" s="166"/>
      <c r="B73" s="221" t="str">
        <f>IF(UserInput!I25=1,Endpoints!AS35,"")</f>
        <v/>
      </c>
      <c r="C73" s="166" t="str">
        <f>IF(UserInput!I25=1,Endpoints!AT35,"")</f>
        <v/>
      </c>
      <c r="D73" s="166" t="str">
        <f>IF(UserInput!I25=1,UserInput!D25,"")</f>
        <v/>
      </c>
      <c r="E73" s="167" t="str">
        <f>IF(UserInput!I25=1,UserInput!H25,"")</f>
        <v/>
      </c>
    </row>
    <row r="74" spans="1:5" x14ac:dyDescent="0.2">
      <c r="A74" s="166"/>
      <c r="B74" s="221" t="str">
        <f>IF(UserInput!I26=1,Endpoints!AS36,"")</f>
        <v/>
      </c>
      <c r="C74" s="166" t="str">
        <f>IF(UserInput!I26=1,Endpoints!AT36,"")</f>
        <v/>
      </c>
      <c r="D74" s="166" t="str">
        <f>IF(UserInput!I26=1,UserInput!D26,"")</f>
        <v/>
      </c>
      <c r="E74" s="167" t="str">
        <f>IF(UserInput!I26=1,UserInput!H26,"")</f>
        <v/>
      </c>
    </row>
    <row r="75" spans="1:5" x14ac:dyDescent="0.2">
      <c r="A75" s="166"/>
      <c r="B75" s="221" t="str">
        <f>IF(UserInput!I27=1,Endpoints!AS37,"")</f>
        <v/>
      </c>
      <c r="C75" s="166" t="str">
        <f>IF(UserInput!I27=1,Endpoints!AT37,"")</f>
        <v/>
      </c>
      <c r="D75" s="166" t="str">
        <f>IF(UserInput!I27=1,UserInput!D27,"")</f>
        <v/>
      </c>
      <c r="E75" s="167" t="str">
        <f>IF(UserInput!I27=1,UserInput!H27,"")</f>
        <v/>
      </c>
    </row>
    <row r="76" spans="1:5" x14ac:dyDescent="0.2">
      <c r="A76" s="166"/>
      <c r="B76" s="221" t="str">
        <f>IF(UserInput!I28=1,Endpoints!AS38,"")</f>
        <v/>
      </c>
      <c r="C76" s="166" t="str">
        <f>IF(UserInput!I28=1,Endpoints!AT38,"")</f>
        <v/>
      </c>
      <c r="D76" s="166" t="str">
        <f>IF(UserInput!I28=1,UserInput!D28,"")</f>
        <v/>
      </c>
      <c r="E76" s="167" t="str">
        <f>IF(UserInput!I28=1,UserInput!H28,"")</f>
        <v/>
      </c>
    </row>
    <row r="77" spans="1:5" x14ac:dyDescent="0.2">
      <c r="A77" s="166"/>
      <c r="B77" s="221" t="str">
        <f>IF(UserInput!I29=1,Endpoints!AS39,"")</f>
        <v/>
      </c>
      <c r="C77" s="166" t="str">
        <f>IF(UserInput!I29=1,Endpoints!AT39,"")</f>
        <v/>
      </c>
      <c r="D77" s="166" t="str">
        <f>IF(UserInput!I29=1,UserInput!D29,"")</f>
        <v/>
      </c>
      <c r="E77" s="167" t="str">
        <f>IF(UserInput!I29=1,UserInput!H29,"")</f>
        <v/>
      </c>
    </row>
    <row r="78" spans="1:5" x14ac:dyDescent="0.2">
      <c r="A78" s="166"/>
      <c r="B78" s="221" t="str">
        <f>IF(UserInput!I30=1,Endpoints!AS40,"")</f>
        <v/>
      </c>
      <c r="C78" s="166" t="str">
        <f>IF(UserInput!I30=1,Endpoints!AT40,"")</f>
        <v/>
      </c>
      <c r="D78" s="166" t="str">
        <f>IF(UserInput!I30=1,UserInput!D30,"")</f>
        <v/>
      </c>
      <c r="E78" s="167" t="str">
        <f>IF(UserInput!I30=1,UserInput!H30,"")</f>
        <v/>
      </c>
    </row>
    <row r="79" spans="1:5" x14ac:dyDescent="0.2">
      <c r="A79" s="166"/>
      <c r="B79" s="221" t="str">
        <f>IF(UserInput!I31=1,Endpoints!AS41,"")</f>
        <v/>
      </c>
      <c r="C79" s="166" t="str">
        <f>IF(UserInput!I31=1,Endpoints!AT41,"")</f>
        <v/>
      </c>
      <c r="D79" s="166" t="str">
        <f>IF(UserInput!I31=1,UserInput!D31,"")</f>
        <v/>
      </c>
      <c r="E79" s="167" t="str">
        <f>IF(UserInput!I31=1,UserInput!H31,"")</f>
        <v/>
      </c>
    </row>
    <row r="80" spans="1:5" x14ac:dyDescent="0.2">
      <c r="A80" s="166"/>
      <c r="B80" s="221" t="str">
        <f>IF(UserInput!I32=1,Endpoints!AS42,"")</f>
        <v/>
      </c>
      <c r="C80" s="166" t="str">
        <f>IF(UserInput!I32=1,Endpoints!AT42,"")</f>
        <v/>
      </c>
      <c r="D80" s="166" t="str">
        <f>IF(UserInput!I32=1,UserInput!D32,"")</f>
        <v/>
      </c>
      <c r="E80" s="167" t="str">
        <f>IF(UserInput!I32=1,UserInput!H32,"")</f>
        <v/>
      </c>
    </row>
    <row r="81" spans="1:5" x14ac:dyDescent="0.2">
      <c r="A81" s="166"/>
      <c r="B81" s="221" t="str">
        <f>IF(UserInput!I33=1,Endpoints!AS43,"")</f>
        <v/>
      </c>
      <c r="C81" s="166" t="str">
        <f>IF(UserInput!I33=1,Endpoints!AT43,"")</f>
        <v/>
      </c>
      <c r="D81" s="166" t="str">
        <f>IF(UserInput!I33=1,UserInput!D33,"")</f>
        <v/>
      </c>
      <c r="E81" s="167" t="str">
        <f>IF(UserInput!I33=1,UserInput!H33,"")</f>
        <v/>
      </c>
    </row>
    <row r="82" spans="1:5" x14ac:dyDescent="0.2">
      <c r="A82" s="166"/>
      <c r="B82" s="221" t="str">
        <f>IF(UserInput!I34=1,Endpoints!AS44,"")</f>
        <v/>
      </c>
      <c r="C82" s="166" t="str">
        <f>IF(UserInput!I34=1,Endpoints!AT44,"")</f>
        <v/>
      </c>
      <c r="D82" s="166" t="str">
        <f>IF(UserInput!I34=1,UserInput!D34,"")</f>
        <v/>
      </c>
      <c r="E82" s="167" t="str">
        <f>IF(UserInput!I34=1,UserInput!H34,"")</f>
        <v/>
      </c>
    </row>
    <row r="83" spans="1:5" x14ac:dyDescent="0.2">
      <c r="A83" s="166"/>
      <c r="B83" s="221" t="str">
        <f>IF(UserInput!I35=1,Endpoints!AS45,"")</f>
        <v/>
      </c>
      <c r="C83" s="166" t="str">
        <f>IF(UserInput!I35=1,Endpoints!AT45,"")</f>
        <v/>
      </c>
      <c r="D83" s="166" t="str">
        <f>IF(UserInput!I35=1,UserInput!D35,"")</f>
        <v/>
      </c>
      <c r="E83" s="167" t="str">
        <f>IF(UserInput!I35=1,UserInput!H35,"")</f>
        <v/>
      </c>
    </row>
    <row r="84" spans="1:5" x14ac:dyDescent="0.2">
      <c r="A84" s="166"/>
      <c r="B84" s="221" t="str">
        <f>IF(UserInput!I36=1,Endpoints!AS46,"")</f>
        <v/>
      </c>
      <c r="C84" s="166" t="str">
        <f>IF(UserInput!I36=1,Endpoints!AT46,"")</f>
        <v/>
      </c>
      <c r="D84" s="166" t="str">
        <f>IF(UserInput!I36=1,UserInput!D36,"")</f>
        <v/>
      </c>
      <c r="E84" s="167" t="str">
        <f>IF(UserInput!I36=1,UserInput!H36,"")</f>
        <v/>
      </c>
    </row>
    <row r="85" spans="1:5" x14ac:dyDescent="0.2">
      <c r="A85" s="166"/>
      <c r="B85" s="221" t="str">
        <f>IF(UserInput!I37=1,Endpoints!AS47,"")</f>
        <v/>
      </c>
      <c r="C85" s="166" t="str">
        <f>IF(UserInput!I37=1,Endpoints!AT47,"")</f>
        <v/>
      </c>
      <c r="D85" s="166" t="str">
        <f>IF(UserInput!I37=1,UserInput!D37,"")</f>
        <v/>
      </c>
      <c r="E85" s="167" t="str">
        <f>IF(UserInput!I37=1,UserInput!H37,"")</f>
        <v/>
      </c>
    </row>
    <row r="86" spans="1:5" x14ac:dyDescent="0.2">
      <c r="A86" s="166"/>
      <c r="B86" s="221" t="str">
        <f>IF(UserInput!I38=1,Endpoints!AS48,"")</f>
        <v/>
      </c>
      <c r="C86" s="166" t="str">
        <f>IF(UserInput!I38=1,Endpoints!AT48,"")</f>
        <v/>
      </c>
      <c r="D86" s="166" t="str">
        <f>IF(UserInput!I38=1,UserInput!D38,"")</f>
        <v/>
      </c>
      <c r="E86" s="167" t="str">
        <f>IF(UserInput!I38=1,UserInput!H38,"")</f>
        <v/>
      </c>
    </row>
    <row r="87" spans="1:5" x14ac:dyDescent="0.2">
      <c r="A87" s="166"/>
      <c r="B87" s="221" t="str">
        <f>IF(UserInput!I39=1,Endpoints!AS49,"")</f>
        <v/>
      </c>
      <c r="C87" s="166" t="str">
        <f>IF(UserInput!I39=1,Endpoints!AT49,"")</f>
        <v/>
      </c>
      <c r="D87" s="166" t="str">
        <f>IF(UserInput!I39=1,UserInput!D39,"")</f>
        <v/>
      </c>
      <c r="E87" s="167" t="str">
        <f>IF(UserInput!I39=1,UserInput!H39,"")</f>
        <v/>
      </c>
    </row>
    <row r="88" spans="1:5" x14ac:dyDescent="0.2">
      <c r="A88" s="166"/>
      <c r="B88" s="221" t="str">
        <f>IF(UserInput!I40=1,Endpoints!AS50,"")</f>
        <v/>
      </c>
      <c r="C88" s="166" t="str">
        <f>IF(UserInput!I40=1,Endpoints!AT50,"")</f>
        <v/>
      </c>
      <c r="D88" s="166" t="str">
        <f>IF(UserInput!I40=1,UserInput!D40,"")</f>
        <v/>
      </c>
      <c r="E88" s="167" t="str">
        <f>IF(UserInput!I40=1,UserInput!H40,"")</f>
        <v/>
      </c>
    </row>
    <row r="89" spans="1:5" x14ac:dyDescent="0.2">
      <c r="A89" s="166"/>
      <c r="B89" s="221" t="str">
        <f>IF(UserInput!I41=1,Endpoints!AS51,"")</f>
        <v/>
      </c>
      <c r="C89" s="166" t="str">
        <f>IF(UserInput!I41=1,Endpoints!AT51,"")</f>
        <v/>
      </c>
      <c r="D89" s="166" t="str">
        <f>IF(UserInput!I41=1,UserInput!D41,"")</f>
        <v/>
      </c>
      <c r="E89" s="167" t="str">
        <f>IF(UserInput!I41=1,UserInput!H41,"")</f>
        <v/>
      </c>
    </row>
    <row r="90" spans="1:5" x14ac:dyDescent="0.2">
      <c r="A90" s="166"/>
      <c r="B90" s="221" t="str">
        <f>IF(UserInput!I42=1,Endpoints!AS52,"")</f>
        <v/>
      </c>
      <c r="C90" s="166" t="str">
        <f>IF(UserInput!I42=1,Endpoints!AT52,"")</f>
        <v/>
      </c>
      <c r="D90" s="166" t="str">
        <f>IF(UserInput!I42=1,UserInput!D42,"")</f>
        <v/>
      </c>
      <c r="E90" s="167" t="str">
        <f>IF(UserInput!I42=1,UserInput!H42,"")</f>
        <v/>
      </c>
    </row>
    <row r="91" spans="1:5" x14ac:dyDescent="0.2">
      <c r="A91" s="166"/>
      <c r="B91" s="221" t="str">
        <f>IF(UserInput!I43=1,Endpoints!AS53,"")</f>
        <v/>
      </c>
      <c r="C91" s="166" t="str">
        <f>IF(UserInput!I43=1,Endpoints!AT53,"")</f>
        <v/>
      </c>
      <c r="D91" s="166" t="str">
        <f>IF(UserInput!I43=1,UserInput!D43,"")</f>
        <v/>
      </c>
      <c r="E91" s="167" t="str">
        <f>IF(UserInput!I43=1,UserInput!H43,"")</f>
        <v/>
      </c>
    </row>
    <row r="92" spans="1:5" x14ac:dyDescent="0.2">
      <c r="A92" s="166"/>
      <c r="B92" s="221" t="str">
        <f>IF(UserInput!I44=1,Endpoints!AS54,"")</f>
        <v/>
      </c>
      <c r="C92" s="166" t="str">
        <f>IF(UserInput!I44=1,Endpoints!AT54,"")</f>
        <v/>
      </c>
      <c r="D92" s="166" t="str">
        <f>IF(UserInput!I44=1,UserInput!D44,"")</f>
        <v/>
      </c>
      <c r="E92" s="167" t="str">
        <f>IF(UserInput!I44=1,UserInput!H44,"")</f>
        <v/>
      </c>
    </row>
    <row r="93" spans="1:5" x14ac:dyDescent="0.2">
      <c r="A93" s="166"/>
      <c r="B93" s="221" t="str">
        <f>IF(UserInput!I45=1,Endpoints!AS55,"")</f>
        <v/>
      </c>
      <c r="C93" s="166" t="str">
        <f>IF(UserInput!I45=1,Endpoints!AT55,"")</f>
        <v/>
      </c>
      <c r="D93" s="166" t="str">
        <f>IF(UserInput!I45=1,UserInput!D45,"")</f>
        <v/>
      </c>
      <c r="E93" s="167" t="str">
        <f>IF(UserInput!I45=1,UserInput!H45,"")</f>
        <v/>
      </c>
    </row>
    <row r="94" spans="1:5" x14ac:dyDescent="0.2">
      <c r="A94" s="166"/>
      <c r="B94" s="221" t="str">
        <f>IF(UserInput!I46=1,Endpoints!AS56,"")</f>
        <v/>
      </c>
      <c r="C94" s="166" t="str">
        <f>IF(UserInput!I46=1,Endpoints!AT56,"")</f>
        <v/>
      </c>
      <c r="D94" s="166" t="str">
        <f>IF(UserInput!I46=1,UserInput!D46,"")</f>
        <v/>
      </c>
      <c r="E94" s="167" t="str">
        <f>IF(UserInput!I46=1,UserInput!H46,"")</f>
        <v/>
      </c>
    </row>
    <row r="95" spans="1:5" x14ac:dyDescent="0.2">
      <c r="A95" s="166"/>
      <c r="B95" s="221" t="str">
        <f>IF(UserInput!I47=1,Endpoints!AS57,"")</f>
        <v/>
      </c>
      <c r="C95" s="166" t="str">
        <f>IF(UserInput!I47=1,Endpoints!AT57,"")</f>
        <v/>
      </c>
      <c r="D95" s="166" t="str">
        <f>IF(UserInput!I47=1,UserInput!D47,"")</f>
        <v/>
      </c>
      <c r="E95" s="167" t="str">
        <f>IF(UserInput!I47=1,UserInput!H47,"")</f>
        <v/>
      </c>
    </row>
    <row r="96" spans="1:5" x14ac:dyDescent="0.2">
      <c r="A96" s="166"/>
      <c r="B96" s="221" t="str">
        <f>IF(UserInput!I48=1,Endpoints!AS58,"")</f>
        <v/>
      </c>
      <c r="C96" s="166" t="str">
        <f>IF(UserInput!I48=1,Endpoints!AT58,"")</f>
        <v/>
      </c>
      <c r="D96" s="166" t="str">
        <f>IF(UserInput!I48=1,UserInput!D48,"")</f>
        <v/>
      </c>
      <c r="E96" s="167" t="str">
        <f>IF(UserInput!I48=1,UserInput!H48,"")</f>
        <v/>
      </c>
    </row>
    <row r="97" spans="1:5" x14ac:dyDescent="0.2">
      <c r="A97" s="166"/>
      <c r="B97" s="221" t="str">
        <f>IF(UserInput!I49=1,Endpoints!AS59,"")</f>
        <v/>
      </c>
      <c r="C97" s="166" t="str">
        <f>IF(UserInput!I49=1,Endpoints!AT59,"")</f>
        <v/>
      </c>
      <c r="D97" s="166" t="str">
        <f>IF(UserInput!I49=1,UserInput!D49,"")</f>
        <v/>
      </c>
      <c r="E97" s="167" t="str">
        <f>IF(UserInput!I49=1,UserInput!H49,"")</f>
        <v/>
      </c>
    </row>
    <row r="98" spans="1:5" x14ac:dyDescent="0.2">
      <c r="A98" s="166"/>
      <c r="B98" s="221" t="str">
        <f>IF(UserInput!I50=1,Endpoints!AS60,"")</f>
        <v/>
      </c>
      <c r="C98" s="166" t="str">
        <f>IF(UserInput!I50=1,Endpoints!AT60,"")</f>
        <v/>
      </c>
      <c r="D98" s="166" t="str">
        <f>IF(UserInput!I50=1,UserInput!D50,"")</f>
        <v/>
      </c>
      <c r="E98" s="167" t="str">
        <f>IF(UserInput!I50=1,UserInput!H50,"")</f>
        <v/>
      </c>
    </row>
    <row r="99" spans="1:5" x14ac:dyDescent="0.2">
      <c r="A99" s="166"/>
      <c r="B99" s="221" t="str">
        <f>IF(UserInput!I51=1,Endpoints!AS61,"")</f>
        <v/>
      </c>
      <c r="C99" s="166" t="str">
        <f>IF(UserInput!I51=1,Endpoints!AT61,"")</f>
        <v/>
      </c>
      <c r="D99" s="166" t="str">
        <f>IF(UserInput!I51=1,UserInput!D51,"")</f>
        <v/>
      </c>
      <c r="E99" s="167" t="str">
        <f>IF(UserInput!I51=1,UserInput!H51,"")</f>
        <v/>
      </c>
    </row>
    <row r="100" spans="1:5" x14ac:dyDescent="0.2">
      <c r="A100" s="166"/>
      <c r="B100" s="221" t="str">
        <f>IF(UserInput!I52=1,Endpoints!AS62,"")</f>
        <v/>
      </c>
      <c r="C100" s="166" t="str">
        <f>IF(UserInput!I52=1,Endpoints!AT62,"")</f>
        <v/>
      </c>
      <c r="D100" s="166" t="str">
        <f>IF(UserInput!I52=1,UserInput!D52,"")</f>
        <v/>
      </c>
      <c r="E100" s="167" t="str">
        <f>IF(UserInput!I52=1,UserInput!H52,"")</f>
        <v/>
      </c>
    </row>
    <row r="101" spans="1:5" x14ac:dyDescent="0.2">
      <c r="B101" s="222"/>
    </row>
    <row r="102" spans="1:5" x14ac:dyDescent="0.2">
      <c r="B102" s="222"/>
    </row>
    <row r="103" spans="1:5" x14ac:dyDescent="0.2">
      <c r="B103" s="222"/>
    </row>
    <row r="104" spans="1:5" x14ac:dyDescent="0.2">
      <c r="B104" s="222"/>
    </row>
    <row r="105" spans="1:5" x14ac:dyDescent="0.2">
      <c r="B105" s="222"/>
    </row>
    <row r="106" spans="1:5" x14ac:dyDescent="0.2">
      <c r="B106" s="222"/>
    </row>
    <row r="107" spans="1:5" x14ac:dyDescent="0.2">
      <c r="B107" s="222"/>
    </row>
    <row r="108" spans="1:5" x14ac:dyDescent="0.2">
      <c r="B108" s="222"/>
    </row>
    <row r="109" spans="1:5" x14ac:dyDescent="0.2">
      <c r="B109" s="222"/>
    </row>
    <row r="110" spans="1:5" x14ac:dyDescent="0.2">
      <c r="B110" s="222"/>
    </row>
    <row r="111" spans="1:5" x14ac:dyDescent="0.2">
      <c r="B111" s="222"/>
    </row>
    <row r="112" spans="1:5" x14ac:dyDescent="0.2">
      <c r="B112" s="222"/>
    </row>
    <row r="113" spans="2:2" x14ac:dyDescent="0.2">
      <c r="B113" s="222"/>
    </row>
    <row r="114" spans="2:2" x14ac:dyDescent="0.2">
      <c r="B114" s="222"/>
    </row>
    <row r="115" spans="2:2" x14ac:dyDescent="0.2">
      <c r="B115" s="222"/>
    </row>
    <row r="116" spans="2:2" x14ac:dyDescent="0.2">
      <c r="B116" s="222"/>
    </row>
    <row r="117" spans="2:2" x14ac:dyDescent="0.2">
      <c r="B117" s="222"/>
    </row>
    <row r="118" spans="2:2" x14ac:dyDescent="0.2">
      <c r="B118" s="222"/>
    </row>
    <row r="119" spans="2:2" x14ac:dyDescent="0.2">
      <c r="B119" s="222"/>
    </row>
    <row r="120" spans="2:2" x14ac:dyDescent="0.2">
      <c r="B120" s="222"/>
    </row>
    <row r="121" spans="2:2" x14ac:dyDescent="0.2">
      <c r="B121" s="222"/>
    </row>
    <row r="122" spans="2:2" x14ac:dyDescent="0.2">
      <c r="B122" s="222"/>
    </row>
    <row r="123" spans="2:2" x14ac:dyDescent="0.2">
      <c r="B123" s="222"/>
    </row>
    <row r="124" spans="2:2" x14ac:dyDescent="0.2">
      <c r="B124" s="222"/>
    </row>
    <row r="125" spans="2:2" x14ac:dyDescent="0.2">
      <c r="B125" s="222"/>
    </row>
    <row r="126" spans="2:2" x14ac:dyDescent="0.2">
      <c r="B126" s="222"/>
    </row>
    <row r="127" spans="2:2" x14ac:dyDescent="0.2">
      <c r="B127" s="222"/>
    </row>
    <row r="128" spans="2:2" x14ac:dyDescent="0.2">
      <c r="B128" s="222"/>
    </row>
    <row r="129" spans="2:2" x14ac:dyDescent="0.2">
      <c r="B129" s="222"/>
    </row>
    <row r="130" spans="2:2" x14ac:dyDescent="0.2">
      <c r="B130" s="222"/>
    </row>
    <row r="131" spans="2:2" x14ac:dyDescent="0.2">
      <c r="B131" s="222"/>
    </row>
    <row r="132" spans="2:2" x14ac:dyDescent="0.2">
      <c r="B132" s="222"/>
    </row>
    <row r="133" spans="2:2" x14ac:dyDescent="0.2">
      <c r="B133" s="222"/>
    </row>
    <row r="134" spans="2:2" x14ac:dyDescent="0.2">
      <c r="B134" s="222"/>
    </row>
    <row r="135" spans="2:2" x14ac:dyDescent="0.2">
      <c r="B135" s="222"/>
    </row>
    <row r="136" spans="2:2" x14ac:dyDescent="0.2">
      <c r="B136" s="222"/>
    </row>
    <row r="137" spans="2:2" x14ac:dyDescent="0.2">
      <c r="B137" s="222"/>
    </row>
    <row r="138" spans="2:2" x14ac:dyDescent="0.2">
      <c r="B138" s="222"/>
    </row>
    <row r="139" spans="2:2" x14ac:dyDescent="0.2">
      <c r="B139" s="222"/>
    </row>
    <row r="140" spans="2:2" x14ac:dyDescent="0.2">
      <c r="B140" s="222"/>
    </row>
    <row r="141" spans="2:2" x14ac:dyDescent="0.2">
      <c r="B141" s="222"/>
    </row>
    <row r="142" spans="2:2" x14ac:dyDescent="0.2">
      <c r="B142" s="222"/>
    </row>
    <row r="143" spans="2:2" x14ac:dyDescent="0.2">
      <c r="B143" s="222"/>
    </row>
    <row r="144" spans="2:2" x14ac:dyDescent="0.2">
      <c r="B144" s="222"/>
    </row>
    <row r="145" spans="2:2" x14ac:dyDescent="0.2">
      <c r="B145" s="222"/>
    </row>
    <row r="146" spans="2:2" x14ac:dyDescent="0.2">
      <c r="B146" s="222"/>
    </row>
    <row r="147" spans="2:2" x14ac:dyDescent="0.2">
      <c r="B147" s="222"/>
    </row>
    <row r="148" spans="2:2" x14ac:dyDescent="0.2">
      <c r="B148" s="222"/>
    </row>
    <row r="149" spans="2:2" x14ac:dyDescent="0.2">
      <c r="B149" s="222"/>
    </row>
    <row r="150" spans="2:2" x14ac:dyDescent="0.2">
      <c r="B150" s="222"/>
    </row>
    <row r="151" spans="2:2" x14ac:dyDescent="0.2">
      <c r="B151" s="222"/>
    </row>
    <row r="152" spans="2:2" x14ac:dyDescent="0.2">
      <c r="B152" s="222"/>
    </row>
    <row r="153" spans="2:2" x14ac:dyDescent="0.2">
      <c r="B153" s="222"/>
    </row>
    <row r="154" spans="2:2" x14ac:dyDescent="0.2">
      <c r="B154" s="222"/>
    </row>
    <row r="155" spans="2:2" x14ac:dyDescent="0.2">
      <c r="B155" s="222"/>
    </row>
    <row r="156" spans="2:2" x14ac:dyDescent="0.2">
      <c r="B156" s="222"/>
    </row>
    <row r="157" spans="2:2" x14ac:dyDescent="0.2">
      <c r="B157" s="222"/>
    </row>
    <row r="158" spans="2:2" x14ac:dyDescent="0.2">
      <c r="B158" s="222"/>
    </row>
    <row r="159" spans="2:2" x14ac:dyDescent="0.2">
      <c r="B159" s="222"/>
    </row>
    <row r="160" spans="2:2" x14ac:dyDescent="0.2">
      <c r="B160" s="222"/>
    </row>
    <row r="161" spans="2:2" x14ac:dyDescent="0.2">
      <c r="B161" s="222"/>
    </row>
    <row r="162" spans="2:2" x14ac:dyDescent="0.2">
      <c r="B162" s="222"/>
    </row>
    <row r="163" spans="2:2" x14ac:dyDescent="0.2">
      <c r="B163" s="222"/>
    </row>
    <row r="164" spans="2:2" x14ac:dyDescent="0.2">
      <c r="B164" s="222"/>
    </row>
    <row r="165" spans="2:2" x14ac:dyDescent="0.2">
      <c r="B165" s="222"/>
    </row>
    <row r="166" spans="2:2" x14ac:dyDescent="0.2">
      <c r="B166" s="222"/>
    </row>
    <row r="167" spans="2:2" x14ac:dyDescent="0.2">
      <c r="B167" s="222"/>
    </row>
    <row r="168" spans="2:2" x14ac:dyDescent="0.2">
      <c r="B168" s="222"/>
    </row>
    <row r="169" spans="2:2" x14ac:dyDescent="0.2">
      <c r="B169" s="222"/>
    </row>
    <row r="170" spans="2:2" x14ac:dyDescent="0.2">
      <c r="B170" s="222"/>
    </row>
    <row r="171" spans="2:2" x14ac:dyDescent="0.2">
      <c r="B171" s="222"/>
    </row>
    <row r="172" spans="2:2" x14ac:dyDescent="0.2">
      <c r="B172" s="222"/>
    </row>
    <row r="173" spans="2:2" x14ac:dyDescent="0.2">
      <c r="B173" s="222"/>
    </row>
    <row r="174" spans="2:2" x14ac:dyDescent="0.2">
      <c r="B174" s="222"/>
    </row>
    <row r="175" spans="2:2" x14ac:dyDescent="0.2">
      <c r="B175" s="222"/>
    </row>
    <row r="176" spans="2:2" x14ac:dyDescent="0.2">
      <c r="B176" s="222"/>
    </row>
    <row r="177" spans="2:2" x14ac:dyDescent="0.2">
      <c r="B177" s="222"/>
    </row>
    <row r="178" spans="2:2" x14ac:dyDescent="0.2">
      <c r="B178" s="222"/>
    </row>
    <row r="179" spans="2:2" x14ac:dyDescent="0.2">
      <c r="B179" s="222"/>
    </row>
    <row r="180" spans="2:2" x14ac:dyDescent="0.2">
      <c r="B180" s="222"/>
    </row>
    <row r="181" spans="2:2" x14ac:dyDescent="0.2">
      <c r="B181" s="222"/>
    </row>
    <row r="182" spans="2:2" x14ac:dyDescent="0.2">
      <c r="B182" s="222"/>
    </row>
    <row r="183" spans="2:2" x14ac:dyDescent="0.2">
      <c r="B183" s="222"/>
    </row>
    <row r="184" spans="2:2" x14ac:dyDescent="0.2">
      <c r="B184" s="222"/>
    </row>
    <row r="185" spans="2:2" x14ac:dyDescent="0.2">
      <c r="B185" s="222"/>
    </row>
    <row r="186" spans="2:2" x14ac:dyDescent="0.2">
      <c r="B186" s="222"/>
    </row>
    <row r="187" spans="2:2" x14ac:dyDescent="0.2">
      <c r="B187" s="222"/>
    </row>
    <row r="188" spans="2:2" x14ac:dyDescent="0.2">
      <c r="B188" s="222"/>
    </row>
    <row r="189" spans="2:2" x14ac:dyDescent="0.2">
      <c r="B189" s="222"/>
    </row>
    <row r="190" spans="2:2" x14ac:dyDescent="0.2">
      <c r="B190" s="222"/>
    </row>
    <row r="191" spans="2:2" x14ac:dyDescent="0.2">
      <c r="B191" s="222"/>
    </row>
    <row r="192" spans="2:2" x14ac:dyDescent="0.2">
      <c r="B192" s="222"/>
    </row>
    <row r="193" spans="2:2" x14ac:dyDescent="0.2">
      <c r="B193" s="222"/>
    </row>
    <row r="194" spans="2:2" x14ac:dyDescent="0.2">
      <c r="B194" s="222"/>
    </row>
    <row r="195" spans="2:2" x14ac:dyDescent="0.2">
      <c r="B195" s="222"/>
    </row>
    <row r="196" spans="2:2" x14ac:dyDescent="0.2">
      <c r="B196" s="222"/>
    </row>
    <row r="197" spans="2:2" x14ac:dyDescent="0.2">
      <c r="B197" s="222"/>
    </row>
    <row r="198" spans="2:2" x14ac:dyDescent="0.2">
      <c r="B198" s="222"/>
    </row>
    <row r="199" spans="2:2" x14ac:dyDescent="0.2">
      <c r="B199" s="222"/>
    </row>
    <row r="200" spans="2:2" x14ac:dyDescent="0.2">
      <c r="B200" s="222"/>
    </row>
    <row r="201" spans="2:2" x14ac:dyDescent="0.2">
      <c r="B201" s="222"/>
    </row>
    <row r="202" spans="2:2" x14ac:dyDescent="0.2">
      <c r="B202" s="222"/>
    </row>
    <row r="203" spans="2:2" x14ac:dyDescent="0.2">
      <c r="B203" s="222"/>
    </row>
    <row r="204" spans="2:2" x14ac:dyDescent="0.2">
      <c r="B204" s="222"/>
    </row>
    <row r="205" spans="2:2" x14ac:dyDescent="0.2">
      <c r="B205" s="222"/>
    </row>
    <row r="206" spans="2:2" x14ac:dyDescent="0.2">
      <c r="B206" s="222"/>
    </row>
    <row r="207" spans="2:2" x14ac:dyDescent="0.2">
      <c r="B207" s="222"/>
    </row>
    <row r="208" spans="2:2" x14ac:dyDescent="0.2">
      <c r="B208" s="222"/>
    </row>
    <row r="209" spans="2:2" x14ac:dyDescent="0.2">
      <c r="B209" s="222"/>
    </row>
  </sheetData>
  <sheetProtection algorithmName="SHA-512" hashValue="t94NRRPMtlu9/xcT66Xjehs/+x+d3/zkZ9d0LBfJ0NBazTLYdzOgzQvoM/1sCySseH7Rz+9eNtbxDEwHcOaOsA==" saltValue="KNbf7kqhg/CIPP0tG6Vrpg=="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F38"/>
  <sheetViews>
    <sheetView zoomScale="120" zoomScaleNormal="120" workbookViewId="0">
      <selection activeCell="E31" sqref="E31"/>
    </sheetView>
  </sheetViews>
  <sheetFormatPr defaultRowHeight="12.75" x14ac:dyDescent="0.2"/>
  <cols>
    <col min="1" max="1" width="23.28515625" customWidth="1"/>
    <col min="2" max="2" width="35.140625" customWidth="1"/>
    <col min="3" max="3" width="60.7109375" bestFit="1" customWidth="1"/>
    <col min="4" max="4" width="21" customWidth="1"/>
  </cols>
  <sheetData>
    <row r="1" spans="1:6" x14ac:dyDescent="0.2">
      <c r="A1" s="19" t="s">
        <v>159</v>
      </c>
      <c r="B1" s="19" t="s">
        <v>16</v>
      </c>
      <c r="C1" s="19" t="s">
        <v>96</v>
      </c>
      <c r="D1" s="19" t="s">
        <v>100</v>
      </c>
      <c r="E1" s="19" t="s">
        <v>17</v>
      </c>
      <c r="F1" s="19"/>
    </row>
    <row r="2" spans="1:6" x14ac:dyDescent="0.2">
      <c r="A2" s="272"/>
      <c r="B2" s="272"/>
      <c r="C2" t="s">
        <v>492</v>
      </c>
      <c r="D2" s="275" t="s">
        <v>94</v>
      </c>
      <c r="E2" s="275" t="s">
        <v>5</v>
      </c>
    </row>
    <row r="3" spans="1:6" x14ac:dyDescent="0.2">
      <c r="A3" s="272"/>
      <c r="B3" s="272"/>
      <c r="C3" t="s">
        <v>493</v>
      </c>
      <c r="D3" s="275" t="s">
        <v>94</v>
      </c>
      <c r="E3" s="275" t="s">
        <v>5</v>
      </c>
    </row>
    <row r="4" spans="1:6" x14ac:dyDescent="0.2">
      <c r="A4" s="272"/>
      <c r="B4" s="272"/>
      <c r="C4" t="s">
        <v>494</v>
      </c>
      <c r="D4" s="275" t="s">
        <v>94</v>
      </c>
      <c r="E4" s="275" t="s">
        <v>5</v>
      </c>
    </row>
    <row r="5" spans="1:6" x14ac:dyDescent="0.2">
      <c r="A5" s="272"/>
      <c r="B5" s="272"/>
    </row>
    <row r="6" spans="1:6" x14ac:dyDescent="0.2">
      <c r="A6" s="272"/>
      <c r="B6" s="272"/>
    </row>
    <row r="7" spans="1:6" x14ac:dyDescent="0.2">
      <c r="A7" s="272"/>
      <c r="B7" s="272"/>
      <c r="C7" s="272"/>
      <c r="D7" s="275"/>
      <c r="E7" s="275"/>
    </row>
    <row r="8" spans="1:6" x14ac:dyDescent="0.2">
      <c r="A8" s="272"/>
      <c r="B8" s="272"/>
      <c r="C8" s="272"/>
      <c r="D8" s="275"/>
      <c r="E8" s="275"/>
    </row>
    <row r="9" spans="1:6" x14ac:dyDescent="0.2">
      <c r="A9" s="272"/>
      <c r="B9" s="272"/>
      <c r="C9" s="272"/>
      <c r="D9" s="275"/>
      <c r="E9" s="275"/>
    </row>
    <row r="10" spans="1:6" x14ac:dyDescent="0.2">
      <c r="A10" s="273"/>
      <c r="B10" s="272"/>
      <c r="C10" s="272"/>
      <c r="D10" s="275"/>
      <c r="E10" s="275"/>
    </row>
    <row r="11" spans="1:6" x14ac:dyDescent="0.2">
      <c r="A11" s="273"/>
      <c r="B11" s="272"/>
      <c r="C11" s="272"/>
      <c r="D11" s="275"/>
      <c r="E11" s="275"/>
    </row>
    <row r="12" spans="1:6" x14ac:dyDescent="0.2">
      <c r="A12" s="273"/>
      <c r="B12" s="272"/>
      <c r="C12" s="272"/>
      <c r="D12" s="275"/>
      <c r="E12" s="275"/>
    </row>
    <row r="13" spans="1:6" x14ac:dyDescent="0.2">
      <c r="A13" s="272"/>
      <c r="B13" s="272"/>
      <c r="C13" s="272"/>
      <c r="D13" s="275"/>
      <c r="E13" s="275"/>
    </row>
    <row r="14" spans="1:6" x14ac:dyDescent="0.2">
      <c r="A14" s="272"/>
      <c r="B14" s="272"/>
      <c r="C14" s="272"/>
      <c r="D14" s="275"/>
      <c r="E14" s="275"/>
    </row>
    <row r="15" spans="1:6" x14ac:dyDescent="0.2">
      <c r="A15" s="272"/>
      <c r="B15" s="272"/>
      <c r="C15" s="272"/>
      <c r="D15" s="275"/>
      <c r="E15" s="275"/>
    </row>
    <row r="16" spans="1:6" x14ac:dyDescent="0.2">
      <c r="C16" s="271"/>
      <c r="D16" s="271"/>
      <c r="E16" s="271"/>
    </row>
    <row r="17" spans="1:5" x14ac:dyDescent="0.2">
      <c r="C17" s="271"/>
      <c r="D17" s="271"/>
      <c r="E17" s="271"/>
    </row>
    <row r="18" spans="1:5" x14ac:dyDescent="0.2">
      <c r="A18" s="5"/>
      <c r="B18" s="5"/>
      <c r="C18" s="5"/>
      <c r="D18" s="5"/>
      <c r="E18" s="5"/>
    </row>
    <row r="19" spans="1:5" x14ac:dyDescent="0.2">
      <c r="A19" s="19"/>
      <c r="B19" s="5"/>
      <c r="C19" s="5"/>
      <c r="D19" s="5"/>
      <c r="E19" s="5"/>
    </row>
    <row r="20" spans="1:5" x14ac:dyDescent="0.2">
      <c r="B20" s="5"/>
      <c r="C20" s="5"/>
      <c r="D20" s="5"/>
      <c r="E20" s="5"/>
    </row>
    <row r="21" spans="1:5" x14ac:dyDescent="0.2">
      <c r="A21" s="5"/>
      <c r="B21" s="5"/>
      <c r="C21" s="5"/>
      <c r="D21" s="5"/>
      <c r="E21" s="5"/>
    </row>
    <row r="22" spans="1:5" x14ac:dyDescent="0.2">
      <c r="A22" s="5"/>
      <c r="B22" s="5"/>
      <c r="C22" s="5"/>
      <c r="D22" s="5"/>
      <c r="E22" s="5"/>
    </row>
    <row r="23" spans="1:5" x14ac:dyDescent="0.2">
      <c r="A23" s="19"/>
      <c r="B23" s="19"/>
      <c r="C23" s="5"/>
      <c r="D23" s="5"/>
      <c r="E23" s="5"/>
    </row>
    <row r="24" spans="1:5" x14ac:dyDescent="0.2">
      <c r="A24" s="19"/>
      <c r="B24" s="5"/>
      <c r="C24" s="5"/>
      <c r="D24" s="5"/>
      <c r="E24" s="5"/>
    </row>
    <row r="25" spans="1:5" x14ac:dyDescent="0.2">
      <c r="A25" s="5"/>
      <c r="B25" s="19"/>
      <c r="C25" s="5"/>
      <c r="D25" s="5"/>
      <c r="E25" s="5"/>
    </row>
    <row r="26" spans="1:5" x14ac:dyDescent="0.2">
      <c r="A26" s="19"/>
      <c r="B26" s="19"/>
      <c r="C26" s="5"/>
      <c r="D26" s="5"/>
      <c r="E26" s="5"/>
    </row>
    <row r="27" spans="1:5" x14ac:dyDescent="0.2">
      <c r="A27" s="19"/>
      <c r="B27" s="19"/>
      <c r="C27" s="5"/>
      <c r="D27" s="5"/>
      <c r="E27" s="5"/>
    </row>
    <row r="28" spans="1:5" x14ac:dyDescent="0.2">
      <c r="A28" s="5"/>
      <c r="B28" s="5"/>
      <c r="C28" s="5"/>
      <c r="D28" s="5"/>
      <c r="E28" s="5"/>
    </row>
    <row r="29" spans="1:5" x14ac:dyDescent="0.2">
      <c r="A29" s="5"/>
      <c r="B29" s="5"/>
      <c r="C29" s="5"/>
      <c r="D29" s="5"/>
      <c r="E29" s="5"/>
    </row>
    <row r="30" spans="1:5" x14ac:dyDescent="0.2">
      <c r="A30" s="5"/>
      <c r="B30" s="5"/>
      <c r="C30" s="5"/>
      <c r="D30" s="5"/>
      <c r="E30" s="5"/>
    </row>
    <row r="31" spans="1:5" x14ac:dyDescent="0.2">
      <c r="A31" s="19"/>
      <c r="B31" s="19"/>
      <c r="C31" s="5"/>
      <c r="D31" s="5"/>
      <c r="E31" s="5"/>
    </row>
    <row r="32" spans="1:5" x14ac:dyDescent="0.2">
      <c r="A32" s="5"/>
      <c r="B32" s="5"/>
      <c r="C32" s="5"/>
      <c r="D32" s="5"/>
      <c r="E32" s="5"/>
    </row>
    <row r="33" spans="1:5" x14ac:dyDescent="0.2">
      <c r="A33" s="5"/>
      <c r="B33" s="5"/>
      <c r="C33" s="5"/>
      <c r="D33" s="5"/>
      <c r="E33" s="5"/>
    </row>
    <row r="34" spans="1:5" x14ac:dyDescent="0.2">
      <c r="A34" s="5"/>
      <c r="B34" s="5"/>
      <c r="C34" s="5"/>
      <c r="D34" s="5"/>
      <c r="E34" s="5"/>
    </row>
    <row r="35" spans="1:5" x14ac:dyDescent="0.2">
      <c r="A35" s="5"/>
      <c r="B35" s="5"/>
      <c r="C35" s="5"/>
      <c r="D35" s="5"/>
      <c r="E35" s="5"/>
    </row>
    <row r="36" spans="1:5" x14ac:dyDescent="0.2">
      <c r="A36" s="5"/>
      <c r="B36" s="5"/>
      <c r="C36" s="5"/>
      <c r="D36" s="5"/>
      <c r="E36" s="5"/>
    </row>
    <row r="37" spans="1:5" x14ac:dyDescent="0.2">
      <c r="A37" s="5"/>
      <c r="B37" s="5"/>
      <c r="C37" s="5"/>
      <c r="D37" s="5"/>
      <c r="E37" s="5"/>
    </row>
    <row r="38" spans="1:5" x14ac:dyDescent="0.2">
      <c r="A38" s="5"/>
      <c r="B38" s="5"/>
      <c r="C38" s="5"/>
      <c r="D38" s="5"/>
      <c r="E38" s="5"/>
    </row>
  </sheetData>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33"/>
  <sheetViews>
    <sheetView topLeftCell="C1" workbookViewId="0">
      <selection activeCell="E15" sqref="E15"/>
    </sheetView>
  </sheetViews>
  <sheetFormatPr defaultRowHeight="12.75" x14ac:dyDescent="0.2"/>
  <cols>
    <col min="1" max="1" width="20.42578125" hidden="1" customWidth="1"/>
    <col min="2" max="2" width="0" hidden="1" customWidth="1"/>
    <col min="3" max="3" width="35.42578125" customWidth="1"/>
    <col min="4" max="4" width="13" customWidth="1"/>
    <col min="5" max="5" width="23.140625" customWidth="1"/>
    <col min="6" max="6" width="18.28515625" customWidth="1"/>
    <col min="7" max="7" width="25.85546875" customWidth="1"/>
    <col min="8" max="8" width="17.7109375" customWidth="1"/>
    <col min="9" max="9" width="18" customWidth="1"/>
    <col min="10" max="10" width="20.7109375" customWidth="1"/>
  </cols>
  <sheetData>
    <row r="1" spans="1:14" x14ac:dyDescent="0.2">
      <c r="A1" s="10" t="s">
        <v>91</v>
      </c>
      <c r="B1" s="10"/>
      <c r="C1" s="10" t="s">
        <v>160</v>
      </c>
      <c r="E1" s="10" t="s">
        <v>162</v>
      </c>
      <c r="F1" s="10" t="s">
        <v>163</v>
      </c>
      <c r="G1" s="10" t="s">
        <v>164</v>
      </c>
      <c r="H1" s="10" t="s">
        <v>165</v>
      </c>
      <c r="I1" s="10" t="s">
        <v>167</v>
      </c>
      <c r="J1" s="10" t="s">
        <v>168</v>
      </c>
      <c r="K1" s="10" t="s">
        <v>169</v>
      </c>
      <c r="L1" s="10" t="s">
        <v>171</v>
      </c>
      <c r="M1" s="227" t="s">
        <v>170</v>
      </c>
      <c r="N1" s="10" t="s">
        <v>174</v>
      </c>
    </row>
    <row r="2" spans="1:14" x14ac:dyDescent="0.2">
      <c r="A2" s="31" t="s">
        <v>136</v>
      </c>
      <c r="C2" s="30" t="s">
        <v>172</v>
      </c>
      <c r="D2" t="s">
        <v>173</v>
      </c>
      <c r="E2" t="s">
        <v>135</v>
      </c>
      <c r="F2" t="s">
        <v>135</v>
      </c>
      <c r="G2" t="s">
        <v>135</v>
      </c>
      <c r="H2" t="s">
        <v>135</v>
      </c>
      <c r="I2" t="s">
        <v>135</v>
      </c>
      <c r="J2" t="s">
        <v>135</v>
      </c>
      <c r="K2" t="s">
        <v>135</v>
      </c>
      <c r="L2" t="s">
        <v>135</v>
      </c>
      <c r="M2" t="s">
        <v>135</v>
      </c>
      <c r="N2" s="31" t="s">
        <v>135</v>
      </c>
    </row>
    <row r="3" spans="1:14" x14ac:dyDescent="0.2">
      <c r="A3" s="30">
        <v>0.6</v>
      </c>
      <c r="C3" t="s">
        <v>135</v>
      </c>
      <c r="D3">
        <v>0</v>
      </c>
    </row>
    <row r="4" spans="1:14" x14ac:dyDescent="0.2">
      <c r="A4" s="30">
        <v>0.65</v>
      </c>
      <c r="C4" t="s">
        <v>492</v>
      </c>
      <c r="D4">
        <v>1</v>
      </c>
    </row>
    <row r="5" spans="1:14" x14ac:dyDescent="0.2">
      <c r="A5" s="30">
        <v>0.7</v>
      </c>
      <c r="C5" t="s">
        <v>493</v>
      </c>
      <c r="D5">
        <v>2</v>
      </c>
    </row>
    <row r="6" spans="1:14" x14ac:dyDescent="0.2">
      <c r="A6" s="30">
        <v>0.75</v>
      </c>
      <c r="C6" t="s">
        <v>494</v>
      </c>
      <c r="D6">
        <v>3</v>
      </c>
      <c r="F6" s="42"/>
    </row>
    <row r="7" spans="1:14" x14ac:dyDescent="0.2">
      <c r="A7" s="30">
        <v>0.8</v>
      </c>
    </row>
    <row r="8" spans="1:14" x14ac:dyDescent="0.2">
      <c r="A8" s="30">
        <v>0.85</v>
      </c>
    </row>
    <row r="9" spans="1:14" x14ac:dyDescent="0.2">
      <c r="A9" s="30">
        <v>0.9</v>
      </c>
    </row>
    <row r="10" spans="1:14" x14ac:dyDescent="0.2">
      <c r="A10" s="30">
        <v>0.95</v>
      </c>
    </row>
    <row r="11" spans="1:14" x14ac:dyDescent="0.2">
      <c r="A11" s="30">
        <v>0.99</v>
      </c>
    </row>
    <row r="12" spans="1:14" x14ac:dyDescent="0.2">
      <c r="A12" s="30">
        <v>1</v>
      </c>
    </row>
    <row r="19" spans="3:6" x14ac:dyDescent="0.2">
      <c r="F19" s="42"/>
    </row>
    <row r="21" spans="3:6" x14ac:dyDescent="0.2">
      <c r="C21" s="30"/>
    </row>
    <row r="22" spans="3:6" x14ac:dyDescent="0.2">
      <c r="F22" s="5"/>
    </row>
    <row r="23" spans="3:6" x14ac:dyDescent="0.2">
      <c r="F23" s="5"/>
    </row>
    <row r="24" spans="3:6" x14ac:dyDescent="0.2">
      <c r="F24" s="5"/>
    </row>
    <row r="25" spans="3:6" x14ac:dyDescent="0.2">
      <c r="F25" s="5"/>
    </row>
    <row r="26" spans="3:6" x14ac:dyDescent="0.2">
      <c r="F26" s="5"/>
    </row>
    <row r="27" spans="3:6" x14ac:dyDescent="0.2">
      <c r="F27" s="44"/>
    </row>
    <row r="28" spans="3:6" x14ac:dyDescent="0.2">
      <c r="F28" s="5"/>
    </row>
    <row r="29" spans="3:6" x14ac:dyDescent="0.2">
      <c r="F29" s="5"/>
    </row>
    <row r="30" spans="3:6" x14ac:dyDescent="0.2">
      <c r="F30" s="5"/>
    </row>
    <row r="31" spans="3:6" x14ac:dyDescent="0.2">
      <c r="F31" s="5"/>
    </row>
    <row r="32" spans="3:6" x14ac:dyDescent="0.2">
      <c r="F32" s="5"/>
    </row>
    <row r="33" spans="6:6" x14ac:dyDescent="0.2">
      <c r="F33" s="5"/>
    </row>
  </sheetData>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topLeftCell="BD1" zoomScale="90" zoomScaleNormal="90" workbookViewId="0">
      <selection activeCell="BJ14" sqref="BJ14"/>
    </sheetView>
  </sheetViews>
  <sheetFormatPr defaultColWidth="11.5703125" defaultRowHeight="12.75" x14ac:dyDescent="0.2"/>
  <cols>
    <col min="1" max="1" width="11.7109375" style="8" customWidth="1"/>
    <col min="2" max="2" width="67.42578125" style="8" bestFit="1"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70" style="8" customWidth="1"/>
    <col min="63" max="63" width="11.5703125" style="8"/>
    <col min="64" max="69" width="14.7109375" style="8" customWidth="1"/>
    <col min="70" max="71" width="11.5703125" style="7"/>
    <col min="72" max="72" width="31.5703125" style="7" bestFit="1" customWidth="1"/>
    <col min="73" max="73" width="12.7109375" style="7" customWidth="1"/>
    <col min="74" max="74" width="16.28515625" style="7" bestFit="1" customWidth="1"/>
    <col min="75" max="75" width="16" style="7" bestFit="1" customWidth="1"/>
    <col min="76" max="76" width="25.28515625" style="7" bestFit="1" customWidth="1"/>
    <col min="77" max="16384" width="11.5703125" style="7"/>
  </cols>
  <sheetData>
    <row r="1" spans="1:76" x14ac:dyDescent="0.2">
      <c r="A1" t="s">
        <v>132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6" x14ac:dyDescent="0.2">
      <c r="A2" t="s">
        <v>130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6"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6"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6"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6"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6"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6"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6"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6" x14ac:dyDescent="0.2">
      <c r="A10" s="16" t="s">
        <v>59</v>
      </c>
      <c r="B10" s="17" t="s">
        <v>88</v>
      </c>
      <c r="C10" s="17"/>
      <c r="D10" s="58" t="s">
        <v>9</v>
      </c>
      <c r="E10" s="58"/>
      <c r="F10" s="58"/>
      <c r="G10" s="58"/>
      <c r="H10" s="58"/>
      <c r="I10" s="18"/>
      <c r="J10" s="23"/>
      <c r="K10" s="20" t="s">
        <v>63</v>
      </c>
      <c r="L10" s="105" t="s">
        <v>62</v>
      </c>
      <c r="M10" s="21"/>
      <c r="N10" s="106" t="s">
        <v>9</v>
      </c>
      <c r="O10" s="106"/>
      <c r="P10" s="106"/>
      <c r="Q10" s="106"/>
      <c r="R10" s="106"/>
      <c r="S10" s="22"/>
      <c r="T10" s="23"/>
      <c r="U10" s="16" t="s">
        <v>127</v>
      </c>
      <c r="V10" s="17" t="s">
        <v>87</v>
      </c>
      <c r="W10" s="17"/>
      <c r="X10" s="58" t="s">
        <v>9</v>
      </c>
      <c r="Y10" s="58"/>
      <c r="Z10" s="58"/>
      <c r="AA10" s="58"/>
      <c r="AB10" s="58"/>
      <c r="AC10" s="18"/>
      <c r="AD10" s="23"/>
      <c r="AE10" s="20" t="s">
        <v>65</v>
      </c>
      <c r="AF10" s="21" t="s">
        <v>66</v>
      </c>
      <c r="AG10" s="21"/>
      <c r="AH10" s="21"/>
      <c r="AI10" s="21"/>
      <c r="AJ10" s="21"/>
      <c r="AK10" s="21"/>
      <c r="AL10" s="21"/>
      <c r="AM10" s="22"/>
      <c r="AN10" s="23"/>
      <c r="AO10" s="20" t="s">
        <v>90</v>
      </c>
      <c r="AP10" s="21" t="s">
        <v>67</v>
      </c>
      <c r="AQ10" s="21"/>
      <c r="AR10" s="106" t="s">
        <v>9</v>
      </c>
      <c r="AS10" s="106"/>
      <c r="AT10" s="106"/>
      <c r="AU10" s="106"/>
      <c r="AV10" s="106"/>
      <c r="AW10" s="22"/>
      <c r="AX10" s="23"/>
      <c r="AY10" s="20" t="s">
        <v>61</v>
      </c>
      <c r="AZ10" s="21" t="s">
        <v>14</v>
      </c>
      <c r="BA10" s="21"/>
      <c r="BB10" s="106" t="s">
        <v>9</v>
      </c>
      <c r="BC10" s="106"/>
      <c r="BD10" s="106"/>
      <c r="BE10" s="106"/>
      <c r="BF10" s="106"/>
      <c r="BG10" s="22"/>
      <c r="BH10" s="23"/>
      <c r="BI10" s="20" t="s">
        <v>60</v>
      </c>
      <c r="BJ10" s="21" t="s">
        <v>68</v>
      </c>
      <c r="BK10" s="21"/>
      <c r="BL10" s="21"/>
      <c r="BM10" s="21"/>
      <c r="BN10" s="21"/>
      <c r="BO10" s="21"/>
      <c r="BP10" s="21"/>
      <c r="BQ10" s="21"/>
      <c r="BR10" s="215"/>
      <c r="BT10" s="20" t="s">
        <v>1</v>
      </c>
      <c r="BU10" s="21" t="s">
        <v>101</v>
      </c>
      <c r="BV10" s="123"/>
      <c r="BW10" s="123"/>
      <c r="BX10" s="124"/>
    </row>
    <row r="11" spans="1:76" s="88" customFormat="1" ht="38.25" x14ac:dyDescent="0.2">
      <c r="A11" s="102"/>
      <c r="B11" s="103"/>
      <c r="C11" s="103"/>
      <c r="D11" s="103" t="s">
        <v>111</v>
      </c>
      <c r="E11" s="103" t="s">
        <v>113</v>
      </c>
      <c r="F11" s="103" t="s">
        <v>114</v>
      </c>
      <c r="G11" s="103" t="s">
        <v>115</v>
      </c>
      <c r="H11" s="103" t="s">
        <v>116</v>
      </c>
      <c r="I11" s="104" t="s">
        <v>117</v>
      </c>
      <c r="J11" s="117"/>
      <c r="K11" s="107"/>
      <c r="L11" s="108"/>
      <c r="M11" s="108"/>
      <c r="N11" s="108" t="s">
        <v>111</v>
      </c>
      <c r="O11" s="108" t="s">
        <v>113</v>
      </c>
      <c r="P11" s="108" t="s">
        <v>114</v>
      </c>
      <c r="Q11" s="108" t="s">
        <v>115</v>
      </c>
      <c r="R11" s="108" t="s">
        <v>116</v>
      </c>
      <c r="S11" s="109" t="s">
        <v>117</v>
      </c>
      <c r="T11" s="87"/>
      <c r="U11" s="114"/>
      <c r="V11" s="115"/>
      <c r="W11" s="115"/>
      <c r="X11" s="115" t="s">
        <v>111</v>
      </c>
      <c r="Y11" s="115" t="s">
        <v>113</v>
      </c>
      <c r="Z11" s="115" t="s">
        <v>114</v>
      </c>
      <c r="AA11" s="115" t="s">
        <v>115</v>
      </c>
      <c r="AB11" s="115" t="s">
        <v>116</v>
      </c>
      <c r="AC11" s="116" t="s">
        <v>117</v>
      </c>
      <c r="AD11" s="87"/>
      <c r="AE11" s="86"/>
      <c r="AF11" s="87"/>
      <c r="AG11" s="87"/>
      <c r="AH11" s="87" t="s">
        <v>111</v>
      </c>
      <c r="AI11" s="87" t="s">
        <v>113</v>
      </c>
      <c r="AJ11" s="87" t="s">
        <v>114</v>
      </c>
      <c r="AK11" s="87" t="s">
        <v>115</v>
      </c>
      <c r="AL11" s="87" t="s">
        <v>116</v>
      </c>
      <c r="AM11" s="99" t="s">
        <v>117</v>
      </c>
      <c r="AN11" s="87"/>
      <c r="AO11" s="86"/>
      <c r="AP11" s="87"/>
      <c r="AQ11" s="87"/>
      <c r="AR11" s="87" t="s">
        <v>111</v>
      </c>
      <c r="AS11" s="87" t="s">
        <v>113</v>
      </c>
      <c r="AT11" s="87" t="s">
        <v>114</v>
      </c>
      <c r="AU11" s="87" t="s">
        <v>115</v>
      </c>
      <c r="AV11" s="87" t="s">
        <v>116</v>
      </c>
      <c r="AW11" s="99" t="s">
        <v>117</v>
      </c>
      <c r="AX11" s="87"/>
      <c r="AY11" s="86"/>
      <c r="AZ11" s="87"/>
      <c r="BA11" s="87"/>
      <c r="BB11" s="87" t="s">
        <v>111</v>
      </c>
      <c r="BC11" s="87" t="s">
        <v>113</v>
      </c>
      <c r="BD11" s="87" t="s">
        <v>114</v>
      </c>
      <c r="BE11" s="87" t="s">
        <v>115</v>
      </c>
      <c r="BF11" s="87" t="s">
        <v>116</v>
      </c>
      <c r="BG11" s="99" t="s">
        <v>117</v>
      </c>
      <c r="BH11" s="87"/>
      <c r="BI11" s="86" t="s">
        <v>156</v>
      </c>
      <c r="BJ11" s="87" t="s">
        <v>155</v>
      </c>
      <c r="BK11" s="87" t="s">
        <v>154</v>
      </c>
      <c r="BL11" s="87" t="s">
        <v>111</v>
      </c>
      <c r="BM11" s="87" t="s">
        <v>113</v>
      </c>
      <c r="BN11" s="87" t="s">
        <v>114</v>
      </c>
      <c r="BO11" s="87" t="s">
        <v>115</v>
      </c>
      <c r="BP11" s="87" t="s">
        <v>116</v>
      </c>
      <c r="BQ11" s="87" t="s">
        <v>117</v>
      </c>
      <c r="BR11" s="117" t="s">
        <v>92</v>
      </c>
      <c r="BT11" s="120"/>
      <c r="BX11" s="121"/>
    </row>
    <row r="12" spans="1:76" s="23" customFormat="1" x14ac:dyDescent="0.2">
      <c r="A12" s="26" t="s">
        <v>2</v>
      </c>
      <c r="B12" s="27" t="s">
        <v>16</v>
      </c>
      <c r="C12" s="27" t="s">
        <v>17</v>
      </c>
      <c r="D12" s="27" t="s">
        <v>112</v>
      </c>
      <c r="E12" s="27" t="s">
        <v>29</v>
      </c>
      <c r="F12" s="27" t="s">
        <v>28</v>
      </c>
      <c r="G12" s="27" t="s">
        <v>134</v>
      </c>
      <c r="H12" s="27" t="s">
        <v>134</v>
      </c>
      <c r="I12" s="101" t="s">
        <v>134</v>
      </c>
      <c r="K12" s="20" t="s">
        <v>2</v>
      </c>
      <c r="L12" s="21" t="s">
        <v>16</v>
      </c>
      <c r="M12" s="22" t="s">
        <v>17</v>
      </c>
      <c r="N12" s="21" t="s">
        <v>112</v>
      </c>
      <c r="O12" s="21" t="s">
        <v>29</v>
      </c>
      <c r="P12" s="21" t="s">
        <v>28</v>
      </c>
      <c r="Q12" s="21" t="s">
        <v>134</v>
      </c>
      <c r="R12" s="21" t="s">
        <v>134</v>
      </c>
      <c r="S12" s="22" t="s">
        <v>134</v>
      </c>
      <c r="U12" s="20" t="s">
        <v>2</v>
      </c>
      <c r="V12" s="21" t="s">
        <v>16</v>
      </c>
      <c r="W12" s="21" t="s">
        <v>17</v>
      </c>
      <c r="X12" s="21" t="s">
        <v>112</v>
      </c>
      <c r="Y12" s="21" t="s">
        <v>29</v>
      </c>
      <c r="Z12" s="21" t="s">
        <v>28</v>
      </c>
      <c r="AA12" s="21" t="s">
        <v>134</v>
      </c>
      <c r="AB12" s="21" t="s">
        <v>134</v>
      </c>
      <c r="AC12" s="22" t="s">
        <v>134</v>
      </c>
      <c r="AE12" s="20" t="s">
        <v>2</v>
      </c>
      <c r="AF12" s="21" t="s">
        <v>16</v>
      </c>
      <c r="AG12" s="21" t="s">
        <v>17</v>
      </c>
      <c r="AH12" s="21" t="s">
        <v>112</v>
      </c>
      <c r="AI12" s="21" t="s">
        <v>29</v>
      </c>
      <c r="AJ12" s="21" t="s">
        <v>28</v>
      </c>
      <c r="AK12" s="21" t="s">
        <v>134</v>
      </c>
      <c r="AL12" s="21" t="s">
        <v>134</v>
      </c>
      <c r="AM12" s="22" t="s">
        <v>134</v>
      </c>
      <c r="AO12" s="20" t="s">
        <v>2</v>
      </c>
      <c r="AP12" s="21" t="s">
        <v>16</v>
      </c>
      <c r="AQ12" s="21" t="s">
        <v>17</v>
      </c>
      <c r="AR12" s="21" t="s">
        <v>112</v>
      </c>
      <c r="AS12" s="21" t="s">
        <v>29</v>
      </c>
      <c r="AT12" s="21" t="s">
        <v>28</v>
      </c>
      <c r="AU12" s="21" t="s">
        <v>134</v>
      </c>
      <c r="AV12" s="21" t="s">
        <v>134</v>
      </c>
      <c r="AW12" s="22" t="s">
        <v>134</v>
      </c>
      <c r="AY12" s="20" t="s">
        <v>2</v>
      </c>
      <c r="AZ12" s="21" t="s">
        <v>16</v>
      </c>
      <c r="BA12" s="21" t="s">
        <v>17</v>
      </c>
      <c r="BB12" s="21" t="s">
        <v>112</v>
      </c>
      <c r="BC12" s="21" t="s">
        <v>29</v>
      </c>
      <c r="BD12" s="21" t="s">
        <v>28</v>
      </c>
      <c r="BE12" s="21" t="s">
        <v>134</v>
      </c>
      <c r="BF12" s="21" t="s">
        <v>134</v>
      </c>
      <c r="BG12" s="22" t="s">
        <v>134</v>
      </c>
      <c r="BI12" s="20" t="s">
        <v>2</v>
      </c>
      <c r="BJ12" s="21" t="s">
        <v>16</v>
      </c>
      <c r="BK12" s="21" t="s">
        <v>17</v>
      </c>
      <c r="BL12" s="21" t="s">
        <v>112</v>
      </c>
      <c r="BM12" s="21" t="s">
        <v>29</v>
      </c>
      <c r="BN12" s="21" t="s">
        <v>28</v>
      </c>
      <c r="BO12" s="21" t="s">
        <v>118</v>
      </c>
      <c r="BP12" s="21" t="s">
        <v>118</v>
      </c>
      <c r="BQ12" s="21" t="s">
        <v>118</v>
      </c>
      <c r="BR12" s="214"/>
      <c r="BT12" s="16"/>
      <c r="BU12" s="17" t="s">
        <v>7</v>
      </c>
      <c r="BV12" s="17" t="s">
        <v>8</v>
      </c>
      <c r="BW12" s="17" t="s">
        <v>82</v>
      </c>
      <c r="BX12" s="18" t="s">
        <v>83</v>
      </c>
    </row>
    <row r="13" spans="1:76" x14ac:dyDescent="0.2">
      <c r="A13" s="63" t="s">
        <v>35</v>
      </c>
      <c r="B13" s="57" t="s">
        <v>79</v>
      </c>
      <c r="C13" s="57" t="s">
        <v>4</v>
      </c>
      <c r="D13" s="81">
        <v>0.264404197408871</v>
      </c>
      <c r="E13" s="110">
        <v>3.452864557722613E-5</v>
      </c>
      <c r="F13" s="110">
        <v>0.82144674813792085</v>
      </c>
      <c r="G13" s="110">
        <v>2.883727558295909E-5</v>
      </c>
      <c r="H13" s="110">
        <v>1.0665843544716694E-4</v>
      </c>
      <c r="I13" s="111">
        <v>1.4459704342705887E-3</v>
      </c>
      <c r="J13" s="57"/>
      <c r="K13" s="63" t="s">
        <v>32</v>
      </c>
      <c r="L13" s="57" t="s">
        <v>11</v>
      </c>
      <c r="M13" s="72" t="s">
        <v>5</v>
      </c>
      <c r="N13" s="57">
        <v>1518.9782748602938</v>
      </c>
      <c r="O13" s="57">
        <v>5.8253273650958927E-2</v>
      </c>
      <c r="P13" s="57">
        <v>4476.5548610675423</v>
      </c>
      <c r="Q13" s="57">
        <v>1.386748589063262</v>
      </c>
      <c r="R13" s="57">
        <v>74.342332981045644</v>
      </c>
      <c r="S13" s="72">
        <v>0.82330972878689523</v>
      </c>
      <c r="T13" s="57"/>
      <c r="U13" s="63" t="s">
        <v>42</v>
      </c>
      <c r="V13" s="57" t="s">
        <v>18</v>
      </c>
      <c r="W13" s="111" t="s">
        <v>19</v>
      </c>
      <c r="X13" s="57">
        <v>0.13317139603735501</v>
      </c>
      <c r="Y13" s="57">
        <v>3.2432508554041699E-6</v>
      </c>
      <c r="Z13" s="57">
        <v>0.40056335846895802</v>
      </c>
      <c r="AA13" s="57">
        <v>6.8752533580519303E-4</v>
      </c>
      <c r="AB13" s="57">
        <v>1.13947400690894E-4</v>
      </c>
      <c r="AC13" s="72">
        <v>5.2408337494438899E-2</v>
      </c>
      <c r="AD13" s="57"/>
      <c r="AE13" s="81" t="s">
        <v>3</v>
      </c>
      <c r="AF13" s="110" t="s">
        <v>13</v>
      </c>
      <c r="AG13" s="111" t="s">
        <v>12</v>
      </c>
      <c r="AH13" s="57">
        <v>0</v>
      </c>
      <c r="AI13" s="57">
        <v>0</v>
      </c>
      <c r="AJ13" s="57">
        <v>0</v>
      </c>
      <c r="AK13" s="57">
        <v>0</v>
      </c>
      <c r="AL13" s="57">
        <v>0</v>
      </c>
      <c r="AM13" s="71">
        <v>0</v>
      </c>
      <c r="AO13" s="119" t="s">
        <v>69</v>
      </c>
      <c r="AP13" s="69" t="s">
        <v>190</v>
      </c>
      <c r="AQ13" s="70" t="s">
        <v>5</v>
      </c>
      <c r="AR13" s="8">
        <v>0.10628</v>
      </c>
      <c r="AS13" s="8">
        <v>3.0699999999999998E-3</v>
      </c>
      <c r="AT13" s="8">
        <v>0.49597999999999998</v>
      </c>
      <c r="AU13" s="8">
        <v>5.3969999999999997E-2</v>
      </c>
      <c r="AV13" s="8">
        <v>0.10553</v>
      </c>
      <c r="AW13" s="71">
        <v>2.8688699999999998</v>
      </c>
      <c r="AY13" s="112" t="s">
        <v>70</v>
      </c>
      <c r="AZ13" s="8" t="s">
        <v>200</v>
      </c>
      <c r="BA13" s="8" t="s">
        <v>10</v>
      </c>
      <c r="BB13" s="66">
        <v>1.3699999999999999</v>
      </c>
      <c r="BC13" s="67">
        <v>3.0656699999999999E-4</v>
      </c>
      <c r="BD13" s="67">
        <v>3.47</v>
      </c>
      <c r="BE13" s="68">
        <v>4.39429E-2</v>
      </c>
      <c r="BF13" s="8">
        <v>0.76999999999999991</v>
      </c>
      <c r="BG13" s="94">
        <v>0.59000000000000008</v>
      </c>
      <c r="BH13" s="67"/>
      <c r="BI13" s="119"/>
      <c r="BJ13" s="259" t="str">
        <f>Afzet!C2</f>
        <v>Zware stookolie</v>
      </c>
      <c r="BK13" s="111" t="str">
        <f>VLOOKUP(Coëfficienten!BJ13,Afzet!C:E,3,FALSE)</f>
        <v>m3</v>
      </c>
      <c r="BL13" s="57">
        <v>934.31322</v>
      </c>
      <c r="BM13" s="57">
        <v>4.2686338500000004E-2</v>
      </c>
      <c r="BN13" s="57">
        <v>265.41541799999999</v>
      </c>
      <c r="BO13" s="57">
        <v>0.82915354799999996</v>
      </c>
      <c r="BP13" s="57">
        <v>43.095781799999997</v>
      </c>
      <c r="BQ13" s="57">
        <v>0.46239731100000003</v>
      </c>
      <c r="BR13" s="260" t="str">
        <f>VLOOKUP(BJ13,afzet,2,FALSE)</f>
        <v>C1/C2</v>
      </c>
      <c r="BT13" s="26" t="s">
        <v>9</v>
      </c>
      <c r="BU13" s="27"/>
      <c r="BV13" s="27" t="s">
        <v>86</v>
      </c>
      <c r="BW13" s="27" t="s">
        <v>85</v>
      </c>
      <c r="BX13" s="101" t="s">
        <v>84</v>
      </c>
    </row>
    <row r="14" spans="1:76" x14ac:dyDescent="0.2">
      <c r="A14" s="63" t="s">
        <v>98</v>
      </c>
      <c r="B14" s="57" t="s">
        <v>125</v>
      </c>
      <c r="C14" s="57" t="s">
        <v>4</v>
      </c>
      <c r="D14" s="112">
        <v>4.4994586207650466E-3</v>
      </c>
      <c r="E14" s="8">
        <v>3.2089646322565533E-6</v>
      </c>
      <c r="F14" s="57">
        <v>1.6692163499664976E-2</v>
      </c>
      <c r="G14" s="57">
        <v>9.5532373662065401E-4</v>
      </c>
      <c r="H14" s="57">
        <v>8.7858295316448629E-4</v>
      </c>
      <c r="I14" s="71">
        <v>9.0337286205950357E-2</v>
      </c>
      <c r="K14" s="63" t="s">
        <v>33</v>
      </c>
      <c r="L14" s="57" t="s">
        <v>185</v>
      </c>
      <c r="M14" s="72" t="s">
        <v>5</v>
      </c>
      <c r="N14" s="57">
        <v>816.74489795918362</v>
      </c>
      <c r="O14" s="57">
        <v>0.19387755102040816</v>
      </c>
      <c r="P14" s="57">
        <v>1135.7602040816328</v>
      </c>
      <c r="Q14" s="57">
        <v>22.26530612244898</v>
      </c>
      <c r="R14" s="57">
        <v>315.7704081632653</v>
      </c>
      <c r="S14" s="72">
        <v>22.551020408163268</v>
      </c>
      <c r="T14" s="57"/>
      <c r="U14" s="63" t="s">
        <v>43</v>
      </c>
      <c r="V14" s="57" t="s">
        <v>20</v>
      </c>
      <c r="W14" s="72" t="s">
        <v>19</v>
      </c>
      <c r="X14" s="57">
        <v>0.132856306142113</v>
      </c>
      <c r="Y14" s="57">
        <v>3.2355771686866199E-6</v>
      </c>
      <c r="Z14" s="57">
        <v>0.40306287947576702</v>
      </c>
      <c r="AA14" s="57">
        <v>6.8724451344035701E-4</v>
      </c>
      <c r="AB14" s="57">
        <v>1.13991901550618E-4</v>
      </c>
      <c r="AC14" s="72">
        <v>5.2396394274542298E-2</v>
      </c>
      <c r="AD14" s="57"/>
      <c r="AE14" s="63" t="s">
        <v>196</v>
      </c>
      <c r="AF14" s="57" t="s">
        <v>197</v>
      </c>
      <c r="AG14" s="72" t="s">
        <v>10</v>
      </c>
      <c r="AH14" s="57">
        <v>0</v>
      </c>
      <c r="AI14" s="57">
        <v>0</v>
      </c>
      <c r="AJ14" s="57">
        <v>1000</v>
      </c>
      <c r="AK14" s="57">
        <v>0</v>
      </c>
      <c r="AL14" s="57">
        <v>0</v>
      </c>
      <c r="AM14" s="71">
        <v>0</v>
      </c>
      <c r="AO14" s="112" t="s">
        <v>75</v>
      </c>
      <c r="AP14" s="8" t="s">
        <v>31</v>
      </c>
      <c r="AQ14" s="71" t="s">
        <v>5</v>
      </c>
      <c r="AR14" s="8">
        <v>0</v>
      </c>
      <c r="AS14" s="8">
        <v>0</v>
      </c>
      <c r="AT14" s="8">
        <v>0</v>
      </c>
      <c r="AU14" s="8">
        <v>0</v>
      </c>
      <c r="AV14" s="8">
        <v>0</v>
      </c>
      <c r="AW14" s="71">
        <v>0</v>
      </c>
      <c r="AY14" s="112" t="s">
        <v>71</v>
      </c>
      <c r="AZ14" s="8" t="s">
        <v>201</v>
      </c>
      <c r="BA14" s="8" t="s">
        <v>10</v>
      </c>
      <c r="BB14" s="68">
        <v>3.18</v>
      </c>
      <c r="BC14" s="8">
        <v>2.90279E-4</v>
      </c>
      <c r="BD14" s="8">
        <v>8.4</v>
      </c>
      <c r="BE14" s="8">
        <v>5.8819000000000003E-2</v>
      </c>
      <c r="BF14" s="8">
        <v>0.33</v>
      </c>
      <c r="BG14" s="80">
        <v>0.76</v>
      </c>
      <c r="BH14" s="68"/>
      <c r="BI14" s="112"/>
      <c r="BJ14" s="259" t="str">
        <f>Afzet!C3</f>
        <v>Lichte stookolie</v>
      </c>
      <c r="BK14" s="111" t="str">
        <f>VLOOKUP(Coëfficienten!BJ14,Afzet!C:E,3,FALSE)</f>
        <v>m3</v>
      </c>
      <c r="BL14" s="57">
        <v>968.12263000000007</v>
      </c>
      <c r="BM14" s="57">
        <v>0.19538602350000001</v>
      </c>
      <c r="BN14" s="57">
        <v>353.24390099999999</v>
      </c>
      <c r="BO14" s="57">
        <v>0.88026535500000003</v>
      </c>
      <c r="BP14" s="57">
        <v>51.065708399999998</v>
      </c>
      <c r="BQ14" s="57">
        <v>0.86636751499999998</v>
      </c>
      <c r="BR14" s="260" t="str">
        <f>VLOOKUP(BJ14,afzet,2,FALSE)</f>
        <v>C1/C2</v>
      </c>
      <c r="BT14" s="125" t="s">
        <v>111</v>
      </c>
      <c r="BU14" s="62" t="s">
        <v>6</v>
      </c>
      <c r="BV14" s="2">
        <v>0.46</v>
      </c>
      <c r="BW14" s="2">
        <v>0</v>
      </c>
      <c r="BX14" s="1">
        <v>0</v>
      </c>
    </row>
    <row r="15" spans="1:76" x14ac:dyDescent="0.2">
      <c r="A15" s="63" t="s">
        <v>36</v>
      </c>
      <c r="B15" s="57" t="s">
        <v>80</v>
      </c>
      <c r="C15" s="57" t="s">
        <v>4</v>
      </c>
      <c r="D15" s="63">
        <v>3.5839377561025617E-7</v>
      </c>
      <c r="E15" s="57">
        <v>2.2973192043405263E-9</v>
      </c>
      <c r="F15" s="57">
        <v>1.5862261346045061E-6</v>
      </c>
      <c r="G15" s="57">
        <v>3.0630765386296423E-8</v>
      </c>
      <c r="H15" s="57">
        <v>1.5905401019454817E-7</v>
      </c>
      <c r="I15" s="72">
        <v>4.4341858553236181E-6</v>
      </c>
      <c r="J15" s="57"/>
      <c r="K15" s="63" t="s">
        <v>34</v>
      </c>
      <c r="L15" s="57" t="s">
        <v>189</v>
      </c>
      <c r="M15" s="72" t="s">
        <v>5</v>
      </c>
      <c r="N15" s="8">
        <v>401.34113411341133</v>
      </c>
      <c r="O15" s="8">
        <v>1.0560576057605761E-2</v>
      </c>
      <c r="P15" s="8">
        <v>232.07920792079207</v>
      </c>
      <c r="Q15" s="8">
        <v>2.763276327632763</v>
      </c>
      <c r="R15" s="8">
        <v>46.350135013501351</v>
      </c>
      <c r="S15" s="8">
        <v>6.0036003600360033</v>
      </c>
      <c r="T15" s="57"/>
      <c r="U15" s="63" t="s">
        <v>44</v>
      </c>
      <c r="V15" s="57" t="s">
        <v>21</v>
      </c>
      <c r="W15" s="72" t="s">
        <v>19</v>
      </c>
      <c r="X15" s="57">
        <v>0.133222149202193</v>
      </c>
      <c r="Y15" s="57">
        <v>3.2444868959447598E-6</v>
      </c>
      <c r="Z15" s="57">
        <v>0.40364524787359102</v>
      </c>
      <c r="AA15" s="57">
        <v>6.8756079743647605E-4</v>
      </c>
      <c r="AB15" s="57">
        <v>1.0260024725566E-4</v>
      </c>
      <c r="AC15" s="72">
        <v>5.2016250012730497E-2</v>
      </c>
      <c r="AD15" s="57"/>
      <c r="AE15" s="63" t="s">
        <v>198</v>
      </c>
      <c r="AF15" s="57" t="s">
        <v>199</v>
      </c>
      <c r="AG15" s="72" t="s">
        <v>10</v>
      </c>
      <c r="AH15" s="57">
        <v>0</v>
      </c>
      <c r="AI15" s="57">
        <v>0</v>
      </c>
      <c r="AJ15" s="57">
        <v>34000</v>
      </c>
      <c r="AK15" s="57">
        <v>0</v>
      </c>
      <c r="AL15" s="57">
        <v>0</v>
      </c>
      <c r="AM15" s="71">
        <v>0</v>
      </c>
      <c r="AO15" s="112"/>
      <c r="AQ15" s="71"/>
      <c r="AW15" s="71"/>
      <c r="AY15" s="112" t="s">
        <v>72</v>
      </c>
      <c r="AZ15" s="8" t="s">
        <v>202</v>
      </c>
      <c r="BA15" s="8" t="s">
        <v>10</v>
      </c>
      <c r="BB15" s="67">
        <v>3.18</v>
      </c>
      <c r="BC15" s="66">
        <v>2.90279E-4</v>
      </c>
      <c r="BD15" s="66">
        <v>8.4</v>
      </c>
      <c r="BE15" s="8">
        <v>5.8819000000000003E-2</v>
      </c>
      <c r="BF15" s="8">
        <v>0.33</v>
      </c>
      <c r="BG15" s="94">
        <v>0.76</v>
      </c>
      <c r="BH15" s="67"/>
      <c r="BI15" s="112"/>
      <c r="BJ15" s="259" t="str">
        <f>Afzet!C4</f>
        <v>Monoethyleneglycol</v>
      </c>
      <c r="BK15" s="111" t="str">
        <f>VLOOKUP(Coëfficienten!BJ15,Afzet!C:E,3,FALSE)</f>
        <v>m3</v>
      </c>
      <c r="BL15" s="57">
        <v>1377.046548</v>
      </c>
      <c r="BM15" s="57">
        <v>0.34146751218000004</v>
      </c>
      <c r="BN15" s="57">
        <v>2134.3950534999999</v>
      </c>
      <c r="BO15" s="57">
        <v>0.69243048084000003</v>
      </c>
      <c r="BP15" s="57">
        <v>101.066265542</v>
      </c>
      <c r="BQ15" s="57">
        <v>10.6071533181</v>
      </c>
      <c r="BR15" s="260" t="str">
        <f>VLOOKUP(BJ15,afzet,2,FALSE)</f>
        <v>C1/C2</v>
      </c>
      <c r="BT15" s="122" t="s">
        <v>113</v>
      </c>
      <c r="BU15" s="59" t="s">
        <v>139</v>
      </c>
      <c r="BV15" s="2">
        <v>0.23</v>
      </c>
      <c r="BW15" s="2">
        <v>0</v>
      </c>
      <c r="BX15" s="1">
        <v>0</v>
      </c>
    </row>
    <row r="16" spans="1:76" x14ac:dyDescent="0.2">
      <c r="A16" s="63" t="s">
        <v>37</v>
      </c>
      <c r="B16" s="57" t="s">
        <v>81</v>
      </c>
      <c r="C16" s="57" t="s">
        <v>4</v>
      </c>
      <c r="D16" s="63">
        <v>6.2804520279299126E-5</v>
      </c>
      <c r="E16" s="57">
        <v>4.8167499281169616E-8</v>
      </c>
      <c r="F16" s="57">
        <v>1.3450336975433149E-4</v>
      </c>
      <c r="G16" s="57">
        <v>1.3123132893605793E-7</v>
      </c>
      <c r="H16" s="57">
        <v>2.472231470980755E-7</v>
      </c>
      <c r="I16" s="72">
        <v>5.6596385597444977E-6</v>
      </c>
      <c r="J16" s="57"/>
      <c r="K16" s="63" t="s">
        <v>187</v>
      </c>
      <c r="L16" s="57" t="s">
        <v>186</v>
      </c>
      <c r="M16" s="72" t="s">
        <v>10</v>
      </c>
      <c r="N16" s="8">
        <v>1600.82</v>
      </c>
      <c r="O16" s="8">
        <v>0.38</v>
      </c>
      <c r="P16" s="8">
        <v>2226.09</v>
      </c>
      <c r="Q16" s="8">
        <v>43.64</v>
      </c>
      <c r="R16" s="8">
        <v>618.91</v>
      </c>
      <c r="S16" s="8">
        <v>44.2</v>
      </c>
      <c r="T16" s="57"/>
      <c r="U16" s="63" t="s">
        <v>45</v>
      </c>
      <c r="V16" s="57" t="s">
        <v>22</v>
      </c>
      <c r="W16" s="72" t="s">
        <v>19</v>
      </c>
      <c r="X16" s="57">
        <v>5.7532876737910202E-2</v>
      </c>
      <c r="Y16" s="57">
        <v>1.4011533801246601E-6</v>
      </c>
      <c r="Z16" s="57">
        <v>0.172605731869622</v>
      </c>
      <c r="AA16" s="57">
        <v>3.6699472054631201E-4</v>
      </c>
      <c r="AB16" s="57">
        <v>5.2799962166985497E-5</v>
      </c>
      <c r="AC16" s="72">
        <v>2.8024738345471801E-2</v>
      </c>
      <c r="AD16" s="57"/>
      <c r="AE16" s="63"/>
      <c r="AF16" s="57"/>
      <c r="AG16" s="72"/>
      <c r="AH16" s="57"/>
      <c r="AI16" s="57"/>
      <c r="AJ16" s="57"/>
      <c r="AK16" s="57"/>
      <c r="AL16" s="57"/>
      <c r="AM16" s="71"/>
      <c r="AO16" s="112"/>
      <c r="AQ16" s="71"/>
      <c r="AW16" s="71"/>
      <c r="AY16" s="112" t="s">
        <v>73</v>
      </c>
      <c r="AZ16" s="8" t="s">
        <v>203</v>
      </c>
      <c r="BA16" s="8" t="s">
        <v>10</v>
      </c>
      <c r="BB16" s="68">
        <v>0.82</v>
      </c>
      <c r="BC16" s="8">
        <v>6.9882000000000006E-5</v>
      </c>
      <c r="BD16" s="8">
        <v>2.64</v>
      </c>
      <c r="BE16" s="8">
        <v>1.87125E-2</v>
      </c>
      <c r="BF16" s="8">
        <v>4.8603400000000005E-2</v>
      </c>
      <c r="BG16" s="80">
        <v>0.31</v>
      </c>
      <c r="BH16" s="68"/>
      <c r="BI16" s="258"/>
      <c r="BT16" s="122" t="s">
        <v>114</v>
      </c>
      <c r="BU16" s="59" t="s">
        <v>140</v>
      </c>
      <c r="BV16" s="67">
        <v>0</v>
      </c>
      <c r="BW16" s="67">
        <v>9.2999999999999999E-7</v>
      </c>
      <c r="BX16" s="94">
        <v>7.7E-14</v>
      </c>
    </row>
    <row r="17" spans="1:76" x14ac:dyDescent="0.2">
      <c r="A17" s="63" t="s">
        <v>38</v>
      </c>
      <c r="B17" s="57" t="s">
        <v>78</v>
      </c>
      <c r="C17" s="57" t="s">
        <v>4</v>
      </c>
      <c r="D17" s="63">
        <v>0.19233962105784821</v>
      </c>
      <c r="E17" s="57">
        <v>5.5600489792427063E-7</v>
      </c>
      <c r="F17" s="57">
        <v>0.4505217139109442</v>
      </c>
      <c r="G17" s="57">
        <v>3.8885530376097072E-6</v>
      </c>
      <c r="H17" s="57">
        <v>6.2073862762470844E-6</v>
      </c>
      <c r="I17" s="72">
        <v>2.449731284140795E-4</v>
      </c>
      <c r="J17" s="57"/>
      <c r="K17" s="63" t="s">
        <v>188</v>
      </c>
      <c r="L17" s="57" t="s">
        <v>142</v>
      </c>
      <c r="M17" s="72" t="s">
        <v>5</v>
      </c>
      <c r="N17" s="57">
        <v>5.8347071042000003E-5</v>
      </c>
      <c r="O17" s="57">
        <v>3.5600764037588298E-7</v>
      </c>
      <c r="P17" s="57">
        <v>6.3281877471611195E-4</v>
      </c>
      <c r="Q17" s="57">
        <v>1.4066669985954899E-7</v>
      </c>
      <c r="R17" s="57">
        <v>2.13660242742162E-6</v>
      </c>
      <c r="S17" s="72">
        <v>1.85079803752156E-6</v>
      </c>
      <c r="T17" s="57"/>
      <c r="U17" s="63" t="s">
        <v>46</v>
      </c>
      <c r="V17" s="57" t="s">
        <v>23</v>
      </c>
      <c r="W17" s="72" t="s">
        <v>19</v>
      </c>
      <c r="X17" s="57">
        <v>5.74967259087098E-2</v>
      </c>
      <c r="Y17" s="57">
        <v>1.4002729642754701E-6</v>
      </c>
      <c r="Z17" s="57">
        <v>0.17431136338884401</v>
      </c>
      <c r="AA17" s="57">
        <v>3.6696260184265501E-4</v>
      </c>
      <c r="AB17" s="57">
        <v>5.2920891436761303E-5</v>
      </c>
      <c r="AC17" s="72">
        <v>2.80273934741768E-2</v>
      </c>
      <c r="AD17" s="57"/>
      <c r="AE17" s="63"/>
      <c r="AF17" s="57"/>
      <c r="AG17" s="72"/>
      <c r="AH17" s="57"/>
      <c r="AI17" s="57"/>
      <c r="AJ17" s="57"/>
      <c r="AK17" s="57"/>
      <c r="AL17" s="57"/>
      <c r="AM17" s="71"/>
      <c r="AO17" s="112"/>
      <c r="AQ17" s="71"/>
      <c r="AW17" s="71"/>
      <c r="AY17" s="112" t="s">
        <v>205</v>
      </c>
      <c r="AZ17" s="8" t="s">
        <v>204</v>
      </c>
      <c r="BA17" s="8" t="s">
        <v>10</v>
      </c>
      <c r="BB17" s="67">
        <v>1.64</v>
      </c>
      <c r="BC17" s="67">
        <v>2.42274E-4</v>
      </c>
      <c r="BD17" s="67">
        <v>5.45</v>
      </c>
      <c r="BE17" s="68">
        <v>5.4857000000000003E-2</v>
      </c>
      <c r="BF17" s="68">
        <v>0.12000000000000001</v>
      </c>
      <c r="BG17" s="94">
        <v>0.95</v>
      </c>
      <c r="BH17" s="67"/>
      <c r="BI17" s="112"/>
      <c r="BT17" s="122" t="s">
        <v>115</v>
      </c>
      <c r="BU17" s="59" t="s">
        <v>141</v>
      </c>
      <c r="BV17" s="2">
        <v>0</v>
      </c>
      <c r="BW17" s="2">
        <v>0</v>
      </c>
      <c r="BX17" s="94">
        <v>6.9999999999999996E-10</v>
      </c>
    </row>
    <row r="18" spans="1:76" x14ac:dyDescent="0.2">
      <c r="A18" s="63" t="s">
        <v>39</v>
      </c>
      <c r="B18" s="44" t="s">
        <v>505</v>
      </c>
      <c r="C18" s="57" t="s">
        <v>4</v>
      </c>
      <c r="D18" s="63">
        <v>5.3288260999999999E-4</v>
      </c>
      <c r="E18" s="57">
        <v>7.7075387000000005E-7</v>
      </c>
      <c r="F18" s="57">
        <v>0.691388</v>
      </c>
      <c r="G18" s="57">
        <v>1.0716123E-4</v>
      </c>
      <c r="H18" s="57">
        <v>7.4653000000000002E-3</v>
      </c>
      <c r="I18" s="72">
        <v>7.4654384999999998E-4</v>
      </c>
      <c r="J18" s="57"/>
      <c r="K18" s="63"/>
      <c r="L18" s="57"/>
      <c r="M18" s="72"/>
      <c r="N18" s="57"/>
      <c r="O18" s="57"/>
      <c r="P18" s="57"/>
      <c r="Q18" s="57"/>
      <c r="R18" s="57"/>
      <c r="S18" s="72"/>
      <c r="T18" s="57"/>
      <c r="U18" s="63" t="s">
        <v>47</v>
      </c>
      <c r="V18" s="57" t="s">
        <v>24</v>
      </c>
      <c r="W18" s="72" t="s">
        <v>19</v>
      </c>
      <c r="X18" s="57">
        <v>5.7382704944774397E-2</v>
      </c>
      <c r="Y18" s="57">
        <v>1.3974961022781201E-6</v>
      </c>
      <c r="Z18" s="57">
        <v>0.17334018395494699</v>
      </c>
      <c r="AA18" s="57">
        <v>3.6685616264347799E-4</v>
      </c>
      <c r="AB18" s="57">
        <v>4.7344167389296203E-5</v>
      </c>
      <c r="AC18" s="72">
        <v>2.7828750847109202E-2</v>
      </c>
      <c r="AD18" s="57"/>
      <c r="AE18" s="63"/>
      <c r="AF18" s="57"/>
      <c r="AG18" s="72"/>
      <c r="AH18" s="57"/>
      <c r="AI18" s="57"/>
      <c r="AJ18" s="57"/>
      <c r="AK18" s="57"/>
      <c r="AL18" s="57"/>
      <c r="AM18" s="71"/>
      <c r="AO18" s="112"/>
      <c r="AQ18" s="71"/>
      <c r="AW18" s="71"/>
      <c r="AY18" s="112"/>
      <c r="BG18" s="71"/>
      <c r="BI18" s="112"/>
      <c r="BJ18" s="67"/>
      <c r="BM18" s="57"/>
      <c r="BN18" s="57"/>
      <c r="BO18" s="57"/>
      <c r="BP18" s="57"/>
      <c r="BQ18" s="57"/>
      <c r="BR18" s="260"/>
      <c r="BT18" s="122" t="s">
        <v>116</v>
      </c>
      <c r="BU18" s="59" t="s">
        <v>141</v>
      </c>
      <c r="BV18" s="67">
        <v>0</v>
      </c>
      <c r="BW18" s="67">
        <v>3.3000000000000002E-6</v>
      </c>
      <c r="BX18" s="1">
        <v>0</v>
      </c>
    </row>
    <row r="19" spans="1:76" x14ac:dyDescent="0.2">
      <c r="A19" s="63" t="s">
        <v>40</v>
      </c>
      <c r="B19" s="57" t="s">
        <v>97</v>
      </c>
      <c r="C19" s="57" t="s">
        <v>5</v>
      </c>
      <c r="D19" s="63">
        <v>0.75312918602855983</v>
      </c>
      <c r="E19" s="57">
        <v>5.6251359699997382E-4</v>
      </c>
      <c r="F19" s="57">
        <v>2.2142098871117093</v>
      </c>
      <c r="G19" s="57">
        <v>5.6538454926111945E-5</v>
      </c>
      <c r="H19" s="57">
        <v>2.6598167489818068E-5</v>
      </c>
      <c r="I19" s="72">
        <v>3.2892550850937533E-3</v>
      </c>
      <c r="J19" s="57"/>
      <c r="K19" s="63"/>
      <c r="L19" s="57"/>
      <c r="M19" s="72"/>
      <c r="N19" s="57"/>
      <c r="O19" s="57"/>
      <c r="P19" s="57"/>
      <c r="Q19" s="57"/>
      <c r="R19" s="57"/>
      <c r="S19" s="72"/>
      <c r="T19" s="57"/>
      <c r="U19" s="63" t="s">
        <v>48</v>
      </c>
      <c r="V19" s="57" t="s">
        <v>25</v>
      </c>
      <c r="W19" s="72" t="s">
        <v>19</v>
      </c>
      <c r="X19" s="57">
        <v>4.5513019900255101E-2</v>
      </c>
      <c r="Y19" s="57">
        <v>1.1084222672774099E-6</v>
      </c>
      <c r="Z19" s="57">
        <v>0.13534924480996999</v>
      </c>
      <c r="AA19" s="57">
        <v>3.4549651035942599E-4</v>
      </c>
      <c r="AB19" s="57">
        <v>4.4434020558745402E-5</v>
      </c>
      <c r="AC19" s="72">
        <v>2.6409497822358401E-2</v>
      </c>
      <c r="AD19" s="57"/>
      <c r="AE19" s="63"/>
      <c r="AF19" s="57"/>
      <c r="AG19" s="72"/>
      <c r="AH19" s="57"/>
      <c r="AI19" s="57"/>
      <c r="AJ19" s="57"/>
      <c r="AK19" s="57"/>
      <c r="AL19" s="57"/>
      <c r="AM19" s="71"/>
      <c r="AO19" s="112"/>
      <c r="AQ19" s="71"/>
      <c r="AW19" s="71"/>
      <c r="AY19" s="112"/>
      <c r="BG19" s="71"/>
      <c r="BI19" s="112"/>
      <c r="BJ19" s="67"/>
      <c r="BM19" s="57"/>
      <c r="BN19" s="57"/>
      <c r="BO19" s="57"/>
      <c r="BP19" s="57"/>
      <c r="BQ19" s="57"/>
      <c r="BR19" s="260"/>
      <c r="BT19" s="122" t="s">
        <v>117</v>
      </c>
      <c r="BU19" s="59" t="s">
        <v>141</v>
      </c>
      <c r="BV19" s="67">
        <v>0</v>
      </c>
      <c r="BW19" s="67">
        <v>6.6999999999999996E-9</v>
      </c>
      <c r="BX19" s="1">
        <v>0</v>
      </c>
    </row>
    <row r="20" spans="1:76" x14ac:dyDescent="0.2">
      <c r="A20" s="63" t="s">
        <v>126</v>
      </c>
      <c r="B20" s="57" t="s">
        <v>124</v>
      </c>
      <c r="C20" s="57" t="s">
        <v>5</v>
      </c>
      <c r="D20" s="63">
        <v>7.3856999999999992E-2</v>
      </c>
      <c r="E20" s="57">
        <v>4.5635185200000003E-4</v>
      </c>
      <c r="F20" s="57">
        <v>1.7236817</v>
      </c>
      <c r="G20" s="57">
        <v>6.0492400000000002E-2</v>
      </c>
      <c r="H20" s="57">
        <v>2.6025800000000002E-2</v>
      </c>
      <c r="I20" s="72">
        <v>0.71359930000000005</v>
      </c>
      <c r="J20" s="57"/>
      <c r="K20" s="63"/>
      <c r="L20" s="57"/>
      <c r="M20" s="72"/>
      <c r="N20" s="57"/>
      <c r="O20" s="57"/>
      <c r="P20" s="57"/>
      <c r="Q20" s="57"/>
      <c r="R20" s="57"/>
      <c r="S20" s="72"/>
      <c r="T20" s="57"/>
      <c r="U20" s="63" t="s">
        <v>49</v>
      </c>
      <c r="V20" s="57" t="s">
        <v>26</v>
      </c>
      <c r="W20" s="72" t="s">
        <v>19</v>
      </c>
      <c r="X20" s="57">
        <v>4.5544077659993097E-2</v>
      </c>
      <c r="Y20" s="57">
        <v>1.1091786467032501E-6</v>
      </c>
      <c r="Z20" s="57">
        <v>0.136767189524545</v>
      </c>
      <c r="AA20" s="57">
        <v>3.4552431821589899E-4</v>
      </c>
      <c r="AB20" s="57">
        <v>4.4578459108643002E-5</v>
      </c>
      <c r="AC20" s="72">
        <v>2.6415845544524402E-2</v>
      </c>
      <c r="AD20" s="57"/>
      <c r="AE20" s="63"/>
      <c r="AF20" s="57"/>
      <c r="AG20" s="72"/>
      <c r="AH20" s="57"/>
      <c r="AI20" s="57"/>
      <c r="AJ20" s="57"/>
      <c r="AK20" s="57"/>
      <c r="AL20" s="57"/>
      <c r="AM20" s="71"/>
      <c r="AO20" s="112"/>
      <c r="AQ20" s="71"/>
      <c r="AW20" s="71"/>
      <c r="AY20" s="112"/>
      <c r="BG20" s="71"/>
      <c r="BI20" s="112"/>
      <c r="BJ20" s="67"/>
      <c r="BM20" s="57"/>
      <c r="BN20" s="57"/>
      <c r="BO20" s="57"/>
      <c r="BP20" s="57"/>
      <c r="BQ20" s="57"/>
      <c r="BR20" s="260"/>
      <c r="BT20" s="9"/>
      <c r="BU20" s="61"/>
      <c r="BV20" s="60"/>
      <c r="BW20" s="60"/>
      <c r="BX20" s="61"/>
    </row>
    <row r="21" spans="1:76" x14ac:dyDescent="0.2">
      <c r="A21" s="63" t="s">
        <v>499</v>
      </c>
      <c r="B21" s="57" t="s">
        <v>89</v>
      </c>
      <c r="C21" s="57" t="s">
        <v>15</v>
      </c>
      <c r="D21" s="63">
        <v>1.0011398509026499E-2</v>
      </c>
      <c r="E21" s="57">
        <v>4.6444066409346198E-8</v>
      </c>
      <c r="F21" s="57">
        <v>2.9690498956021799E-2</v>
      </c>
      <c r="G21" s="57">
        <v>1.5140323735491399E-5</v>
      </c>
      <c r="H21" s="57">
        <v>2.6752725227142801E-6</v>
      </c>
      <c r="I21" s="72">
        <v>3.2090432819452299E-4</v>
      </c>
      <c r="J21" s="57"/>
      <c r="K21" s="63"/>
      <c r="L21" s="57"/>
      <c r="M21" s="72"/>
      <c r="N21" s="57"/>
      <c r="O21" s="57"/>
      <c r="P21" s="57"/>
      <c r="Q21" s="57"/>
      <c r="R21" s="57"/>
      <c r="S21" s="72"/>
      <c r="T21" s="57"/>
      <c r="U21" s="63" t="s">
        <v>50</v>
      </c>
      <c r="V21" s="57" t="s">
        <v>27</v>
      </c>
      <c r="W21" s="72" t="s">
        <v>19</v>
      </c>
      <c r="X21" s="57">
        <v>4.4544068584736501E-2</v>
      </c>
      <c r="Y21" s="57">
        <v>1.08482446563051E-6</v>
      </c>
      <c r="Z21" s="57">
        <v>0.133623223249179</v>
      </c>
      <c r="AA21" s="57">
        <v>3.4462899066500699E-4</v>
      </c>
      <c r="AB21" s="57">
        <v>3.9981015378839399E-5</v>
      </c>
      <c r="AC21" s="72">
        <v>2.6213303195184601E-2</v>
      </c>
      <c r="AD21" s="57"/>
      <c r="AE21" s="63"/>
      <c r="AF21" s="57"/>
      <c r="AG21" s="72"/>
      <c r="AH21" s="57"/>
      <c r="AI21" s="57"/>
      <c r="AJ21" s="57"/>
      <c r="AK21" s="57"/>
      <c r="AL21" s="57"/>
      <c r="AM21" s="71"/>
      <c r="AO21" s="112"/>
      <c r="AQ21" s="71"/>
      <c r="AW21" s="71"/>
      <c r="AY21" s="112"/>
      <c r="BG21" s="71"/>
      <c r="BI21" s="112"/>
      <c r="BJ21" s="67"/>
      <c r="BM21" s="57"/>
      <c r="BN21" s="57"/>
      <c r="BO21" s="57"/>
      <c r="BP21" s="57"/>
      <c r="BQ21" s="57"/>
      <c r="BR21" s="260"/>
    </row>
    <row r="22" spans="1:76" x14ac:dyDescent="0.2">
      <c r="A22" s="63" t="s">
        <v>500</v>
      </c>
      <c r="B22" s="57" t="s">
        <v>506</v>
      </c>
      <c r="C22" s="72" t="s">
        <v>15</v>
      </c>
      <c r="D22" s="57">
        <v>1.9489476000000001E-4</v>
      </c>
      <c r="E22" s="57">
        <v>4.1452675999999999E-7</v>
      </c>
      <c r="F22" s="57">
        <v>7.9689266999999994E-2</v>
      </c>
      <c r="G22" s="57">
        <v>1.9389255000000001E-7</v>
      </c>
      <c r="H22" s="57">
        <v>2.7136515000000003E-4</v>
      </c>
      <c r="I22" s="72">
        <v>2.9577554999999998E-6</v>
      </c>
      <c r="J22" s="57"/>
      <c r="K22" s="64"/>
      <c r="L22" s="65"/>
      <c r="M22" s="100"/>
      <c r="N22" s="65"/>
      <c r="O22" s="65"/>
      <c r="P22" s="65"/>
      <c r="Q22" s="65"/>
      <c r="R22" s="65"/>
      <c r="S22" s="100"/>
      <c r="T22" s="57"/>
      <c r="U22" s="63" t="s">
        <v>175</v>
      </c>
      <c r="V22" s="57" t="s">
        <v>176</v>
      </c>
      <c r="W22" s="72" t="s">
        <v>19</v>
      </c>
      <c r="X22" s="57">
        <v>1.332E-2</v>
      </c>
      <c r="Y22" s="57">
        <v>1.4470999999999999E-5</v>
      </c>
      <c r="Z22" s="57">
        <v>4.6730000000000001E-2</v>
      </c>
      <c r="AA22" s="57">
        <v>6.9999999999999999E-4</v>
      </c>
      <c r="AB22" s="57">
        <v>1.0630000000000001E-2</v>
      </c>
      <c r="AC22" s="72">
        <v>1.44E-2</v>
      </c>
      <c r="AD22" s="57"/>
      <c r="AE22" s="64"/>
      <c r="AF22" s="65"/>
      <c r="AG22" s="100"/>
      <c r="AH22" s="65"/>
      <c r="AI22" s="65"/>
      <c r="AJ22" s="65"/>
      <c r="AK22" s="65"/>
      <c r="AL22" s="65"/>
      <c r="AM22" s="76"/>
      <c r="AO22" s="118"/>
      <c r="AP22" s="73"/>
      <c r="AQ22" s="76"/>
      <c r="AR22" s="73"/>
      <c r="AS22" s="73"/>
      <c r="AT22" s="73"/>
      <c r="AU22" s="73"/>
      <c r="AV22" s="73"/>
      <c r="AW22" s="76"/>
      <c r="AY22" s="118"/>
      <c r="AZ22" s="73"/>
      <c r="BA22" s="73"/>
      <c r="BB22" s="73"/>
      <c r="BC22" s="73"/>
      <c r="BD22" s="73"/>
      <c r="BE22" s="73"/>
      <c r="BF22" s="73"/>
      <c r="BG22" s="76"/>
      <c r="BI22" s="112"/>
      <c r="BJ22" s="67"/>
      <c r="BM22" s="57"/>
      <c r="BN22" s="57"/>
      <c r="BO22" s="57"/>
      <c r="BP22" s="57"/>
      <c r="BQ22" s="57"/>
      <c r="BR22" s="260"/>
    </row>
    <row r="23" spans="1:76" x14ac:dyDescent="0.2">
      <c r="A23" s="63" t="s">
        <v>501</v>
      </c>
      <c r="B23" s="57" t="s">
        <v>498</v>
      </c>
      <c r="C23" s="72" t="s">
        <v>15</v>
      </c>
      <c r="D23" s="57">
        <v>3.6861496000000002E-5</v>
      </c>
      <c r="E23" s="57">
        <v>5.3315948000000002E-8</v>
      </c>
      <c r="F23" s="57">
        <v>4.7825910999999999E-2</v>
      </c>
      <c r="G23" s="57">
        <v>7.4127454999999997E-6</v>
      </c>
      <c r="H23" s="57">
        <v>5.1640290999999995E-4</v>
      </c>
      <c r="I23" s="72">
        <v>5.1641248999999997E-5</v>
      </c>
      <c r="U23" s="118" t="s">
        <v>177</v>
      </c>
      <c r="V23" s="73" t="s">
        <v>178</v>
      </c>
      <c r="W23" s="76" t="s">
        <v>19</v>
      </c>
      <c r="X23" s="73">
        <v>1.92E-3</v>
      </c>
      <c r="Y23" s="73">
        <v>4.30433E-7</v>
      </c>
      <c r="Z23" s="73">
        <v>6.5399999999999998E-3</v>
      </c>
      <c r="AA23" s="73">
        <v>8.44689E-5</v>
      </c>
      <c r="AB23" s="73">
        <v>1.01E-3</v>
      </c>
      <c r="AC23" s="76">
        <v>1.7000000000000001E-4</v>
      </c>
      <c r="BJ23" s="67"/>
      <c r="BR23" s="2"/>
    </row>
    <row r="24" spans="1:76" x14ac:dyDescent="0.2">
      <c r="A24" s="64"/>
      <c r="B24" s="65"/>
      <c r="C24" s="100"/>
      <c r="D24" s="65"/>
      <c r="E24" s="65"/>
      <c r="F24" s="65"/>
      <c r="G24" s="65"/>
      <c r="H24" s="65"/>
      <c r="I24" s="100"/>
      <c r="BJ24" s="67"/>
      <c r="BR24" s="2"/>
    </row>
    <row r="25" spans="1:76" x14ac:dyDescent="0.2">
      <c r="A25" s="57"/>
      <c r="B25" s="57"/>
      <c r="C25" s="57"/>
      <c r="BJ25" s="67"/>
      <c r="BR25" s="2"/>
    </row>
    <row r="26" spans="1:76" x14ac:dyDescent="0.2">
      <c r="A26" s="57"/>
      <c r="B26" s="57"/>
      <c r="C26" s="57"/>
      <c r="BJ26" s="67"/>
      <c r="BR26" s="2"/>
    </row>
    <row r="27" spans="1:76" ht="15" x14ac:dyDescent="0.25">
      <c r="A27" s="57"/>
      <c r="C27" s="67"/>
      <c r="E27" s="74"/>
      <c r="F27" s="74"/>
      <c r="BJ27" s="67"/>
      <c r="BR27" s="2"/>
    </row>
    <row r="28" spans="1:76" ht="15" x14ac:dyDescent="0.25">
      <c r="A28" s="57"/>
      <c r="B28" s="57"/>
      <c r="C28" s="57"/>
      <c r="E28" s="74"/>
      <c r="F28" s="74"/>
      <c r="BJ28" s="67"/>
      <c r="BR28" s="2"/>
      <c r="BT28" s="98"/>
    </row>
    <row r="29" spans="1:76" x14ac:dyDescent="0.2">
      <c r="A29" s="57"/>
      <c r="B29" s="57"/>
      <c r="C29" s="57"/>
      <c r="BJ29" s="67"/>
      <c r="BR29" s="2"/>
      <c r="BT29" s="98"/>
    </row>
    <row r="30" spans="1:76" x14ac:dyDescent="0.2">
      <c r="A30" s="57"/>
      <c r="B30" s="57"/>
      <c r="C30" s="57"/>
      <c r="BJ30" s="67"/>
      <c r="BR30" s="2"/>
      <c r="BT30" s="98"/>
    </row>
    <row r="31" spans="1:76" ht="15" x14ac:dyDescent="0.25">
      <c r="E31" s="74"/>
      <c r="F31" s="74"/>
      <c r="BJ31" s="67"/>
      <c r="BR31" s="2"/>
      <c r="BT31" s="98"/>
    </row>
    <row r="32" spans="1:76" x14ac:dyDescent="0.2">
      <c r="BJ32" s="67"/>
      <c r="BR32" s="2"/>
      <c r="BT32" s="98"/>
    </row>
    <row r="33" spans="1:72" x14ac:dyDescent="0.2">
      <c r="BJ33" s="67"/>
      <c r="BR33" s="2"/>
      <c r="BT33" s="98"/>
    </row>
    <row r="34" spans="1:72" x14ac:dyDescent="0.2">
      <c r="BJ34" s="67"/>
      <c r="BR34" s="2"/>
    </row>
    <row r="35" spans="1:72" x14ac:dyDescent="0.2">
      <c r="BJ35" s="67"/>
      <c r="BR35" s="2"/>
    </row>
    <row r="36" spans="1:72" x14ac:dyDescent="0.2">
      <c r="BJ36" s="67"/>
      <c r="BR36" s="2"/>
    </row>
    <row r="37" spans="1:72" x14ac:dyDescent="0.2">
      <c r="BJ37" s="67"/>
      <c r="BR37" s="2"/>
    </row>
    <row r="38" spans="1:72" x14ac:dyDescent="0.2">
      <c r="A38" s="57"/>
      <c r="B38" s="57"/>
      <c r="C38" s="57"/>
      <c r="G38" s="57"/>
      <c r="H38" s="57"/>
      <c r="I38" s="57"/>
      <c r="J38" s="57"/>
      <c r="BJ38" s="67"/>
      <c r="BR38" s="2"/>
    </row>
    <row r="39" spans="1:72" x14ac:dyDescent="0.2">
      <c r="A39" s="57"/>
      <c r="B39" s="57"/>
      <c r="C39" s="57"/>
      <c r="BJ39" s="67"/>
      <c r="BR39" s="2"/>
    </row>
    <row r="40" spans="1:72" x14ac:dyDescent="0.2">
      <c r="A40" s="57"/>
      <c r="B40" s="57"/>
      <c r="C40" s="57"/>
      <c r="BJ40" s="67"/>
      <c r="BR40" s="2"/>
    </row>
    <row r="41" spans="1:72" x14ac:dyDescent="0.2">
      <c r="BJ41" s="67"/>
      <c r="BR41" s="2"/>
    </row>
    <row r="42" spans="1:72" x14ac:dyDescent="0.2">
      <c r="BJ42" s="67"/>
      <c r="BR42" s="2"/>
    </row>
    <row r="43" spans="1:72" x14ac:dyDescent="0.2">
      <c r="BJ43" s="67"/>
      <c r="BR43" s="2"/>
    </row>
    <row r="44" spans="1:72" x14ac:dyDescent="0.2">
      <c r="BJ44" s="67"/>
      <c r="BR44" s="2"/>
    </row>
    <row r="45" spans="1:72" x14ac:dyDescent="0.2">
      <c r="BJ45" s="67"/>
      <c r="BR45" s="2"/>
    </row>
  </sheetData>
  <phoneticPr fontId="11" type="noConversion"/>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topLeftCell="AU1" zoomScale="70" zoomScaleNormal="70" workbookViewId="0">
      <selection activeCell="BC35" sqref="BC35"/>
    </sheetView>
  </sheetViews>
  <sheetFormatPr defaultRowHeight="12.75" x14ac:dyDescent="0.2"/>
  <cols>
    <col min="1" max="1" width="9.7109375" style="67" customWidth="1"/>
    <col min="2" max="2" width="40.7109375" style="67" bestFit="1" customWidth="1"/>
    <col min="3" max="3" width="9.42578125" style="67" customWidth="1"/>
    <col min="4" max="9" width="14.7109375" style="67" customWidth="1"/>
    <col min="10" max="10" width="11.7109375" style="67" customWidth="1"/>
    <col min="11" max="11" width="11.7109375" style="67" bestFit="1" customWidth="1"/>
    <col min="12" max="12" width="17.7109375" style="67" bestFit="1" customWidth="1"/>
    <col min="13" max="13" width="11.7109375" style="67" bestFit="1" customWidth="1"/>
    <col min="14" max="19" width="14.7109375" style="67" customWidth="1"/>
    <col min="20" max="20" width="11.7109375" style="67" customWidth="1"/>
    <col min="21" max="21" width="11.7109375" style="67" bestFit="1" customWidth="1"/>
    <col min="22" max="22" width="32.140625" style="67" bestFit="1" customWidth="1"/>
    <col min="23" max="23" width="11.7109375" style="67" bestFit="1" customWidth="1"/>
    <col min="24" max="29" width="14.7109375" style="67" customWidth="1"/>
    <col min="30" max="30" width="11.7109375" style="67" customWidth="1"/>
    <col min="31" max="33" width="11.7109375" style="67" bestFit="1" customWidth="1"/>
    <col min="34" max="39" width="14.7109375" style="67" customWidth="1"/>
    <col min="40" max="40" width="11.7109375" style="67" customWidth="1"/>
    <col min="41" max="41" width="11.7109375" style="67" bestFit="1" customWidth="1"/>
    <col min="42" max="42" width="30.7109375" style="67" bestFit="1" customWidth="1"/>
    <col min="43" max="43" width="11.7109375" style="67" bestFit="1" customWidth="1"/>
    <col min="44" max="49" width="14.7109375" style="67" customWidth="1"/>
    <col min="50" max="50" width="11.7109375" style="67" customWidth="1"/>
    <col min="51" max="51" width="11.7109375" style="67" bestFit="1" customWidth="1"/>
    <col min="52" max="52" width="40.42578125" style="67" bestFit="1" customWidth="1"/>
    <col min="53" max="53" width="11.7109375" style="67" bestFit="1" customWidth="1"/>
    <col min="54" max="59" width="14.7109375" style="67" customWidth="1"/>
    <col min="60" max="60" width="11.7109375" style="67" customWidth="1"/>
    <col min="61" max="61" width="12.28515625" style="67" customWidth="1"/>
    <col min="62" max="62" width="5.7109375" style="67" customWidth="1"/>
    <col min="63" max="63" width="11.7109375" style="67" bestFit="1" customWidth="1"/>
    <col min="64" max="64" width="61.7109375" style="67" bestFit="1" customWidth="1"/>
    <col min="65" max="65" width="14.7109375" style="67" customWidth="1"/>
    <col min="66" max="66" width="19.85546875" style="67" customWidth="1"/>
    <col min="67" max="67" width="16.7109375" style="67" customWidth="1"/>
    <col min="68" max="68" width="19.28515625" style="67" customWidth="1"/>
    <col min="69" max="69" width="14.7109375" style="67" customWidth="1"/>
    <col min="70" max="70" width="11.7109375" style="2" bestFit="1" customWidth="1"/>
    <col min="71" max="71" width="19.140625" style="2" bestFit="1" customWidth="1"/>
    <col min="72" max="72" width="22.5703125" style="2" customWidth="1"/>
    <col min="73" max="73" width="11.7109375" style="2" customWidth="1"/>
    <col min="74" max="74" width="11.7109375" style="2" bestFit="1" customWidth="1"/>
    <col min="75" max="75" width="16.85546875" style="2" customWidth="1"/>
    <col min="76" max="78" width="11.7109375" style="2" bestFit="1" customWidth="1"/>
    <col min="79" max="1031" width="11.5703125" style="2"/>
    <col min="1032" max="16384" width="9.140625" style="2"/>
  </cols>
  <sheetData>
    <row r="1" spans="1:83" customFormat="1" x14ac:dyDescent="0.2">
      <c r="A1" s="2" t="s">
        <v>131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1:83" customFormat="1" x14ac:dyDescent="0.2">
      <c r="A2" s="2" t="s">
        <v>130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83"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1:83"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83"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1:83"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7"/>
      <c r="BO6" s="37"/>
      <c r="BP6" s="37"/>
      <c r="BQ6" s="37"/>
      <c r="BR6" s="37"/>
      <c r="BS6" s="37"/>
      <c r="BT6" s="2"/>
      <c r="BU6" s="2"/>
      <c r="BV6" s="2"/>
      <c r="BW6" s="2"/>
    </row>
    <row r="7" spans="1:83"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62" t="s">
        <v>110</v>
      </c>
      <c r="BO7" s="162" t="s">
        <v>110</v>
      </c>
      <c r="BP7" s="162" t="s">
        <v>110</v>
      </c>
      <c r="BQ7" s="163" t="s">
        <v>110</v>
      </c>
      <c r="BR7" s="163" t="s">
        <v>110</v>
      </c>
      <c r="BS7" s="163" t="s">
        <v>110</v>
      </c>
      <c r="BT7" s="2"/>
      <c r="BU7" s="2"/>
      <c r="BV7" s="2"/>
      <c r="BW7" s="2"/>
    </row>
    <row r="8" spans="1:83" customFormat="1" x14ac:dyDescent="0.2">
      <c r="A8" s="138"/>
      <c r="B8" s="139"/>
      <c r="C8" s="83" t="s">
        <v>30</v>
      </c>
      <c r="D8" s="84">
        <f t="shared" ref="D8:I8" si="0">SUM(D13:D46)</f>
        <v>0</v>
      </c>
      <c r="E8" s="84">
        <f t="shared" si="0"/>
        <v>0</v>
      </c>
      <c r="F8" s="84">
        <f t="shared" si="0"/>
        <v>0</v>
      </c>
      <c r="G8" s="84">
        <f t="shared" si="0"/>
        <v>0</v>
      </c>
      <c r="H8" s="84">
        <f t="shared" si="0"/>
        <v>0</v>
      </c>
      <c r="I8" s="85">
        <f t="shared" si="0"/>
        <v>0</v>
      </c>
      <c r="J8" s="79"/>
      <c r="K8" s="137"/>
      <c r="L8" s="84"/>
      <c r="M8" s="83" t="s">
        <v>30</v>
      </c>
      <c r="N8" s="84">
        <f t="shared" ref="N8:S8" si="1">SUM(N13:N46)</f>
        <v>0</v>
      </c>
      <c r="O8" s="84">
        <f t="shared" si="1"/>
        <v>0</v>
      </c>
      <c r="P8" s="84">
        <f t="shared" si="1"/>
        <v>0</v>
      </c>
      <c r="Q8" s="84">
        <f t="shared" si="1"/>
        <v>0</v>
      </c>
      <c r="R8" s="84">
        <f t="shared" si="1"/>
        <v>0</v>
      </c>
      <c r="S8" s="83">
        <f t="shared" si="1"/>
        <v>0</v>
      </c>
      <c r="T8" s="78"/>
      <c r="U8" s="137"/>
      <c r="V8" s="84"/>
      <c r="W8" s="83" t="s">
        <v>30</v>
      </c>
      <c r="X8" s="84">
        <f t="shared" ref="X8:AC8" si="2">SUM(X13:X46)</f>
        <v>0</v>
      </c>
      <c r="Y8" s="84">
        <f t="shared" si="2"/>
        <v>0</v>
      </c>
      <c r="Z8" s="84">
        <f t="shared" si="2"/>
        <v>0</v>
      </c>
      <c r="AA8" s="84">
        <f t="shared" si="2"/>
        <v>0</v>
      </c>
      <c r="AB8" s="84">
        <f t="shared" si="2"/>
        <v>0</v>
      </c>
      <c r="AC8" s="83">
        <f t="shared" si="2"/>
        <v>0</v>
      </c>
      <c r="AD8" s="78"/>
      <c r="AE8" s="137"/>
      <c r="AF8" s="84"/>
      <c r="AG8" s="83" t="s">
        <v>30</v>
      </c>
      <c r="AH8" s="84">
        <f t="shared" ref="AH8:AM8" si="3">SUM(AH13:AH46)</f>
        <v>0</v>
      </c>
      <c r="AI8" s="84">
        <f t="shared" si="3"/>
        <v>0</v>
      </c>
      <c r="AJ8" s="84">
        <f t="shared" si="3"/>
        <v>0</v>
      </c>
      <c r="AK8" s="84">
        <f t="shared" si="3"/>
        <v>0</v>
      </c>
      <c r="AL8" s="84">
        <f t="shared" si="3"/>
        <v>0</v>
      </c>
      <c r="AM8" s="83">
        <f t="shared" si="3"/>
        <v>0</v>
      </c>
      <c r="AN8" s="78"/>
      <c r="AO8" s="137"/>
      <c r="AP8" s="84"/>
      <c r="AQ8" s="83" t="s">
        <v>30</v>
      </c>
      <c r="AR8" s="84">
        <f t="shared" ref="AR8:AW8" si="4">SUM(AR13:AR46)</f>
        <v>0</v>
      </c>
      <c r="AS8" s="84">
        <f t="shared" si="4"/>
        <v>0</v>
      </c>
      <c r="AT8" s="84">
        <f t="shared" si="4"/>
        <v>0</v>
      </c>
      <c r="AU8" s="84">
        <f t="shared" si="4"/>
        <v>0</v>
      </c>
      <c r="AV8" s="84">
        <f t="shared" si="4"/>
        <v>0</v>
      </c>
      <c r="AW8" s="83">
        <f t="shared" si="4"/>
        <v>0</v>
      </c>
      <c r="AX8" s="78"/>
      <c r="AY8" s="137"/>
      <c r="AZ8" s="84"/>
      <c r="BA8" s="83" t="s">
        <v>30</v>
      </c>
      <c r="BB8" s="84">
        <f t="shared" ref="BB8:BG8" si="5">SUM(BB13:BB46)</f>
        <v>0</v>
      </c>
      <c r="BC8" s="84">
        <f t="shared" si="5"/>
        <v>0</v>
      </c>
      <c r="BD8" s="84">
        <f t="shared" si="5"/>
        <v>0</v>
      </c>
      <c r="BE8" s="84">
        <f t="shared" si="5"/>
        <v>0</v>
      </c>
      <c r="BF8" s="84">
        <f t="shared" si="5"/>
        <v>0</v>
      </c>
      <c r="BG8" s="83">
        <f t="shared" si="5"/>
        <v>0</v>
      </c>
      <c r="BH8" s="78"/>
      <c r="BI8" s="2"/>
      <c r="BJ8" s="2"/>
      <c r="BK8" s="2"/>
      <c r="BL8" s="2"/>
      <c r="BM8" s="2"/>
      <c r="BN8" s="164">
        <f>SUMIF(BN13:BN121,"&lt;&gt;#N/A")</f>
        <v>0</v>
      </c>
      <c r="BO8" s="164">
        <f t="shared" ref="BO8:BS8" si="6">SUMIF(BO13:BO121,"&lt;&gt;#N/A")</f>
        <v>0</v>
      </c>
      <c r="BP8" s="164">
        <f t="shared" si="6"/>
        <v>0</v>
      </c>
      <c r="BQ8" s="164">
        <f t="shared" si="6"/>
        <v>0</v>
      </c>
      <c r="BR8" s="164">
        <f t="shared" si="6"/>
        <v>0</v>
      </c>
      <c r="BS8" s="164">
        <f t="shared" si="6"/>
        <v>0</v>
      </c>
      <c r="BT8" s="2"/>
      <c r="BU8" s="2"/>
      <c r="BV8" s="2"/>
      <c r="BW8" s="2"/>
    </row>
    <row r="9" spans="1:83"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x14ac:dyDescent="0.2">
      <c r="A10" s="132" t="str">
        <f>Coëfficienten!A10</f>
        <v>Blok B</v>
      </c>
      <c r="B10" s="133" t="str">
        <f>Coëfficienten!B10</f>
        <v>Warmte en elektriciteit</v>
      </c>
      <c r="C10" s="133"/>
      <c r="D10" s="133" t="str">
        <f>Coëfficienten!D10</f>
        <v>Midpoints</v>
      </c>
      <c r="E10" s="133"/>
      <c r="F10" s="133"/>
      <c r="G10" s="133"/>
      <c r="H10" s="133"/>
      <c r="I10" s="134"/>
      <c r="J10" s="38"/>
      <c r="K10" s="132" t="str">
        <f>Coëfficienten!K10</f>
        <v>Blok C</v>
      </c>
      <c r="L10" s="133" t="str">
        <f>Coëfficienten!L10</f>
        <v>Materiaalinzet</v>
      </c>
      <c r="M10" s="133"/>
      <c r="N10" s="133" t="str">
        <f>Coëfficienten!N10</f>
        <v>Midpoints</v>
      </c>
      <c r="O10" s="133"/>
      <c r="P10" s="133"/>
      <c r="Q10" s="133"/>
      <c r="R10" s="133"/>
      <c r="S10" s="134"/>
      <c r="T10" s="38"/>
      <c r="U10" s="132" t="str">
        <f>Coëfficienten!U10</f>
        <v xml:space="preserve">Blok D </v>
      </c>
      <c r="V10" s="133" t="str">
        <f>Coëfficienten!V10</f>
        <v>Transportdiensten</v>
      </c>
      <c r="W10" s="133"/>
      <c r="X10" s="133" t="str">
        <f>Coëfficienten!X10</f>
        <v>Midpoints</v>
      </c>
      <c r="Y10" s="133"/>
      <c r="Z10" s="133"/>
      <c r="AA10" s="133"/>
      <c r="AB10" s="133"/>
      <c r="AC10" s="134"/>
      <c r="AD10" s="38"/>
      <c r="AE10" s="132" t="str">
        <f>Coëfficienten!AE10</f>
        <v>Blok E</v>
      </c>
      <c r="AF10" s="133" t="str">
        <f>Coëfficienten!AF10</f>
        <v>Emissies naar lucht</v>
      </c>
      <c r="AG10" s="133"/>
      <c r="AH10" s="133"/>
      <c r="AI10" s="133"/>
      <c r="AJ10" s="133"/>
      <c r="AK10" s="133"/>
      <c r="AL10" s="133"/>
      <c r="AM10" s="134"/>
      <c r="AN10" s="38"/>
      <c r="AO10" s="132" t="str">
        <f>Coëfficienten!AO10</f>
        <v>Blok F</v>
      </c>
      <c r="AP10" s="133" t="str">
        <f>Coëfficienten!AP10</f>
        <v>Afvalwaterzuiverig</v>
      </c>
      <c r="AQ10" s="133"/>
      <c r="AR10" s="133" t="str">
        <f>Coëfficienten!AR10</f>
        <v>Midpoints</v>
      </c>
      <c r="AS10" s="133"/>
      <c r="AT10" s="133"/>
      <c r="AU10" s="133"/>
      <c r="AV10" s="133"/>
      <c r="AW10" s="134"/>
      <c r="AX10" s="38"/>
      <c r="AY10" s="132" t="str">
        <f>Coëfficienten!AY10</f>
        <v>Blok G</v>
      </c>
      <c r="AZ10" s="133" t="str">
        <f>Coëfficienten!AZ10</f>
        <v>Vast afval</v>
      </c>
      <c r="BA10" s="133"/>
      <c r="BB10" s="133" t="str">
        <f>Coëfficienten!BB10</f>
        <v>Midpoints</v>
      </c>
      <c r="BC10" s="133"/>
      <c r="BD10" s="133"/>
      <c r="BE10" s="133"/>
      <c r="BF10" s="133"/>
      <c r="BG10" s="134"/>
      <c r="BH10" s="38"/>
      <c r="BI10" s="38"/>
      <c r="BJ10" s="12"/>
      <c r="BK10" s="38" t="s">
        <v>60</v>
      </c>
      <c r="BL10" s="38" t="s">
        <v>68</v>
      </c>
      <c r="BM10" s="38"/>
      <c r="BN10" s="38"/>
      <c r="BO10" s="12"/>
      <c r="BP10" s="2"/>
      <c r="BQ10" s="2"/>
    </row>
    <row r="11" spans="1:83" s="127" customFormat="1" ht="38.25" customHeight="1" x14ac:dyDescent="0.2">
      <c r="A11" s="128"/>
      <c r="B11" s="126"/>
      <c r="C11" s="126"/>
      <c r="D11" s="126" t="str">
        <f>Coëfficienten!D11</f>
        <v>Fossiele grondstofuitputting</v>
      </c>
      <c r="E11" s="126" t="str">
        <f>Coëfficienten!E11</f>
        <v>Minerale grondstof uitputting</v>
      </c>
      <c r="F11" s="126" t="str">
        <f>Coëfficienten!F11</f>
        <v>Klimaatverandering</v>
      </c>
      <c r="G11" s="126" t="str">
        <f>Coëfficienten!G11</f>
        <v>(Zoetwater) ecotoxiciteit</v>
      </c>
      <c r="H11" s="126" t="str">
        <f>Coëfficienten!H11</f>
        <v>Humane niet-carginogene toxiciteit</v>
      </c>
      <c r="I11" s="129" t="str">
        <f>Coëfficienten!I11</f>
        <v>Humane carginogene toxiciteit</v>
      </c>
      <c r="J11" s="126"/>
      <c r="K11" s="128"/>
      <c r="L11" s="126"/>
      <c r="M11" s="126"/>
      <c r="N11" s="126" t="str">
        <f>Coëfficienten!N11</f>
        <v>Fossiele grondstofuitputting</v>
      </c>
      <c r="O11" s="126" t="str">
        <f>Coëfficienten!O11</f>
        <v>Minerale grondstof uitputting</v>
      </c>
      <c r="P11" s="126" t="str">
        <f>Coëfficienten!P11</f>
        <v>Klimaatverandering</v>
      </c>
      <c r="Q11" s="126" t="str">
        <f>Coëfficienten!Q11</f>
        <v>(Zoetwater) ecotoxiciteit</v>
      </c>
      <c r="R11" s="126" t="str">
        <f>Coëfficienten!R11</f>
        <v>Humane niet-carginogene toxiciteit</v>
      </c>
      <c r="S11" s="129" t="str">
        <f>Coëfficienten!S11</f>
        <v>Humane carginogene toxiciteit</v>
      </c>
      <c r="T11" s="126"/>
      <c r="U11" s="128"/>
      <c r="V11" s="126"/>
      <c r="W11" s="126"/>
      <c r="X11" s="126" t="str">
        <f>Coëfficienten!X11</f>
        <v>Fossiele grondstofuitputting</v>
      </c>
      <c r="Y11" s="126" t="str">
        <f>Coëfficienten!Y11</f>
        <v>Minerale grondstof uitputting</v>
      </c>
      <c r="Z11" s="126" t="str">
        <f>Coëfficienten!Z11</f>
        <v>Klimaatverandering</v>
      </c>
      <c r="AA11" s="126" t="str">
        <f>Coëfficienten!AA11</f>
        <v>(Zoetwater) ecotoxiciteit</v>
      </c>
      <c r="AB11" s="126" t="str">
        <f>Coëfficienten!AB11</f>
        <v>Humane niet-carginogene toxiciteit</v>
      </c>
      <c r="AC11" s="129" t="str">
        <f>Coëfficienten!AC11</f>
        <v>Humane carginogene toxiciteit</v>
      </c>
      <c r="AD11" s="126"/>
      <c r="AE11" s="128"/>
      <c r="AF11" s="126"/>
      <c r="AG11" s="126"/>
      <c r="AH11" s="126" t="str">
        <f>Coëfficienten!AH11</f>
        <v>Fossiele grondstofuitputting</v>
      </c>
      <c r="AI11" s="126" t="str">
        <f>Coëfficienten!AI11</f>
        <v>Minerale grondstof uitputting</v>
      </c>
      <c r="AJ11" s="126" t="str">
        <f>Coëfficienten!AJ11</f>
        <v>Klimaatverandering</v>
      </c>
      <c r="AK11" s="126" t="str">
        <f>Coëfficienten!AK11</f>
        <v>(Zoetwater) ecotoxiciteit</v>
      </c>
      <c r="AL11" s="126" t="str">
        <f>Coëfficienten!AL11</f>
        <v>Humane niet-carginogene toxiciteit</v>
      </c>
      <c r="AM11" s="129" t="str">
        <f>Coëfficienten!AM11</f>
        <v>Humane carginogene toxiciteit</v>
      </c>
      <c r="AN11" s="126"/>
      <c r="AO11" s="128"/>
      <c r="AP11" s="126"/>
      <c r="AQ11" s="126"/>
      <c r="AR11" s="126" t="str">
        <f>Coëfficienten!AR11</f>
        <v>Fossiele grondstofuitputting</v>
      </c>
      <c r="AS11" s="126" t="str">
        <f>Coëfficienten!AS11</f>
        <v>Minerale grondstof uitputting</v>
      </c>
      <c r="AT11" s="126" t="str">
        <f>Coëfficienten!AT11</f>
        <v>Klimaatverandering</v>
      </c>
      <c r="AU11" s="126" t="str">
        <f>Coëfficienten!AU11</f>
        <v>(Zoetwater) ecotoxiciteit</v>
      </c>
      <c r="AV11" s="126" t="str">
        <f>Coëfficienten!AV11</f>
        <v>Humane niet-carginogene toxiciteit</v>
      </c>
      <c r="AW11" s="129" t="str">
        <f>Coëfficienten!AW11</f>
        <v>Humane carginogene toxiciteit</v>
      </c>
      <c r="AX11" s="126"/>
      <c r="AY11" s="128"/>
      <c r="AZ11" s="126"/>
      <c r="BA11" s="126"/>
      <c r="BB11" s="126" t="str">
        <f>Coëfficienten!BB11</f>
        <v>Fossiele grondstofuitputting</v>
      </c>
      <c r="BC11" s="126" t="str">
        <f>Coëfficienten!BC11</f>
        <v>Minerale grondstof uitputting</v>
      </c>
      <c r="BD11" s="126" t="str">
        <f>Coëfficienten!BD11</f>
        <v>Klimaatverandering</v>
      </c>
      <c r="BE11" s="126" t="str">
        <f>Coëfficienten!BE11</f>
        <v>(Zoetwater) ecotoxiciteit</v>
      </c>
      <c r="BF11" s="126" t="str">
        <f>Coëfficienten!BF11</f>
        <v>Humane niet-carginogene toxiciteit</v>
      </c>
      <c r="BG11" s="129" t="str">
        <f>Coëfficienten!BG11</f>
        <v>Humane carginogene toxiciteit</v>
      </c>
      <c r="BH11" s="126"/>
      <c r="BI11" s="126"/>
      <c r="BJ11" s="154"/>
      <c r="BK11" s="153" t="s">
        <v>2</v>
      </c>
      <c r="BL11" s="153" t="s">
        <v>16</v>
      </c>
      <c r="BM11" s="153" t="s">
        <v>17</v>
      </c>
      <c r="BN11" s="154" t="s">
        <v>111</v>
      </c>
      <c r="BO11" s="155" t="s">
        <v>113</v>
      </c>
      <c r="BP11" s="156" t="s">
        <v>114</v>
      </c>
      <c r="BQ11" s="156" t="s">
        <v>115</v>
      </c>
      <c r="BR11" s="156" t="s">
        <v>116</v>
      </c>
      <c r="BS11" s="156" t="s">
        <v>117</v>
      </c>
      <c r="BT11" s="156" t="s">
        <v>91</v>
      </c>
    </row>
    <row r="12" spans="1:83" x14ac:dyDescent="0.2">
      <c r="A12" s="132" t="str">
        <f>Coëfficienten!A12</f>
        <v>Code</v>
      </c>
      <c r="B12" s="133" t="str">
        <f>Coëfficienten!B12</f>
        <v>Beschrijving</v>
      </c>
      <c r="C12" s="133" t="str">
        <f>Coëfficienten!C12</f>
        <v>Eenheid</v>
      </c>
      <c r="D12" s="133" t="str">
        <f>Coëfficienten!D12</f>
        <v>kg olie eq</v>
      </c>
      <c r="E12" s="133" t="str">
        <f>Coëfficienten!E12</f>
        <v>kg Cu eq</v>
      </c>
      <c r="F12" s="133" t="str">
        <f>Coëfficienten!F12</f>
        <v>kg CO2 eq</v>
      </c>
      <c r="G12" s="133" t="str">
        <f>Coëfficienten!G12</f>
        <v>kg 1,4-DBC eq</v>
      </c>
      <c r="H12" s="133" t="str">
        <f>Coëfficienten!H12</f>
        <v>kg 1,4-DBC eq</v>
      </c>
      <c r="I12" s="134" t="str">
        <f>Coëfficienten!I12</f>
        <v>kg 1,4-DBC eq</v>
      </c>
      <c r="J12" s="38"/>
      <c r="K12" s="132" t="str">
        <f>Coëfficienten!K12</f>
        <v>Code</v>
      </c>
      <c r="L12" s="133" t="str">
        <f>Coëfficienten!L12</f>
        <v>Beschrijving</v>
      </c>
      <c r="M12" s="133" t="str">
        <f>Coëfficienten!M12</f>
        <v>Eenheid</v>
      </c>
      <c r="N12" s="133" t="str">
        <f>Coëfficienten!N12</f>
        <v>kg olie eq</v>
      </c>
      <c r="O12" s="133" t="str">
        <f>Coëfficienten!O12</f>
        <v>kg Cu eq</v>
      </c>
      <c r="P12" s="133" t="str">
        <f>Coëfficienten!P12</f>
        <v>kg CO2 eq</v>
      </c>
      <c r="Q12" s="133" t="str">
        <f>Coëfficienten!Q12</f>
        <v>kg 1,4-DBC eq</v>
      </c>
      <c r="R12" s="133" t="str">
        <f>Coëfficienten!R12</f>
        <v>kg 1,4-DBC eq</v>
      </c>
      <c r="S12" s="134" t="str">
        <f>Coëfficienten!S12</f>
        <v>kg 1,4-DBC eq</v>
      </c>
      <c r="T12" s="38"/>
      <c r="U12" s="132" t="str">
        <f>Coëfficienten!U12</f>
        <v>Code</v>
      </c>
      <c r="V12" s="133" t="str">
        <f>Coëfficienten!V12</f>
        <v>Beschrijving</v>
      </c>
      <c r="W12" s="133" t="str">
        <f>Coëfficienten!W12</f>
        <v>Eenheid</v>
      </c>
      <c r="X12" s="133" t="str">
        <f>Coëfficienten!X12</f>
        <v>kg olie eq</v>
      </c>
      <c r="Y12" s="133" t="str">
        <f>Coëfficienten!Y12</f>
        <v>kg Cu eq</v>
      </c>
      <c r="Z12" s="133" t="str">
        <f>Coëfficienten!Z12</f>
        <v>kg CO2 eq</v>
      </c>
      <c r="AA12" s="133" t="str">
        <f>Coëfficienten!AA12</f>
        <v>kg 1,4-DBC eq</v>
      </c>
      <c r="AB12" s="133" t="str">
        <f>Coëfficienten!AB12</f>
        <v>kg 1,4-DBC eq</v>
      </c>
      <c r="AC12" s="134" t="str">
        <f>Coëfficienten!AC12</f>
        <v>kg 1,4-DBC eq</v>
      </c>
      <c r="AD12" s="38"/>
      <c r="AE12" s="132" t="str">
        <f>Coëfficienten!AE12</f>
        <v>Code</v>
      </c>
      <c r="AF12" s="133" t="str">
        <f>Coëfficienten!AF12</f>
        <v>Beschrijving</v>
      </c>
      <c r="AG12" s="133" t="str">
        <f>Coëfficienten!AG12</f>
        <v>Eenheid</v>
      </c>
      <c r="AH12" s="133" t="str">
        <f>Coëfficienten!AH12</f>
        <v>kg olie eq</v>
      </c>
      <c r="AI12" s="133" t="str">
        <f>Coëfficienten!AI12</f>
        <v>kg Cu eq</v>
      </c>
      <c r="AJ12" s="133" t="str">
        <f>Coëfficienten!AJ12</f>
        <v>kg CO2 eq</v>
      </c>
      <c r="AK12" s="133" t="str">
        <f>Coëfficienten!AK12</f>
        <v>kg 1,4-DBC eq</v>
      </c>
      <c r="AL12" s="133" t="str">
        <f>Coëfficienten!AL12</f>
        <v>kg 1,4-DBC eq</v>
      </c>
      <c r="AM12" s="134" t="str">
        <f>Coëfficienten!AM12</f>
        <v>kg 1,4-DBC eq</v>
      </c>
      <c r="AN12" s="38"/>
      <c r="AO12" s="132" t="str">
        <f>Coëfficienten!AO12</f>
        <v>Code</v>
      </c>
      <c r="AP12" s="133" t="str">
        <f>Coëfficienten!AP12</f>
        <v>Beschrijving</v>
      </c>
      <c r="AQ12" s="133" t="str">
        <f>Coëfficienten!AQ12</f>
        <v>Eenheid</v>
      </c>
      <c r="AR12" s="133" t="str">
        <f>Coëfficienten!AR12</f>
        <v>kg olie eq</v>
      </c>
      <c r="AS12" s="133" t="str">
        <f>Coëfficienten!AS12</f>
        <v>kg Cu eq</v>
      </c>
      <c r="AT12" s="133" t="str">
        <f>Coëfficienten!AT12</f>
        <v>kg CO2 eq</v>
      </c>
      <c r="AU12" s="133" t="str">
        <f>Coëfficienten!AU12</f>
        <v>kg 1,4-DBC eq</v>
      </c>
      <c r="AV12" s="133" t="str">
        <f>Coëfficienten!AV12</f>
        <v>kg 1,4-DBC eq</v>
      </c>
      <c r="AW12" s="134" t="str">
        <f>Coëfficienten!AW12</f>
        <v>kg 1,4-DBC eq</v>
      </c>
      <c r="AX12" s="38"/>
      <c r="AY12" s="132" t="str">
        <f>Coëfficienten!AY12</f>
        <v>Code</v>
      </c>
      <c r="AZ12" s="133" t="str">
        <f>Coëfficienten!AZ12</f>
        <v>Beschrijving</v>
      </c>
      <c r="BA12" s="133" t="str">
        <f>Coëfficienten!BA12</f>
        <v>Eenheid</v>
      </c>
      <c r="BB12" s="133" t="str">
        <f>Coëfficienten!BB12</f>
        <v>kg olie eq</v>
      </c>
      <c r="BC12" s="133" t="str">
        <f>Coëfficienten!BC12</f>
        <v>kg Cu eq</v>
      </c>
      <c r="BD12" s="133" t="str">
        <f>Coëfficienten!BD12</f>
        <v>kg CO2 eq</v>
      </c>
      <c r="BE12" s="133" t="str">
        <f>Coëfficienten!BE12</f>
        <v>kg 1,4-DBC eq</v>
      </c>
      <c r="BF12" s="133" t="str">
        <f>Coëfficienten!BF12</f>
        <v>kg 1,4-DBC eq</v>
      </c>
      <c r="BG12" s="134" t="str">
        <f>Coëfficienten!BG12</f>
        <v>kg 1,4-DBC eq</v>
      </c>
      <c r="BH12" s="38"/>
      <c r="BI12" s="38"/>
      <c r="BJ12" s="153" t="s">
        <v>152</v>
      </c>
      <c r="BK12" s="157"/>
      <c r="BL12" s="157"/>
      <c r="BM12" s="157"/>
      <c r="BN12" s="153" t="s">
        <v>112</v>
      </c>
      <c r="BO12" s="158" t="s">
        <v>29</v>
      </c>
      <c r="BP12" s="157" t="s">
        <v>28</v>
      </c>
      <c r="BQ12" s="157" t="s">
        <v>118</v>
      </c>
      <c r="BR12" s="157" t="s">
        <v>118</v>
      </c>
      <c r="BS12" s="157" t="s">
        <v>118</v>
      </c>
      <c r="BT12" s="157"/>
    </row>
    <row r="13" spans="1:83" x14ac:dyDescent="0.2">
      <c r="A13" s="77" t="str">
        <f>Coëfficienten!A13</f>
        <v>BA</v>
      </c>
      <c r="B13" s="66" t="str">
        <f>Coëfficienten!B13</f>
        <v>Elektriciteit, grijs</v>
      </c>
      <c r="C13" s="135" t="str">
        <f>Coëfficienten!C13</f>
        <v>kWh</v>
      </c>
      <c r="D13" s="66">
        <f>Coëfficienten!D13*Opdrachtnemer!$E25</f>
        <v>0</v>
      </c>
      <c r="E13" s="66">
        <f>Coëfficienten!E13*Opdrachtnemer!$E25</f>
        <v>0</v>
      </c>
      <c r="F13" s="66">
        <f>Coëfficienten!F13*Opdrachtnemer!$E25</f>
        <v>0</v>
      </c>
      <c r="G13" s="66">
        <f>Coëfficienten!G13*Opdrachtnemer!$E25</f>
        <v>0</v>
      </c>
      <c r="H13" s="66">
        <f>Coëfficienten!H13*Opdrachtnemer!$E25</f>
        <v>0</v>
      </c>
      <c r="I13" s="135">
        <f>Coëfficienten!I13*Opdrachtnemer!$E25</f>
        <v>0</v>
      </c>
      <c r="J13" s="66"/>
      <c r="K13" s="77" t="str">
        <f>Coëfficienten!K13</f>
        <v>CA</v>
      </c>
      <c r="L13" s="66" t="str">
        <f>Coëfficienten!L13</f>
        <v>Diesel</v>
      </c>
      <c r="M13" s="135" t="str">
        <f>Coëfficienten!M13</f>
        <v>m3</v>
      </c>
      <c r="N13" s="66">
        <f>Coëfficienten!N13*Opdrachtnemer!$E43</f>
        <v>0</v>
      </c>
      <c r="O13" s="66">
        <f>Coëfficienten!O13*Opdrachtnemer!$E43</f>
        <v>0</v>
      </c>
      <c r="P13" s="66">
        <f>Coëfficienten!P13*Opdrachtnemer!$E43</f>
        <v>0</v>
      </c>
      <c r="Q13" s="66">
        <f>Coëfficienten!Q13*Opdrachtnemer!$E43</f>
        <v>0</v>
      </c>
      <c r="R13" s="66">
        <f>Coëfficienten!R13*Opdrachtnemer!$E43</f>
        <v>0</v>
      </c>
      <c r="S13" s="130">
        <f>Coëfficienten!S13*Opdrachtnemer!$E43</f>
        <v>0</v>
      </c>
      <c r="T13" s="66"/>
      <c r="U13" s="77" t="str">
        <f>Coëfficienten!U13</f>
        <v>DA</v>
      </c>
      <c r="V13" s="66" t="str">
        <f>Coëfficienten!V13</f>
        <v>Laadcapaciteit 3.5-7.5 ton, EURO 4</v>
      </c>
      <c r="W13" s="135" t="str">
        <f>Coëfficienten!W13</f>
        <v>tkm</v>
      </c>
      <c r="X13" s="66">
        <f>Coëfficienten!X13*Opdrachtnemer!$E55</f>
        <v>0</v>
      </c>
      <c r="Y13" s="66">
        <f>Coëfficienten!Y13*Opdrachtnemer!$E55</f>
        <v>0</v>
      </c>
      <c r="Z13" s="66">
        <f>Coëfficienten!Z13*Opdrachtnemer!$E55</f>
        <v>0</v>
      </c>
      <c r="AA13" s="66">
        <f>Coëfficienten!AA13*Opdrachtnemer!$E55</f>
        <v>0</v>
      </c>
      <c r="AB13" s="66">
        <f>Coëfficienten!AB13*Opdrachtnemer!$E55</f>
        <v>0</v>
      </c>
      <c r="AC13" s="130">
        <f>Coëfficienten!AC13*Opdrachtnemer!$E55</f>
        <v>0</v>
      </c>
      <c r="AD13" s="66"/>
      <c r="AE13" s="77" t="str">
        <f>Coëfficienten!AE13</f>
        <v>EA</v>
      </c>
      <c r="AF13" s="8" t="str">
        <f>Coëfficienten!AF13</f>
        <v>Stof (fijn)</v>
      </c>
      <c r="AG13" s="70" t="str">
        <f>Coëfficienten!AG13</f>
        <v>kg</v>
      </c>
      <c r="AH13" s="8">
        <f>Coëfficienten!AH13*Opdrachtnemer!$E73</f>
        <v>0</v>
      </c>
      <c r="AI13" s="8">
        <f>Coëfficienten!AI13*Opdrachtnemer!$E73</f>
        <v>0</v>
      </c>
      <c r="AJ13" s="8">
        <f>Coëfficienten!AJ13*Opdrachtnemer!$E73</f>
        <v>0</v>
      </c>
      <c r="AK13" s="8">
        <f>Coëfficienten!AK13*Opdrachtnemer!$E73</f>
        <v>0</v>
      </c>
      <c r="AL13" s="8">
        <f>Coëfficienten!AL13*Opdrachtnemer!$E73</f>
        <v>0</v>
      </c>
      <c r="AM13" s="130">
        <f>Coëfficienten!AM13*Opdrachtnemer!$E73</f>
        <v>0</v>
      </c>
      <c r="AN13" s="66"/>
      <c r="AO13" s="77" t="str">
        <f>Coëfficienten!AO13</f>
        <v>FA</v>
      </c>
      <c r="AP13" s="66" t="str">
        <f>Coëfficienten!AP13</f>
        <v>Wastewater treatment (AWZI)</v>
      </c>
      <c r="AQ13" s="135" t="str">
        <f>Coëfficienten!AQ13</f>
        <v>m3</v>
      </c>
      <c r="AR13" s="66">
        <f>Coëfficienten!AR13*Opdrachtnemer!$E83</f>
        <v>0</v>
      </c>
      <c r="AS13" s="66">
        <f>Coëfficienten!AS13*Opdrachtnemer!$E83</f>
        <v>0</v>
      </c>
      <c r="AT13" s="66">
        <f>Coëfficienten!AT13*Opdrachtnemer!$E83</f>
        <v>0</v>
      </c>
      <c r="AU13" s="66">
        <f>Coëfficienten!AU13*Opdrachtnemer!$E83</f>
        <v>0</v>
      </c>
      <c r="AV13" s="66">
        <f>Coëfficienten!AV13*Opdrachtnemer!$E83</f>
        <v>0</v>
      </c>
      <c r="AW13" s="130">
        <f>Coëfficienten!AW13*Opdrachtnemer!$E83</f>
        <v>0</v>
      </c>
      <c r="AX13" s="66"/>
      <c r="AY13" s="77" t="str">
        <f>Coëfficienten!AY13</f>
        <v>GA</v>
      </c>
      <c r="AZ13" s="66" t="str">
        <f>Coëfficienten!AZ13</f>
        <v>Verbranding van niet-gevaarlijk vast afval</v>
      </c>
      <c r="BA13" s="135" t="str">
        <f>Coëfficienten!BA13</f>
        <v>ton</v>
      </c>
      <c r="BB13" s="66">
        <f>Coëfficienten!BB13*Opdrachtnemer!$E92</f>
        <v>0</v>
      </c>
      <c r="BC13" s="66">
        <f>Coëfficienten!BC13*Opdrachtnemer!$E92</f>
        <v>0</v>
      </c>
      <c r="BD13" s="66">
        <f>Coëfficienten!BD13*Opdrachtnemer!$E92</f>
        <v>0</v>
      </c>
      <c r="BE13" s="66">
        <f>Coëfficienten!BE13*Opdrachtnemer!$E92</f>
        <v>0</v>
      </c>
      <c r="BF13" s="66">
        <f>Coëfficienten!BF13*Opdrachtnemer!$E92</f>
        <v>0</v>
      </c>
      <c r="BG13" s="130">
        <f>Coëfficienten!BG13*Opdrachtnemer!$E92</f>
        <v>0</v>
      </c>
      <c r="BH13" s="66"/>
      <c r="BI13" s="66"/>
      <c r="BJ13" s="11">
        <f>UserInput!G3</f>
        <v>1</v>
      </c>
      <c r="BK13" s="11" t="e">
        <f>INDEX(coef_H,MATCH(BL13,coef_H_beschrijving,0),MATCH($BK$11,coef_H_header1,0))</f>
        <v>#N/A</v>
      </c>
      <c r="BL13" s="11" t="str">
        <f>UserInput!C3</f>
        <v>[Vul in…]</v>
      </c>
      <c r="BM13" s="11" t="e">
        <f t="shared" ref="BM13:BM44" si="7">INDEX(coef_H,MATCH(BL13,coef_H_beschrijving,0),MATCH($BM$11,coef_H_header1,0))</f>
        <v>#N/A</v>
      </c>
      <c r="BN13" s="66" t="e">
        <f>INDEX(coef_H,MATCH(BL13,coef_H_beschrijving,0),MATCH($BN$11,coef_H_header1,0))*UserInput!F3</f>
        <v>#N/A</v>
      </c>
      <c r="BO13" s="66" t="e">
        <f>INDEX(coef_H,MATCH(BL13,coef_H_beschrijving,0),MATCH($BO$11,coef_H_header1,0))*UserInput!F3</f>
        <v>#N/A</v>
      </c>
      <c r="BP13" s="66" t="e">
        <f>INDEX(coef_H,MATCH(BL13,coef_H_beschrijving,0),MATCH($BP$11,coef_H_header1,0))*UserInput!F3</f>
        <v>#N/A</v>
      </c>
      <c r="BQ13" s="66" t="e">
        <f>INDEX(coef_H,MATCH(BL13,coef_H_beschrijving,0),MATCH($BQ$11,coef_H_header1,0))*UserInput!F3</f>
        <v>#N/A</v>
      </c>
      <c r="BR13" s="66" t="e">
        <f>INDEX(coef_H,MATCH(BL13,coef_H_beschrijving,0),MATCH($BR$11,coef_H_header1,0))*UserInput!F3</f>
        <v>#N/A</v>
      </c>
      <c r="BS13" s="66" t="e">
        <f>INDEX(coef_H,MATCH(BL13,coef_H_beschrijving,0),MATCH($BS$11,coef_H_header1,0))*UserInput!F3</f>
        <v>#N/A</v>
      </c>
      <c r="BT13" s="150" t="str">
        <f>UserInput!E3</f>
        <v>N.v.t.</v>
      </c>
    </row>
    <row r="14" spans="1:83" x14ac:dyDescent="0.2">
      <c r="A14" s="77" t="str">
        <f>Coëfficienten!A14</f>
        <v>BB</v>
      </c>
      <c r="B14" s="66" t="str">
        <f>Coëfficienten!B14</f>
        <v>Elektriciteit, groen</v>
      </c>
      <c r="C14" s="130" t="str">
        <f>Coëfficienten!C14</f>
        <v>kWh</v>
      </c>
      <c r="D14" s="66">
        <f>Coëfficienten!D14*Opdrachtnemer!$E26</f>
        <v>0</v>
      </c>
      <c r="E14" s="66">
        <f>Coëfficienten!E14*Opdrachtnemer!$E26</f>
        <v>0</v>
      </c>
      <c r="F14" s="66">
        <f>Coëfficienten!F14*Opdrachtnemer!$E26</f>
        <v>0</v>
      </c>
      <c r="G14" s="66">
        <f>Coëfficienten!G14*Opdrachtnemer!$E26</f>
        <v>0</v>
      </c>
      <c r="H14" s="66">
        <f>Coëfficienten!H14*Opdrachtnemer!$E26</f>
        <v>0</v>
      </c>
      <c r="I14" s="130">
        <f>Coëfficienten!I14*Opdrachtnemer!$E26</f>
        <v>0</v>
      </c>
      <c r="J14" s="66"/>
      <c r="K14" s="77" t="str">
        <f>Coëfficienten!K14</f>
        <v>CB</v>
      </c>
      <c r="L14" s="66" t="str">
        <f>Coëfficienten!L14</f>
        <v>LPG</v>
      </c>
      <c r="M14" s="130" t="str">
        <f>Coëfficienten!M14</f>
        <v>m3</v>
      </c>
      <c r="N14" s="66">
        <f>Coëfficienten!N14*Opdrachtnemer!$E44</f>
        <v>0</v>
      </c>
      <c r="O14" s="66">
        <f>Coëfficienten!O14*Opdrachtnemer!$E44</f>
        <v>0</v>
      </c>
      <c r="P14" s="66">
        <f>Coëfficienten!P14*Opdrachtnemer!$E44</f>
        <v>0</v>
      </c>
      <c r="Q14" s="66">
        <f>Coëfficienten!Q14*Opdrachtnemer!$E44</f>
        <v>0</v>
      </c>
      <c r="R14" s="66">
        <f>Coëfficienten!R14*Opdrachtnemer!$E44</f>
        <v>0</v>
      </c>
      <c r="S14" s="66">
        <f>Coëfficienten!S14*Opdrachtnemer!$E44</f>
        <v>0</v>
      </c>
      <c r="T14" s="66"/>
      <c r="U14" s="77" t="str">
        <f>Coëfficienten!U14</f>
        <v>DB</v>
      </c>
      <c r="V14" s="66" t="str">
        <f>Coëfficienten!V14</f>
        <v>Laadcapaciteit 3.5-7.5 ton, EURO 5</v>
      </c>
      <c r="W14" s="130" t="str">
        <f>Coëfficienten!W14</f>
        <v>tkm</v>
      </c>
      <c r="X14" s="66">
        <f>Coëfficienten!X14*Opdrachtnemer!$E56</f>
        <v>0</v>
      </c>
      <c r="Y14" s="66">
        <f>Coëfficienten!Y14*Opdrachtnemer!$E56</f>
        <v>0</v>
      </c>
      <c r="Z14" s="66">
        <f>Coëfficienten!Z14*Opdrachtnemer!$E56</f>
        <v>0</v>
      </c>
      <c r="AA14" s="66">
        <f>Coëfficienten!AA14*Opdrachtnemer!$E56</f>
        <v>0</v>
      </c>
      <c r="AB14" s="66">
        <f>Coëfficienten!AB14*Opdrachtnemer!$E56</f>
        <v>0</v>
      </c>
      <c r="AC14" s="130">
        <f>Coëfficienten!AC14*Opdrachtnemer!$E56</f>
        <v>0</v>
      </c>
      <c r="AD14" s="66"/>
      <c r="AE14" s="77" t="str">
        <f>Coëfficienten!AE14</f>
        <v>EB</v>
      </c>
      <c r="AF14" s="8" t="str">
        <f>Coëfficienten!AF14</f>
        <v>Koolstofdioxide (CO2)</v>
      </c>
      <c r="AG14" s="71" t="str">
        <f>Coëfficienten!AG14</f>
        <v>ton</v>
      </c>
      <c r="AH14" s="8">
        <f>Coëfficienten!AH14*Opdrachtnemer!$E74</f>
        <v>0</v>
      </c>
      <c r="AI14" s="8">
        <f>Coëfficienten!AI14*Opdrachtnemer!$E74</f>
        <v>0</v>
      </c>
      <c r="AJ14" s="8">
        <f>Coëfficienten!AJ14*Opdrachtnemer!$E74</f>
        <v>0</v>
      </c>
      <c r="AK14" s="8">
        <f>Coëfficienten!AK14*Opdrachtnemer!$E74</f>
        <v>0</v>
      </c>
      <c r="AL14" s="8">
        <f>Coëfficienten!AL14*Opdrachtnemer!$E74</f>
        <v>0</v>
      </c>
      <c r="AM14" s="130">
        <f>Coëfficienten!AM14*Opdrachtnemer!$E74</f>
        <v>0</v>
      </c>
      <c r="AN14" s="66"/>
      <c r="AO14" s="77" t="str">
        <f>Coëfficienten!AO14</f>
        <v>FB</v>
      </c>
      <c r="AP14" s="66" t="str">
        <f>Coëfficienten!AP14</f>
        <v>Afvalwaterlozing oppervlaktewater</v>
      </c>
      <c r="AQ14" s="130" t="str">
        <f>Coëfficienten!AQ14</f>
        <v>m3</v>
      </c>
      <c r="AR14" s="66">
        <f>Coëfficienten!AR14*Opdrachtnemer!$E84</f>
        <v>0</v>
      </c>
      <c r="AS14" s="66">
        <f>Coëfficienten!AS14*Opdrachtnemer!$E84</f>
        <v>0</v>
      </c>
      <c r="AT14" s="66">
        <f>Coëfficienten!AT14*Opdrachtnemer!$E84</f>
        <v>0</v>
      </c>
      <c r="AU14" s="66">
        <f>Coëfficienten!AU14*Opdrachtnemer!$E84</f>
        <v>0</v>
      </c>
      <c r="AV14" s="66">
        <f>Coëfficienten!AV14*Opdrachtnemer!$E84</f>
        <v>0</v>
      </c>
      <c r="AW14" s="130">
        <f>Coëfficienten!AW14*Opdrachtnemer!$E84</f>
        <v>0</v>
      </c>
      <c r="AX14" s="66"/>
      <c r="AY14" s="77" t="str">
        <f>Coëfficienten!AY14</f>
        <v>GB</v>
      </c>
      <c r="AZ14" s="66" t="str">
        <f>Coëfficienten!AZ14</f>
        <v>Verbranding van gevaarlijk vast afval</v>
      </c>
      <c r="BA14" s="130" t="str">
        <f>Coëfficienten!BA14</f>
        <v>ton</v>
      </c>
      <c r="BB14" s="66">
        <f>Coëfficienten!BB14*Opdrachtnemer!$E93</f>
        <v>0</v>
      </c>
      <c r="BC14" s="66">
        <f>Coëfficienten!BC14*Opdrachtnemer!$E93</f>
        <v>0</v>
      </c>
      <c r="BD14" s="66">
        <f>Coëfficienten!BD14*Opdrachtnemer!$E93</f>
        <v>0</v>
      </c>
      <c r="BE14" s="66">
        <f>Coëfficienten!BE14*Opdrachtnemer!$E93</f>
        <v>0</v>
      </c>
      <c r="BF14" s="66">
        <f>Coëfficienten!BF14*Opdrachtnemer!$E93</f>
        <v>0</v>
      </c>
      <c r="BG14" s="130">
        <f>Coëfficienten!BG14*Opdrachtnemer!$E93</f>
        <v>0</v>
      </c>
      <c r="BH14" s="66"/>
      <c r="BI14" s="66"/>
      <c r="BJ14" s="11">
        <f>UserInput!G4</f>
        <v>2</v>
      </c>
      <c r="BK14" s="11" t="e">
        <f t="shared" ref="BK14:BK44" si="8">INDEX(coef_H,MATCH(BL14,coef_H_beschrijving,0),MATCH($BK$11,coef_H_header1,0))</f>
        <v>#N/A</v>
      </c>
      <c r="BL14" s="11" t="str">
        <f>UserInput!C4</f>
        <v>[Vul in…]</v>
      </c>
      <c r="BM14" s="11" t="e">
        <f t="shared" si="7"/>
        <v>#N/A</v>
      </c>
      <c r="BN14" s="66" t="e">
        <f>INDEX(coef_H,MATCH(BL14,coef_H_beschrijving,0),MATCH($BN$11,coef_H_header1,0))*UserInput!F4</f>
        <v>#N/A</v>
      </c>
      <c r="BO14" s="66" t="e">
        <f>INDEX(coef_H,MATCH(BL14,coef_H_beschrijving,0),MATCH($BO$11,coef_H_header1,0))*UserInput!F4</f>
        <v>#N/A</v>
      </c>
      <c r="BP14" s="66" t="e">
        <f>INDEX(coef_H,MATCH(BL14,coef_H_beschrijving,0),MATCH($BP$11,coef_H_header1,0))*UserInput!F4</f>
        <v>#N/A</v>
      </c>
      <c r="BQ14" s="66" t="e">
        <f>INDEX(coef_H,MATCH(BL14,coef_H_beschrijving,0),MATCH($BQ$11,coef_H_header1,0))*UserInput!F4</f>
        <v>#N/A</v>
      </c>
      <c r="BR14" s="66" t="e">
        <f>INDEX(coef_H,MATCH(BL14,coef_H_beschrijving,0),MATCH($BR$11,coef_H_header1,0))*UserInput!F4</f>
        <v>#N/A</v>
      </c>
      <c r="BS14" s="66" t="e">
        <f>INDEX(coef_H,MATCH(BL14,coef_H_beschrijving,0),MATCH($BS$11,coef_H_header1,0))*UserInput!F4</f>
        <v>#N/A</v>
      </c>
      <c r="BT14" s="150" t="str">
        <f>UserInput!E4</f>
        <v>N.v.t.</v>
      </c>
    </row>
    <row r="15" spans="1:83" x14ac:dyDescent="0.2">
      <c r="A15" s="77" t="str">
        <f>Coëfficienten!A15</f>
        <v>BC</v>
      </c>
      <c r="B15" s="66" t="str">
        <f>Coëfficienten!B15</f>
        <v>Elektriciteit, zonne-energie</v>
      </c>
      <c r="C15" s="130" t="str">
        <f>Coëfficienten!C15</f>
        <v>kWh</v>
      </c>
      <c r="D15" s="66">
        <f>Coëfficienten!D15*Opdrachtnemer!$E27</f>
        <v>0</v>
      </c>
      <c r="E15" s="66">
        <f>Coëfficienten!E15*Opdrachtnemer!$E27</f>
        <v>0</v>
      </c>
      <c r="F15" s="66">
        <f>Coëfficienten!F15*Opdrachtnemer!$E27</f>
        <v>0</v>
      </c>
      <c r="G15" s="66">
        <f>Coëfficienten!G15*Opdrachtnemer!$E27</f>
        <v>0</v>
      </c>
      <c r="H15" s="66">
        <f>Coëfficienten!H15*Opdrachtnemer!$E27</f>
        <v>0</v>
      </c>
      <c r="I15" s="130">
        <f>Coëfficienten!I15*Opdrachtnemer!$E27</f>
        <v>0</v>
      </c>
      <c r="J15" s="66"/>
      <c r="K15" s="77" t="str">
        <f>Coëfficienten!K15</f>
        <v>CC</v>
      </c>
      <c r="L15" s="66" t="str">
        <f>Coëfficienten!L15</f>
        <v>LNG</v>
      </c>
      <c r="M15" s="130" t="str">
        <f>Coëfficienten!M15</f>
        <v>m3</v>
      </c>
      <c r="N15" s="66">
        <f>Coëfficienten!N15*Opdrachtnemer!$E45</f>
        <v>0</v>
      </c>
      <c r="O15" s="66">
        <f>Coëfficienten!O15*Opdrachtnemer!$E45</f>
        <v>0</v>
      </c>
      <c r="P15" s="66">
        <f>Coëfficienten!P15*Opdrachtnemer!$E45</f>
        <v>0</v>
      </c>
      <c r="Q15" s="66">
        <f>Coëfficienten!Q15*Opdrachtnemer!$E45</f>
        <v>0</v>
      </c>
      <c r="R15" s="66">
        <f>Coëfficienten!R15*Opdrachtnemer!$E45</f>
        <v>0</v>
      </c>
      <c r="S15" s="66">
        <f>Coëfficienten!S15*Opdrachtnemer!$E45</f>
        <v>0</v>
      </c>
      <c r="T15" s="66"/>
      <c r="U15" s="77" t="str">
        <f>Coëfficienten!U15</f>
        <v>DC</v>
      </c>
      <c r="V15" s="66" t="str">
        <f>Coëfficienten!V15</f>
        <v>Laadcapaciteit 3.5-7.5 ton, EURO 6</v>
      </c>
      <c r="W15" s="130" t="str">
        <f>Coëfficienten!W15</f>
        <v>tkm</v>
      </c>
      <c r="X15" s="66">
        <f>Coëfficienten!X15*Opdrachtnemer!$E57</f>
        <v>0</v>
      </c>
      <c r="Y15" s="66">
        <f>Coëfficienten!Y15*Opdrachtnemer!$E57</f>
        <v>0</v>
      </c>
      <c r="Z15" s="66">
        <f>Coëfficienten!Z15*Opdrachtnemer!$E57</f>
        <v>0</v>
      </c>
      <c r="AA15" s="66">
        <f>Coëfficienten!AA15*Opdrachtnemer!$E57</f>
        <v>0</v>
      </c>
      <c r="AB15" s="66">
        <f>Coëfficienten!AB15*Opdrachtnemer!$E57</f>
        <v>0</v>
      </c>
      <c r="AC15" s="130">
        <f>Coëfficienten!AC15*Opdrachtnemer!$E57</f>
        <v>0</v>
      </c>
      <c r="AD15" s="66"/>
      <c r="AE15" s="77" t="str">
        <f>Coëfficienten!AE15</f>
        <v>EC</v>
      </c>
      <c r="AF15" s="8" t="str">
        <f>Coëfficienten!AF15</f>
        <v>Methaan (CH4)</v>
      </c>
      <c r="AG15" s="71" t="str">
        <f>Coëfficienten!AG15</f>
        <v>ton</v>
      </c>
      <c r="AH15" s="8">
        <f>Coëfficienten!AH15*Opdrachtnemer!$E75</f>
        <v>0</v>
      </c>
      <c r="AI15" s="8">
        <f>Coëfficienten!AI15*Opdrachtnemer!$E75</f>
        <v>0</v>
      </c>
      <c r="AJ15" s="8">
        <f>Coëfficienten!AJ15*Opdrachtnemer!$E75</f>
        <v>0</v>
      </c>
      <c r="AK15" s="8">
        <f>Coëfficienten!AK15*Opdrachtnemer!$E75</f>
        <v>0</v>
      </c>
      <c r="AL15" s="8">
        <f>Coëfficienten!AL15*Opdrachtnemer!$E75</f>
        <v>0</v>
      </c>
      <c r="AM15" s="130">
        <f>Coëfficienten!AM15*Opdrachtnemer!$E75</f>
        <v>0</v>
      </c>
      <c r="AN15" s="66"/>
      <c r="AO15" s="77"/>
      <c r="AP15" s="66"/>
      <c r="AQ15" s="130"/>
      <c r="AR15" s="66"/>
      <c r="AS15" s="66"/>
      <c r="AT15" s="66"/>
      <c r="AU15" s="66"/>
      <c r="AV15" s="66"/>
      <c r="AW15" s="130"/>
      <c r="AX15" s="66"/>
      <c r="AY15" s="77" t="str">
        <f>Coëfficienten!AY15</f>
        <v>GC</v>
      </c>
      <c r="AZ15" s="66" t="str">
        <f>Coëfficienten!AZ15</f>
        <v>Verbranding van vloeibaar afval</v>
      </c>
      <c r="BA15" s="130" t="str">
        <f>Coëfficienten!BA15</f>
        <v>ton</v>
      </c>
      <c r="BB15" s="66">
        <f>Coëfficienten!BB15*Opdrachtnemer!$E94</f>
        <v>0</v>
      </c>
      <c r="BC15" s="66">
        <f>Coëfficienten!BC15*Opdrachtnemer!$E94</f>
        <v>0</v>
      </c>
      <c r="BD15" s="66">
        <f>Coëfficienten!BD15*Opdrachtnemer!$E94</f>
        <v>0</v>
      </c>
      <c r="BE15" s="66">
        <f>Coëfficienten!BE15*Opdrachtnemer!$E94</f>
        <v>0</v>
      </c>
      <c r="BF15" s="66">
        <f>Coëfficienten!BF15*Opdrachtnemer!$E94</f>
        <v>0</v>
      </c>
      <c r="BG15" s="130">
        <f>Coëfficienten!BG15*Opdrachtnemer!$E94</f>
        <v>0</v>
      </c>
      <c r="BH15" s="66"/>
      <c r="BI15" s="66"/>
      <c r="BJ15" s="11">
        <f>UserInput!G5</f>
        <v>3</v>
      </c>
      <c r="BK15" s="11" t="e">
        <f t="shared" si="8"/>
        <v>#N/A</v>
      </c>
      <c r="BL15" s="11" t="str">
        <f>UserInput!C5</f>
        <v>[Vul in…]</v>
      </c>
      <c r="BM15" s="11" t="e">
        <f t="shared" si="7"/>
        <v>#N/A</v>
      </c>
      <c r="BN15" s="66" t="e">
        <f>INDEX(coef_H,MATCH(BL15,coef_H_beschrijving,0),MATCH($BN$11,coef_H_header1,0))*UserInput!F5</f>
        <v>#N/A</v>
      </c>
      <c r="BO15" s="66" t="e">
        <f>INDEX(coef_H,MATCH(BL15,coef_H_beschrijving,0),MATCH($BO$11,coef_H_header1,0))*UserInput!F5</f>
        <v>#N/A</v>
      </c>
      <c r="BP15" s="66" t="e">
        <f>INDEX(coef_H,MATCH(BL15,coef_H_beschrijving,0),MATCH($BP$11,coef_H_header1,0))*UserInput!F5</f>
        <v>#N/A</v>
      </c>
      <c r="BQ15" s="66" t="e">
        <f>INDEX(coef_H,MATCH(BL15,coef_H_beschrijving,0),MATCH($BQ$11,coef_H_header1,0))*UserInput!F5</f>
        <v>#N/A</v>
      </c>
      <c r="BR15" s="66" t="e">
        <f>INDEX(coef_H,MATCH(BL15,coef_H_beschrijving,0),MATCH($BR$11,coef_H_header1,0))*UserInput!F5</f>
        <v>#N/A</v>
      </c>
      <c r="BS15" s="66" t="e">
        <f>INDEX(coef_H,MATCH(BL15,coef_H_beschrijving,0),MATCH($BS$11,coef_H_header1,0))*UserInput!F5</f>
        <v>#N/A</v>
      </c>
      <c r="BT15" s="150" t="str">
        <f>UserInput!E5</f>
        <v>N.v.t.</v>
      </c>
    </row>
    <row r="16" spans="1:83" x14ac:dyDescent="0.2">
      <c r="A16" s="77" t="str">
        <f>Coëfficienten!A16</f>
        <v>BD</v>
      </c>
      <c r="B16" s="66" t="str">
        <f>Coëfficienten!B16</f>
        <v>Electriciteit, windenergie</v>
      </c>
      <c r="C16" s="130" t="str">
        <f>Coëfficienten!C16</f>
        <v>kWh</v>
      </c>
      <c r="D16" s="66">
        <f>Coëfficienten!D16*Opdrachtnemer!$E28</f>
        <v>0</v>
      </c>
      <c r="E16" s="66">
        <f>Coëfficienten!E16*Opdrachtnemer!$E28</f>
        <v>0</v>
      </c>
      <c r="F16" s="66">
        <f>Coëfficienten!F16*Opdrachtnemer!$E28</f>
        <v>0</v>
      </c>
      <c r="G16" s="66">
        <f>Coëfficienten!G16*Opdrachtnemer!$E28</f>
        <v>0</v>
      </c>
      <c r="H16" s="66">
        <f>Coëfficienten!H16*Opdrachtnemer!$E28</f>
        <v>0</v>
      </c>
      <c r="I16" s="130">
        <f>Coëfficienten!I16*Opdrachtnemer!$E28</f>
        <v>0</v>
      </c>
      <c r="J16" s="66"/>
      <c r="K16" s="77" t="str">
        <f>Coëfficienten!K16</f>
        <v>CD</v>
      </c>
      <c r="L16" s="66" t="str">
        <f>Coëfficienten!L16</f>
        <v>Waterstof</v>
      </c>
      <c r="M16" s="130" t="str">
        <f>Coëfficienten!M16</f>
        <v>ton</v>
      </c>
      <c r="N16" s="66">
        <f>Coëfficienten!N16*Opdrachtnemer!$E46</f>
        <v>0</v>
      </c>
      <c r="O16" s="66">
        <f>Coëfficienten!O16*Opdrachtnemer!$E46</f>
        <v>0</v>
      </c>
      <c r="P16" s="66">
        <f>Coëfficienten!P16*Opdrachtnemer!$E46</f>
        <v>0</v>
      </c>
      <c r="Q16" s="66">
        <f>Coëfficienten!Q16*Opdrachtnemer!$E46</f>
        <v>0</v>
      </c>
      <c r="R16" s="66">
        <f>Coëfficienten!R16*Opdrachtnemer!$E46</f>
        <v>0</v>
      </c>
      <c r="S16" s="66">
        <f>Coëfficienten!S16*Opdrachtnemer!$E46</f>
        <v>0</v>
      </c>
      <c r="T16" s="66"/>
      <c r="U16" s="77" t="str">
        <f>Coëfficienten!U16</f>
        <v>DE</v>
      </c>
      <c r="V16" s="66" t="str">
        <f>Coëfficienten!V16</f>
        <v>Laadcapaciteit 7.5-16 ton, EURO 4</v>
      </c>
      <c r="W16" s="130" t="str">
        <f>Coëfficienten!W16</f>
        <v>tkm</v>
      </c>
      <c r="X16" s="66">
        <f>Coëfficienten!X16*Opdrachtnemer!$E58</f>
        <v>0</v>
      </c>
      <c r="Y16" s="66">
        <f>Coëfficienten!Y16*Opdrachtnemer!$E58</f>
        <v>0</v>
      </c>
      <c r="Z16" s="66">
        <f>Coëfficienten!Z16*Opdrachtnemer!$E58</f>
        <v>0</v>
      </c>
      <c r="AA16" s="66">
        <f>Coëfficienten!AA16*Opdrachtnemer!$E58</f>
        <v>0</v>
      </c>
      <c r="AB16" s="66">
        <f>Coëfficienten!AB16*Opdrachtnemer!$E58</f>
        <v>0</v>
      </c>
      <c r="AC16" s="130">
        <f>Coëfficienten!AC16*Opdrachtnemer!$E58</f>
        <v>0</v>
      </c>
      <c r="AD16" s="66"/>
      <c r="AE16" s="77"/>
      <c r="AF16" s="8"/>
      <c r="AG16" s="71"/>
      <c r="AH16" s="8"/>
      <c r="AI16" s="8"/>
      <c r="AJ16" s="8"/>
      <c r="AK16" s="8"/>
      <c r="AL16" s="8"/>
      <c r="AM16" s="130"/>
      <c r="AN16" s="66"/>
      <c r="AO16" s="77"/>
      <c r="AP16" s="66"/>
      <c r="AQ16" s="130"/>
      <c r="AR16" s="66"/>
      <c r="AS16" s="66"/>
      <c r="AT16" s="66"/>
      <c r="AU16" s="66"/>
      <c r="AV16" s="66"/>
      <c r="AW16" s="130"/>
      <c r="AX16" s="66"/>
      <c r="AY16" s="77" t="str">
        <f>Coëfficienten!AY16</f>
        <v>GD</v>
      </c>
      <c r="AZ16" s="66" t="str">
        <f>Coëfficienten!AZ16</f>
        <v>Storten van inert niet-gevaarlijk vast afval</v>
      </c>
      <c r="BA16" s="130" t="str">
        <f>Coëfficienten!BA16</f>
        <v>ton</v>
      </c>
      <c r="BB16" s="66">
        <f>Coëfficienten!BB16*Opdrachtnemer!$E95</f>
        <v>0</v>
      </c>
      <c r="BC16" s="66">
        <f>Coëfficienten!BC16*Opdrachtnemer!$E95</f>
        <v>0</v>
      </c>
      <c r="BD16" s="66">
        <f>Coëfficienten!BD16*Opdrachtnemer!$E95</f>
        <v>0</v>
      </c>
      <c r="BE16" s="66">
        <f>Coëfficienten!BE16*Opdrachtnemer!$E95</f>
        <v>0</v>
      </c>
      <c r="BF16" s="66">
        <f>Coëfficienten!BF16*Opdrachtnemer!$E95</f>
        <v>0</v>
      </c>
      <c r="BG16" s="130">
        <f>Coëfficienten!BG16*Opdrachtnemer!$E95</f>
        <v>0</v>
      </c>
      <c r="BH16" s="66"/>
      <c r="BI16" s="66"/>
      <c r="BJ16" s="11">
        <f>UserInput!G6</f>
        <v>4</v>
      </c>
      <c r="BK16" s="11" t="e">
        <f t="shared" si="8"/>
        <v>#N/A</v>
      </c>
      <c r="BL16" s="11" t="str">
        <f>UserInput!C6</f>
        <v>[Vul in…]</v>
      </c>
      <c r="BM16" s="11" t="e">
        <f t="shared" si="7"/>
        <v>#N/A</v>
      </c>
      <c r="BN16" s="66" t="e">
        <f>INDEX(coef_H,MATCH(BL16,coef_H_beschrijving,0),MATCH($BN$11,coef_H_header1,0))*UserInput!F6</f>
        <v>#N/A</v>
      </c>
      <c r="BO16" s="66" t="e">
        <f>INDEX(coef_H,MATCH(BL16,coef_H_beschrijving,0),MATCH($BO$11,coef_H_header1,0))*UserInput!F6</f>
        <v>#N/A</v>
      </c>
      <c r="BP16" s="66" t="e">
        <f>INDEX(coef_H,MATCH(BL16,coef_H_beschrijving,0),MATCH($BP$11,coef_H_header1,0))*UserInput!F6</f>
        <v>#N/A</v>
      </c>
      <c r="BQ16" s="66" t="e">
        <f>INDEX(coef_H,MATCH(BL16,coef_H_beschrijving,0),MATCH($BQ$11,coef_H_header1,0))*UserInput!F6</f>
        <v>#N/A</v>
      </c>
      <c r="BR16" s="66" t="e">
        <f>INDEX(coef_H,MATCH(BL16,coef_H_beschrijving,0),MATCH($BR$11,coef_H_header1,0))*UserInput!F6</f>
        <v>#N/A</v>
      </c>
      <c r="BS16" s="66" t="e">
        <f>INDEX(coef_H,MATCH(BL16,coef_H_beschrijving,0),MATCH($BS$11,coef_H_header1,0))*UserInput!F6</f>
        <v>#N/A</v>
      </c>
      <c r="BT16" s="150" t="str">
        <f>UserInput!E6</f>
        <v>N.v.t.</v>
      </c>
    </row>
    <row r="17" spans="1:72" x14ac:dyDescent="0.2">
      <c r="A17" s="77" t="str">
        <f>Coëfficienten!A17</f>
        <v>BE</v>
      </c>
      <c r="B17" s="66" t="str">
        <f>Coëfficienten!B17</f>
        <v>Elektriciteit, aardgas</v>
      </c>
      <c r="C17" s="130" t="str">
        <f>Coëfficienten!C17</f>
        <v>kWh</v>
      </c>
      <c r="D17" s="66">
        <f>Coëfficienten!D17*Opdrachtnemer!$E29</f>
        <v>0</v>
      </c>
      <c r="E17" s="66">
        <f>Coëfficienten!E17*Opdrachtnemer!$E29</f>
        <v>0</v>
      </c>
      <c r="F17" s="66">
        <f>Coëfficienten!F17*Opdrachtnemer!$E29</f>
        <v>0</v>
      </c>
      <c r="G17" s="66">
        <f>Coëfficienten!G17*Opdrachtnemer!$E29</f>
        <v>0</v>
      </c>
      <c r="H17" s="66">
        <f>Coëfficienten!H17*Opdrachtnemer!$E29</f>
        <v>0</v>
      </c>
      <c r="I17" s="130">
        <f>Coëfficienten!I17*Opdrachtnemer!$E29</f>
        <v>0</v>
      </c>
      <c r="J17" s="66"/>
      <c r="K17" s="77" t="str">
        <f>Coëfficienten!K17</f>
        <v>CE</v>
      </c>
      <c r="L17" s="66" t="str">
        <f>Coëfficienten!L17</f>
        <v>Leiding- of drinkwater</v>
      </c>
      <c r="M17" s="130" t="str">
        <f>Coëfficienten!M17</f>
        <v>m3</v>
      </c>
      <c r="N17" s="66">
        <f>Coëfficienten!N17*Opdrachtnemer!$E47</f>
        <v>0</v>
      </c>
      <c r="O17" s="66">
        <f>Coëfficienten!O17*Opdrachtnemer!$E47</f>
        <v>0</v>
      </c>
      <c r="P17" s="66">
        <f>Coëfficienten!P17*Opdrachtnemer!$E47</f>
        <v>0</v>
      </c>
      <c r="Q17" s="66">
        <f>Coëfficienten!Q17*Opdrachtnemer!$E47</f>
        <v>0</v>
      </c>
      <c r="R17" s="66">
        <f>Coëfficienten!R17*Opdrachtnemer!$E47</f>
        <v>0</v>
      </c>
      <c r="S17" s="66">
        <f>Coëfficienten!S17*Opdrachtnemer!$E47</f>
        <v>0</v>
      </c>
      <c r="T17" s="66"/>
      <c r="U17" s="77" t="str">
        <f>Coëfficienten!U17</f>
        <v>DF</v>
      </c>
      <c r="V17" s="66" t="str">
        <f>Coëfficienten!V17</f>
        <v>Laadcapaciteit 7.5-16 ton, EURO 5</v>
      </c>
      <c r="W17" s="130" t="str">
        <f>Coëfficienten!W17</f>
        <v>tkm</v>
      </c>
      <c r="X17" s="66">
        <f>Coëfficienten!X17*Opdrachtnemer!$E59</f>
        <v>0</v>
      </c>
      <c r="Y17" s="66">
        <f>Coëfficienten!Y17*Opdrachtnemer!$E59</f>
        <v>0</v>
      </c>
      <c r="Z17" s="66">
        <f>Coëfficienten!Z17*Opdrachtnemer!$E59</f>
        <v>0</v>
      </c>
      <c r="AA17" s="66">
        <f>Coëfficienten!AA17*Opdrachtnemer!$E59</f>
        <v>0</v>
      </c>
      <c r="AB17" s="66">
        <f>Coëfficienten!AB17*Opdrachtnemer!$E59</f>
        <v>0</v>
      </c>
      <c r="AC17" s="130">
        <f>Coëfficienten!AC17*Opdrachtnemer!$E59</f>
        <v>0</v>
      </c>
      <c r="AD17" s="66"/>
      <c r="AE17" s="77"/>
      <c r="AF17" s="66"/>
      <c r="AG17" s="130"/>
      <c r="AH17" s="66"/>
      <c r="AI17" s="66"/>
      <c r="AJ17" s="66"/>
      <c r="AK17" s="66"/>
      <c r="AL17" s="66"/>
      <c r="AM17" s="130"/>
      <c r="AN17" s="66"/>
      <c r="AO17" s="77"/>
      <c r="AP17" s="66"/>
      <c r="AQ17" s="130"/>
      <c r="AR17" s="66"/>
      <c r="AS17" s="66"/>
      <c r="AT17" s="66"/>
      <c r="AU17" s="66"/>
      <c r="AV17" s="66"/>
      <c r="AW17" s="130"/>
      <c r="AX17" s="66"/>
      <c r="AY17" s="77" t="str">
        <f>Coëfficienten!AY17</f>
        <v>GE</v>
      </c>
      <c r="AZ17" s="66" t="str">
        <f>Coëfficienten!AZ17</f>
        <v>Storten van afval op een sanitaire vast stortplaats</v>
      </c>
      <c r="BA17" s="130" t="str">
        <f>Coëfficienten!BA17</f>
        <v>ton</v>
      </c>
      <c r="BB17" s="66">
        <f>Coëfficienten!BB17*Opdrachtnemer!$E96</f>
        <v>0</v>
      </c>
      <c r="BC17" s="66">
        <f>Coëfficienten!BC17*Opdrachtnemer!$E96</f>
        <v>0</v>
      </c>
      <c r="BD17" s="66">
        <f>Coëfficienten!BD17*Opdrachtnemer!$E96</f>
        <v>0</v>
      </c>
      <c r="BE17" s="66">
        <f>Coëfficienten!BE17*Opdrachtnemer!$E96</f>
        <v>0</v>
      </c>
      <c r="BF17" s="66">
        <f>Coëfficienten!BF17*Opdrachtnemer!$E96</f>
        <v>0</v>
      </c>
      <c r="BG17" s="130">
        <f>Coëfficienten!BG17*Opdrachtnemer!$E96</f>
        <v>0</v>
      </c>
      <c r="BH17" s="66"/>
      <c r="BI17" s="66"/>
      <c r="BJ17" s="11">
        <f>UserInput!G7</f>
        <v>5</v>
      </c>
      <c r="BK17" s="11" t="e">
        <f t="shared" si="8"/>
        <v>#N/A</v>
      </c>
      <c r="BL17" s="11" t="str">
        <f>UserInput!C7</f>
        <v>[Vul in…]</v>
      </c>
      <c r="BM17" s="11" t="e">
        <f t="shared" si="7"/>
        <v>#N/A</v>
      </c>
      <c r="BN17" s="66" t="e">
        <f>INDEX(coef_H,MATCH(BL17,coef_H_beschrijving,0),MATCH($BN$11,coef_H_header1,0))*UserInput!F7</f>
        <v>#N/A</v>
      </c>
      <c r="BO17" s="66" t="e">
        <f>INDEX(coef_H,MATCH(BL17,coef_H_beschrijving,0),MATCH($BO$11,coef_H_header1,0))*UserInput!F7</f>
        <v>#N/A</v>
      </c>
      <c r="BP17" s="66" t="e">
        <f>INDEX(coef_H,MATCH(BL17,coef_H_beschrijving,0),MATCH($BP$11,coef_H_header1,0))*UserInput!F7</f>
        <v>#N/A</v>
      </c>
      <c r="BQ17" s="66" t="e">
        <f>INDEX(coef_H,MATCH(BL17,coef_H_beschrijving,0),MATCH($BQ$11,coef_H_header1,0))*UserInput!F7</f>
        <v>#N/A</v>
      </c>
      <c r="BR17" s="66" t="e">
        <f>INDEX(coef_H,MATCH(BL17,coef_H_beschrijving,0),MATCH($BR$11,coef_H_header1,0))*UserInput!F7</f>
        <v>#N/A</v>
      </c>
      <c r="BS17" s="66" t="e">
        <f>INDEX(coef_H,MATCH(BL17,coef_H_beschrijving,0),MATCH($BS$11,coef_H_header1,0))*UserInput!F7</f>
        <v>#N/A</v>
      </c>
      <c r="BT17" s="150" t="str">
        <f>UserInput!E7</f>
        <v>N.v.t.</v>
      </c>
    </row>
    <row r="18" spans="1:72" x14ac:dyDescent="0.2">
      <c r="A18" s="77" t="str">
        <f>Coëfficienten!A18</f>
        <v>BF</v>
      </c>
      <c r="B18" s="66" t="str">
        <f>Coëfficienten!B18</f>
        <v>Electriciteit, eigen opwek, wkk, o.b.v. teruggewonnen stookolie</v>
      </c>
      <c r="C18" s="130" t="str">
        <f>Coëfficienten!C18</f>
        <v>kWh</v>
      </c>
      <c r="D18" s="66">
        <f>Coëfficienten!D18*Opdrachtnemer!$E30</f>
        <v>0</v>
      </c>
      <c r="E18" s="66">
        <f>Coëfficienten!E18*Opdrachtnemer!$E30</f>
        <v>0</v>
      </c>
      <c r="F18" s="66">
        <f>Coëfficienten!F18*Opdrachtnemer!$E30</f>
        <v>0</v>
      </c>
      <c r="G18" s="66">
        <f>Coëfficienten!G18*Opdrachtnemer!$E30</f>
        <v>0</v>
      </c>
      <c r="H18" s="66">
        <f>Coëfficienten!H18*Opdrachtnemer!$E30</f>
        <v>0</v>
      </c>
      <c r="I18" s="130">
        <f>Coëfficienten!I18*Opdrachtnemer!$E30</f>
        <v>0</v>
      </c>
      <c r="J18" s="66"/>
      <c r="K18" s="77"/>
      <c r="L18" s="66"/>
      <c r="M18" s="130"/>
      <c r="N18" s="66"/>
      <c r="O18" s="66"/>
      <c r="P18" s="66"/>
      <c r="Q18" s="66"/>
      <c r="R18" s="66"/>
      <c r="S18" s="130"/>
      <c r="T18" s="66"/>
      <c r="U18" s="77" t="str">
        <f>Coëfficienten!U18</f>
        <v>DG</v>
      </c>
      <c r="V18" s="66" t="str">
        <f>Coëfficienten!V18</f>
        <v>Laadcapaciteit 7.5-16 ton, EURO 6</v>
      </c>
      <c r="W18" s="130" t="str">
        <f>Coëfficienten!W18</f>
        <v>tkm</v>
      </c>
      <c r="X18" s="66">
        <f>Coëfficienten!X18*Opdrachtnemer!$E60</f>
        <v>0</v>
      </c>
      <c r="Y18" s="66">
        <f>Coëfficienten!Y18*Opdrachtnemer!$E60</f>
        <v>0</v>
      </c>
      <c r="Z18" s="66">
        <f>Coëfficienten!Z18*Opdrachtnemer!$E60</f>
        <v>0</v>
      </c>
      <c r="AA18" s="66">
        <f>Coëfficienten!AA18*Opdrachtnemer!$E60</f>
        <v>0</v>
      </c>
      <c r="AB18" s="66">
        <f>Coëfficienten!AB18*Opdrachtnemer!$E60</f>
        <v>0</v>
      </c>
      <c r="AC18" s="130">
        <f>Coëfficienten!AC18*Opdrachtnemer!$E60</f>
        <v>0</v>
      </c>
      <c r="AD18" s="66"/>
      <c r="AE18" s="77"/>
      <c r="AF18" s="66"/>
      <c r="AG18" s="130"/>
      <c r="AH18" s="66"/>
      <c r="AI18" s="66"/>
      <c r="AJ18" s="66"/>
      <c r="AK18" s="66"/>
      <c r="AL18" s="66"/>
      <c r="AM18" s="130"/>
      <c r="AN18" s="66"/>
      <c r="AO18" s="77"/>
      <c r="AP18" s="66"/>
      <c r="AQ18" s="130"/>
      <c r="AR18" s="66"/>
      <c r="AS18" s="66"/>
      <c r="AT18" s="66"/>
      <c r="AU18" s="66"/>
      <c r="AV18" s="66"/>
      <c r="AW18" s="130"/>
      <c r="AX18" s="66"/>
      <c r="AY18" s="77"/>
      <c r="AZ18" s="66"/>
      <c r="BA18" s="130"/>
      <c r="BB18" s="66"/>
      <c r="BC18" s="66"/>
      <c r="BD18" s="66"/>
      <c r="BE18" s="66"/>
      <c r="BF18" s="66"/>
      <c r="BG18" s="130"/>
      <c r="BH18" s="66"/>
      <c r="BI18" s="66"/>
      <c r="BJ18" s="11">
        <f>UserInput!G8</f>
        <v>6</v>
      </c>
      <c r="BK18" s="11" t="e">
        <f t="shared" si="8"/>
        <v>#N/A</v>
      </c>
      <c r="BL18" s="11" t="str">
        <f>UserInput!C8</f>
        <v>[Vul in…]</v>
      </c>
      <c r="BM18" s="11" t="e">
        <f t="shared" si="7"/>
        <v>#N/A</v>
      </c>
      <c r="BN18" s="66" t="e">
        <f>INDEX(coef_H,MATCH(BL18,coef_H_beschrijving,0),MATCH($BN$11,coef_H_header1,0))*UserInput!F8</f>
        <v>#N/A</v>
      </c>
      <c r="BO18" s="66" t="e">
        <f>INDEX(coef_H,MATCH(BL18,coef_H_beschrijving,0),MATCH($BO$11,coef_H_header1,0))*UserInput!F8</f>
        <v>#N/A</v>
      </c>
      <c r="BP18" s="66" t="e">
        <f>INDEX(coef_H,MATCH(BL18,coef_H_beschrijving,0),MATCH($BP$11,coef_H_header1,0))*UserInput!F8</f>
        <v>#N/A</v>
      </c>
      <c r="BQ18" s="66" t="e">
        <f>INDEX(coef_H,MATCH(BL18,coef_H_beschrijving,0),MATCH($BQ$11,coef_H_header1,0))*UserInput!F8</f>
        <v>#N/A</v>
      </c>
      <c r="BR18" s="66" t="e">
        <f>INDEX(coef_H,MATCH(BL18,coef_H_beschrijving,0),MATCH($BR$11,coef_H_header1,0))*UserInput!F8</f>
        <v>#N/A</v>
      </c>
      <c r="BS18" s="66" t="e">
        <f>INDEX(coef_H,MATCH(BL18,coef_H_beschrijving,0),MATCH($BS$11,coef_H_header1,0))*UserInput!F8</f>
        <v>#N/A</v>
      </c>
      <c r="BT18" s="150" t="str">
        <f>UserInput!E8</f>
        <v>N.v.t.</v>
      </c>
    </row>
    <row r="19" spans="1:72" x14ac:dyDescent="0.2">
      <c r="A19" s="77" t="str">
        <f>Coëfficienten!A19</f>
        <v>BG</v>
      </c>
      <c r="B19" s="66" t="str">
        <f>Coëfficienten!B19</f>
        <v>Warmte (CV), aardgas</v>
      </c>
      <c r="C19" s="130" t="str">
        <f>Coëfficienten!C19</f>
        <v>m3</v>
      </c>
      <c r="D19" s="66">
        <f>Coëfficienten!D19*Opdrachtnemer!$E31</f>
        <v>0</v>
      </c>
      <c r="E19" s="66">
        <f>Coëfficienten!E19*Opdrachtnemer!$E31</f>
        <v>0</v>
      </c>
      <c r="F19" s="66">
        <f>Coëfficienten!F19*Opdrachtnemer!$E31</f>
        <v>0</v>
      </c>
      <c r="G19" s="66">
        <f>Coëfficienten!G19*Opdrachtnemer!$E31</f>
        <v>0</v>
      </c>
      <c r="H19" s="66">
        <f>Coëfficienten!H19*Opdrachtnemer!$E31</f>
        <v>0</v>
      </c>
      <c r="I19" s="130">
        <f>Coëfficienten!I19*Opdrachtnemer!$E31</f>
        <v>0</v>
      </c>
      <c r="J19" s="66"/>
      <c r="K19" s="77"/>
      <c r="L19" s="66"/>
      <c r="M19" s="130"/>
      <c r="N19" s="66"/>
      <c r="O19" s="66"/>
      <c r="P19" s="66"/>
      <c r="Q19" s="66"/>
      <c r="R19" s="66"/>
      <c r="S19" s="130"/>
      <c r="T19" s="66"/>
      <c r="U19" s="77" t="str">
        <f>Coëfficienten!U19</f>
        <v>DH</v>
      </c>
      <c r="V19" s="66" t="str">
        <f>Coëfficienten!V19</f>
        <v>Laadcapaciteit 16-32 ton, EURO 4</v>
      </c>
      <c r="W19" s="130" t="str">
        <f>Coëfficienten!W19</f>
        <v>tkm</v>
      </c>
      <c r="X19" s="66">
        <f>Coëfficienten!X19*Opdrachtnemer!$E61</f>
        <v>0</v>
      </c>
      <c r="Y19" s="66">
        <f>Coëfficienten!Y19*Opdrachtnemer!$E61</f>
        <v>0</v>
      </c>
      <c r="Z19" s="66">
        <f>Coëfficienten!Z19*Opdrachtnemer!$E61</f>
        <v>0</v>
      </c>
      <c r="AA19" s="66">
        <f>Coëfficienten!AA19*Opdrachtnemer!$E61</f>
        <v>0</v>
      </c>
      <c r="AB19" s="66">
        <f>Coëfficienten!AB19*Opdrachtnemer!$E61</f>
        <v>0</v>
      </c>
      <c r="AC19" s="130">
        <f>Coëfficienten!AC19*Opdrachtnemer!$E61</f>
        <v>0</v>
      </c>
      <c r="AD19" s="66"/>
      <c r="AE19" s="77"/>
      <c r="AF19" s="66"/>
      <c r="AG19" s="130"/>
      <c r="AH19" s="66"/>
      <c r="AI19" s="66"/>
      <c r="AJ19" s="66"/>
      <c r="AK19" s="66"/>
      <c r="AL19" s="66"/>
      <c r="AM19" s="130"/>
      <c r="AN19" s="66"/>
      <c r="AO19" s="77"/>
      <c r="AP19" s="66"/>
      <c r="AQ19" s="130"/>
      <c r="AR19" s="66"/>
      <c r="AS19" s="66"/>
      <c r="AT19" s="66"/>
      <c r="AU19" s="66"/>
      <c r="AV19" s="66"/>
      <c r="AW19" s="130"/>
      <c r="AX19" s="66"/>
      <c r="AY19" s="77"/>
      <c r="AZ19" s="66"/>
      <c r="BA19" s="130"/>
      <c r="BB19" s="66"/>
      <c r="BC19" s="66"/>
      <c r="BD19" s="66"/>
      <c r="BE19" s="66"/>
      <c r="BF19" s="66"/>
      <c r="BG19" s="130"/>
      <c r="BH19" s="66"/>
      <c r="BI19" s="66"/>
      <c r="BJ19" s="11">
        <f>UserInput!G9</f>
        <v>7</v>
      </c>
      <c r="BK19" s="11" t="e">
        <f t="shared" si="8"/>
        <v>#N/A</v>
      </c>
      <c r="BL19" s="11" t="str">
        <f>UserInput!C9</f>
        <v>[Vul in…]</v>
      </c>
      <c r="BM19" s="11" t="e">
        <f t="shared" si="7"/>
        <v>#N/A</v>
      </c>
      <c r="BN19" s="66" t="e">
        <f>INDEX(coef_H,MATCH(BL19,coef_H_beschrijving,0),MATCH($BN$11,coef_H_header1,0))*UserInput!F9</f>
        <v>#N/A</v>
      </c>
      <c r="BO19" s="66" t="e">
        <f>INDEX(coef_H,MATCH(BL19,coef_H_beschrijving,0),MATCH($BO$11,coef_H_header1,0))*UserInput!F9</f>
        <v>#N/A</v>
      </c>
      <c r="BP19" s="66" t="e">
        <f>INDEX(coef_H,MATCH(BL19,coef_H_beschrijving,0),MATCH($BP$11,coef_H_header1,0))*UserInput!F9</f>
        <v>#N/A</v>
      </c>
      <c r="BQ19" s="66" t="e">
        <f>INDEX(coef_H,MATCH(BL19,coef_H_beschrijving,0),MATCH($BQ$11,coef_H_header1,0))*UserInput!F9</f>
        <v>#N/A</v>
      </c>
      <c r="BR19" s="66" t="e">
        <f>INDEX(coef_H,MATCH(BL19,coef_H_beschrijving,0),MATCH($BR$11,coef_H_header1,0))*UserInput!F9</f>
        <v>#N/A</v>
      </c>
      <c r="BS19" s="66" t="e">
        <f>INDEX(coef_H,MATCH(BL19,coef_H_beschrijving,0),MATCH($BS$11,coef_H_header1,0))*UserInput!F9</f>
        <v>#N/A</v>
      </c>
      <c r="BT19" s="150" t="str">
        <f>UserInput!E9</f>
        <v>N.v.t.</v>
      </c>
    </row>
    <row r="20" spans="1:72" x14ac:dyDescent="0.2">
      <c r="A20" s="77" t="str">
        <f>Coëfficienten!A20</f>
        <v>BH</v>
      </c>
      <c r="B20" s="66" t="str">
        <f>Coëfficienten!B20</f>
        <v>Warmte, groen gas (opgewaardeerd biogas)</v>
      </c>
      <c r="C20" s="130" t="str">
        <f>Coëfficienten!C20</f>
        <v>m3</v>
      </c>
      <c r="D20" s="66">
        <f>Coëfficienten!D20*Opdrachtnemer!$E32</f>
        <v>0</v>
      </c>
      <c r="E20" s="66">
        <f>Coëfficienten!E20*Opdrachtnemer!$E32</f>
        <v>0</v>
      </c>
      <c r="F20" s="66">
        <f>Coëfficienten!F20*Opdrachtnemer!$E32</f>
        <v>0</v>
      </c>
      <c r="G20" s="66">
        <f>Coëfficienten!G20*Opdrachtnemer!$E32</f>
        <v>0</v>
      </c>
      <c r="H20" s="66">
        <f>Coëfficienten!H20*Opdrachtnemer!$E32</f>
        <v>0</v>
      </c>
      <c r="I20" s="130">
        <f>Coëfficienten!I20*Opdrachtnemer!$E32</f>
        <v>0</v>
      </c>
      <c r="J20" s="66"/>
      <c r="K20" s="77"/>
      <c r="L20" s="66"/>
      <c r="M20" s="130"/>
      <c r="N20" s="66"/>
      <c r="O20" s="66"/>
      <c r="P20" s="66"/>
      <c r="Q20" s="66"/>
      <c r="R20" s="66"/>
      <c r="S20" s="130"/>
      <c r="T20" s="66"/>
      <c r="U20" s="77" t="str">
        <f>Coëfficienten!U20</f>
        <v>DI</v>
      </c>
      <c r="V20" s="66" t="str">
        <f>Coëfficienten!V20</f>
        <v>Laadcapaciteit 16-32 ton, EURO 5</v>
      </c>
      <c r="W20" s="130" t="str">
        <f>Coëfficienten!W20</f>
        <v>tkm</v>
      </c>
      <c r="X20" s="66">
        <f>Coëfficienten!X20*Opdrachtnemer!$E62</f>
        <v>0</v>
      </c>
      <c r="Y20" s="66">
        <f>Coëfficienten!Y20*Opdrachtnemer!$E62</f>
        <v>0</v>
      </c>
      <c r="Z20" s="66">
        <f>Coëfficienten!Z20*Opdrachtnemer!$E62</f>
        <v>0</v>
      </c>
      <c r="AA20" s="66">
        <f>Coëfficienten!AA20*Opdrachtnemer!$E62</f>
        <v>0</v>
      </c>
      <c r="AB20" s="66">
        <f>Coëfficienten!AB20*Opdrachtnemer!$E62</f>
        <v>0</v>
      </c>
      <c r="AC20" s="130">
        <f>Coëfficienten!AC20*Opdrachtnemer!$E62</f>
        <v>0</v>
      </c>
      <c r="AD20" s="66"/>
      <c r="AE20" s="77"/>
      <c r="AF20" s="66"/>
      <c r="AG20" s="130"/>
      <c r="AH20" s="66"/>
      <c r="AI20" s="66"/>
      <c r="AJ20" s="66"/>
      <c r="AK20" s="66"/>
      <c r="AL20" s="66"/>
      <c r="AM20" s="130"/>
      <c r="AN20" s="66"/>
      <c r="AO20" s="77"/>
      <c r="AP20" s="66"/>
      <c r="AQ20" s="130"/>
      <c r="AR20" s="66"/>
      <c r="AS20" s="66"/>
      <c r="AT20" s="66"/>
      <c r="AU20" s="66"/>
      <c r="AV20" s="66"/>
      <c r="AW20" s="130"/>
      <c r="AX20" s="66"/>
      <c r="AY20" s="77"/>
      <c r="AZ20" s="66"/>
      <c r="BA20" s="130"/>
      <c r="BB20" s="66"/>
      <c r="BC20" s="66"/>
      <c r="BD20" s="66"/>
      <c r="BE20" s="66"/>
      <c r="BF20" s="66"/>
      <c r="BG20" s="130"/>
      <c r="BH20" s="66"/>
      <c r="BI20" s="66"/>
      <c r="BJ20" s="11">
        <f>UserInput!G10</f>
        <v>8</v>
      </c>
      <c r="BK20" s="11" t="e">
        <f t="shared" si="8"/>
        <v>#N/A</v>
      </c>
      <c r="BL20" s="11" t="str">
        <f>UserInput!C10</f>
        <v>[Vul in…]</v>
      </c>
      <c r="BM20" s="11" t="e">
        <f t="shared" si="7"/>
        <v>#N/A</v>
      </c>
      <c r="BN20" s="66" t="e">
        <f>INDEX(coef_H,MATCH(BL20,coef_H_beschrijving,0),MATCH($BN$11,coef_H_header1,0))*UserInput!F10</f>
        <v>#N/A</v>
      </c>
      <c r="BO20" s="66" t="e">
        <f>INDEX(coef_H,MATCH(BL20,coef_H_beschrijving,0),MATCH($BO$11,coef_H_header1,0))*UserInput!F10</f>
        <v>#N/A</v>
      </c>
      <c r="BP20" s="66" t="e">
        <f>INDEX(coef_H,MATCH(BL20,coef_H_beschrijving,0),MATCH($BP$11,coef_H_header1,0))*UserInput!F10</f>
        <v>#N/A</v>
      </c>
      <c r="BQ20" s="66" t="e">
        <f>INDEX(coef_H,MATCH(BL20,coef_H_beschrijving,0),MATCH($BQ$11,coef_H_header1,0))*UserInput!F10</f>
        <v>#N/A</v>
      </c>
      <c r="BR20" s="66" t="e">
        <f>INDEX(coef_H,MATCH(BL20,coef_H_beschrijving,0),MATCH($BR$11,coef_H_header1,0))*UserInput!F10</f>
        <v>#N/A</v>
      </c>
      <c r="BS20" s="66" t="e">
        <f>INDEX(coef_H,MATCH(BL20,coef_H_beschrijving,0),MATCH($BS$11,coef_H_header1,0))*UserInput!F10</f>
        <v>#N/A</v>
      </c>
      <c r="BT20" s="150" t="str">
        <f>UserInput!E10</f>
        <v>N.v.t.</v>
      </c>
    </row>
    <row r="21" spans="1:72" x14ac:dyDescent="0.2">
      <c r="A21" s="77" t="str">
        <f>Coëfficienten!A21</f>
        <v>BI</v>
      </c>
      <c r="B21" s="66" t="str">
        <f>Coëfficienten!B21</f>
        <v>Warmte, industrieël</v>
      </c>
      <c r="C21" s="130" t="str">
        <f>Coëfficienten!C21</f>
        <v>MJ</v>
      </c>
      <c r="D21" s="66">
        <f>Coëfficienten!D21*Opdrachtnemer!$E33</f>
        <v>0</v>
      </c>
      <c r="E21" s="66">
        <f>Coëfficienten!E21*Opdrachtnemer!$E33</f>
        <v>0</v>
      </c>
      <c r="F21" s="66">
        <f>Coëfficienten!F21*Opdrachtnemer!$E33</f>
        <v>0</v>
      </c>
      <c r="G21" s="66">
        <f>Coëfficienten!G21*Opdrachtnemer!$E33</f>
        <v>0</v>
      </c>
      <c r="H21" s="66">
        <f>Coëfficienten!H21*Opdrachtnemer!$E33</f>
        <v>0</v>
      </c>
      <c r="I21" s="130">
        <f>Coëfficienten!I21*Opdrachtnemer!$E33</f>
        <v>0</v>
      </c>
      <c r="J21" s="8"/>
      <c r="K21" s="77"/>
      <c r="L21" s="66"/>
      <c r="M21" s="130"/>
      <c r="N21" s="66"/>
      <c r="O21" s="66"/>
      <c r="P21" s="66"/>
      <c r="Q21" s="66"/>
      <c r="R21" s="66"/>
      <c r="S21" s="130"/>
      <c r="T21" s="66"/>
      <c r="U21" s="77" t="str">
        <f>Coëfficienten!U21</f>
        <v>DJ</v>
      </c>
      <c r="V21" s="66" t="str">
        <f>Coëfficienten!V21</f>
        <v>Laadcapaciteit 16-32 ton, EURO 6</v>
      </c>
      <c r="W21" s="130" t="str">
        <f>Coëfficienten!W21</f>
        <v>tkm</v>
      </c>
      <c r="X21" s="66">
        <f>Coëfficienten!X21*Opdrachtnemer!$E63</f>
        <v>0</v>
      </c>
      <c r="Y21" s="66">
        <f>Coëfficienten!Y21*Opdrachtnemer!$E63</f>
        <v>0</v>
      </c>
      <c r="Z21" s="66">
        <f>Coëfficienten!Z21*Opdrachtnemer!$E63</f>
        <v>0</v>
      </c>
      <c r="AA21" s="66">
        <f>Coëfficienten!AA21*Opdrachtnemer!$E63</f>
        <v>0</v>
      </c>
      <c r="AB21" s="66">
        <f>Coëfficienten!AB21*Opdrachtnemer!$E63</f>
        <v>0</v>
      </c>
      <c r="AC21" s="130">
        <f>Coëfficienten!AC21*Opdrachtnemer!$E63</f>
        <v>0</v>
      </c>
      <c r="AD21" s="66"/>
      <c r="AE21" s="77"/>
      <c r="AF21" s="66"/>
      <c r="AG21" s="130"/>
      <c r="AH21" s="66"/>
      <c r="AI21" s="66"/>
      <c r="AJ21" s="66"/>
      <c r="AK21" s="66"/>
      <c r="AL21" s="66"/>
      <c r="AM21" s="130"/>
      <c r="AN21" s="66"/>
      <c r="AO21" s="77"/>
      <c r="AP21" s="66"/>
      <c r="AQ21" s="130"/>
      <c r="AR21" s="66"/>
      <c r="AS21" s="66"/>
      <c r="AT21" s="66"/>
      <c r="AU21" s="66"/>
      <c r="AV21" s="66"/>
      <c r="AW21" s="130"/>
      <c r="AX21" s="66"/>
      <c r="AY21" s="77"/>
      <c r="AZ21" s="66"/>
      <c r="BA21" s="130"/>
      <c r="BB21" s="66"/>
      <c r="BC21" s="66"/>
      <c r="BD21" s="66"/>
      <c r="BE21" s="66"/>
      <c r="BF21" s="66"/>
      <c r="BG21" s="130"/>
      <c r="BH21" s="66"/>
      <c r="BI21" s="66"/>
      <c r="BJ21" s="11">
        <f>UserInput!G11</f>
        <v>9</v>
      </c>
      <c r="BK21" s="11" t="e">
        <f t="shared" si="8"/>
        <v>#N/A</v>
      </c>
      <c r="BL21" s="11" t="str">
        <f>UserInput!C11</f>
        <v>[Vul in…]</v>
      </c>
      <c r="BM21" s="11" t="e">
        <f t="shared" si="7"/>
        <v>#N/A</v>
      </c>
      <c r="BN21" s="66" t="e">
        <f>INDEX(coef_H,MATCH(BL21,coef_H_beschrijving,0),MATCH($BN$11,coef_H_header1,0))*UserInput!F11</f>
        <v>#N/A</v>
      </c>
      <c r="BO21" s="66" t="e">
        <f>INDEX(coef_H,MATCH(BL21,coef_H_beschrijving,0),MATCH($BO$11,coef_H_header1,0))*UserInput!F11</f>
        <v>#N/A</v>
      </c>
      <c r="BP21" s="66" t="e">
        <f>INDEX(coef_H,MATCH(BL21,coef_H_beschrijving,0),MATCH($BP$11,coef_H_header1,0))*UserInput!F11</f>
        <v>#N/A</v>
      </c>
      <c r="BQ21" s="66" t="e">
        <f>INDEX(coef_H,MATCH(BL21,coef_H_beschrijving,0),MATCH($BQ$11,coef_H_header1,0))*UserInput!F11</f>
        <v>#N/A</v>
      </c>
      <c r="BR21" s="66" t="e">
        <f>INDEX(coef_H,MATCH(BL21,coef_H_beschrijving,0),MATCH($BR$11,coef_H_header1,0))*UserInput!F11</f>
        <v>#N/A</v>
      </c>
      <c r="BS21" s="66" t="e">
        <f>INDEX(coef_H,MATCH(BL21,coef_H_beschrijving,0),MATCH($BS$11,coef_H_header1,0))*UserInput!F11</f>
        <v>#N/A</v>
      </c>
      <c r="BT21" s="150" t="str">
        <f>UserInput!E11</f>
        <v>N.v.t.</v>
      </c>
    </row>
    <row r="22" spans="1:72" x14ac:dyDescent="0.2">
      <c r="A22" s="77" t="str">
        <f>Coëfficienten!A22</f>
        <v>BJ</v>
      </c>
      <c r="B22" s="66" t="str">
        <f>Coëfficienten!B22</f>
        <v>Warmte (CV/boiler) eigen opwek o.b.v. teruggewonnen stookolie</v>
      </c>
      <c r="C22" s="130" t="str">
        <f>Coëfficienten!C22</f>
        <v>MJ</v>
      </c>
      <c r="D22" s="66">
        <f>Coëfficienten!D22*Opdrachtnemer!$E34</f>
        <v>0</v>
      </c>
      <c r="E22" s="66">
        <f>Coëfficienten!E22*Opdrachtnemer!$E34</f>
        <v>0</v>
      </c>
      <c r="F22" s="66">
        <f>Coëfficienten!F22*Opdrachtnemer!$E34</f>
        <v>0</v>
      </c>
      <c r="G22" s="66">
        <f>Coëfficienten!G22*Opdrachtnemer!$E34</f>
        <v>0</v>
      </c>
      <c r="H22" s="66">
        <f>Coëfficienten!H22*Opdrachtnemer!$E34</f>
        <v>0</v>
      </c>
      <c r="I22" s="130">
        <f>Coëfficienten!I22*Opdrachtnemer!$E34</f>
        <v>0</v>
      </c>
      <c r="J22" s="8"/>
      <c r="K22" s="95"/>
      <c r="L22" s="131"/>
      <c r="M22" s="136"/>
      <c r="N22" s="131"/>
      <c r="O22" s="131"/>
      <c r="P22" s="131"/>
      <c r="Q22" s="131"/>
      <c r="R22" s="131"/>
      <c r="S22" s="136"/>
      <c r="T22" s="66"/>
      <c r="U22" s="77" t="str">
        <f>Coëfficienten!U22</f>
        <v>DK</v>
      </c>
      <c r="V22" s="66" t="str">
        <f>Coëfficienten!V22</f>
        <v xml:space="preserve">Watertransport: Binnenvaart </v>
      </c>
      <c r="W22" s="130" t="str">
        <f>Coëfficienten!W22</f>
        <v>tkm</v>
      </c>
      <c r="X22" s="66">
        <f>Coëfficienten!X22*Opdrachtnemer!$E64</f>
        <v>0</v>
      </c>
      <c r="Y22" s="66">
        <f>Coëfficienten!Y22*Opdrachtnemer!$E64</f>
        <v>0</v>
      </c>
      <c r="Z22" s="66">
        <f>Coëfficienten!Z22*Opdrachtnemer!$E64</f>
        <v>0</v>
      </c>
      <c r="AA22" s="66">
        <f>Coëfficienten!AA22*Opdrachtnemer!$E64</f>
        <v>0</v>
      </c>
      <c r="AB22" s="66">
        <f>Coëfficienten!AB22*Opdrachtnemer!$E64</f>
        <v>0</v>
      </c>
      <c r="AC22" s="130">
        <f>Coëfficienten!AC22*Opdrachtnemer!$E64</f>
        <v>0</v>
      </c>
      <c r="AD22" s="66"/>
      <c r="AE22" s="95"/>
      <c r="AF22" s="131"/>
      <c r="AG22" s="136"/>
      <c r="AH22" s="131"/>
      <c r="AI22" s="131"/>
      <c r="AJ22" s="131"/>
      <c r="AK22" s="131"/>
      <c r="AL22" s="131"/>
      <c r="AM22" s="136"/>
      <c r="AN22" s="66"/>
      <c r="AO22" s="95"/>
      <c r="AP22" s="131"/>
      <c r="AQ22" s="136"/>
      <c r="AR22" s="131"/>
      <c r="AS22" s="131"/>
      <c r="AT22" s="131"/>
      <c r="AU22" s="131"/>
      <c r="AV22" s="131"/>
      <c r="AW22" s="136"/>
      <c r="AX22" s="66"/>
      <c r="AY22" s="95"/>
      <c r="AZ22" s="131"/>
      <c r="BA22" s="136"/>
      <c r="BB22" s="131"/>
      <c r="BC22" s="131"/>
      <c r="BD22" s="131"/>
      <c r="BE22" s="131"/>
      <c r="BF22" s="131"/>
      <c r="BG22" s="136"/>
      <c r="BH22" s="66"/>
      <c r="BI22" s="66"/>
      <c r="BJ22" s="11">
        <f>UserInput!G12</f>
        <v>10</v>
      </c>
      <c r="BK22" s="11" t="e">
        <f t="shared" si="8"/>
        <v>#N/A</v>
      </c>
      <c r="BL22" s="11" t="str">
        <f>UserInput!C12</f>
        <v>[Vul in…]</v>
      </c>
      <c r="BM22" s="11" t="e">
        <f t="shared" si="7"/>
        <v>#N/A</v>
      </c>
      <c r="BN22" s="66" t="e">
        <f>INDEX(coef_H,MATCH(BL22,coef_H_beschrijving,0),MATCH($BN$11,coef_H_header1,0))*UserInput!F12</f>
        <v>#N/A</v>
      </c>
      <c r="BO22" s="66" t="e">
        <f>INDEX(coef_H,MATCH(BL22,coef_H_beschrijving,0),MATCH($BO$11,coef_H_header1,0))*UserInput!F12</f>
        <v>#N/A</v>
      </c>
      <c r="BP22" s="66" t="e">
        <f>INDEX(coef_H,MATCH(BL22,coef_H_beschrijving,0),MATCH($BP$11,coef_H_header1,0))*UserInput!F12</f>
        <v>#N/A</v>
      </c>
      <c r="BQ22" s="66" t="e">
        <f>INDEX(coef_H,MATCH(BL22,coef_H_beschrijving,0),MATCH($BQ$11,coef_H_header1,0))*UserInput!F12</f>
        <v>#N/A</v>
      </c>
      <c r="BR22" s="66" t="e">
        <f>INDEX(coef_H,MATCH(BL22,coef_H_beschrijving,0),MATCH($BR$11,coef_H_header1,0))*UserInput!F12</f>
        <v>#N/A</v>
      </c>
      <c r="BS22" s="66" t="e">
        <f>INDEX(coef_H,MATCH(BL22,coef_H_beschrijving,0),MATCH($BS$11,coef_H_header1,0))*UserInput!F12</f>
        <v>#N/A</v>
      </c>
      <c r="BT22" s="150" t="str">
        <f>UserInput!E12</f>
        <v>N.v.t.</v>
      </c>
    </row>
    <row r="23" spans="1:72" x14ac:dyDescent="0.2">
      <c r="A23" s="77" t="str">
        <f>Coëfficienten!A23</f>
        <v>BK</v>
      </c>
      <c r="B23" s="66" t="str">
        <f>Coëfficienten!B23</f>
        <v>Warmte, eigen opwek, wkk, o.b.v. verbranding teruggewonnen stookolie</v>
      </c>
      <c r="C23" s="130" t="str">
        <f>Coëfficienten!C23</f>
        <v>MJ</v>
      </c>
      <c r="D23" s="66">
        <f>Coëfficienten!D23*Opdrachtnemer!$E35</f>
        <v>0</v>
      </c>
      <c r="E23" s="66">
        <f>Coëfficienten!E23*Opdrachtnemer!$E35</f>
        <v>0</v>
      </c>
      <c r="F23" s="66">
        <f>Coëfficienten!F23*Opdrachtnemer!$E35</f>
        <v>0</v>
      </c>
      <c r="G23" s="66">
        <f>Coëfficienten!G23*Opdrachtnemer!$E35</f>
        <v>0</v>
      </c>
      <c r="H23" s="66">
        <f>Coëfficienten!H23*Opdrachtnemer!$E35</f>
        <v>0</v>
      </c>
      <c r="I23" s="130">
        <f>Coëfficienten!I23*Opdrachtnemer!$E35</f>
        <v>0</v>
      </c>
      <c r="J23" s="8"/>
      <c r="K23" s="66"/>
      <c r="L23" s="66"/>
      <c r="M23" s="66"/>
      <c r="N23" s="66"/>
      <c r="O23" s="66"/>
      <c r="P23" s="66"/>
      <c r="Q23" s="66"/>
      <c r="R23" s="66"/>
      <c r="S23" s="66"/>
      <c r="T23" s="66"/>
      <c r="U23" s="95" t="str">
        <f>Coëfficienten!U23</f>
        <v>DL</v>
      </c>
      <c r="V23" s="131" t="str">
        <f>Coëfficienten!V23</f>
        <v>Watertransport: Zeetransport</v>
      </c>
      <c r="W23" s="136" t="str">
        <f>Coëfficienten!W23</f>
        <v>tkm</v>
      </c>
      <c r="X23" s="131">
        <f>Coëfficienten!X23*Opdrachtnemer!$E65</f>
        <v>0</v>
      </c>
      <c r="Y23" s="131">
        <f>Coëfficienten!Y23*Opdrachtnemer!$E65</f>
        <v>0</v>
      </c>
      <c r="Z23" s="131">
        <f>Coëfficienten!Z23*Opdrachtnemer!$E65</f>
        <v>0</v>
      </c>
      <c r="AA23" s="131">
        <f>Coëfficienten!AA23*Opdrachtnemer!$E65</f>
        <v>0</v>
      </c>
      <c r="AB23" s="131">
        <f>Coëfficienten!AB23*Opdrachtnemer!$E65</f>
        <v>0</v>
      </c>
      <c r="AC23" s="136">
        <f>Coëfficienten!AC23*Opdrachtnemer!$E65</f>
        <v>0</v>
      </c>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11">
        <f>UserInput!G13</f>
        <v>11</v>
      </c>
      <c r="BK23" s="11" t="e">
        <f t="shared" si="8"/>
        <v>#N/A</v>
      </c>
      <c r="BL23" s="11" t="str">
        <f>UserInput!C13</f>
        <v>[Vul in…]</v>
      </c>
      <c r="BM23" s="11" t="e">
        <f t="shared" si="7"/>
        <v>#N/A</v>
      </c>
      <c r="BN23" s="66" t="e">
        <f>INDEX(coef_H,MATCH(BL23,coef_H_beschrijving,0),MATCH($BN$11,coef_H_header1,0))*UserInput!F13</f>
        <v>#N/A</v>
      </c>
      <c r="BO23" s="66" t="e">
        <f>INDEX(coef_H,MATCH(BL23,coef_H_beschrijving,0),MATCH($BO$11,coef_H_header1,0))*UserInput!F13</f>
        <v>#N/A</v>
      </c>
      <c r="BP23" s="66" t="e">
        <f>INDEX(coef_H,MATCH(BL23,coef_H_beschrijving,0),MATCH($BP$11,coef_H_header1,0))*UserInput!F13</f>
        <v>#N/A</v>
      </c>
      <c r="BQ23" s="66" t="e">
        <f>INDEX(coef_H,MATCH(BL23,coef_H_beschrijving,0),MATCH($BQ$11,coef_H_header1,0))*UserInput!F13</f>
        <v>#N/A</v>
      </c>
      <c r="BR23" s="66" t="e">
        <f>INDEX(coef_H,MATCH(BL23,coef_H_beschrijving,0),MATCH($BR$11,coef_H_header1,0))*UserInput!F13</f>
        <v>#N/A</v>
      </c>
      <c r="BS23" s="66" t="e">
        <f>INDEX(coef_H,MATCH(BL23,coef_H_beschrijving,0),MATCH($BS$11,coef_H_header1,0))*UserInput!F13</f>
        <v>#N/A</v>
      </c>
      <c r="BT23" s="150" t="str">
        <f>UserInput!E13</f>
        <v>N.v.t.</v>
      </c>
    </row>
    <row r="24" spans="1:72" x14ac:dyDescent="0.2">
      <c r="A24" s="66"/>
      <c r="B24" s="66"/>
      <c r="C24" s="66"/>
      <c r="D24" s="66"/>
      <c r="E24" s="66"/>
      <c r="F24" s="66"/>
      <c r="G24" s="66"/>
      <c r="H24" s="66"/>
      <c r="I24" s="8"/>
      <c r="J24" s="8"/>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11">
        <f>UserInput!G14</f>
        <v>12</v>
      </c>
      <c r="BK24" s="11" t="e">
        <f t="shared" si="8"/>
        <v>#N/A</v>
      </c>
      <c r="BL24" s="11" t="str">
        <f>UserInput!C14</f>
        <v>[Vul in…]</v>
      </c>
      <c r="BM24" s="11" t="e">
        <f t="shared" si="7"/>
        <v>#N/A</v>
      </c>
      <c r="BN24" s="66" t="e">
        <f>INDEX(coef_H,MATCH(BL24,coef_H_beschrijving,0),MATCH($BN$11,coef_H_header1,0))*UserInput!F14</f>
        <v>#N/A</v>
      </c>
      <c r="BO24" s="66" t="e">
        <f>INDEX(coef_H,MATCH(BL24,coef_H_beschrijving,0),MATCH($BO$11,coef_H_header1,0))*UserInput!F14</f>
        <v>#N/A</v>
      </c>
      <c r="BP24" s="66" t="e">
        <f>INDEX(coef_H,MATCH(BL24,coef_H_beschrijving,0),MATCH($BP$11,coef_H_header1,0))*UserInput!F14</f>
        <v>#N/A</v>
      </c>
      <c r="BQ24" s="66" t="e">
        <f>INDEX(coef_H,MATCH(BL24,coef_H_beschrijving,0),MATCH($BQ$11,coef_H_header1,0))*UserInput!F14</f>
        <v>#N/A</v>
      </c>
      <c r="BR24" s="66" t="e">
        <f>INDEX(coef_H,MATCH(BL24,coef_H_beschrijving,0),MATCH($BR$11,coef_H_header1,0))*UserInput!F14</f>
        <v>#N/A</v>
      </c>
      <c r="BS24" s="66" t="e">
        <f>INDEX(coef_H,MATCH(BL24,coef_H_beschrijving,0),MATCH($BS$11,coef_H_header1,0))*UserInput!F14</f>
        <v>#N/A</v>
      </c>
      <c r="BT24" s="150" t="str">
        <f>UserInput!E14</f>
        <v>N.v.t.</v>
      </c>
    </row>
    <row r="25" spans="1:72" x14ac:dyDescent="0.2">
      <c r="A25" s="66"/>
      <c r="B25" s="66"/>
      <c r="C25" s="66"/>
      <c r="D25" s="66"/>
      <c r="E25" s="66"/>
      <c r="F25" s="66"/>
      <c r="G25" s="66"/>
      <c r="H25" s="66"/>
      <c r="I25" s="8"/>
      <c r="J25" s="8"/>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11">
        <f>UserInput!G15</f>
        <v>13</v>
      </c>
      <c r="BK25" s="11" t="e">
        <f t="shared" si="8"/>
        <v>#N/A</v>
      </c>
      <c r="BL25" s="11" t="str">
        <f>UserInput!C15</f>
        <v>[Vul in…]</v>
      </c>
      <c r="BM25" s="11" t="e">
        <f t="shared" si="7"/>
        <v>#N/A</v>
      </c>
      <c r="BN25" s="66" t="e">
        <f>INDEX(coef_H,MATCH(BL25,coef_H_beschrijving,0),MATCH($BN$11,coef_H_header1,0))*UserInput!F15</f>
        <v>#N/A</v>
      </c>
      <c r="BO25" s="66" t="e">
        <f>INDEX(coef_H,MATCH(BL25,coef_H_beschrijving,0),MATCH($BO$11,coef_H_header1,0))*UserInput!F15</f>
        <v>#N/A</v>
      </c>
      <c r="BP25" s="66" t="e">
        <f>INDEX(coef_H,MATCH(BL25,coef_H_beschrijving,0),MATCH($BP$11,coef_H_header1,0))*UserInput!F15</f>
        <v>#N/A</v>
      </c>
      <c r="BQ25" s="66" t="e">
        <f>INDEX(coef_H,MATCH(BL25,coef_H_beschrijving,0),MATCH($BQ$11,coef_H_header1,0))*UserInput!F15</f>
        <v>#N/A</v>
      </c>
      <c r="BR25" s="66" t="e">
        <f>INDEX(coef_H,MATCH(BL25,coef_H_beschrijving,0),MATCH($BR$11,coef_H_header1,0))*UserInput!F15</f>
        <v>#N/A</v>
      </c>
      <c r="BS25" s="66" t="e">
        <f>INDEX(coef_H,MATCH(BL25,coef_H_beschrijving,0),MATCH($BS$11,coef_H_header1,0))*UserInput!F15</f>
        <v>#N/A</v>
      </c>
      <c r="BT25" s="150" t="str">
        <f>UserInput!E15</f>
        <v>N.v.t.</v>
      </c>
    </row>
    <row r="26" spans="1:72" x14ac:dyDescent="0.2">
      <c r="A26" s="66"/>
      <c r="B26" s="66"/>
      <c r="C26" s="66"/>
      <c r="D26" s="66"/>
      <c r="E26" s="66"/>
      <c r="F26" s="66"/>
      <c r="G26" s="66"/>
      <c r="H26" s="66"/>
      <c r="I26" s="8"/>
      <c r="J26" s="8"/>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11">
        <f>UserInput!G16</f>
        <v>14</v>
      </c>
      <c r="BK26" s="11" t="e">
        <f t="shared" si="8"/>
        <v>#N/A</v>
      </c>
      <c r="BL26" s="11" t="str">
        <f>UserInput!C16</f>
        <v>[Vul in…]</v>
      </c>
      <c r="BM26" s="11" t="e">
        <f t="shared" si="7"/>
        <v>#N/A</v>
      </c>
      <c r="BN26" s="66" t="e">
        <f>INDEX(coef_H,MATCH(BL26,coef_H_beschrijving,0),MATCH($BN$11,coef_H_header1,0))*UserInput!F16</f>
        <v>#N/A</v>
      </c>
      <c r="BO26" s="66" t="e">
        <f>INDEX(coef_H,MATCH(BL26,coef_H_beschrijving,0),MATCH($BO$11,coef_H_header1,0))*UserInput!F16</f>
        <v>#N/A</v>
      </c>
      <c r="BP26" s="66" t="e">
        <f>INDEX(coef_H,MATCH(BL26,coef_H_beschrijving,0),MATCH($BP$11,coef_H_header1,0))*UserInput!F16</f>
        <v>#N/A</v>
      </c>
      <c r="BQ26" s="66" t="e">
        <f>INDEX(coef_H,MATCH(BL26,coef_H_beschrijving,0),MATCH($BQ$11,coef_H_header1,0))*UserInput!F16</f>
        <v>#N/A</v>
      </c>
      <c r="BR26" s="66" t="e">
        <f>INDEX(coef_H,MATCH(BL26,coef_H_beschrijving,0),MATCH($BR$11,coef_H_header1,0))*UserInput!F16</f>
        <v>#N/A</v>
      </c>
      <c r="BS26" s="66" t="e">
        <f>INDEX(coef_H,MATCH(BL26,coef_H_beschrijving,0),MATCH($BS$11,coef_H_header1,0))*UserInput!F16</f>
        <v>#N/A</v>
      </c>
      <c r="BT26" s="150" t="str">
        <f>UserInput!E16</f>
        <v>N.v.t.</v>
      </c>
    </row>
    <row r="27" spans="1:72" x14ac:dyDescent="0.2">
      <c r="A27" s="66"/>
      <c r="B27" s="66"/>
      <c r="C27" s="66"/>
      <c r="D27" s="66"/>
      <c r="E27" s="66"/>
      <c r="F27" s="66"/>
      <c r="G27" s="66"/>
      <c r="H27" s="66"/>
      <c r="I27" s="8"/>
      <c r="J27" s="8"/>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11">
        <f>UserInput!G17</f>
        <v>15</v>
      </c>
      <c r="BK27" s="11" t="e">
        <f t="shared" si="8"/>
        <v>#N/A</v>
      </c>
      <c r="BL27" s="11" t="str">
        <f>UserInput!C17</f>
        <v>[Vul in…]</v>
      </c>
      <c r="BM27" s="11" t="e">
        <f t="shared" si="7"/>
        <v>#N/A</v>
      </c>
      <c r="BN27" s="66" t="e">
        <f>INDEX(coef_H,MATCH(BL27,coef_H_beschrijving,0),MATCH($BN$11,coef_H_header1,0))*UserInput!F17</f>
        <v>#N/A</v>
      </c>
      <c r="BO27" s="66" t="e">
        <f>INDEX(coef_H,MATCH(BL27,coef_H_beschrijving,0),MATCH($BO$11,coef_H_header1,0))*UserInput!F17</f>
        <v>#N/A</v>
      </c>
      <c r="BP27" s="66" t="e">
        <f>INDEX(coef_H,MATCH(BL27,coef_H_beschrijving,0),MATCH($BP$11,coef_H_header1,0))*UserInput!F17</f>
        <v>#N/A</v>
      </c>
      <c r="BQ27" s="66" t="e">
        <f>INDEX(coef_H,MATCH(BL27,coef_H_beschrijving,0),MATCH($BQ$11,coef_H_header1,0))*UserInput!F17</f>
        <v>#N/A</v>
      </c>
      <c r="BR27" s="66" t="e">
        <f>INDEX(coef_H,MATCH(BL27,coef_H_beschrijving,0),MATCH($BR$11,coef_H_header1,0))*UserInput!F17</f>
        <v>#N/A</v>
      </c>
      <c r="BS27" s="66" t="e">
        <f>INDEX(coef_H,MATCH(BL27,coef_H_beschrijving,0),MATCH($BS$11,coef_H_header1,0))*UserInput!F17</f>
        <v>#N/A</v>
      </c>
      <c r="BT27" s="150" t="str">
        <f>UserInput!E17</f>
        <v>N.v.t.</v>
      </c>
    </row>
    <row r="28" spans="1:72" x14ac:dyDescent="0.2">
      <c r="A28" s="66"/>
      <c r="B28" s="66"/>
      <c r="C28" s="66"/>
      <c r="D28" s="66"/>
      <c r="E28" s="66"/>
      <c r="F28" s="66"/>
      <c r="G28" s="66"/>
      <c r="H28" s="66"/>
      <c r="I28" s="8"/>
      <c r="J28" s="8"/>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11">
        <f>UserInput!G18</f>
        <v>16</v>
      </c>
      <c r="BK28" s="11" t="e">
        <f t="shared" si="8"/>
        <v>#N/A</v>
      </c>
      <c r="BL28" s="11" t="str">
        <f>UserInput!C18</f>
        <v>[Vul in…]</v>
      </c>
      <c r="BM28" s="11" t="e">
        <f t="shared" si="7"/>
        <v>#N/A</v>
      </c>
      <c r="BN28" s="66" t="e">
        <f>INDEX(coef_H,MATCH(BL28,coef_H_beschrijving,0),MATCH($BN$11,coef_H_header1,0))*UserInput!F18</f>
        <v>#N/A</v>
      </c>
      <c r="BO28" s="66" t="e">
        <f>INDEX(coef_H,MATCH(BL28,coef_H_beschrijving,0),MATCH($BO$11,coef_H_header1,0))*UserInput!F18</f>
        <v>#N/A</v>
      </c>
      <c r="BP28" s="66" t="e">
        <f>INDEX(coef_H,MATCH(BL28,coef_H_beschrijving,0),MATCH($BP$11,coef_H_header1,0))*UserInput!F18</f>
        <v>#N/A</v>
      </c>
      <c r="BQ28" s="66" t="e">
        <f>INDEX(coef_H,MATCH(BL28,coef_H_beschrijving,0),MATCH($BQ$11,coef_H_header1,0))*UserInput!F18</f>
        <v>#N/A</v>
      </c>
      <c r="BR28" s="66" t="e">
        <f>INDEX(coef_H,MATCH(BL28,coef_H_beschrijving,0),MATCH($BR$11,coef_H_header1,0))*UserInput!F18</f>
        <v>#N/A</v>
      </c>
      <c r="BS28" s="66" t="e">
        <f>INDEX(coef_H,MATCH(BL28,coef_H_beschrijving,0),MATCH($BS$11,coef_H_header1,0))*UserInput!F18</f>
        <v>#N/A</v>
      </c>
      <c r="BT28" s="150" t="str">
        <f>UserInput!E18</f>
        <v>N.v.t.</v>
      </c>
    </row>
    <row r="29" spans="1:72" x14ac:dyDescent="0.2">
      <c r="A29" s="66"/>
      <c r="B29" s="66"/>
      <c r="C29" s="66"/>
      <c r="D29" s="66"/>
      <c r="E29" s="66"/>
      <c r="F29" s="66"/>
      <c r="G29" s="66"/>
      <c r="H29" s="66"/>
      <c r="I29" s="8"/>
      <c r="J29" s="8"/>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11">
        <f>UserInput!G19</f>
        <v>17</v>
      </c>
      <c r="BK29" s="11" t="e">
        <f t="shared" si="8"/>
        <v>#N/A</v>
      </c>
      <c r="BL29" s="11" t="str">
        <f>UserInput!C19</f>
        <v>[Vul in…]</v>
      </c>
      <c r="BM29" s="11" t="e">
        <f t="shared" si="7"/>
        <v>#N/A</v>
      </c>
      <c r="BN29" s="66" t="e">
        <f>INDEX(coef_H,MATCH(BL29,coef_H_beschrijving,0),MATCH($BN$11,coef_H_header1,0))*UserInput!F19</f>
        <v>#N/A</v>
      </c>
      <c r="BO29" s="66" t="e">
        <f>INDEX(coef_H,MATCH(BL29,coef_H_beschrijving,0),MATCH($BO$11,coef_H_header1,0))*UserInput!F19</f>
        <v>#N/A</v>
      </c>
      <c r="BP29" s="66" t="e">
        <f>INDEX(coef_H,MATCH(BL29,coef_H_beschrijving,0),MATCH($BP$11,coef_H_header1,0))*UserInput!F19</f>
        <v>#N/A</v>
      </c>
      <c r="BQ29" s="66" t="e">
        <f>INDEX(coef_H,MATCH(BL29,coef_H_beschrijving,0),MATCH($BQ$11,coef_H_header1,0))*UserInput!F19</f>
        <v>#N/A</v>
      </c>
      <c r="BR29" s="66" t="e">
        <f>INDEX(coef_H,MATCH(BL29,coef_H_beschrijving,0),MATCH($BR$11,coef_H_header1,0))*UserInput!F19</f>
        <v>#N/A</v>
      </c>
      <c r="BS29" s="66" t="e">
        <f>INDEX(coef_H,MATCH(BL29,coef_H_beschrijving,0),MATCH($BS$11,coef_H_header1,0))*UserInput!F19</f>
        <v>#N/A</v>
      </c>
      <c r="BT29" s="150" t="str">
        <f>UserInput!E19</f>
        <v>N.v.t.</v>
      </c>
    </row>
    <row r="30" spans="1:72" x14ac:dyDescent="0.2">
      <c r="A30" s="66"/>
      <c r="B30" s="66"/>
      <c r="C30" s="66"/>
      <c r="D30" s="66"/>
      <c r="E30" s="66"/>
      <c r="F30" s="66"/>
      <c r="G30" s="66"/>
      <c r="H30" s="66"/>
      <c r="I30" s="8"/>
      <c r="J30" s="8"/>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11">
        <f>UserInput!G20</f>
        <v>18</v>
      </c>
      <c r="BK30" s="11" t="e">
        <f t="shared" si="8"/>
        <v>#N/A</v>
      </c>
      <c r="BL30" s="11" t="str">
        <f>UserInput!C20</f>
        <v>[Vul in…]</v>
      </c>
      <c r="BM30" s="11" t="e">
        <f t="shared" si="7"/>
        <v>#N/A</v>
      </c>
      <c r="BN30" s="66" t="e">
        <f>INDEX(coef_H,MATCH(BL30,coef_H_beschrijving,0),MATCH($BN$11,coef_H_header1,0))*UserInput!F20</f>
        <v>#N/A</v>
      </c>
      <c r="BO30" s="66" t="e">
        <f>INDEX(coef_H,MATCH(BL30,coef_H_beschrijving,0),MATCH($BO$11,coef_H_header1,0))*UserInput!F20</f>
        <v>#N/A</v>
      </c>
      <c r="BP30" s="66" t="e">
        <f>INDEX(coef_H,MATCH(BL30,coef_H_beschrijving,0),MATCH($BP$11,coef_H_header1,0))*UserInput!F20</f>
        <v>#N/A</v>
      </c>
      <c r="BQ30" s="66" t="e">
        <f>INDEX(coef_H,MATCH(BL30,coef_H_beschrijving,0),MATCH($BQ$11,coef_H_header1,0))*UserInput!F20</f>
        <v>#N/A</v>
      </c>
      <c r="BR30" s="66" t="e">
        <f>INDEX(coef_H,MATCH(BL30,coef_H_beschrijving,0),MATCH($BR$11,coef_H_header1,0))*UserInput!F20</f>
        <v>#N/A</v>
      </c>
      <c r="BS30" s="66" t="e">
        <f>INDEX(coef_H,MATCH(BL30,coef_H_beschrijving,0),MATCH($BS$11,coef_H_header1,0))*UserInput!F20</f>
        <v>#N/A</v>
      </c>
      <c r="BT30" s="150" t="str">
        <f>UserInput!E20</f>
        <v>N.v.t.</v>
      </c>
    </row>
    <row r="31" spans="1:72" x14ac:dyDescent="0.2">
      <c r="A31" s="66"/>
      <c r="B31" s="66"/>
      <c r="C31" s="66"/>
      <c r="D31" s="66"/>
      <c r="E31" s="66"/>
      <c r="F31" s="66"/>
      <c r="G31" s="66"/>
      <c r="H31" s="66"/>
      <c r="I31" s="8"/>
      <c r="J31" s="8"/>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11">
        <f>UserInput!G21</f>
        <v>19</v>
      </c>
      <c r="BK31" s="11" t="e">
        <f t="shared" si="8"/>
        <v>#N/A</v>
      </c>
      <c r="BL31" s="11" t="str">
        <f>UserInput!C21</f>
        <v>[Vul in…]</v>
      </c>
      <c r="BM31" s="11" t="e">
        <f t="shared" si="7"/>
        <v>#N/A</v>
      </c>
      <c r="BN31" s="66" t="e">
        <f>INDEX(coef_H,MATCH(BL31,coef_H_beschrijving,0),MATCH($BN$11,coef_H_header1,0))*UserInput!F21</f>
        <v>#N/A</v>
      </c>
      <c r="BO31" s="66" t="e">
        <f>INDEX(coef_H,MATCH(BL31,coef_H_beschrijving,0),MATCH($BO$11,coef_H_header1,0))*UserInput!F21</f>
        <v>#N/A</v>
      </c>
      <c r="BP31" s="66" t="e">
        <f>INDEX(coef_H,MATCH(BL31,coef_H_beschrijving,0),MATCH($BP$11,coef_H_header1,0))*UserInput!F21</f>
        <v>#N/A</v>
      </c>
      <c r="BQ31" s="66" t="e">
        <f>INDEX(coef_H,MATCH(BL31,coef_H_beschrijving,0),MATCH($BQ$11,coef_H_header1,0))*UserInput!F21</f>
        <v>#N/A</v>
      </c>
      <c r="BR31" s="66" t="e">
        <f>INDEX(coef_H,MATCH(BL31,coef_H_beschrijving,0),MATCH($BR$11,coef_H_header1,0))*UserInput!F21</f>
        <v>#N/A</v>
      </c>
      <c r="BS31" s="66" t="e">
        <f>INDEX(coef_H,MATCH(BL31,coef_H_beschrijving,0),MATCH($BS$11,coef_H_header1,0))*UserInput!F21</f>
        <v>#N/A</v>
      </c>
      <c r="BT31" s="150" t="str">
        <f>UserInput!E21</f>
        <v>N.v.t.</v>
      </c>
    </row>
    <row r="32" spans="1:72" x14ac:dyDescent="0.2">
      <c r="A32" s="66"/>
      <c r="B32" s="66"/>
      <c r="C32" s="66"/>
      <c r="D32" s="66"/>
      <c r="E32" s="66"/>
      <c r="F32" s="66"/>
      <c r="G32" s="66"/>
      <c r="H32" s="66"/>
      <c r="I32" s="8"/>
      <c r="J32" s="8"/>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11">
        <f>UserInput!G22</f>
        <v>20</v>
      </c>
      <c r="BK32" s="11" t="e">
        <f t="shared" si="8"/>
        <v>#N/A</v>
      </c>
      <c r="BL32" s="11" t="str">
        <f>UserInput!C22</f>
        <v>[Vul in…]</v>
      </c>
      <c r="BM32" s="11" t="e">
        <f t="shared" si="7"/>
        <v>#N/A</v>
      </c>
      <c r="BN32" s="66" t="e">
        <f>INDEX(coef_H,MATCH(BL32,coef_H_beschrijving,0),MATCH($BN$11,coef_H_header1,0))*UserInput!F22</f>
        <v>#N/A</v>
      </c>
      <c r="BO32" s="66" t="e">
        <f>INDEX(coef_H,MATCH(BL32,coef_H_beschrijving,0),MATCH($BO$11,coef_H_header1,0))*UserInput!F22</f>
        <v>#N/A</v>
      </c>
      <c r="BP32" s="66" t="e">
        <f>INDEX(coef_H,MATCH(BL32,coef_H_beschrijving,0),MATCH($BP$11,coef_H_header1,0))*UserInput!F22</f>
        <v>#N/A</v>
      </c>
      <c r="BQ32" s="66" t="e">
        <f>INDEX(coef_H,MATCH(BL32,coef_H_beschrijving,0),MATCH($BQ$11,coef_H_header1,0))*UserInput!F22</f>
        <v>#N/A</v>
      </c>
      <c r="BR32" s="66" t="e">
        <f>INDEX(coef_H,MATCH(BL32,coef_H_beschrijving,0),MATCH($BR$11,coef_H_header1,0))*UserInput!F22</f>
        <v>#N/A</v>
      </c>
      <c r="BS32" s="66" t="e">
        <f>INDEX(coef_H,MATCH(BL32,coef_H_beschrijving,0),MATCH($BS$11,coef_H_header1,0))*UserInput!F22</f>
        <v>#N/A</v>
      </c>
      <c r="BT32" s="150" t="str">
        <f>UserInput!E22</f>
        <v>N.v.t.</v>
      </c>
    </row>
    <row r="33" spans="1:72" x14ac:dyDescent="0.2">
      <c r="A33" s="66"/>
      <c r="B33" s="66"/>
      <c r="C33" s="66"/>
      <c r="D33" s="66"/>
      <c r="E33" s="66"/>
      <c r="F33" s="66"/>
      <c r="G33" s="66"/>
      <c r="H33" s="66"/>
      <c r="I33" s="8"/>
      <c r="J33" s="8"/>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11">
        <f>UserInput!G23</f>
        <v>21</v>
      </c>
      <c r="BK33" s="11" t="e">
        <f t="shared" si="8"/>
        <v>#N/A</v>
      </c>
      <c r="BL33" s="11" t="str">
        <f>UserInput!C23</f>
        <v>[Vul in…]</v>
      </c>
      <c r="BM33" s="11" t="e">
        <f t="shared" si="7"/>
        <v>#N/A</v>
      </c>
      <c r="BN33" s="66" t="e">
        <f>INDEX(coef_H,MATCH(BL33,coef_H_beschrijving,0),MATCH($BN$11,coef_H_header1,0))*UserInput!F23</f>
        <v>#N/A</v>
      </c>
      <c r="BO33" s="66" t="e">
        <f>INDEX(coef_H,MATCH(BL33,coef_H_beschrijving,0),MATCH($BO$11,coef_H_header1,0))*UserInput!F23</f>
        <v>#N/A</v>
      </c>
      <c r="BP33" s="66" t="e">
        <f>INDEX(coef_H,MATCH(BL33,coef_H_beschrijving,0),MATCH($BP$11,coef_H_header1,0))*UserInput!F23</f>
        <v>#N/A</v>
      </c>
      <c r="BQ33" s="66" t="e">
        <f>INDEX(coef_H,MATCH(BL33,coef_H_beschrijving,0),MATCH($BQ$11,coef_H_header1,0))*UserInput!F23</f>
        <v>#N/A</v>
      </c>
      <c r="BR33" s="66" t="e">
        <f>INDEX(coef_H,MATCH(BL33,coef_H_beschrijving,0),MATCH($BR$11,coef_H_header1,0))*UserInput!F23</f>
        <v>#N/A</v>
      </c>
      <c r="BS33" s="66" t="e">
        <f>INDEX(coef_H,MATCH(BL33,coef_H_beschrijving,0),MATCH($BS$11,coef_H_header1,0))*UserInput!F23</f>
        <v>#N/A</v>
      </c>
      <c r="BT33" s="150" t="str">
        <f>UserInput!E23</f>
        <v>N.v.t.</v>
      </c>
    </row>
    <row r="34" spans="1:72" x14ac:dyDescent="0.2">
      <c r="A34" s="66"/>
      <c r="B34" s="66"/>
      <c r="C34" s="66"/>
      <c r="D34" s="66"/>
      <c r="E34" s="66"/>
      <c r="F34" s="66"/>
      <c r="G34" s="66"/>
      <c r="H34" s="66"/>
      <c r="I34" s="8"/>
      <c r="J34" s="8"/>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11">
        <f>UserInput!G24</f>
        <v>22</v>
      </c>
      <c r="BK34" s="11" t="e">
        <f t="shared" si="8"/>
        <v>#N/A</v>
      </c>
      <c r="BL34" s="11" t="str">
        <f>UserInput!C24</f>
        <v>[Vul in…]</v>
      </c>
      <c r="BM34" s="11" t="e">
        <f t="shared" si="7"/>
        <v>#N/A</v>
      </c>
      <c r="BN34" s="66" t="e">
        <f>INDEX(coef_H,MATCH(BL34,coef_H_beschrijving,0),MATCH($BN$11,coef_H_header1,0))*UserInput!F24</f>
        <v>#N/A</v>
      </c>
      <c r="BO34" s="66" t="e">
        <f>INDEX(coef_H,MATCH(BL34,coef_H_beschrijving,0),MATCH($BO$11,coef_H_header1,0))*UserInput!F24</f>
        <v>#N/A</v>
      </c>
      <c r="BP34" s="66" t="e">
        <f>INDEX(coef_H,MATCH(BL34,coef_H_beschrijving,0),MATCH($BP$11,coef_H_header1,0))*UserInput!F24</f>
        <v>#N/A</v>
      </c>
      <c r="BQ34" s="66" t="e">
        <f>INDEX(coef_H,MATCH(BL34,coef_H_beschrijving,0),MATCH($BQ$11,coef_H_header1,0))*UserInput!F24</f>
        <v>#N/A</v>
      </c>
      <c r="BR34" s="66" t="e">
        <f>INDEX(coef_H,MATCH(BL34,coef_H_beschrijving,0),MATCH($BR$11,coef_H_header1,0))*UserInput!F24</f>
        <v>#N/A</v>
      </c>
      <c r="BS34" s="66" t="e">
        <f>INDEX(coef_H,MATCH(BL34,coef_H_beschrijving,0),MATCH($BS$11,coef_H_header1,0))*UserInput!F24</f>
        <v>#N/A</v>
      </c>
      <c r="BT34" s="150" t="str">
        <f>UserInput!E24</f>
        <v>N.v.t.</v>
      </c>
    </row>
    <row r="35" spans="1:72" x14ac:dyDescent="0.2">
      <c r="A35" s="66"/>
      <c r="B35" s="66"/>
      <c r="C35" s="66"/>
      <c r="D35" s="66"/>
      <c r="E35" s="66"/>
      <c r="F35" s="66"/>
      <c r="G35" s="66"/>
      <c r="H35" s="66"/>
      <c r="I35" s="8"/>
      <c r="J35" s="8"/>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11">
        <f>UserInput!G25</f>
        <v>23</v>
      </c>
      <c r="BK35" s="11" t="e">
        <f t="shared" si="8"/>
        <v>#N/A</v>
      </c>
      <c r="BL35" s="11" t="str">
        <f>UserInput!C25</f>
        <v>[Vul in…]</v>
      </c>
      <c r="BM35" s="11" t="e">
        <f t="shared" si="7"/>
        <v>#N/A</v>
      </c>
      <c r="BN35" s="66" t="e">
        <f>INDEX(coef_H,MATCH(BL35,coef_H_beschrijving,0),MATCH($BN$11,coef_H_header1,0))*UserInput!F25</f>
        <v>#N/A</v>
      </c>
      <c r="BO35" s="66" t="e">
        <f>INDEX(coef_H,MATCH(BL35,coef_H_beschrijving,0),MATCH($BO$11,coef_H_header1,0))*UserInput!F25</f>
        <v>#N/A</v>
      </c>
      <c r="BP35" s="66" t="e">
        <f>INDEX(coef_H,MATCH(BL35,coef_H_beschrijving,0),MATCH($BP$11,coef_H_header1,0))*UserInput!F25</f>
        <v>#N/A</v>
      </c>
      <c r="BQ35" s="66" t="e">
        <f>INDEX(coef_H,MATCH(BL35,coef_H_beschrijving,0),MATCH($BQ$11,coef_H_header1,0))*UserInput!F25</f>
        <v>#N/A</v>
      </c>
      <c r="BR35" s="66" t="e">
        <f>INDEX(coef_H,MATCH(BL35,coef_H_beschrijving,0),MATCH($BR$11,coef_H_header1,0))*UserInput!F25</f>
        <v>#N/A</v>
      </c>
      <c r="BS35" s="66" t="e">
        <f>INDEX(coef_H,MATCH(BL35,coef_H_beschrijving,0),MATCH($BS$11,coef_H_header1,0))*UserInput!F25</f>
        <v>#N/A</v>
      </c>
      <c r="BT35" s="150" t="str">
        <f>UserInput!E25</f>
        <v>N.v.t.</v>
      </c>
    </row>
    <row r="36" spans="1:72" x14ac:dyDescent="0.2">
      <c r="A36" s="66"/>
      <c r="B36" s="66"/>
      <c r="C36" s="66"/>
      <c r="D36" s="66"/>
      <c r="E36" s="66"/>
      <c r="F36" s="66"/>
      <c r="G36" s="66"/>
      <c r="H36" s="66"/>
      <c r="I36" s="8"/>
      <c r="J36" s="8"/>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11">
        <f>UserInput!G26</f>
        <v>24</v>
      </c>
      <c r="BK36" s="11" t="e">
        <f t="shared" si="8"/>
        <v>#N/A</v>
      </c>
      <c r="BL36" s="11" t="str">
        <f>UserInput!C26</f>
        <v>[Vul in…]</v>
      </c>
      <c r="BM36" s="11" t="e">
        <f t="shared" si="7"/>
        <v>#N/A</v>
      </c>
      <c r="BN36" s="66" t="e">
        <f>INDEX(coef_H,MATCH(BL36,coef_H_beschrijving,0),MATCH($BN$11,coef_H_header1,0))*UserInput!F26</f>
        <v>#N/A</v>
      </c>
      <c r="BO36" s="66" t="e">
        <f>INDEX(coef_H,MATCH(BL36,coef_H_beschrijving,0),MATCH($BO$11,coef_H_header1,0))*UserInput!F26</f>
        <v>#N/A</v>
      </c>
      <c r="BP36" s="66" t="e">
        <f>INDEX(coef_H,MATCH(BL36,coef_H_beschrijving,0),MATCH($BP$11,coef_H_header1,0))*UserInput!F26</f>
        <v>#N/A</v>
      </c>
      <c r="BQ36" s="66" t="e">
        <f>INDEX(coef_H,MATCH(BL36,coef_H_beschrijving,0),MATCH($BQ$11,coef_H_header1,0))*UserInput!F26</f>
        <v>#N/A</v>
      </c>
      <c r="BR36" s="66" t="e">
        <f>INDEX(coef_H,MATCH(BL36,coef_H_beschrijving,0),MATCH($BR$11,coef_H_header1,0))*UserInput!F26</f>
        <v>#N/A</v>
      </c>
      <c r="BS36" s="66" t="e">
        <f>INDEX(coef_H,MATCH(BL36,coef_H_beschrijving,0),MATCH($BS$11,coef_H_header1,0))*UserInput!F26</f>
        <v>#N/A</v>
      </c>
      <c r="BT36" s="150" t="str">
        <f>UserInput!E26</f>
        <v>N.v.t.</v>
      </c>
    </row>
    <row r="37" spans="1:72" x14ac:dyDescent="0.2">
      <c r="A37" s="66"/>
      <c r="B37" s="66"/>
      <c r="C37" s="66"/>
      <c r="D37" s="66"/>
      <c r="E37" s="66"/>
      <c r="F37" s="66"/>
      <c r="G37" s="66"/>
      <c r="H37" s="66"/>
      <c r="I37" s="8"/>
      <c r="J37" s="8"/>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11">
        <f>UserInput!G27</f>
        <v>25</v>
      </c>
      <c r="BK37" s="11" t="e">
        <f t="shared" si="8"/>
        <v>#N/A</v>
      </c>
      <c r="BL37" s="11" t="str">
        <f>UserInput!C27</f>
        <v>[Vul in…]</v>
      </c>
      <c r="BM37" s="11" t="e">
        <f t="shared" si="7"/>
        <v>#N/A</v>
      </c>
      <c r="BN37" s="66" t="e">
        <f>INDEX(coef_H,MATCH(BL37,coef_H_beschrijving,0),MATCH($BN$11,coef_H_header1,0))*UserInput!F27</f>
        <v>#N/A</v>
      </c>
      <c r="BO37" s="66" t="e">
        <f>INDEX(coef_H,MATCH(BL37,coef_H_beschrijving,0),MATCH($BO$11,coef_H_header1,0))*UserInput!F27</f>
        <v>#N/A</v>
      </c>
      <c r="BP37" s="66" t="e">
        <f>INDEX(coef_H,MATCH(BL37,coef_H_beschrijving,0),MATCH($BP$11,coef_H_header1,0))*UserInput!F27</f>
        <v>#N/A</v>
      </c>
      <c r="BQ37" s="66" t="e">
        <f>INDEX(coef_H,MATCH(BL37,coef_H_beschrijving,0),MATCH($BQ$11,coef_H_header1,0))*UserInput!F27</f>
        <v>#N/A</v>
      </c>
      <c r="BR37" s="66" t="e">
        <f>INDEX(coef_H,MATCH(BL37,coef_H_beschrijving,0),MATCH($BR$11,coef_H_header1,0))*UserInput!F27</f>
        <v>#N/A</v>
      </c>
      <c r="BS37" s="66" t="e">
        <f>INDEX(coef_H,MATCH(BL37,coef_H_beschrijving,0),MATCH($BS$11,coef_H_header1,0))*UserInput!F27</f>
        <v>#N/A</v>
      </c>
      <c r="BT37" s="150" t="str">
        <f>UserInput!E27</f>
        <v>N.v.t.</v>
      </c>
    </row>
    <row r="38" spans="1:72" x14ac:dyDescent="0.2">
      <c r="A38" s="66"/>
      <c r="B38" s="66"/>
      <c r="C38" s="66"/>
      <c r="D38" s="66"/>
      <c r="E38" s="66"/>
      <c r="F38" s="66"/>
      <c r="G38" s="66"/>
      <c r="H38" s="66"/>
      <c r="I38" s="8"/>
      <c r="J38" s="8"/>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11">
        <f>UserInput!G28</f>
        <v>26</v>
      </c>
      <c r="BK38" s="11" t="e">
        <f t="shared" si="8"/>
        <v>#N/A</v>
      </c>
      <c r="BL38" s="11" t="str">
        <f>UserInput!C28</f>
        <v>[Vul in…]</v>
      </c>
      <c r="BM38" s="11" t="e">
        <f t="shared" si="7"/>
        <v>#N/A</v>
      </c>
      <c r="BN38" s="66" t="e">
        <f>INDEX(coef_H,MATCH(BL38,coef_H_beschrijving,0),MATCH($BN$11,coef_H_header1,0))*UserInput!F28</f>
        <v>#N/A</v>
      </c>
      <c r="BO38" s="66" t="e">
        <f>INDEX(coef_H,MATCH(BL38,coef_H_beschrijving,0),MATCH($BO$11,coef_H_header1,0))*UserInput!F28</f>
        <v>#N/A</v>
      </c>
      <c r="BP38" s="66" t="e">
        <f>INDEX(coef_H,MATCH(BL38,coef_H_beschrijving,0),MATCH($BP$11,coef_H_header1,0))*UserInput!F28</f>
        <v>#N/A</v>
      </c>
      <c r="BQ38" s="66" t="e">
        <f>INDEX(coef_H,MATCH(BL38,coef_H_beschrijving,0),MATCH($BQ$11,coef_H_header1,0))*UserInput!F28</f>
        <v>#N/A</v>
      </c>
      <c r="BR38" s="66" t="e">
        <f>INDEX(coef_H,MATCH(BL38,coef_H_beschrijving,0),MATCH($BR$11,coef_H_header1,0))*UserInput!F28</f>
        <v>#N/A</v>
      </c>
      <c r="BS38" s="66" t="e">
        <f>INDEX(coef_H,MATCH(BL38,coef_H_beschrijving,0),MATCH($BS$11,coef_H_header1,0))*UserInput!F28</f>
        <v>#N/A</v>
      </c>
      <c r="BT38" s="150" t="str">
        <f>UserInput!E28</f>
        <v>N.v.t.</v>
      </c>
    </row>
    <row r="39" spans="1:72" x14ac:dyDescent="0.2">
      <c r="A39" s="66"/>
      <c r="B39" s="66"/>
      <c r="C39" s="66"/>
      <c r="D39" s="66"/>
      <c r="E39" s="66"/>
      <c r="F39" s="66"/>
      <c r="G39" s="66"/>
      <c r="H39" s="66"/>
      <c r="I39" s="8"/>
      <c r="J39" s="8"/>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11">
        <f>UserInput!G29</f>
        <v>27</v>
      </c>
      <c r="BK39" s="11" t="e">
        <f t="shared" si="8"/>
        <v>#N/A</v>
      </c>
      <c r="BL39" s="11" t="str">
        <f>UserInput!C29</f>
        <v>[Vul in…]</v>
      </c>
      <c r="BM39" s="11" t="e">
        <f t="shared" si="7"/>
        <v>#N/A</v>
      </c>
      <c r="BN39" s="66" t="e">
        <f>INDEX(coef_H,MATCH(BL39,coef_H_beschrijving,0),MATCH($BN$11,coef_H_header1,0))*UserInput!F29</f>
        <v>#N/A</v>
      </c>
      <c r="BO39" s="66" t="e">
        <f>INDEX(coef_H,MATCH(BL39,coef_H_beschrijving,0),MATCH($BO$11,coef_H_header1,0))*UserInput!F29</f>
        <v>#N/A</v>
      </c>
      <c r="BP39" s="66" t="e">
        <f>INDEX(coef_H,MATCH(BL39,coef_H_beschrijving,0),MATCH($BP$11,coef_H_header1,0))*UserInput!F29</f>
        <v>#N/A</v>
      </c>
      <c r="BQ39" s="66" t="e">
        <f>INDEX(coef_H,MATCH(BL39,coef_H_beschrijving,0),MATCH($BQ$11,coef_H_header1,0))*UserInput!F29</f>
        <v>#N/A</v>
      </c>
      <c r="BR39" s="66" t="e">
        <f>INDEX(coef_H,MATCH(BL39,coef_H_beschrijving,0),MATCH($BR$11,coef_H_header1,0))*UserInput!F29</f>
        <v>#N/A</v>
      </c>
      <c r="BS39" s="66" t="e">
        <f>INDEX(coef_H,MATCH(BL39,coef_H_beschrijving,0),MATCH($BS$11,coef_H_header1,0))*UserInput!F29</f>
        <v>#N/A</v>
      </c>
      <c r="BT39" s="150" t="str">
        <f>UserInput!E29</f>
        <v>N.v.t.</v>
      </c>
    </row>
    <row r="40" spans="1:72" x14ac:dyDescent="0.2">
      <c r="A40" s="66"/>
      <c r="B40" s="66"/>
      <c r="C40" s="66"/>
      <c r="D40" s="66"/>
      <c r="E40" s="66"/>
      <c r="F40" s="66"/>
      <c r="G40" s="66"/>
      <c r="H40" s="66"/>
      <c r="I40" s="8"/>
      <c r="J40" s="8"/>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11">
        <f>UserInput!G30</f>
        <v>28</v>
      </c>
      <c r="BK40" s="11" t="e">
        <f t="shared" si="8"/>
        <v>#N/A</v>
      </c>
      <c r="BL40" s="11" t="str">
        <f>UserInput!C30</f>
        <v>[Vul in…]</v>
      </c>
      <c r="BM40" s="11" t="e">
        <f t="shared" si="7"/>
        <v>#N/A</v>
      </c>
      <c r="BN40" s="66" t="e">
        <f>INDEX(coef_H,MATCH(BL40,coef_H_beschrijving,0),MATCH($BN$11,coef_H_header1,0))*UserInput!F30</f>
        <v>#N/A</v>
      </c>
      <c r="BO40" s="66" t="e">
        <f>INDEX(coef_H,MATCH(BL40,coef_H_beschrijving,0),MATCH($BO$11,coef_H_header1,0))*UserInput!F30</f>
        <v>#N/A</v>
      </c>
      <c r="BP40" s="66" t="e">
        <f>INDEX(coef_H,MATCH(BL40,coef_H_beschrijving,0),MATCH($BP$11,coef_H_header1,0))*UserInput!F30</f>
        <v>#N/A</v>
      </c>
      <c r="BQ40" s="66" t="e">
        <f>INDEX(coef_H,MATCH(BL40,coef_H_beschrijving,0),MATCH($BQ$11,coef_H_header1,0))*UserInput!F30</f>
        <v>#N/A</v>
      </c>
      <c r="BR40" s="66" t="e">
        <f>INDEX(coef_H,MATCH(BL40,coef_H_beschrijving,0),MATCH($BR$11,coef_H_header1,0))*UserInput!F30</f>
        <v>#N/A</v>
      </c>
      <c r="BS40" s="66" t="e">
        <f>INDEX(coef_H,MATCH(BL40,coef_H_beschrijving,0),MATCH($BS$11,coef_H_header1,0))*UserInput!F30</f>
        <v>#N/A</v>
      </c>
      <c r="BT40" s="150" t="str">
        <f>UserInput!E30</f>
        <v>N.v.t.</v>
      </c>
    </row>
    <row r="41" spans="1:72" x14ac:dyDescent="0.2">
      <c r="A41" s="66"/>
      <c r="B41" s="66"/>
      <c r="C41" s="66"/>
      <c r="D41" s="66"/>
      <c r="E41" s="66"/>
      <c r="F41" s="66"/>
      <c r="G41" s="66"/>
      <c r="H41" s="66"/>
      <c r="I41" s="8"/>
      <c r="J41" s="8"/>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11">
        <f>UserInput!G31</f>
        <v>29</v>
      </c>
      <c r="BK41" s="11" t="e">
        <f t="shared" si="8"/>
        <v>#N/A</v>
      </c>
      <c r="BL41" s="11" t="str">
        <f>UserInput!C31</f>
        <v>[Vul in…]</v>
      </c>
      <c r="BM41" s="11" t="e">
        <f t="shared" si="7"/>
        <v>#N/A</v>
      </c>
      <c r="BN41" s="66" t="e">
        <f>INDEX(coef_H,MATCH(BL41,coef_H_beschrijving,0),MATCH($BN$11,coef_H_header1,0))*UserInput!F31</f>
        <v>#N/A</v>
      </c>
      <c r="BO41" s="66" t="e">
        <f>INDEX(coef_H,MATCH(BL41,coef_H_beschrijving,0),MATCH($BO$11,coef_H_header1,0))*UserInput!F31</f>
        <v>#N/A</v>
      </c>
      <c r="BP41" s="66" t="e">
        <f>INDEX(coef_H,MATCH(BL41,coef_H_beschrijving,0),MATCH($BP$11,coef_H_header1,0))*UserInput!F31</f>
        <v>#N/A</v>
      </c>
      <c r="BQ41" s="66" t="e">
        <f>INDEX(coef_H,MATCH(BL41,coef_H_beschrijving,0),MATCH($BQ$11,coef_H_header1,0))*UserInput!F31</f>
        <v>#N/A</v>
      </c>
      <c r="BR41" s="66" t="e">
        <f>INDEX(coef_H,MATCH(BL41,coef_H_beschrijving,0),MATCH($BR$11,coef_H_header1,0))*UserInput!F31</f>
        <v>#N/A</v>
      </c>
      <c r="BS41" s="66" t="e">
        <f>INDEX(coef_H,MATCH(BL41,coef_H_beschrijving,0),MATCH($BS$11,coef_H_header1,0))*UserInput!F31</f>
        <v>#N/A</v>
      </c>
      <c r="BT41" s="150" t="str">
        <f>UserInput!E31</f>
        <v>N.v.t.</v>
      </c>
    </row>
    <row r="42" spans="1:72" x14ac:dyDescent="0.2">
      <c r="A42" s="66"/>
      <c r="B42" s="66"/>
      <c r="C42" s="66"/>
      <c r="D42" s="66"/>
      <c r="E42" s="66"/>
      <c r="F42" s="66"/>
      <c r="G42" s="66"/>
      <c r="H42" s="66"/>
      <c r="I42" s="8"/>
      <c r="J42" s="8"/>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11">
        <f>UserInput!G32</f>
        <v>30</v>
      </c>
      <c r="BK42" s="11" t="e">
        <f t="shared" si="8"/>
        <v>#N/A</v>
      </c>
      <c r="BL42" s="11" t="str">
        <f>UserInput!C32</f>
        <v>[Vul in…]</v>
      </c>
      <c r="BM42" s="11" t="e">
        <f t="shared" si="7"/>
        <v>#N/A</v>
      </c>
      <c r="BN42" s="66" t="e">
        <f>INDEX(coef_H,MATCH(BL42,coef_H_beschrijving,0),MATCH($BN$11,coef_H_header1,0))*UserInput!F32</f>
        <v>#N/A</v>
      </c>
      <c r="BO42" s="66" t="e">
        <f>INDEX(coef_H,MATCH(BL42,coef_H_beschrijving,0),MATCH($BO$11,coef_H_header1,0))*UserInput!F32</f>
        <v>#N/A</v>
      </c>
      <c r="BP42" s="66" t="e">
        <f>INDEX(coef_H,MATCH(BL42,coef_H_beschrijving,0),MATCH($BP$11,coef_H_header1,0))*UserInput!F32</f>
        <v>#N/A</v>
      </c>
      <c r="BQ42" s="66" t="e">
        <f>INDEX(coef_H,MATCH(BL42,coef_H_beschrijving,0),MATCH($BQ$11,coef_H_header1,0))*UserInput!F32</f>
        <v>#N/A</v>
      </c>
      <c r="BR42" s="66" t="e">
        <f>INDEX(coef_H,MATCH(BL42,coef_H_beschrijving,0),MATCH($BR$11,coef_H_header1,0))*UserInput!F32</f>
        <v>#N/A</v>
      </c>
      <c r="BS42" s="66" t="e">
        <f>INDEX(coef_H,MATCH(BL42,coef_H_beschrijving,0),MATCH($BS$11,coef_H_header1,0))*UserInput!F32</f>
        <v>#N/A</v>
      </c>
      <c r="BT42" s="150" t="str">
        <f>UserInput!E32</f>
        <v>N.v.t.</v>
      </c>
    </row>
    <row r="43" spans="1:72" x14ac:dyDescent="0.2">
      <c r="A43" s="66"/>
      <c r="B43" s="66"/>
      <c r="C43" s="66"/>
      <c r="D43" s="66"/>
      <c r="E43" s="66"/>
      <c r="F43" s="66"/>
      <c r="G43" s="66"/>
      <c r="H43" s="66"/>
      <c r="I43" s="8"/>
      <c r="J43" s="8"/>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11">
        <f>UserInput!G33</f>
        <v>31</v>
      </c>
      <c r="BK43" s="11" t="e">
        <f t="shared" si="8"/>
        <v>#N/A</v>
      </c>
      <c r="BL43" s="11" t="str">
        <f>UserInput!C33</f>
        <v>[Vul in…]</v>
      </c>
      <c r="BM43" s="11" t="e">
        <f t="shared" si="7"/>
        <v>#N/A</v>
      </c>
      <c r="BN43" s="66" t="e">
        <f>INDEX(coef_H,MATCH(BL43,coef_H_beschrijving,0),MATCH($BN$11,coef_H_header1,0))*UserInput!F33</f>
        <v>#N/A</v>
      </c>
      <c r="BO43" s="66" t="e">
        <f>INDEX(coef_H,MATCH(BL43,coef_H_beschrijving,0),MATCH($BO$11,coef_H_header1,0))*UserInput!F33</f>
        <v>#N/A</v>
      </c>
      <c r="BP43" s="66" t="e">
        <f>INDEX(coef_H,MATCH(BL43,coef_H_beschrijving,0),MATCH($BP$11,coef_H_header1,0))*UserInput!F33</f>
        <v>#N/A</v>
      </c>
      <c r="BQ43" s="66" t="e">
        <f>INDEX(coef_H,MATCH(BL43,coef_H_beschrijving,0),MATCH($BQ$11,coef_H_header1,0))*UserInput!F33</f>
        <v>#N/A</v>
      </c>
      <c r="BR43" s="66" t="e">
        <f>INDEX(coef_H,MATCH(BL43,coef_H_beschrijving,0),MATCH($BR$11,coef_H_header1,0))*UserInput!F33</f>
        <v>#N/A</v>
      </c>
      <c r="BS43" s="66" t="e">
        <f>INDEX(coef_H,MATCH(BL43,coef_H_beschrijving,0),MATCH($BS$11,coef_H_header1,0))*UserInput!F33</f>
        <v>#N/A</v>
      </c>
      <c r="BT43" s="150" t="str">
        <f>UserInput!E33</f>
        <v>N.v.t.</v>
      </c>
    </row>
    <row r="44" spans="1:72" x14ac:dyDescent="0.2">
      <c r="A44" s="66"/>
      <c r="B44" s="66"/>
      <c r="C44" s="66"/>
      <c r="D44" s="66"/>
      <c r="E44" s="66"/>
      <c r="F44" s="66"/>
      <c r="G44" s="66"/>
      <c r="H44" s="66"/>
      <c r="I44" s="8"/>
      <c r="J44" s="8"/>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11">
        <f>UserInput!G34</f>
        <v>32</v>
      </c>
      <c r="BK44" s="11" t="e">
        <f t="shared" si="8"/>
        <v>#N/A</v>
      </c>
      <c r="BL44" s="11" t="str">
        <f>UserInput!C34</f>
        <v>[Vul in…]</v>
      </c>
      <c r="BM44" s="11" t="e">
        <f t="shared" si="7"/>
        <v>#N/A</v>
      </c>
      <c r="BN44" s="66" t="e">
        <f>INDEX(coef_H,MATCH(BL44,coef_H_beschrijving,0),MATCH($BN$11,coef_H_header1,0))*UserInput!F34</f>
        <v>#N/A</v>
      </c>
      <c r="BO44" s="66" t="e">
        <f>INDEX(coef_H,MATCH(BL44,coef_H_beschrijving,0),MATCH($BO$11,coef_H_header1,0))*UserInput!F34</f>
        <v>#N/A</v>
      </c>
      <c r="BP44" s="66" t="e">
        <f>INDEX(coef_H,MATCH(BL44,coef_H_beschrijving,0),MATCH($BP$11,coef_H_header1,0))*UserInput!F34</f>
        <v>#N/A</v>
      </c>
      <c r="BQ44" s="66" t="e">
        <f>INDEX(coef_H,MATCH(BL44,coef_H_beschrijving,0),MATCH($BQ$11,coef_H_header1,0))*UserInput!F34</f>
        <v>#N/A</v>
      </c>
      <c r="BR44" s="66" t="e">
        <f>INDEX(coef_H,MATCH(BL44,coef_H_beschrijving,0),MATCH($BR$11,coef_H_header1,0))*UserInput!F34</f>
        <v>#N/A</v>
      </c>
      <c r="BS44" s="66" t="e">
        <f>INDEX(coef_H,MATCH(BL44,coef_H_beschrijving,0),MATCH($BS$11,coef_H_header1,0))*UserInput!F34</f>
        <v>#N/A</v>
      </c>
      <c r="BT44" s="150" t="str">
        <f>UserInput!E34</f>
        <v>N.v.t.</v>
      </c>
    </row>
    <row r="45" spans="1:72" x14ac:dyDescent="0.2">
      <c r="A45" s="66"/>
      <c r="B45" s="66"/>
      <c r="C45" s="66"/>
      <c r="D45" s="66"/>
      <c r="E45" s="66"/>
      <c r="F45" s="66"/>
      <c r="G45" s="66"/>
      <c r="H45" s="66"/>
      <c r="I45" s="8"/>
      <c r="J45" s="8"/>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11">
        <f>UserInput!G35</f>
        <v>33</v>
      </c>
      <c r="BK45" s="11" t="e">
        <f t="shared" ref="BK45:BK76" si="9">INDEX(coef_H,MATCH(BL45,coef_H_beschrijving,0),MATCH($BK$11,coef_H_header1,0))</f>
        <v>#N/A</v>
      </c>
      <c r="BL45" s="11" t="str">
        <f>UserInput!C35</f>
        <v>[Vul in…]</v>
      </c>
      <c r="BM45" s="11" t="e">
        <f t="shared" ref="BM45:BM76" si="10">INDEX(coef_H,MATCH(BL45,coef_H_beschrijving,0),MATCH($BM$11,coef_H_header1,0))</f>
        <v>#N/A</v>
      </c>
      <c r="BN45" s="66" t="e">
        <f>INDEX(coef_H,MATCH(BL45,coef_H_beschrijving,0),MATCH($BN$11,coef_H_header1,0))*UserInput!F35</f>
        <v>#N/A</v>
      </c>
      <c r="BO45" s="66" t="e">
        <f>INDEX(coef_H,MATCH(BL45,coef_H_beschrijving,0),MATCH($BO$11,coef_H_header1,0))*UserInput!F35</f>
        <v>#N/A</v>
      </c>
      <c r="BP45" s="66" t="e">
        <f>INDEX(coef_H,MATCH(BL45,coef_H_beschrijving,0),MATCH($BP$11,coef_H_header1,0))*UserInput!F35</f>
        <v>#N/A</v>
      </c>
      <c r="BQ45" s="66" t="e">
        <f>INDEX(coef_H,MATCH(BL45,coef_H_beschrijving,0),MATCH($BQ$11,coef_H_header1,0))*UserInput!F35</f>
        <v>#N/A</v>
      </c>
      <c r="BR45" s="66" t="e">
        <f>INDEX(coef_H,MATCH(BL45,coef_H_beschrijving,0),MATCH($BR$11,coef_H_header1,0))*UserInput!F35</f>
        <v>#N/A</v>
      </c>
      <c r="BS45" s="66" t="e">
        <f>INDEX(coef_H,MATCH(BL45,coef_H_beschrijving,0),MATCH($BS$11,coef_H_header1,0))*UserInput!F35</f>
        <v>#N/A</v>
      </c>
      <c r="BT45" s="150" t="str">
        <f>UserInput!E35</f>
        <v>N.v.t.</v>
      </c>
    </row>
    <row r="46" spans="1:72" x14ac:dyDescent="0.2">
      <c r="A46" s="66"/>
      <c r="B46" s="66"/>
      <c r="C46" s="66"/>
      <c r="D46" s="66"/>
      <c r="E46" s="66"/>
      <c r="F46" s="66"/>
      <c r="G46" s="66"/>
      <c r="H46" s="66"/>
      <c r="I46" s="8"/>
      <c r="J46" s="8"/>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11">
        <f>UserInput!G36</f>
        <v>34</v>
      </c>
      <c r="BK46" s="11" t="e">
        <f t="shared" si="9"/>
        <v>#N/A</v>
      </c>
      <c r="BL46" s="11" t="str">
        <f>UserInput!C36</f>
        <v>[Vul in…]</v>
      </c>
      <c r="BM46" s="11" t="e">
        <f t="shared" si="10"/>
        <v>#N/A</v>
      </c>
      <c r="BN46" s="66" t="e">
        <f>INDEX(coef_H,MATCH(BL46,coef_H_beschrijving,0),MATCH($BN$11,coef_H_header1,0))*UserInput!F36</f>
        <v>#N/A</v>
      </c>
      <c r="BO46" s="66" t="e">
        <f>INDEX(coef_H,MATCH(BL46,coef_H_beschrijving,0),MATCH($BO$11,coef_H_header1,0))*UserInput!F36</f>
        <v>#N/A</v>
      </c>
      <c r="BP46" s="66" t="e">
        <f>INDEX(coef_H,MATCH(BL46,coef_H_beschrijving,0),MATCH($BP$11,coef_H_header1,0))*UserInput!F36</f>
        <v>#N/A</v>
      </c>
      <c r="BQ46" s="66" t="e">
        <f>INDEX(coef_H,MATCH(BL46,coef_H_beschrijving,0),MATCH($BQ$11,coef_H_header1,0))*UserInput!F36</f>
        <v>#N/A</v>
      </c>
      <c r="BR46" s="66" t="e">
        <f>INDEX(coef_H,MATCH(BL46,coef_H_beschrijving,0),MATCH($BR$11,coef_H_header1,0))*UserInput!F36</f>
        <v>#N/A</v>
      </c>
      <c r="BS46" s="66" t="e">
        <f>INDEX(coef_H,MATCH(BL46,coef_H_beschrijving,0),MATCH($BS$11,coef_H_header1,0))*UserInput!F36</f>
        <v>#N/A</v>
      </c>
      <c r="BT46" s="150" t="str">
        <f>UserInput!E36</f>
        <v>N.v.t.</v>
      </c>
    </row>
    <row r="47" spans="1:72" x14ac:dyDescent="0.2">
      <c r="I47" s="68"/>
      <c r="J47" s="68"/>
      <c r="BJ47" s="11">
        <f>UserInput!G37</f>
        <v>35</v>
      </c>
      <c r="BK47" s="11" t="e">
        <f t="shared" si="9"/>
        <v>#N/A</v>
      </c>
      <c r="BL47" s="11" t="str">
        <f>UserInput!C37</f>
        <v>[Vul in…]</v>
      </c>
      <c r="BM47" s="11" t="e">
        <f t="shared" si="10"/>
        <v>#N/A</v>
      </c>
      <c r="BN47" s="66" t="e">
        <f>INDEX(coef_H,MATCH(BL47,coef_H_beschrijving,0),MATCH($BN$11,coef_H_header1,0))*UserInput!F37</f>
        <v>#N/A</v>
      </c>
      <c r="BO47" s="66" t="e">
        <f>INDEX(coef_H,MATCH(BL47,coef_H_beschrijving,0),MATCH($BO$11,coef_H_header1,0))*UserInput!F37</f>
        <v>#N/A</v>
      </c>
      <c r="BP47" s="66" t="e">
        <f>INDEX(coef_H,MATCH(BL47,coef_H_beschrijving,0),MATCH($BP$11,coef_H_header1,0))*UserInput!F37</f>
        <v>#N/A</v>
      </c>
      <c r="BQ47" s="66" t="e">
        <f>INDEX(coef_H,MATCH(BL47,coef_H_beschrijving,0),MATCH($BQ$11,coef_H_header1,0))*UserInput!F37</f>
        <v>#N/A</v>
      </c>
      <c r="BR47" s="66" t="e">
        <f>INDEX(coef_H,MATCH(BL47,coef_H_beschrijving,0),MATCH($BR$11,coef_H_header1,0))*UserInput!F37</f>
        <v>#N/A</v>
      </c>
      <c r="BS47" s="66" t="e">
        <f>INDEX(coef_H,MATCH(BL47,coef_H_beschrijving,0),MATCH($BS$11,coef_H_header1,0))*UserInput!F37</f>
        <v>#N/A</v>
      </c>
      <c r="BT47" s="150" t="str">
        <f>UserInput!E37</f>
        <v>N.v.t.</v>
      </c>
    </row>
    <row r="48" spans="1:72" x14ac:dyDescent="0.2">
      <c r="BI48" s="78"/>
      <c r="BJ48" s="11">
        <f>UserInput!G38</f>
        <v>36</v>
      </c>
      <c r="BK48" s="11" t="e">
        <f t="shared" si="9"/>
        <v>#N/A</v>
      </c>
      <c r="BL48" s="11" t="str">
        <f>UserInput!C38</f>
        <v>[Vul in…]</v>
      </c>
      <c r="BM48" s="11" t="e">
        <f t="shared" si="10"/>
        <v>#N/A</v>
      </c>
      <c r="BN48" s="66" t="e">
        <f>INDEX(coef_H,MATCH(BL48,coef_H_beschrijving,0),MATCH($BN$11,coef_H_header1,0))*UserInput!F38</f>
        <v>#N/A</v>
      </c>
      <c r="BO48" s="66" t="e">
        <f>INDEX(coef_H,MATCH(BL48,coef_H_beschrijving,0),MATCH($BO$11,coef_H_header1,0))*UserInput!F38</f>
        <v>#N/A</v>
      </c>
      <c r="BP48" s="66" t="e">
        <f>INDEX(coef_H,MATCH(BL48,coef_H_beschrijving,0),MATCH($BP$11,coef_H_header1,0))*UserInput!F38</f>
        <v>#N/A</v>
      </c>
      <c r="BQ48" s="66" t="e">
        <f>INDEX(coef_H,MATCH(BL48,coef_H_beschrijving,0),MATCH($BQ$11,coef_H_header1,0))*UserInput!F38</f>
        <v>#N/A</v>
      </c>
      <c r="BR48" s="66" t="e">
        <f>INDEX(coef_H,MATCH(BL48,coef_H_beschrijving,0),MATCH($BR$11,coef_H_header1,0))*UserInput!F38</f>
        <v>#N/A</v>
      </c>
      <c r="BS48" s="66" t="e">
        <f>INDEX(coef_H,MATCH(BL48,coef_H_beschrijving,0),MATCH($BS$11,coef_H_header1,0))*UserInput!F38</f>
        <v>#N/A</v>
      </c>
      <c r="BT48" s="150" t="str">
        <f>UserInput!E38</f>
        <v>N.v.t.</v>
      </c>
    </row>
    <row r="49" spans="9:72" x14ac:dyDescent="0.2">
      <c r="I49" s="68"/>
      <c r="J49" s="68"/>
      <c r="BJ49" s="11">
        <f>UserInput!G39</f>
        <v>37</v>
      </c>
      <c r="BK49" s="11" t="e">
        <f t="shared" si="9"/>
        <v>#N/A</v>
      </c>
      <c r="BL49" s="11" t="str">
        <f>UserInput!C39</f>
        <v>[Vul in…]</v>
      </c>
      <c r="BM49" s="11" t="e">
        <f t="shared" si="10"/>
        <v>#N/A</v>
      </c>
      <c r="BN49" s="66" t="e">
        <f>INDEX(coef_H,MATCH(BL49,coef_H_beschrijving,0),MATCH($BN$11,coef_H_header1,0))*UserInput!F39</f>
        <v>#N/A</v>
      </c>
      <c r="BO49" s="66" t="e">
        <f>INDEX(coef_H,MATCH(BL49,coef_H_beschrijving,0),MATCH($BO$11,coef_H_header1,0))*UserInput!F39</f>
        <v>#N/A</v>
      </c>
      <c r="BP49" s="66" t="e">
        <f>INDEX(coef_H,MATCH(BL49,coef_H_beschrijving,0),MATCH($BP$11,coef_H_header1,0))*UserInput!F39</f>
        <v>#N/A</v>
      </c>
      <c r="BQ49" s="66" t="e">
        <f>INDEX(coef_H,MATCH(BL49,coef_H_beschrijving,0),MATCH($BQ$11,coef_H_header1,0))*UserInput!F39</f>
        <v>#N/A</v>
      </c>
      <c r="BR49" s="66" t="e">
        <f>INDEX(coef_H,MATCH(BL49,coef_H_beschrijving,0),MATCH($BR$11,coef_H_header1,0))*UserInput!F39</f>
        <v>#N/A</v>
      </c>
      <c r="BS49" s="66" t="e">
        <f>INDEX(coef_H,MATCH(BL49,coef_H_beschrijving,0),MATCH($BS$11,coef_H_header1,0))*UserInput!F39</f>
        <v>#N/A</v>
      </c>
      <c r="BT49" s="150" t="str">
        <f>UserInput!E39</f>
        <v>N.v.t.</v>
      </c>
    </row>
    <row r="50" spans="9:72" x14ac:dyDescent="0.2">
      <c r="BJ50" s="11">
        <f>UserInput!G40</f>
        <v>38</v>
      </c>
      <c r="BK50" s="11" t="e">
        <f t="shared" si="9"/>
        <v>#N/A</v>
      </c>
      <c r="BL50" s="11" t="str">
        <f>UserInput!C40</f>
        <v>[Vul in…]</v>
      </c>
      <c r="BM50" s="11" t="e">
        <f t="shared" si="10"/>
        <v>#N/A</v>
      </c>
      <c r="BN50" s="66" t="e">
        <f>INDEX(coef_H,MATCH(BL50,coef_H_beschrijving,0),MATCH($BN$11,coef_H_header1,0))*UserInput!F40</f>
        <v>#N/A</v>
      </c>
      <c r="BO50" s="66" t="e">
        <f>INDEX(coef_H,MATCH(BL50,coef_H_beschrijving,0),MATCH($BO$11,coef_H_header1,0))*UserInput!F40</f>
        <v>#N/A</v>
      </c>
      <c r="BP50" s="66" t="e">
        <f>INDEX(coef_H,MATCH(BL50,coef_H_beschrijving,0),MATCH($BP$11,coef_H_header1,0))*UserInput!F40</f>
        <v>#N/A</v>
      </c>
      <c r="BQ50" s="66" t="e">
        <f>INDEX(coef_H,MATCH(BL50,coef_H_beschrijving,0),MATCH($BQ$11,coef_H_header1,0))*UserInput!F40</f>
        <v>#N/A</v>
      </c>
      <c r="BR50" s="66" t="e">
        <f>INDEX(coef_H,MATCH(BL50,coef_H_beschrijving,0),MATCH($BR$11,coef_H_header1,0))*UserInput!F40</f>
        <v>#N/A</v>
      </c>
      <c r="BS50" s="66" t="e">
        <f>INDEX(coef_H,MATCH(BL50,coef_H_beschrijving,0),MATCH($BS$11,coef_H_header1,0))*UserInput!F40</f>
        <v>#N/A</v>
      </c>
      <c r="BT50" s="150" t="str">
        <f>UserInput!E40</f>
        <v>N.v.t.</v>
      </c>
    </row>
    <row r="51" spans="9:72" x14ac:dyDescent="0.2">
      <c r="BJ51" s="11">
        <f>UserInput!G41</f>
        <v>39</v>
      </c>
      <c r="BK51" s="11" t="e">
        <f t="shared" si="9"/>
        <v>#N/A</v>
      </c>
      <c r="BL51" s="11" t="str">
        <f>UserInput!C41</f>
        <v>[Vul in…]</v>
      </c>
      <c r="BM51" s="11" t="e">
        <f t="shared" si="10"/>
        <v>#N/A</v>
      </c>
      <c r="BN51" s="66" t="e">
        <f>INDEX(coef_H,MATCH(BL51,coef_H_beschrijving,0),MATCH($BN$11,coef_H_header1,0))*UserInput!F41</f>
        <v>#N/A</v>
      </c>
      <c r="BO51" s="66" t="e">
        <f>INDEX(coef_H,MATCH(BL51,coef_H_beschrijving,0),MATCH($BO$11,coef_H_header1,0))*UserInput!F41</f>
        <v>#N/A</v>
      </c>
      <c r="BP51" s="66" t="e">
        <f>INDEX(coef_H,MATCH(BL51,coef_H_beschrijving,0),MATCH($BP$11,coef_H_header1,0))*UserInput!F41</f>
        <v>#N/A</v>
      </c>
      <c r="BQ51" s="66" t="e">
        <f>INDEX(coef_H,MATCH(BL51,coef_H_beschrijving,0),MATCH($BQ$11,coef_H_header1,0))*UserInput!F41</f>
        <v>#N/A</v>
      </c>
      <c r="BR51" s="66" t="e">
        <f>INDEX(coef_H,MATCH(BL51,coef_H_beschrijving,0),MATCH($BR$11,coef_H_header1,0))*UserInput!F41</f>
        <v>#N/A</v>
      </c>
      <c r="BS51" s="66" t="e">
        <f>INDEX(coef_H,MATCH(BL51,coef_H_beschrijving,0),MATCH($BS$11,coef_H_header1,0))*UserInput!F41</f>
        <v>#N/A</v>
      </c>
      <c r="BT51" s="150" t="str">
        <f>UserInput!E41</f>
        <v>N.v.t.</v>
      </c>
    </row>
    <row r="52" spans="9:72" x14ac:dyDescent="0.2">
      <c r="BJ52" s="11">
        <f>UserInput!G42</f>
        <v>40</v>
      </c>
      <c r="BK52" s="11" t="e">
        <f t="shared" si="9"/>
        <v>#N/A</v>
      </c>
      <c r="BL52" s="11" t="str">
        <f>UserInput!C42</f>
        <v>[Vul in…]</v>
      </c>
      <c r="BM52" s="11" t="e">
        <f t="shared" si="10"/>
        <v>#N/A</v>
      </c>
      <c r="BN52" s="66" t="e">
        <f>INDEX(coef_H,MATCH(BL52,coef_H_beschrijving,0),MATCH($BN$11,coef_H_header1,0))*UserInput!F42</f>
        <v>#N/A</v>
      </c>
      <c r="BO52" s="66" t="e">
        <f>INDEX(coef_H,MATCH(BL52,coef_H_beschrijving,0),MATCH($BO$11,coef_H_header1,0))*UserInput!F42</f>
        <v>#N/A</v>
      </c>
      <c r="BP52" s="66" t="e">
        <f>INDEX(coef_H,MATCH(BL52,coef_H_beschrijving,0),MATCH($BP$11,coef_H_header1,0))*UserInput!F42</f>
        <v>#N/A</v>
      </c>
      <c r="BQ52" s="66" t="e">
        <f>INDEX(coef_H,MATCH(BL52,coef_H_beschrijving,0),MATCH($BQ$11,coef_H_header1,0))*UserInput!F42</f>
        <v>#N/A</v>
      </c>
      <c r="BR52" s="66" t="e">
        <f>INDEX(coef_H,MATCH(BL52,coef_H_beschrijving,0),MATCH($BR$11,coef_H_header1,0))*UserInput!F42</f>
        <v>#N/A</v>
      </c>
      <c r="BS52" s="66" t="e">
        <f>INDEX(coef_H,MATCH(BL52,coef_H_beschrijving,0),MATCH($BS$11,coef_H_header1,0))*UserInput!F42</f>
        <v>#N/A</v>
      </c>
      <c r="BT52" s="150" t="str">
        <f>UserInput!E42</f>
        <v>N.v.t.</v>
      </c>
    </row>
    <row r="53" spans="9:72" x14ac:dyDescent="0.2">
      <c r="BJ53" s="11">
        <f>UserInput!G43</f>
        <v>41</v>
      </c>
      <c r="BK53" s="11" t="e">
        <f t="shared" si="9"/>
        <v>#N/A</v>
      </c>
      <c r="BL53" s="11" t="str">
        <f>UserInput!C43</f>
        <v>[Vul in…]</v>
      </c>
      <c r="BM53" s="11" t="e">
        <f t="shared" si="10"/>
        <v>#N/A</v>
      </c>
      <c r="BN53" s="66" t="e">
        <f>INDEX(coef_H,MATCH(BL53,coef_H_beschrijving,0),MATCH($BN$11,coef_H_header1,0))*UserInput!F43</f>
        <v>#N/A</v>
      </c>
      <c r="BO53" s="66" t="e">
        <f>INDEX(coef_H,MATCH(BL53,coef_H_beschrijving,0),MATCH($BO$11,coef_H_header1,0))*UserInput!F43</f>
        <v>#N/A</v>
      </c>
      <c r="BP53" s="66" t="e">
        <f>INDEX(coef_H,MATCH(BL53,coef_H_beschrijving,0),MATCH($BP$11,coef_H_header1,0))*UserInput!F43</f>
        <v>#N/A</v>
      </c>
      <c r="BQ53" s="66" t="e">
        <f>INDEX(coef_H,MATCH(BL53,coef_H_beschrijving,0),MATCH($BQ$11,coef_H_header1,0))*UserInput!F43</f>
        <v>#N/A</v>
      </c>
      <c r="BR53" s="66" t="e">
        <f>INDEX(coef_H,MATCH(BL53,coef_H_beschrijving,0),MATCH($BR$11,coef_H_header1,0))*UserInput!F43</f>
        <v>#N/A</v>
      </c>
      <c r="BS53" s="66" t="e">
        <f>INDEX(coef_H,MATCH(BL53,coef_H_beschrijving,0),MATCH($BS$11,coef_H_header1,0))*UserInput!F43</f>
        <v>#N/A</v>
      </c>
      <c r="BT53" s="150" t="str">
        <f>UserInput!E43</f>
        <v>N.v.t.</v>
      </c>
    </row>
    <row r="54" spans="9:72" x14ac:dyDescent="0.2">
      <c r="BJ54" s="11">
        <f>UserInput!G44</f>
        <v>42</v>
      </c>
      <c r="BK54" s="11" t="e">
        <f t="shared" si="9"/>
        <v>#N/A</v>
      </c>
      <c r="BL54" s="11" t="str">
        <f>UserInput!C44</f>
        <v>[Vul in…]</v>
      </c>
      <c r="BM54" s="11" t="e">
        <f t="shared" si="10"/>
        <v>#N/A</v>
      </c>
      <c r="BN54" s="66" t="e">
        <f>INDEX(coef_H,MATCH(BL54,coef_H_beschrijving,0),MATCH($BN$11,coef_H_header1,0))*UserInput!F44</f>
        <v>#N/A</v>
      </c>
      <c r="BO54" s="66" t="e">
        <f>INDEX(coef_H,MATCH(BL54,coef_H_beschrijving,0),MATCH($BO$11,coef_H_header1,0))*UserInput!F44</f>
        <v>#N/A</v>
      </c>
      <c r="BP54" s="66" t="e">
        <f>INDEX(coef_H,MATCH(BL54,coef_H_beschrijving,0),MATCH($BP$11,coef_H_header1,0))*UserInput!F44</f>
        <v>#N/A</v>
      </c>
      <c r="BQ54" s="66" t="e">
        <f>INDEX(coef_H,MATCH(BL54,coef_H_beschrijving,0),MATCH($BQ$11,coef_H_header1,0))*UserInput!F44</f>
        <v>#N/A</v>
      </c>
      <c r="BR54" s="66" t="e">
        <f>INDEX(coef_H,MATCH(BL54,coef_H_beschrijving,0),MATCH($BR$11,coef_H_header1,0))*UserInput!F44</f>
        <v>#N/A</v>
      </c>
      <c r="BS54" s="66" t="e">
        <f>INDEX(coef_H,MATCH(BL54,coef_H_beschrijving,0),MATCH($BS$11,coef_H_header1,0))*UserInput!F44</f>
        <v>#N/A</v>
      </c>
      <c r="BT54" s="150" t="str">
        <f>UserInput!E44</f>
        <v>N.v.t.</v>
      </c>
    </row>
    <row r="55" spans="9:72" x14ac:dyDescent="0.2">
      <c r="BJ55" s="11">
        <f>UserInput!G45</f>
        <v>43</v>
      </c>
      <c r="BK55" s="11" t="e">
        <f t="shared" si="9"/>
        <v>#N/A</v>
      </c>
      <c r="BL55" s="11" t="str">
        <f>UserInput!C45</f>
        <v>[Vul in…]</v>
      </c>
      <c r="BM55" s="11" t="e">
        <f t="shared" si="10"/>
        <v>#N/A</v>
      </c>
      <c r="BN55" s="66" t="e">
        <f>INDEX(coef_H,MATCH(BL55,coef_H_beschrijving,0),MATCH($BN$11,coef_H_header1,0))*UserInput!F45</f>
        <v>#N/A</v>
      </c>
      <c r="BO55" s="66" t="e">
        <f>INDEX(coef_H,MATCH(BL55,coef_H_beschrijving,0),MATCH($BO$11,coef_H_header1,0))*UserInput!F45</f>
        <v>#N/A</v>
      </c>
      <c r="BP55" s="66" t="e">
        <f>INDEX(coef_H,MATCH(BL55,coef_H_beschrijving,0),MATCH($BP$11,coef_H_header1,0))*UserInput!F45</f>
        <v>#N/A</v>
      </c>
      <c r="BQ55" s="66" t="e">
        <f>INDEX(coef_H,MATCH(BL55,coef_H_beschrijving,0),MATCH($BQ$11,coef_H_header1,0))*UserInput!F45</f>
        <v>#N/A</v>
      </c>
      <c r="BR55" s="66" t="e">
        <f>INDEX(coef_H,MATCH(BL55,coef_H_beschrijving,0),MATCH($BR$11,coef_H_header1,0))*UserInput!F45</f>
        <v>#N/A</v>
      </c>
      <c r="BS55" s="66" t="e">
        <f>INDEX(coef_H,MATCH(BL55,coef_H_beschrijving,0),MATCH($BS$11,coef_H_header1,0))*UserInput!F45</f>
        <v>#N/A</v>
      </c>
      <c r="BT55" s="150" t="str">
        <f>UserInput!E45</f>
        <v>N.v.t.</v>
      </c>
    </row>
    <row r="56" spans="9:72" x14ac:dyDescent="0.2">
      <c r="BJ56" s="11">
        <f>UserInput!G46</f>
        <v>44</v>
      </c>
      <c r="BK56" s="11" t="e">
        <f t="shared" si="9"/>
        <v>#N/A</v>
      </c>
      <c r="BL56" s="11" t="str">
        <f>UserInput!C46</f>
        <v>[Vul in…]</v>
      </c>
      <c r="BM56" s="11" t="e">
        <f t="shared" si="10"/>
        <v>#N/A</v>
      </c>
      <c r="BN56" s="66" t="e">
        <f>INDEX(coef_H,MATCH(BL56,coef_H_beschrijving,0),MATCH($BN$11,coef_H_header1,0))*UserInput!F46</f>
        <v>#N/A</v>
      </c>
      <c r="BO56" s="66" t="e">
        <f>INDEX(coef_H,MATCH(BL56,coef_H_beschrijving,0),MATCH($BO$11,coef_H_header1,0))*UserInput!F46</f>
        <v>#N/A</v>
      </c>
      <c r="BP56" s="66" t="e">
        <f>INDEX(coef_H,MATCH(BL56,coef_H_beschrijving,0),MATCH($BP$11,coef_H_header1,0))*UserInput!F46</f>
        <v>#N/A</v>
      </c>
      <c r="BQ56" s="66" t="e">
        <f>INDEX(coef_H,MATCH(BL56,coef_H_beschrijving,0),MATCH($BQ$11,coef_H_header1,0))*UserInput!F46</f>
        <v>#N/A</v>
      </c>
      <c r="BR56" s="66" t="e">
        <f>INDEX(coef_H,MATCH(BL56,coef_H_beschrijving,0),MATCH($BR$11,coef_H_header1,0))*UserInput!F46</f>
        <v>#N/A</v>
      </c>
      <c r="BS56" s="66" t="e">
        <f>INDEX(coef_H,MATCH(BL56,coef_H_beschrijving,0),MATCH($BS$11,coef_H_header1,0))*UserInput!F46</f>
        <v>#N/A</v>
      </c>
      <c r="BT56" s="150" t="str">
        <f>UserInput!E46</f>
        <v>N.v.t.</v>
      </c>
    </row>
    <row r="57" spans="9:72" x14ac:dyDescent="0.2">
      <c r="BJ57" s="11">
        <f>UserInput!G47</f>
        <v>45</v>
      </c>
      <c r="BK57" s="11" t="e">
        <f t="shared" si="9"/>
        <v>#N/A</v>
      </c>
      <c r="BL57" s="11" t="str">
        <f>UserInput!C47</f>
        <v>[Vul in…]</v>
      </c>
      <c r="BM57" s="11" t="e">
        <f t="shared" si="10"/>
        <v>#N/A</v>
      </c>
      <c r="BN57" s="66" t="e">
        <f>INDEX(coef_H,MATCH(BL57,coef_H_beschrijving,0),MATCH($BN$11,coef_H_header1,0))*UserInput!F47</f>
        <v>#N/A</v>
      </c>
      <c r="BO57" s="66" t="e">
        <f>INDEX(coef_H,MATCH(BL57,coef_H_beschrijving,0),MATCH($BO$11,coef_H_header1,0))*UserInput!F47</f>
        <v>#N/A</v>
      </c>
      <c r="BP57" s="66" t="e">
        <f>INDEX(coef_H,MATCH(BL57,coef_H_beschrijving,0),MATCH($BP$11,coef_H_header1,0))*UserInput!F47</f>
        <v>#N/A</v>
      </c>
      <c r="BQ57" s="66" t="e">
        <f>INDEX(coef_H,MATCH(BL57,coef_H_beschrijving,0),MATCH($BQ$11,coef_H_header1,0))*UserInput!F47</f>
        <v>#N/A</v>
      </c>
      <c r="BR57" s="66" t="e">
        <f>INDEX(coef_H,MATCH(BL57,coef_H_beschrijving,0),MATCH($BR$11,coef_H_header1,0))*UserInput!F47</f>
        <v>#N/A</v>
      </c>
      <c r="BS57" s="66" t="e">
        <f>INDEX(coef_H,MATCH(BL57,coef_H_beschrijving,0),MATCH($BS$11,coef_H_header1,0))*UserInput!F47</f>
        <v>#N/A</v>
      </c>
      <c r="BT57" s="150" t="str">
        <f>UserInput!E47</f>
        <v>N.v.t.</v>
      </c>
    </row>
    <row r="58" spans="9:72" x14ac:dyDescent="0.2">
      <c r="BJ58" s="11">
        <f>UserInput!G48</f>
        <v>46</v>
      </c>
      <c r="BK58" s="11" t="e">
        <f t="shared" si="9"/>
        <v>#N/A</v>
      </c>
      <c r="BL58" s="11" t="str">
        <f>UserInput!C48</f>
        <v>[Vul in…]</v>
      </c>
      <c r="BM58" s="11" t="e">
        <f t="shared" si="10"/>
        <v>#N/A</v>
      </c>
      <c r="BN58" s="66" t="e">
        <f>INDEX(coef_H,MATCH(BL58,coef_H_beschrijving,0),MATCH($BN$11,coef_H_header1,0))*UserInput!F48</f>
        <v>#N/A</v>
      </c>
      <c r="BO58" s="66" t="e">
        <f>INDEX(coef_H,MATCH(BL58,coef_H_beschrijving,0),MATCH($BO$11,coef_H_header1,0))*UserInput!F48</f>
        <v>#N/A</v>
      </c>
      <c r="BP58" s="66" t="e">
        <f>INDEX(coef_H,MATCH(BL58,coef_H_beschrijving,0),MATCH($BP$11,coef_H_header1,0))*UserInput!F48</f>
        <v>#N/A</v>
      </c>
      <c r="BQ58" s="66" t="e">
        <f>INDEX(coef_H,MATCH(BL58,coef_H_beschrijving,0),MATCH($BQ$11,coef_H_header1,0))*UserInput!F48</f>
        <v>#N/A</v>
      </c>
      <c r="BR58" s="66" t="e">
        <f>INDEX(coef_H,MATCH(BL58,coef_H_beschrijving,0),MATCH($BR$11,coef_H_header1,0))*UserInput!F48</f>
        <v>#N/A</v>
      </c>
      <c r="BS58" s="66" t="e">
        <f>INDEX(coef_H,MATCH(BL58,coef_H_beschrijving,0),MATCH($BS$11,coef_H_header1,0))*UserInput!F48</f>
        <v>#N/A</v>
      </c>
      <c r="BT58" s="150" t="str">
        <f>UserInput!E48</f>
        <v>N.v.t.</v>
      </c>
    </row>
    <row r="59" spans="9:72" x14ac:dyDescent="0.2">
      <c r="BJ59" s="11">
        <f>UserInput!G49</f>
        <v>47</v>
      </c>
      <c r="BK59" s="11" t="e">
        <f t="shared" si="9"/>
        <v>#N/A</v>
      </c>
      <c r="BL59" s="11" t="str">
        <f>UserInput!C49</f>
        <v>[Vul in…]</v>
      </c>
      <c r="BM59" s="11" t="e">
        <f t="shared" si="10"/>
        <v>#N/A</v>
      </c>
      <c r="BN59" s="66" t="e">
        <f>INDEX(coef_H,MATCH(BL59,coef_H_beschrijving,0),MATCH($BN$11,coef_H_header1,0))*UserInput!F49</f>
        <v>#N/A</v>
      </c>
      <c r="BO59" s="66" t="e">
        <f>INDEX(coef_H,MATCH(BL59,coef_H_beschrijving,0),MATCH($BO$11,coef_H_header1,0))*UserInput!F49</f>
        <v>#N/A</v>
      </c>
      <c r="BP59" s="66" t="e">
        <f>INDEX(coef_H,MATCH(BL59,coef_H_beschrijving,0),MATCH($BP$11,coef_H_header1,0))*UserInput!F49</f>
        <v>#N/A</v>
      </c>
      <c r="BQ59" s="66" t="e">
        <f>INDEX(coef_H,MATCH(BL59,coef_H_beschrijving,0),MATCH($BQ$11,coef_H_header1,0))*UserInput!F49</f>
        <v>#N/A</v>
      </c>
      <c r="BR59" s="66" t="e">
        <f>INDEX(coef_H,MATCH(BL59,coef_H_beschrijving,0),MATCH($BR$11,coef_H_header1,0))*UserInput!F49</f>
        <v>#N/A</v>
      </c>
      <c r="BS59" s="66" t="e">
        <f>INDEX(coef_H,MATCH(BL59,coef_H_beschrijving,0),MATCH($BS$11,coef_H_header1,0))*UserInput!F49</f>
        <v>#N/A</v>
      </c>
      <c r="BT59" s="150" t="str">
        <f>UserInput!E49</f>
        <v>N.v.t.</v>
      </c>
    </row>
    <row r="60" spans="9:72" x14ac:dyDescent="0.2">
      <c r="BJ60" s="11">
        <f>UserInput!G50</f>
        <v>48</v>
      </c>
      <c r="BK60" s="11" t="e">
        <f t="shared" si="9"/>
        <v>#N/A</v>
      </c>
      <c r="BL60" s="11" t="str">
        <f>UserInput!C50</f>
        <v>[Vul in…]</v>
      </c>
      <c r="BM60" s="11" t="e">
        <f t="shared" si="10"/>
        <v>#N/A</v>
      </c>
      <c r="BN60" s="66" t="e">
        <f>INDEX(coef_H,MATCH(BL60,coef_H_beschrijving,0),MATCH($BN$11,coef_H_header1,0))*UserInput!F50</f>
        <v>#N/A</v>
      </c>
      <c r="BO60" s="66" t="e">
        <f>INDEX(coef_H,MATCH(BL60,coef_H_beschrijving,0),MATCH($BO$11,coef_H_header1,0))*UserInput!F50</f>
        <v>#N/A</v>
      </c>
      <c r="BP60" s="66" t="e">
        <f>INDEX(coef_H,MATCH(BL60,coef_H_beschrijving,0),MATCH($BP$11,coef_H_header1,0))*UserInput!F50</f>
        <v>#N/A</v>
      </c>
      <c r="BQ60" s="66" t="e">
        <f>INDEX(coef_H,MATCH(BL60,coef_H_beschrijving,0),MATCH($BQ$11,coef_H_header1,0))*UserInput!F50</f>
        <v>#N/A</v>
      </c>
      <c r="BR60" s="66" t="e">
        <f>INDEX(coef_H,MATCH(BL60,coef_H_beschrijving,0),MATCH($BR$11,coef_H_header1,0))*UserInput!F50</f>
        <v>#N/A</v>
      </c>
      <c r="BS60" s="66" t="e">
        <f>INDEX(coef_H,MATCH(BL60,coef_H_beschrijving,0),MATCH($BS$11,coef_H_header1,0))*UserInput!F50</f>
        <v>#N/A</v>
      </c>
      <c r="BT60" s="150" t="str">
        <f>UserInput!E50</f>
        <v>N.v.t.</v>
      </c>
    </row>
    <row r="61" spans="9:72" x14ac:dyDescent="0.2">
      <c r="BJ61" s="11">
        <f>UserInput!G51</f>
        <v>49</v>
      </c>
      <c r="BK61" s="11" t="e">
        <f t="shared" si="9"/>
        <v>#N/A</v>
      </c>
      <c r="BL61" s="11" t="str">
        <f>UserInput!C51</f>
        <v>[Vul in…]</v>
      </c>
      <c r="BM61" s="11" t="e">
        <f t="shared" si="10"/>
        <v>#N/A</v>
      </c>
      <c r="BN61" s="66" t="e">
        <f>INDEX(coef_H,MATCH(BL61,coef_H_beschrijving,0),MATCH($BN$11,coef_H_header1,0))*UserInput!F51</f>
        <v>#N/A</v>
      </c>
      <c r="BO61" s="66" t="e">
        <f>INDEX(coef_H,MATCH(BL61,coef_H_beschrijving,0),MATCH($BO$11,coef_H_header1,0))*UserInput!F51</f>
        <v>#N/A</v>
      </c>
      <c r="BP61" s="66" t="e">
        <f>INDEX(coef_H,MATCH(BL61,coef_H_beschrijving,0),MATCH($BP$11,coef_H_header1,0))*UserInput!F51</f>
        <v>#N/A</v>
      </c>
      <c r="BQ61" s="66" t="e">
        <f>INDEX(coef_H,MATCH(BL61,coef_H_beschrijving,0),MATCH($BQ$11,coef_H_header1,0))*UserInput!F51</f>
        <v>#N/A</v>
      </c>
      <c r="BR61" s="66" t="e">
        <f>INDEX(coef_H,MATCH(BL61,coef_H_beschrijving,0),MATCH($BR$11,coef_H_header1,0))*UserInput!F51</f>
        <v>#N/A</v>
      </c>
      <c r="BS61" s="66" t="e">
        <f>INDEX(coef_H,MATCH(BL61,coef_H_beschrijving,0),MATCH($BS$11,coef_H_header1,0))*UserInput!F51</f>
        <v>#N/A</v>
      </c>
      <c r="BT61" s="150" t="str">
        <f>UserInput!E51</f>
        <v>N.v.t.</v>
      </c>
    </row>
    <row r="62" spans="9:72" x14ac:dyDescent="0.2">
      <c r="BJ62" s="11">
        <f>UserInput!G52</f>
        <v>50</v>
      </c>
      <c r="BK62" s="11" t="e">
        <f t="shared" si="9"/>
        <v>#N/A</v>
      </c>
      <c r="BL62" s="11" t="str">
        <f>UserInput!C52</f>
        <v>[Vul in…]</v>
      </c>
      <c r="BM62" s="11" t="e">
        <f t="shared" si="10"/>
        <v>#N/A</v>
      </c>
      <c r="BN62" s="66" t="e">
        <f>INDEX(coef_H,MATCH(BL62,coef_H_beschrijving,0),MATCH($BN$11,coef_H_header1,0))*UserInput!F52</f>
        <v>#N/A</v>
      </c>
      <c r="BO62" s="66" t="e">
        <f>INDEX(coef_H,MATCH(BL62,coef_H_beschrijving,0),MATCH($BO$11,coef_H_header1,0))*UserInput!F52</f>
        <v>#N/A</v>
      </c>
      <c r="BP62" s="66" t="e">
        <f>INDEX(coef_H,MATCH(BL62,coef_H_beschrijving,0),MATCH($BP$11,coef_H_header1,0))*UserInput!F52</f>
        <v>#N/A</v>
      </c>
      <c r="BQ62" s="66" t="e">
        <f>INDEX(coef_H,MATCH(BL62,coef_H_beschrijving,0),MATCH($BQ$11,coef_H_header1,0))*UserInput!F52</f>
        <v>#N/A</v>
      </c>
      <c r="BR62" s="66" t="e">
        <f>INDEX(coef_H,MATCH(BL62,coef_H_beschrijving,0),MATCH($BR$11,coef_H_header1,0))*UserInput!F52</f>
        <v>#N/A</v>
      </c>
      <c r="BS62" s="66" t="e">
        <f>INDEX(coef_H,MATCH(BL62,coef_H_beschrijving,0),MATCH($BS$11,coef_H_header1,0))*UserInput!F52</f>
        <v>#N/A</v>
      </c>
      <c r="BT62" s="150" t="str">
        <f>UserInput!E52</f>
        <v>N.v.t.</v>
      </c>
    </row>
    <row r="63" spans="9:72" x14ac:dyDescent="0.2">
      <c r="BJ63" s="11">
        <f>UserInput!G53</f>
        <v>51</v>
      </c>
      <c r="BK63" s="11" t="e">
        <f t="shared" si="9"/>
        <v>#N/A</v>
      </c>
      <c r="BL63" s="11" t="str">
        <f>UserInput!C53</f>
        <v>[Vul in…]</v>
      </c>
      <c r="BM63" s="11" t="e">
        <f t="shared" si="10"/>
        <v>#N/A</v>
      </c>
      <c r="BN63" s="66" t="e">
        <f>INDEX(coef_H,MATCH(BL63,coef_H_beschrijving,0),MATCH($BN$11,coef_H_header1,0))*UserInput!F53</f>
        <v>#N/A</v>
      </c>
      <c r="BO63" s="66" t="e">
        <f>INDEX(coef_H,MATCH(BL63,coef_H_beschrijving,0),MATCH($BO$11,coef_H_header1,0))*UserInput!F53</f>
        <v>#N/A</v>
      </c>
      <c r="BP63" s="66" t="e">
        <f>INDEX(coef_H,MATCH(BL63,coef_H_beschrijving,0),MATCH($BP$11,coef_H_header1,0))*UserInput!F53</f>
        <v>#N/A</v>
      </c>
      <c r="BQ63" s="66" t="e">
        <f>INDEX(coef_H,MATCH(BL63,coef_H_beschrijving,0),MATCH($BQ$11,coef_H_header1,0))*UserInput!F53</f>
        <v>#N/A</v>
      </c>
      <c r="BR63" s="66" t="e">
        <f>INDEX(coef_H,MATCH(BL63,coef_H_beschrijving,0),MATCH($BR$11,coef_H_header1,0))*UserInput!F53</f>
        <v>#N/A</v>
      </c>
      <c r="BS63" s="66" t="e">
        <f>INDEX(coef_H,MATCH(BL63,coef_H_beschrijving,0),MATCH($BS$11,coef_H_header1,0))*UserInput!F53</f>
        <v>#N/A</v>
      </c>
      <c r="BT63" s="150" t="str">
        <f>UserInput!E53</f>
        <v>N.v.t.</v>
      </c>
    </row>
    <row r="64" spans="9:72" x14ac:dyDescent="0.2">
      <c r="BJ64" s="11">
        <f>UserInput!G54</f>
        <v>52</v>
      </c>
      <c r="BK64" s="11" t="e">
        <f t="shared" si="9"/>
        <v>#N/A</v>
      </c>
      <c r="BL64" s="11" t="str">
        <f>UserInput!C54</f>
        <v>[Vul in…]</v>
      </c>
      <c r="BM64" s="11" t="e">
        <f t="shared" si="10"/>
        <v>#N/A</v>
      </c>
      <c r="BN64" s="66" t="e">
        <f>INDEX(coef_H,MATCH(BL64,coef_H_beschrijving,0),MATCH($BN$11,coef_H_header1,0))*UserInput!F54</f>
        <v>#N/A</v>
      </c>
      <c r="BO64" s="66" t="e">
        <f>INDEX(coef_H,MATCH(BL64,coef_H_beschrijving,0),MATCH($BO$11,coef_H_header1,0))*UserInput!F54</f>
        <v>#N/A</v>
      </c>
      <c r="BP64" s="66" t="e">
        <f>INDEX(coef_H,MATCH(BL64,coef_H_beschrijving,0),MATCH($BP$11,coef_H_header1,0))*UserInput!F54</f>
        <v>#N/A</v>
      </c>
      <c r="BQ64" s="66" t="e">
        <f>INDEX(coef_H,MATCH(BL64,coef_H_beschrijving,0),MATCH($BQ$11,coef_H_header1,0))*UserInput!F54</f>
        <v>#N/A</v>
      </c>
      <c r="BR64" s="66" t="e">
        <f>INDEX(coef_H,MATCH(BL64,coef_H_beschrijving,0),MATCH($BR$11,coef_H_header1,0))*UserInput!F54</f>
        <v>#N/A</v>
      </c>
      <c r="BS64" s="66" t="e">
        <f>INDEX(coef_H,MATCH(BL64,coef_H_beschrijving,0),MATCH($BS$11,coef_H_header1,0))*UserInput!F54</f>
        <v>#N/A</v>
      </c>
      <c r="BT64" s="150" t="str">
        <f>UserInput!E54</f>
        <v>N.v.t.</v>
      </c>
    </row>
    <row r="65" spans="62:72" x14ac:dyDescent="0.2">
      <c r="BJ65" s="11">
        <f>UserInput!G55</f>
        <v>53</v>
      </c>
      <c r="BK65" s="11" t="e">
        <f t="shared" si="9"/>
        <v>#N/A</v>
      </c>
      <c r="BL65" s="11" t="str">
        <f>UserInput!C55</f>
        <v>[Vul in…]</v>
      </c>
      <c r="BM65" s="11" t="e">
        <f t="shared" si="10"/>
        <v>#N/A</v>
      </c>
      <c r="BN65" s="66" t="e">
        <f>INDEX(coef_H,MATCH(BL65,coef_H_beschrijving,0),MATCH($BN$11,coef_H_header1,0))*UserInput!F55</f>
        <v>#N/A</v>
      </c>
      <c r="BO65" s="66" t="e">
        <f>INDEX(coef_H,MATCH(BL65,coef_H_beschrijving,0),MATCH($BO$11,coef_H_header1,0))*UserInput!F55</f>
        <v>#N/A</v>
      </c>
      <c r="BP65" s="66" t="e">
        <f>INDEX(coef_H,MATCH(BL65,coef_H_beschrijving,0),MATCH($BP$11,coef_H_header1,0))*UserInput!F55</f>
        <v>#N/A</v>
      </c>
      <c r="BQ65" s="66" t="e">
        <f>INDEX(coef_H,MATCH(BL65,coef_H_beschrijving,0),MATCH($BQ$11,coef_H_header1,0))*UserInput!F55</f>
        <v>#N/A</v>
      </c>
      <c r="BR65" s="66" t="e">
        <f>INDEX(coef_H,MATCH(BL65,coef_H_beschrijving,0),MATCH($BR$11,coef_H_header1,0))*UserInput!F55</f>
        <v>#N/A</v>
      </c>
      <c r="BS65" s="66" t="e">
        <f>INDEX(coef_H,MATCH(BL65,coef_H_beschrijving,0),MATCH($BS$11,coef_H_header1,0))*UserInput!F55</f>
        <v>#N/A</v>
      </c>
      <c r="BT65" s="150" t="str">
        <f>UserInput!E55</f>
        <v>N.v.t.</v>
      </c>
    </row>
    <row r="66" spans="62:72" x14ac:dyDescent="0.2">
      <c r="BJ66" s="11">
        <f>UserInput!G56</f>
        <v>54</v>
      </c>
      <c r="BK66" s="11" t="e">
        <f t="shared" si="9"/>
        <v>#N/A</v>
      </c>
      <c r="BL66" s="11" t="str">
        <f>UserInput!C56</f>
        <v>[Vul in…]</v>
      </c>
      <c r="BM66" s="11" t="e">
        <f t="shared" si="10"/>
        <v>#N/A</v>
      </c>
      <c r="BN66" s="66" t="e">
        <f>INDEX(coef_H,MATCH(BL66,coef_H_beschrijving,0),MATCH($BN$11,coef_H_header1,0))*UserInput!F56</f>
        <v>#N/A</v>
      </c>
      <c r="BO66" s="66" t="e">
        <f>INDEX(coef_H,MATCH(BL66,coef_H_beschrijving,0),MATCH($BO$11,coef_H_header1,0))*UserInput!F56</f>
        <v>#N/A</v>
      </c>
      <c r="BP66" s="66" t="e">
        <f>INDEX(coef_H,MATCH(BL66,coef_H_beschrijving,0),MATCH($BP$11,coef_H_header1,0))*UserInput!F56</f>
        <v>#N/A</v>
      </c>
      <c r="BQ66" s="66" t="e">
        <f>INDEX(coef_H,MATCH(BL66,coef_H_beschrijving,0),MATCH($BQ$11,coef_H_header1,0))*UserInput!F56</f>
        <v>#N/A</v>
      </c>
      <c r="BR66" s="66" t="e">
        <f>INDEX(coef_H,MATCH(BL66,coef_H_beschrijving,0),MATCH($BR$11,coef_H_header1,0))*UserInput!F56</f>
        <v>#N/A</v>
      </c>
      <c r="BS66" s="66" t="e">
        <f>INDEX(coef_H,MATCH(BL66,coef_H_beschrijving,0),MATCH($BS$11,coef_H_header1,0))*UserInput!F56</f>
        <v>#N/A</v>
      </c>
      <c r="BT66" s="150" t="str">
        <f>UserInput!E56</f>
        <v>N.v.t.</v>
      </c>
    </row>
    <row r="67" spans="62:72" x14ac:dyDescent="0.2">
      <c r="BJ67" s="11">
        <f>UserInput!G57</f>
        <v>55</v>
      </c>
      <c r="BK67" s="11" t="e">
        <f t="shared" si="9"/>
        <v>#N/A</v>
      </c>
      <c r="BL67" s="11" t="str">
        <f>UserInput!C57</f>
        <v>[Vul in…]</v>
      </c>
      <c r="BM67" s="11" t="e">
        <f t="shared" si="10"/>
        <v>#N/A</v>
      </c>
      <c r="BN67" s="66" t="e">
        <f>INDEX(coef_H,MATCH(BL67,coef_H_beschrijving,0),MATCH($BN$11,coef_H_header1,0))*UserInput!F57</f>
        <v>#N/A</v>
      </c>
      <c r="BO67" s="66" t="e">
        <f>INDEX(coef_H,MATCH(BL67,coef_H_beschrijving,0),MATCH($BO$11,coef_H_header1,0))*UserInput!F57</f>
        <v>#N/A</v>
      </c>
      <c r="BP67" s="66" t="e">
        <f>INDEX(coef_H,MATCH(BL67,coef_H_beschrijving,0),MATCH($BP$11,coef_H_header1,0))*UserInput!F57</f>
        <v>#N/A</v>
      </c>
      <c r="BQ67" s="66" t="e">
        <f>INDEX(coef_H,MATCH(BL67,coef_H_beschrijving,0),MATCH($BQ$11,coef_H_header1,0))*UserInput!F57</f>
        <v>#N/A</v>
      </c>
      <c r="BR67" s="66" t="e">
        <f>INDEX(coef_H,MATCH(BL67,coef_H_beschrijving,0),MATCH($BR$11,coef_H_header1,0))*UserInput!F57</f>
        <v>#N/A</v>
      </c>
      <c r="BS67" s="66" t="e">
        <f>INDEX(coef_H,MATCH(BL67,coef_H_beschrijving,0),MATCH($BS$11,coef_H_header1,0))*UserInput!F57</f>
        <v>#N/A</v>
      </c>
      <c r="BT67" s="150" t="str">
        <f>UserInput!E57</f>
        <v>N.v.t.</v>
      </c>
    </row>
    <row r="68" spans="62:72" x14ac:dyDescent="0.2">
      <c r="BJ68" s="11">
        <f>UserInput!G58</f>
        <v>56</v>
      </c>
      <c r="BK68" s="11" t="e">
        <f t="shared" si="9"/>
        <v>#N/A</v>
      </c>
      <c r="BL68" s="11" t="str">
        <f>UserInput!C58</f>
        <v>[Vul in…]</v>
      </c>
      <c r="BM68" s="11" t="e">
        <f t="shared" si="10"/>
        <v>#N/A</v>
      </c>
      <c r="BN68" s="66" t="e">
        <f>INDEX(coef_H,MATCH(BL68,coef_H_beschrijving,0),MATCH($BN$11,coef_H_header1,0))*UserInput!F58</f>
        <v>#N/A</v>
      </c>
      <c r="BO68" s="66" t="e">
        <f>INDEX(coef_H,MATCH(BL68,coef_H_beschrijving,0),MATCH($BO$11,coef_H_header1,0))*UserInput!F58</f>
        <v>#N/A</v>
      </c>
      <c r="BP68" s="66" t="e">
        <f>INDEX(coef_H,MATCH(BL68,coef_H_beschrijving,0),MATCH($BP$11,coef_H_header1,0))*UserInput!F58</f>
        <v>#N/A</v>
      </c>
      <c r="BQ68" s="66" t="e">
        <f>INDEX(coef_H,MATCH(BL68,coef_H_beschrijving,0),MATCH($BQ$11,coef_H_header1,0))*UserInput!F58</f>
        <v>#N/A</v>
      </c>
      <c r="BR68" s="66" t="e">
        <f>INDEX(coef_H,MATCH(BL68,coef_H_beschrijving,0),MATCH($BR$11,coef_H_header1,0))*UserInput!F58</f>
        <v>#N/A</v>
      </c>
      <c r="BS68" s="66" t="e">
        <f>INDEX(coef_H,MATCH(BL68,coef_H_beschrijving,0),MATCH($BS$11,coef_H_header1,0))*UserInput!F58</f>
        <v>#N/A</v>
      </c>
      <c r="BT68" s="150" t="str">
        <f>UserInput!E58</f>
        <v>N.v.t.</v>
      </c>
    </row>
    <row r="69" spans="62:72" x14ac:dyDescent="0.2">
      <c r="BJ69" s="11">
        <f>UserInput!G59</f>
        <v>57</v>
      </c>
      <c r="BK69" s="11" t="e">
        <f t="shared" si="9"/>
        <v>#N/A</v>
      </c>
      <c r="BL69" s="11" t="str">
        <f>UserInput!C59</f>
        <v>[Vul in…]</v>
      </c>
      <c r="BM69" s="11" t="e">
        <f t="shared" si="10"/>
        <v>#N/A</v>
      </c>
      <c r="BN69" s="66" t="e">
        <f>INDEX(coef_H,MATCH(BL69,coef_H_beschrijving,0),MATCH($BN$11,coef_H_header1,0))*UserInput!F59</f>
        <v>#N/A</v>
      </c>
      <c r="BO69" s="66" t="e">
        <f>INDEX(coef_H,MATCH(BL69,coef_H_beschrijving,0),MATCH($BO$11,coef_H_header1,0))*UserInput!F59</f>
        <v>#N/A</v>
      </c>
      <c r="BP69" s="66" t="e">
        <f>INDEX(coef_H,MATCH(BL69,coef_H_beschrijving,0),MATCH($BP$11,coef_H_header1,0))*UserInput!F59</f>
        <v>#N/A</v>
      </c>
      <c r="BQ69" s="66" t="e">
        <f>INDEX(coef_H,MATCH(BL69,coef_H_beschrijving,0),MATCH($BQ$11,coef_H_header1,0))*UserInput!F59</f>
        <v>#N/A</v>
      </c>
      <c r="BR69" s="66" t="e">
        <f>INDEX(coef_H,MATCH(BL69,coef_H_beschrijving,0),MATCH($BR$11,coef_H_header1,0))*UserInput!F59</f>
        <v>#N/A</v>
      </c>
      <c r="BS69" s="66" t="e">
        <f>INDEX(coef_H,MATCH(BL69,coef_H_beschrijving,0),MATCH($BS$11,coef_H_header1,0))*UserInput!F59</f>
        <v>#N/A</v>
      </c>
      <c r="BT69" s="150" t="str">
        <f>UserInput!E59</f>
        <v>N.v.t.</v>
      </c>
    </row>
    <row r="70" spans="62:72" x14ac:dyDescent="0.2">
      <c r="BJ70" s="11">
        <f>UserInput!G60</f>
        <v>58</v>
      </c>
      <c r="BK70" s="11" t="e">
        <f t="shared" si="9"/>
        <v>#N/A</v>
      </c>
      <c r="BL70" s="11" t="str">
        <f>UserInput!C60</f>
        <v>[Vul in…]</v>
      </c>
      <c r="BM70" s="11" t="e">
        <f t="shared" si="10"/>
        <v>#N/A</v>
      </c>
      <c r="BN70" s="66" t="e">
        <f>INDEX(coef_H,MATCH(BL70,coef_H_beschrijving,0),MATCH($BN$11,coef_H_header1,0))*UserInput!F60</f>
        <v>#N/A</v>
      </c>
      <c r="BO70" s="66" t="e">
        <f>INDEX(coef_H,MATCH(BL70,coef_H_beschrijving,0),MATCH($BO$11,coef_H_header1,0))*UserInput!F60</f>
        <v>#N/A</v>
      </c>
      <c r="BP70" s="66" t="e">
        <f>INDEX(coef_H,MATCH(BL70,coef_H_beschrijving,0),MATCH($BP$11,coef_H_header1,0))*UserInput!F60</f>
        <v>#N/A</v>
      </c>
      <c r="BQ70" s="66" t="e">
        <f>INDEX(coef_H,MATCH(BL70,coef_H_beschrijving,0),MATCH($BQ$11,coef_H_header1,0))*UserInput!F60</f>
        <v>#N/A</v>
      </c>
      <c r="BR70" s="66" t="e">
        <f>INDEX(coef_H,MATCH(BL70,coef_H_beschrijving,0),MATCH($BR$11,coef_H_header1,0))*UserInput!F60</f>
        <v>#N/A</v>
      </c>
      <c r="BS70" s="66" t="e">
        <f>INDEX(coef_H,MATCH(BL70,coef_H_beschrijving,0),MATCH($BS$11,coef_H_header1,0))*UserInput!F60</f>
        <v>#N/A</v>
      </c>
      <c r="BT70" s="150" t="str">
        <f>UserInput!E60</f>
        <v>N.v.t.</v>
      </c>
    </row>
    <row r="71" spans="62:72" x14ac:dyDescent="0.2">
      <c r="BJ71" s="11">
        <f>UserInput!G61</f>
        <v>59</v>
      </c>
      <c r="BK71" s="11" t="e">
        <f t="shared" si="9"/>
        <v>#N/A</v>
      </c>
      <c r="BL71" s="11" t="str">
        <f>UserInput!C61</f>
        <v>[Vul in…]</v>
      </c>
      <c r="BM71" s="11" t="e">
        <f t="shared" si="10"/>
        <v>#N/A</v>
      </c>
      <c r="BN71" s="66" t="e">
        <f>INDEX(coef_H,MATCH(BL71,coef_H_beschrijving,0),MATCH($BN$11,coef_H_header1,0))*UserInput!F61</f>
        <v>#N/A</v>
      </c>
      <c r="BO71" s="66" t="e">
        <f>INDEX(coef_H,MATCH(BL71,coef_H_beschrijving,0),MATCH($BO$11,coef_H_header1,0))*UserInput!F61</f>
        <v>#N/A</v>
      </c>
      <c r="BP71" s="66" t="e">
        <f>INDEX(coef_H,MATCH(BL71,coef_H_beschrijving,0),MATCH($BP$11,coef_H_header1,0))*UserInput!F61</f>
        <v>#N/A</v>
      </c>
      <c r="BQ71" s="66" t="e">
        <f>INDEX(coef_H,MATCH(BL71,coef_H_beschrijving,0),MATCH($BQ$11,coef_H_header1,0))*UserInput!F61</f>
        <v>#N/A</v>
      </c>
      <c r="BR71" s="66" t="e">
        <f>INDEX(coef_H,MATCH(BL71,coef_H_beschrijving,0),MATCH($BR$11,coef_H_header1,0))*UserInput!F61</f>
        <v>#N/A</v>
      </c>
      <c r="BS71" s="66" t="e">
        <f>INDEX(coef_H,MATCH(BL71,coef_H_beschrijving,0),MATCH($BS$11,coef_H_header1,0))*UserInput!F61</f>
        <v>#N/A</v>
      </c>
      <c r="BT71" s="150" t="str">
        <f>UserInput!E61</f>
        <v>N.v.t.</v>
      </c>
    </row>
    <row r="72" spans="62:72" x14ac:dyDescent="0.2">
      <c r="BJ72" s="11">
        <f>UserInput!G62</f>
        <v>60</v>
      </c>
      <c r="BK72" s="11" t="e">
        <f t="shared" si="9"/>
        <v>#N/A</v>
      </c>
      <c r="BL72" s="11" t="str">
        <f>UserInput!C62</f>
        <v>[Vul in…]</v>
      </c>
      <c r="BM72" s="11" t="e">
        <f t="shared" si="10"/>
        <v>#N/A</v>
      </c>
      <c r="BN72" s="66" t="e">
        <f>INDEX(coef_H,MATCH(BL72,coef_H_beschrijving,0),MATCH($BN$11,coef_H_header1,0))*UserInput!F62</f>
        <v>#N/A</v>
      </c>
      <c r="BO72" s="66" t="e">
        <f>INDEX(coef_H,MATCH(BL72,coef_H_beschrijving,0),MATCH($BO$11,coef_H_header1,0))*UserInput!F62</f>
        <v>#N/A</v>
      </c>
      <c r="BP72" s="66" t="e">
        <f>INDEX(coef_H,MATCH(BL72,coef_H_beschrijving,0),MATCH($BP$11,coef_H_header1,0))*UserInput!F62</f>
        <v>#N/A</v>
      </c>
      <c r="BQ72" s="66" t="e">
        <f>INDEX(coef_H,MATCH(BL72,coef_H_beschrijving,0),MATCH($BQ$11,coef_H_header1,0))*UserInput!F62</f>
        <v>#N/A</v>
      </c>
      <c r="BR72" s="66" t="e">
        <f>INDEX(coef_H,MATCH(BL72,coef_H_beschrijving,0),MATCH($BR$11,coef_H_header1,0))*UserInput!F62</f>
        <v>#N/A</v>
      </c>
      <c r="BS72" s="66" t="e">
        <f>INDEX(coef_H,MATCH(BL72,coef_H_beschrijving,0),MATCH($BS$11,coef_H_header1,0))*UserInput!F62</f>
        <v>#N/A</v>
      </c>
      <c r="BT72" s="150" t="str">
        <f>UserInput!E62</f>
        <v>N.v.t.</v>
      </c>
    </row>
    <row r="73" spans="62:72" x14ac:dyDescent="0.2">
      <c r="BJ73" s="11">
        <f>UserInput!G63</f>
        <v>61</v>
      </c>
      <c r="BK73" s="11" t="e">
        <f t="shared" si="9"/>
        <v>#N/A</v>
      </c>
      <c r="BL73" s="11" t="str">
        <f>UserInput!C63</f>
        <v>[Vul in…]</v>
      </c>
      <c r="BM73" s="11" t="e">
        <f t="shared" si="10"/>
        <v>#N/A</v>
      </c>
      <c r="BN73" s="66" t="e">
        <f>INDEX(coef_H,MATCH(BL73,coef_H_beschrijving,0),MATCH($BN$11,coef_H_header1,0))*UserInput!F63</f>
        <v>#N/A</v>
      </c>
      <c r="BO73" s="66" t="e">
        <f>INDEX(coef_H,MATCH(BL73,coef_H_beschrijving,0),MATCH($BO$11,coef_H_header1,0))*UserInput!F63</f>
        <v>#N/A</v>
      </c>
      <c r="BP73" s="66" t="e">
        <f>INDEX(coef_H,MATCH(BL73,coef_H_beschrijving,0),MATCH($BP$11,coef_H_header1,0))*UserInput!F63</f>
        <v>#N/A</v>
      </c>
      <c r="BQ73" s="66" t="e">
        <f>INDEX(coef_H,MATCH(BL73,coef_H_beschrijving,0),MATCH($BQ$11,coef_H_header1,0))*UserInput!F63</f>
        <v>#N/A</v>
      </c>
      <c r="BR73" s="66" t="e">
        <f>INDEX(coef_H,MATCH(BL73,coef_H_beschrijving,0),MATCH($BR$11,coef_H_header1,0))*UserInput!F63</f>
        <v>#N/A</v>
      </c>
      <c r="BS73" s="66" t="e">
        <f>INDEX(coef_H,MATCH(BL73,coef_H_beschrijving,0),MATCH($BS$11,coef_H_header1,0))*UserInput!F63</f>
        <v>#N/A</v>
      </c>
      <c r="BT73" s="150" t="str">
        <f>UserInput!E63</f>
        <v>N.v.t.</v>
      </c>
    </row>
    <row r="74" spans="62:72" x14ac:dyDescent="0.2">
      <c r="BJ74" s="11">
        <f>UserInput!G64</f>
        <v>62</v>
      </c>
      <c r="BK74" s="11" t="e">
        <f t="shared" si="9"/>
        <v>#N/A</v>
      </c>
      <c r="BL74" s="11" t="str">
        <f>UserInput!C64</f>
        <v>[Vul in…]</v>
      </c>
      <c r="BM74" s="11" t="e">
        <f t="shared" si="10"/>
        <v>#N/A</v>
      </c>
      <c r="BN74" s="66" t="e">
        <f>INDEX(coef_H,MATCH(BL74,coef_H_beschrijving,0),MATCH($BN$11,coef_H_header1,0))*UserInput!F64</f>
        <v>#N/A</v>
      </c>
      <c r="BO74" s="66" t="e">
        <f>INDEX(coef_H,MATCH(BL74,coef_H_beschrijving,0),MATCH($BO$11,coef_H_header1,0))*UserInput!F64</f>
        <v>#N/A</v>
      </c>
      <c r="BP74" s="66" t="e">
        <f>INDEX(coef_H,MATCH(BL74,coef_H_beschrijving,0),MATCH($BP$11,coef_H_header1,0))*UserInput!F64</f>
        <v>#N/A</v>
      </c>
      <c r="BQ74" s="66" t="e">
        <f>INDEX(coef_H,MATCH(BL74,coef_H_beschrijving,0),MATCH($BQ$11,coef_H_header1,0))*UserInput!F64</f>
        <v>#N/A</v>
      </c>
      <c r="BR74" s="66" t="e">
        <f>INDEX(coef_H,MATCH(BL74,coef_H_beschrijving,0),MATCH($BR$11,coef_H_header1,0))*UserInput!F64</f>
        <v>#N/A</v>
      </c>
      <c r="BS74" s="66" t="e">
        <f>INDEX(coef_H,MATCH(BL74,coef_H_beschrijving,0),MATCH($BS$11,coef_H_header1,0))*UserInput!F64</f>
        <v>#N/A</v>
      </c>
      <c r="BT74" s="150" t="str">
        <f>UserInput!E64</f>
        <v>N.v.t.</v>
      </c>
    </row>
    <row r="75" spans="62:72" x14ac:dyDescent="0.2">
      <c r="BJ75" s="11">
        <f>UserInput!G65</f>
        <v>63</v>
      </c>
      <c r="BK75" s="11" t="e">
        <f t="shared" si="9"/>
        <v>#N/A</v>
      </c>
      <c r="BL75" s="11" t="str">
        <f>UserInput!C65</f>
        <v>[Vul in…]</v>
      </c>
      <c r="BM75" s="11" t="e">
        <f t="shared" si="10"/>
        <v>#N/A</v>
      </c>
      <c r="BN75" s="66" t="e">
        <f>INDEX(coef_H,MATCH(BL75,coef_H_beschrijving,0),MATCH($BN$11,coef_H_header1,0))*UserInput!F65</f>
        <v>#N/A</v>
      </c>
      <c r="BO75" s="66" t="e">
        <f>INDEX(coef_H,MATCH(BL75,coef_H_beschrijving,0),MATCH($BO$11,coef_H_header1,0))*UserInput!F65</f>
        <v>#N/A</v>
      </c>
      <c r="BP75" s="66" t="e">
        <f>INDEX(coef_H,MATCH(BL75,coef_H_beschrijving,0),MATCH($BP$11,coef_H_header1,0))*UserInput!F65</f>
        <v>#N/A</v>
      </c>
      <c r="BQ75" s="66" t="e">
        <f>INDEX(coef_H,MATCH(BL75,coef_H_beschrijving,0),MATCH($BQ$11,coef_H_header1,0))*UserInput!F65</f>
        <v>#N/A</v>
      </c>
      <c r="BR75" s="66" t="e">
        <f>INDEX(coef_H,MATCH(BL75,coef_H_beschrijving,0),MATCH($BR$11,coef_H_header1,0))*UserInput!F65</f>
        <v>#N/A</v>
      </c>
      <c r="BS75" s="66" t="e">
        <f>INDEX(coef_H,MATCH(BL75,coef_H_beschrijving,0),MATCH($BS$11,coef_H_header1,0))*UserInput!F65</f>
        <v>#N/A</v>
      </c>
      <c r="BT75" s="150" t="str">
        <f>UserInput!E65</f>
        <v>N.v.t.</v>
      </c>
    </row>
    <row r="76" spans="62:72" x14ac:dyDescent="0.2">
      <c r="BJ76" s="11">
        <f>UserInput!G66</f>
        <v>64</v>
      </c>
      <c r="BK76" s="11" t="e">
        <f t="shared" si="9"/>
        <v>#N/A</v>
      </c>
      <c r="BL76" s="11" t="str">
        <f>UserInput!C66</f>
        <v>[Vul in…]</v>
      </c>
      <c r="BM76" s="11" t="e">
        <f t="shared" si="10"/>
        <v>#N/A</v>
      </c>
      <c r="BN76" s="66" t="e">
        <f>INDEX(coef_H,MATCH(BL76,coef_H_beschrijving,0),MATCH($BN$11,coef_H_header1,0))*UserInput!F66</f>
        <v>#N/A</v>
      </c>
      <c r="BO76" s="66" t="e">
        <f>INDEX(coef_H,MATCH(BL76,coef_H_beschrijving,0),MATCH($BO$11,coef_H_header1,0))*UserInput!F66</f>
        <v>#N/A</v>
      </c>
      <c r="BP76" s="66" t="e">
        <f>INDEX(coef_H,MATCH(BL76,coef_H_beschrijving,0),MATCH($BP$11,coef_H_header1,0))*UserInput!F66</f>
        <v>#N/A</v>
      </c>
      <c r="BQ76" s="66" t="e">
        <f>INDEX(coef_H,MATCH(BL76,coef_H_beschrijving,0),MATCH($BQ$11,coef_H_header1,0))*UserInput!F66</f>
        <v>#N/A</v>
      </c>
      <c r="BR76" s="66" t="e">
        <f>INDEX(coef_H,MATCH(BL76,coef_H_beschrijving,0),MATCH($BR$11,coef_H_header1,0))*UserInput!F66</f>
        <v>#N/A</v>
      </c>
      <c r="BS76" s="66" t="e">
        <f>INDEX(coef_H,MATCH(BL76,coef_H_beschrijving,0),MATCH($BS$11,coef_H_header1,0))*UserInput!F66</f>
        <v>#N/A</v>
      </c>
      <c r="BT76" s="150" t="str">
        <f>UserInput!E66</f>
        <v>N.v.t.</v>
      </c>
    </row>
    <row r="77" spans="62:72" x14ac:dyDescent="0.2">
      <c r="BJ77" s="11">
        <f>UserInput!G67</f>
        <v>65</v>
      </c>
      <c r="BK77" s="11" t="e">
        <f t="shared" ref="BK77:BK107" si="11">INDEX(coef_H,MATCH(BL77,coef_H_beschrijving,0),MATCH($BK$11,coef_H_header1,0))</f>
        <v>#N/A</v>
      </c>
      <c r="BL77" s="11" t="str">
        <f>UserInput!C67</f>
        <v>[Vul in…]</v>
      </c>
      <c r="BM77" s="11" t="e">
        <f t="shared" ref="BM77:BM107" si="12">INDEX(coef_H,MATCH(BL77,coef_H_beschrijving,0),MATCH($BM$11,coef_H_header1,0))</f>
        <v>#N/A</v>
      </c>
      <c r="BN77" s="66" t="e">
        <f>INDEX(coef_H,MATCH(BL77,coef_H_beschrijving,0),MATCH($BN$11,coef_H_header1,0))*UserInput!F67</f>
        <v>#N/A</v>
      </c>
      <c r="BO77" s="66" t="e">
        <f>INDEX(coef_H,MATCH(BL77,coef_H_beschrijving,0),MATCH($BO$11,coef_H_header1,0))*UserInput!F67</f>
        <v>#N/A</v>
      </c>
      <c r="BP77" s="66" t="e">
        <f>INDEX(coef_H,MATCH(BL77,coef_H_beschrijving,0),MATCH($BP$11,coef_H_header1,0))*UserInput!F67</f>
        <v>#N/A</v>
      </c>
      <c r="BQ77" s="66" t="e">
        <f>INDEX(coef_H,MATCH(BL77,coef_H_beschrijving,0),MATCH($BQ$11,coef_H_header1,0))*UserInput!F67</f>
        <v>#N/A</v>
      </c>
      <c r="BR77" s="66" t="e">
        <f>INDEX(coef_H,MATCH(BL77,coef_H_beschrijving,0),MATCH($BR$11,coef_H_header1,0))*UserInput!F67</f>
        <v>#N/A</v>
      </c>
      <c r="BS77" s="66" t="e">
        <f>INDEX(coef_H,MATCH(BL77,coef_H_beschrijving,0),MATCH($BS$11,coef_H_header1,0))*UserInput!F67</f>
        <v>#N/A</v>
      </c>
      <c r="BT77" s="150" t="str">
        <f>UserInput!E67</f>
        <v>N.v.t.</v>
      </c>
    </row>
    <row r="78" spans="62:72" x14ac:dyDescent="0.2">
      <c r="BJ78" s="11">
        <f>UserInput!G68</f>
        <v>66</v>
      </c>
      <c r="BK78" s="11" t="e">
        <f t="shared" si="11"/>
        <v>#N/A</v>
      </c>
      <c r="BL78" s="11" t="str">
        <f>UserInput!C68</f>
        <v>[Vul in…]</v>
      </c>
      <c r="BM78" s="11" t="e">
        <f t="shared" si="12"/>
        <v>#N/A</v>
      </c>
      <c r="BN78" s="66" t="e">
        <f>INDEX(coef_H,MATCH(BL78,coef_H_beschrijving,0),MATCH($BN$11,coef_H_header1,0))*UserInput!F68</f>
        <v>#N/A</v>
      </c>
      <c r="BO78" s="66" t="e">
        <f>INDEX(coef_H,MATCH(BL78,coef_H_beschrijving,0),MATCH($BO$11,coef_H_header1,0))*UserInput!F68</f>
        <v>#N/A</v>
      </c>
      <c r="BP78" s="66" t="e">
        <f>INDEX(coef_H,MATCH(BL78,coef_H_beschrijving,0),MATCH($BP$11,coef_H_header1,0))*UserInput!F68</f>
        <v>#N/A</v>
      </c>
      <c r="BQ78" s="66" t="e">
        <f>INDEX(coef_H,MATCH(BL78,coef_H_beschrijving,0),MATCH($BQ$11,coef_H_header1,0))*UserInput!F68</f>
        <v>#N/A</v>
      </c>
      <c r="BR78" s="66" t="e">
        <f>INDEX(coef_H,MATCH(BL78,coef_H_beschrijving,0),MATCH($BR$11,coef_H_header1,0))*UserInput!F68</f>
        <v>#N/A</v>
      </c>
      <c r="BS78" s="66" t="e">
        <f>INDEX(coef_H,MATCH(BL78,coef_H_beschrijving,0),MATCH($BS$11,coef_H_header1,0))*UserInput!F68</f>
        <v>#N/A</v>
      </c>
      <c r="BT78" s="150" t="str">
        <f>UserInput!E68</f>
        <v>N.v.t.</v>
      </c>
    </row>
    <row r="79" spans="62:72" x14ac:dyDescent="0.2">
      <c r="BJ79" s="11">
        <f>UserInput!G69</f>
        <v>67</v>
      </c>
      <c r="BK79" s="11" t="e">
        <f t="shared" si="11"/>
        <v>#N/A</v>
      </c>
      <c r="BL79" s="11" t="str">
        <f>UserInput!C69</f>
        <v>[Vul in…]</v>
      </c>
      <c r="BM79" s="11" t="e">
        <f t="shared" si="12"/>
        <v>#N/A</v>
      </c>
      <c r="BN79" s="66" t="e">
        <f>INDEX(coef_H,MATCH(BL79,coef_H_beschrijving,0),MATCH($BN$11,coef_H_header1,0))*UserInput!F69</f>
        <v>#N/A</v>
      </c>
      <c r="BO79" s="66" t="e">
        <f>INDEX(coef_H,MATCH(BL79,coef_H_beschrijving,0),MATCH($BO$11,coef_H_header1,0))*UserInput!F69</f>
        <v>#N/A</v>
      </c>
      <c r="BP79" s="66" t="e">
        <f>INDEX(coef_H,MATCH(BL79,coef_H_beschrijving,0),MATCH($BP$11,coef_H_header1,0))*UserInput!F69</f>
        <v>#N/A</v>
      </c>
      <c r="BQ79" s="66" t="e">
        <f>INDEX(coef_H,MATCH(BL79,coef_H_beschrijving,0),MATCH($BQ$11,coef_H_header1,0))*UserInput!F69</f>
        <v>#N/A</v>
      </c>
      <c r="BR79" s="66" t="e">
        <f>INDEX(coef_H,MATCH(BL79,coef_H_beschrijving,0),MATCH($BR$11,coef_H_header1,0))*UserInput!F69</f>
        <v>#N/A</v>
      </c>
      <c r="BS79" s="66" t="e">
        <f>INDEX(coef_H,MATCH(BL79,coef_H_beschrijving,0),MATCH($BS$11,coef_H_header1,0))*UserInput!F69</f>
        <v>#N/A</v>
      </c>
      <c r="BT79" s="150" t="str">
        <f>UserInput!E69</f>
        <v>N.v.t.</v>
      </c>
    </row>
    <row r="80" spans="62:72" x14ac:dyDescent="0.2">
      <c r="BJ80" s="11">
        <f>UserInput!G70</f>
        <v>68</v>
      </c>
      <c r="BK80" s="11" t="e">
        <f t="shared" si="11"/>
        <v>#N/A</v>
      </c>
      <c r="BL80" s="11" t="str">
        <f>UserInput!C70</f>
        <v>[Vul in…]</v>
      </c>
      <c r="BM80" s="11" t="e">
        <f t="shared" si="12"/>
        <v>#N/A</v>
      </c>
      <c r="BN80" s="66" t="e">
        <f>INDEX(coef_H,MATCH(BL80,coef_H_beschrijving,0),MATCH($BN$11,coef_H_header1,0))*UserInput!F70</f>
        <v>#N/A</v>
      </c>
      <c r="BO80" s="66" t="e">
        <f>INDEX(coef_H,MATCH(BL80,coef_H_beschrijving,0),MATCH($BO$11,coef_H_header1,0))*UserInput!F70</f>
        <v>#N/A</v>
      </c>
      <c r="BP80" s="66" t="e">
        <f>INDEX(coef_H,MATCH(BL80,coef_H_beschrijving,0),MATCH($BP$11,coef_H_header1,0))*UserInput!F70</f>
        <v>#N/A</v>
      </c>
      <c r="BQ80" s="66" t="e">
        <f>INDEX(coef_H,MATCH(BL80,coef_H_beschrijving,0),MATCH($BQ$11,coef_H_header1,0))*UserInput!F70</f>
        <v>#N/A</v>
      </c>
      <c r="BR80" s="66" t="e">
        <f>INDEX(coef_H,MATCH(BL80,coef_H_beschrijving,0),MATCH($BR$11,coef_H_header1,0))*UserInput!F70</f>
        <v>#N/A</v>
      </c>
      <c r="BS80" s="66" t="e">
        <f>INDEX(coef_H,MATCH(BL80,coef_H_beschrijving,0),MATCH($BS$11,coef_H_header1,0))*UserInput!F70</f>
        <v>#N/A</v>
      </c>
      <c r="BT80" s="150" t="str">
        <f>UserInput!E70</f>
        <v>N.v.t.</v>
      </c>
    </row>
    <row r="81" spans="62:72" x14ac:dyDescent="0.2">
      <c r="BJ81" s="11">
        <f>UserInput!G71</f>
        <v>69</v>
      </c>
      <c r="BK81" s="11" t="e">
        <f t="shared" si="11"/>
        <v>#N/A</v>
      </c>
      <c r="BL81" s="11" t="str">
        <f>UserInput!C71</f>
        <v>[Vul in…]</v>
      </c>
      <c r="BM81" s="11" t="e">
        <f t="shared" si="12"/>
        <v>#N/A</v>
      </c>
      <c r="BN81" s="66" t="e">
        <f>INDEX(coef_H,MATCH(BL81,coef_H_beschrijving,0),MATCH($BN$11,coef_H_header1,0))*UserInput!F71</f>
        <v>#N/A</v>
      </c>
      <c r="BO81" s="66" t="e">
        <f>INDEX(coef_H,MATCH(BL81,coef_H_beschrijving,0),MATCH($BO$11,coef_H_header1,0))*UserInput!F71</f>
        <v>#N/A</v>
      </c>
      <c r="BP81" s="66" t="e">
        <f>INDEX(coef_H,MATCH(BL81,coef_H_beschrijving,0),MATCH($BP$11,coef_H_header1,0))*UserInput!F71</f>
        <v>#N/A</v>
      </c>
      <c r="BQ81" s="66" t="e">
        <f>INDEX(coef_H,MATCH(BL81,coef_H_beschrijving,0),MATCH($BQ$11,coef_H_header1,0))*UserInput!F71</f>
        <v>#N/A</v>
      </c>
      <c r="BR81" s="66" t="e">
        <f>INDEX(coef_H,MATCH(BL81,coef_H_beschrijving,0),MATCH($BR$11,coef_H_header1,0))*UserInput!F71</f>
        <v>#N/A</v>
      </c>
      <c r="BS81" s="66" t="e">
        <f>INDEX(coef_H,MATCH(BL81,coef_H_beschrijving,0),MATCH($BS$11,coef_H_header1,0))*UserInput!F71</f>
        <v>#N/A</v>
      </c>
      <c r="BT81" s="150" t="str">
        <f>UserInput!E71</f>
        <v>N.v.t.</v>
      </c>
    </row>
    <row r="82" spans="62:72" x14ac:dyDescent="0.2">
      <c r="BJ82" s="11">
        <f>UserInput!G72</f>
        <v>70</v>
      </c>
      <c r="BK82" s="11" t="e">
        <f t="shared" si="11"/>
        <v>#N/A</v>
      </c>
      <c r="BL82" s="11" t="str">
        <f>UserInput!C72</f>
        <v>[Vul in…]</v>
      </c>
      <c r="BM82" s="11" t="e">
        <f t="shared" si="12"/>
        <v>#N/A</v>
      </c>
      <c r="BN82" s="66" t="e">
        <f>INDEX(coef_H,MATCH(BL82,coef_H_beschrijving,0),MATCH($BN$11,coef_H_header1,0))*UserInput!F72</f>
        <v>#N/A</v>
      </c>
      <c r="BO82" s="66" t="e">
        <f>INDEX(coef_H,MATCH(BL82,coef_H_beschrijving,0),MATCH($BO$11,coef_H_header1,0))*UserInput!F72</f>
        <v>#N/A</v>
      </c>
      <c r="BP82" s="66" t="e">
        <f>INDEX(coef_H,MATCH(BL82,coef_H_beschrijving,0),MATCH($BP$11,coef_H_header1,0))*UserInput!F72</f>
        <v>#N/A</v>
      </c>
      <c r="BQ82" s="66" t="e">
        <f>INDEX(coef_H,MATCH(BL82,coef_H_beschrijving,0),MATCH($BQ$11,coef_H_header1,0))*UserInput!F72</f>
        <v>#N/A</v>
      </c>
      <c r="BR82" s="66" t="e">
        <f>INDEX(coef_H,MATCH(BL82,coef_H_beschrijving,0),MATCH($BR$11,coef_H_header1,0))*UserInput!F72</f>
        <v>#N/A</v>
      </c>
      <c r="BS82" s="66" t="e">
        <f>INDEX(coef_H,MATCH(BL82,coef_H_beschrijving,0),MATCH($BS$11,coef_H_header1,0))*UserInput!F72</f>
        <v>#N/A</v>
      </c>
      <c r="BT82" s="150" t="str">
        <f>UserInput!E72</f>
        <v>N.v.t.</v>
      </c>
    </row>
    <row r="83" spans="62:72" x14ac:dyDescent="0.2">
      <c r="BJ83" s="11">
        <f>UserInput!G73</f>
        <v>71</v>
      </c>
      <c r="BK83" s="11" t="e">
        <f t="shared" si="11"/>
        <v>#N/A</v>
      </c>
      <c r="BL83" s="11" t="str">
        <f>UserInput!C73</f>
        <v>[Vul in…]</v>
      </c>
      <c r="BM83" s="11" t="e">
        <f t="shared" si="12"/>
        <v>#N/A</v>
      </c>
      <c r="BN83" s="66" t="e">
        <f>INDEX(coef_H,MATCH(BL83,coef_H_beschrijving,0),MATCH($BN$11,coef_H_header1,0))*UserInput!F73</f>
        <v>#N/A</v>
      </c>
      <c r="BO83" s="66" t="e">
        <f>INDEX(coef_H,MATCH(BL83,coef_H_beschrijving,0),MATCH($BO$11,coef_H_header1,0))*UserInput!F73</f>
        <v>#N/A</v>
      </c>
      <c r="BP83" s="66" t="e">
        <f>INDEX(coef_H,MATCH(BL83,coef_H_beschrijving,0),MATCH($BP$11,coef_H_header1,0))*UserInput!F73</f>
        <v>#N/A</v>
      </c>
      <c r="BQ83" s="66" t="e">
        <f>INDEX(coef_H,MATCH(BL83,coef_H_beschrijving,0),MATCH($BQ$11,coef_H_header1,0))*UserInput!F73</f>
        <v>#N/A</v>
      </c>
      <c r="BR83" s="66" t="e">
        <f>INDEX(coef_H,MATCH(BL83,coef_H_beschrijving,0),MATCH($BR$11,coef_H_header1,0))*UserInput!F73</f>
        <v>#N/A</v>
      </c>
      <c r="BS83" s="66" t="e">
        <f>INDEX(coef_H,MATCH(BL83,coef_H_beschrijving,0),MATCH($BS$11,coef_H_header1,0))*UserInput!F73</f>
        <v>#N/A</v>
      </c>
      <c r="BT83" s="150" t="str">
        <f>UserInput!E73</f>
        <v>N.v.t.</v>
      </c>
    </row>
    <row r="84" spans="62:72" x14ac:dyDescent="0.2">
      <c r="BJ84" s="11">
        <f>UserInput!G74</f>
        <v>72</v>
      </c>
      <c r="BK84" s="11" t="e">
        <f t="shared" si="11"/>
        <v>#N/A</v>
      </c>
      <c r="BL84" s="11" t="str">
        <f>UserInput!C74</f>
        <v>[Vul in…]</v>
      </c>
      <c r="BM84" s="11" t="e">
        <f t="shared" si="12"/>
        <v>#N/A</v>
      </c>
      <c r="BN84" s="66" t="e">
        <f>INDEX(coef_H,MATCH(BL84,coef_H_beschrijving,0),MATCH($BN$11,coef_H_header1,0))*UserInput!F74</f>
        <v>#N/A</v>
      </c>
      <c r="BO84" s="66" t="e">
        <f>INDEX(coef_H,MATCH(BL84,coef_H_beschrijving,0),MATCH($BO$11,coef_H_header1,0))*UserInput!F74</f>
        <v>#N/A</v>
      </c>
      <c r="BP84" s="66" t="e">
        <f>INDEX(coef_H,MATCH(BL84,coef_H_beschrijving,0),MATCH($BP$11,coef_H_header1,0))*UserInput!F74</f>
        <v>#N/A</v>
      </c>
      <c r="BQ84" s="66" t="e">
        <f>INDEX(coef_H,MATCH(BL84,coef_H_beschrijving,0),MATCH($BQ$11,coef_H_header1,0))*UserInput!F74</f>
        <v>#N/A</v>
      </c>
      <c r="BR84" s="66" t="e">
        <f>INDEX(coef_H,MATCH(BL84,coef_H_beschrijving,0),MATCH($BR$11,coef_H_header1,0))*UserInput!F74</f>
        <v>#N/A</v>
      </c>
      <c r="BS84" s="66" t="e">
        <f>INDEX(coef_H,MATCH(BL84,coef_H_beschrijving,0),MATCH($BS$11,coef_H_header1,0))*UserInput!F74</f>
        <v>#N/A</v>
      </c>
      <c r="BT84" s="150" t="str">
        <f>UserInput!E74</f>
        <v>N.v.t.</v>
      </c>
    </row>
    <row r="85" spans="62:72" x14ac:dyDescent="0.2">
      <c r="BJ85" s="11">
        <f>UserInput!G75</f>
        <v>73</v>
      </c>
      <c r="BK85" s="11" t="e">
        <f t="shared" si="11"/>
        <v>#N/A</v>
      </c>
      <c r="BL85" s="11" t="str">
        <f>UserInput!C75</f>
        <v>[Vul in…]</v>
      </c>
      <c r="BM85" s="11" t="e">
        <f t="shared" si="12"/>
        <v>#N/A</v>
      </c>
      <c r="BN85" s="66" t="e">
        <f>INDEX(coef_H,MATCH(BL85,coef_H_beschrijving,0),MATCH($BN$11,coef_H_header1,0))*UserInput!F75</f>
        <v>#N/A</v>
      </c>
      <c r="BO85" s="66" t="e">
        <f>INDEX(coef_H,MATCH(BL85,coef_H_beschrijving,0),MATCH($BO$11,coef_H_header1,0))*UserInput!F75</f>
        <v>#N/A</v>
      </c>
      <c r="BP85" s="66" t="e">
        <f>INDEX(coef_H,MATCH(BL85,coef_H_beschrijving,0),MATCH($BP$11,coef_H_header1,0))*UserInput!F75</f>
        <v>#N/A</v>
      </c>
      <c r="BQ85" s="66" t="e">
        <f>INDEX(coef_H,MATCH(BL85,coef_H_beschrijving,0),MATCH($BQ$11,coef_H_header1,0))*UserInput!F75</f>
        <v>#N/A</v>
      </c>
      <c r="BR85" s="66" t="e">
        <f>INDEX(coef_H,MATCH(BL85,coef_H_beschrijving,0),MATCH($BR$11,coef_H_header1,0))*UserInput!F75</f>
        <v>#N/A</v>
      </c>
      <c r="BS85" s="66" t="e">
        <f>INDEX(coef_H,MATCH(BL85,coef_H_beschrijving,0),MATCH($BS$11,coef_H_header1,0))*UserInput!F75</f>
        <v>#N/A</v>
      </c>
      <c r="BT85" s="150" t="str">
        <f>UserInput!E75</f>
        <v>N.v.t.</v>
      </c>
    </row>
    <row r="86" spans="62:72" x14ac:dyDescent="0.2">
      <c r="BJ86" s="11">
        <f>UserInput!G76</f>
        <v>74</v>
      </c>
      <c r="BK86" s="11" t="e">
        <f t="shared" si="11"/>
        <v>#N/A</v>
      </c>
      <c r="BL86" s="11" t="str">
        <f>UserInput!C76</f>
        <v>[Vul in…]</v>
      </c>
      <c r="BM86" s="11" t="e">
        <f t="shared" si="12"/>
        <v>#N/A</v>
      </c>
      <c r="BN86" s="66" t="e">
        <f>INDEX(coef_H,MATCH(BL86,coef_H_beschrijving,0),MATCH($BN$11,coef_H_header1,0))*UserInput!F76</f>
        <v>#N/A</v>
      </c>
      <c r="BO86" s="66" t="e">
        <f>INDEX(coef_H,MATCH(BL86,coef_H_beschrijving,0),MATCH($BO$11,coef_H_header1,0))*UserInput!F76</f>
        <v>#N/A</v>
      </c>
      <c r="BP86" s="66" t="e">
        <f>INDEX(coef_H,MATCH(BL86,coef_H_beschrijving,0),MATCH($BP$11,coef_H_header1,0))*UserInput!F76</f>
        <v>#N/A</v>
      </c>
      <c r="BQ86" s="66" t="e">
        <f>INDEX(coef_H,MATCH(BL86,coef_H_beschrijving,0),MATCH($BQ$11,coef_H_header1,0))*UserInput!F76</f>
        <v>#N/A</v>
      </c>
      <c r="BR86" s="66" t="e">
        <f>INDEX(coef_H,MATCH(BL86,coef_H_beschrijving,0),MATCH($BR$11,coef_H_header1,0))*UserInput!F76</f>
        <v>#N/A</v>
      </c>
      <c r="BS86" s="66" t="e">
        <f>INDEX(coef_H,MATCH(BL86,coef_H_beschrijving,0),MATCH($BS$11,coef_H_header1,0))*UserInput!F76</f>
        <v>#N/A</v>
      </c>
      <c r="BT86" s="150" t="str">
        <f>UserInput!E76</f>
        <v>N.v.t.</v>
      </c>
    </row>
    <row r="87" spans="62:72" x14ac:dyDescent="0.2">
      <c r="BJ87" s="11">
        <f>UserInput!G77</f>
        <v>75</v>
      </c>
      <c r="BK87" s="11" t="e">
        <f t="shared" si="11"/>
        <v>#N/A</v>
      </c>
      <c r="BL87" s="11" t="str">
        <f>UserInput!C77</f>
        <v>[Vul in…]</v>
      </c>
      <c r="BM87" s="11" t="e">
        <f t="shared" si="12"/>
        <v>#N/A</v>
      </c>
      <c r="BN87" s="66" t="e">
        <f>INDEX(coef_H,MATCH(BL87,coef_H_beschrijving,0),MATCH($BN$11,coef_H_header1,0))*UserInput!F77</f>
        <v>#N/A</v>
      </c>
      <c r="BO87" s="66" t="e">
        <f>INDEX(coef_H,MATCH(BL87,coef_H_beschrijving,0),MATCH($BO$11,coef_H_header1,0))*UserInput!F77</f>
        <v>#N/A</v>
      </c>
      <c r="BP87" s="66" t="e">
        <f>INDEX(coef_H,MATCH(BL87,coef_H_beschrijving,0),MATCH($BP$11,coef_H_header1,0))*UserInput!F77</f>
        <v>#N/A</v>
      </c>
      <c r="BQ87" s="66" t="e">
        <f>INDEX(coef_H,MATCH(BL87,coef_H_beschrijving,0),MATCH($BQ$11,coef_H_header1,0))*UserInput!F77</f>
        <v>#N/A</v>
      </c>
      <c r="BR87" s="66" t="e">
        <f>INDEX(coef_H,MATCH(BL87,coef_H_beschrijving,0),MATCH($BR$11,coef_H_header1,0))*UserInput!F77</f>
        <v>#N/A</v>
      </c>
      <c r="BS87" s="66" t="e">
        <f>INDEX(coef_H,MATCH(BL87,coef_H_beschrijving,0),MATCH($BS$11,coef_H_header1,0))*UserInput!F77</f>
        <v>#N/A</v>
      </c>
      <c r="BT87" s="150" t="str">
        <f>UserInput!E77</f>
        <v>N.v.t.</v>
      </c>
    </row>
    <row r="88" spans="62:72" x14ac:dyDescent="0.2">
      <c r="BJ88" s="11">
        <f>UserInput!G78</f>
        <v>76</v>
      </c>
      <c r="BK88" s="11" t="e">
        <f t="shared" si="11"/>
        <v>#N/A</v>
      </c>
      <c r="BL88" s="11" t="str">
        <f>UserInput!C78</f>
        <v>[Vul in…]</v>
      </c>
      <c r="BM88" s="11" t="e">
        <f t="shared" si="12"/>
        <v>#N/A</v>
      </c>
      <c r="BN88" s="66" t="e">
        <f>INDEX(coef_H,MATCH(BL88,coef_H_beschrijving,0),MATCH($BN$11,coef_H_header1,0))*UserInput!F78</f>
        <v>#N/A</v>
      </c>
      <c r="BO88" s="66" t="e">
        <f>INDEX(coef_H,MATCH(BL88,coef_H_beschrijving,0),MATCH($BO$11,coef_H_header1,0))*UserInput!F78</f>
        <v>#N/A</v>
      </c>
      <c r="BP88" s="66" t="e">
        <f>INDEX(coef_H,MATCH(BL88,coef_H_beschrijving,0),MATCH($BP$11,coef_H_header1,0))*UserInput!F78</f>
        <v>#N/A</v>
      </c>
      <c r="BQ88" s="66" t="e">
        <f>INDEX(coef_H,MATCH(BL88,coef_H_beschrijving,0),MATCH($BQ$11,coef_H_header1,0))*UserInput!F78</f>
        <v>#N/A</v>
      </c>
      <c r="BR88" s="66" t="e">
        <f>INDEX(coef_H,MATCH(BL88,coef_H_beschrijving,0),MATCH($BR$11,coef_H_header1,0))*UserInput!F78</f>
        <v>#N/A</v>
      </c>
      <c r="BS88" s="66" t="e">
        <f>INDEX(coef_H,MATCH(BL88,coef_H_beschrijving,0),MATCH($BS$11,coef_H_header1,0))*UserInput!F78</f>
        <v>#N/A</v>
      </c>
      <c r="BT88" s="150" t="str">
        <f>UserInput!E78</f>
        <v>N.v.t.</v>
      </c>
    </row>
    <row r="89" spans="62:72" x14ac:dyDescent="0.2">
      <c r="BJ89" s="11">
        <f>UserInput!G79</f>
        <v>77</v>
      </c>
      <c r="BK89" s="11" t="e">
        <f t="shared" si="11"/>
        <v>#N/A</v>
      </c>
      <c r="BL89" s="11" t="str">
        <f>UserInput!C79</f>
        <v>[Vul in…]</v>
      </c>
      <c r="BM89" s="11" t="e">
        <f t="shared" si="12"/>
        <v>#N/A</v>
      </c>
      <c r="BN89" s="66" t="e">
        <f>INDEX(coef_H,MATCH(BL89,coef_H_beschrijving,0),MATCH($BN$11,coef_H_header1,0))*UserInput!F79</f>
        <v>#N/A</v>
      </c>
      <c r="BO89" s="66" t="e">
        <f>INDEX(coef_H,MATCH(BL89,coef_H_beschrijving,0),MATCH($BO$11,coef_H_header1,0))*UserInput!F79</f>
        <v>#N/A</v>
      </c>
      <c r="BP89" s="66" t="e">
        <f>INDEX(coef_H,MATCH(BL89,coef_H_beschrijving,0),MATCH($BP$11,coef_H_header1,0))*UserInput!F79</f>
        <v>#N/A</v>
      </c>
      <c r="BQ89" s="66" t="e">
        <f>INDEX(coef_H,MATCH(BL89,coef_H_beschrijving,0),MATCH($BQ$11,coef_H_header1,0))*UserInput!F79</f>
        <v>#N/A</v>
      </c>
      <c r="BR89" s="66" t="e">
        <f>INDEX(coef_H,MATCH(BL89,coef_H_beschrijving,0),MATCH($BR$11,coef_H_header1,0))*UserInput!F79</f>
        <v>#N/A</v>
      </c>
      <c r="BS89" s="66" t="e">
        <f>INDEX(coef_H,MATCH(BL89,coef_H_beschrijving,0),MATCH($BS$11,coef_H_header1,0))*UserInput!F79</f>
        <v>#N/A</v>
      </c>
      <c r="BT89" s="150" t="str">
        <f>UserInput!E79</f>
        <v>N.v.t.</v>
      </c>
    </row>
    <row r="90" spans="62:72" x14ac:dyDescent="0.2">
      <c r="BJ90" s="11">
        <f>UserInput!G80</f>
        <v>78</v>
      </c>
      <c r="BK90" s="11" t="e">
        <f t="shared" si="11"/>
        <v>#N/A</v>
      </c>
      <c r="BL90" s="11" t="str">
        <f>UserInput!C80</f>
        <v>[Vul in…]</v>
      </c>
      <c r="BM90" s="11" t="e">
        <f t="shared" si="12"/>
        <v>#N/A</v>
      </c>
      <c r="BN90" s="66" t="e">
        <f>INDEX(coef_H,MATCH(BL90,coef_H_beschrijving,0),MATCH($BN$11,coef_H_header1,0))*UserInput!F80</f>
        <v>#N/A</v>
      </c>
      <c r="BO90" s="66" t="e">
        <f>INDEX(coef_H,MATCH(BL90,coef_H_beschrijving,0),MATCH($BO$11,coef_H_header1,0))*UserInput!F80</f>
        <v>#N/A</v>
      </c>
      <c r="BP90" s="66" t="e">
        <f>INDEX(coef_H,MATCH(BL90,coef_H_beschrijving,0),MATCH($BP$11,coef_H_header1,0))*UserInput!F80</f>
        <v>#N/A</v>
      </c>
      <c r="BQ90" s="66" t="e">
        <f>INDEX(coef_H,MATCH(BL90,coef_H_beschrijving,0),MATCH($BQ$11,coef_H_header1,0))*UserInput!F80</f>
        <v>#N/A</v>
      </c>
      <c r="BR90" s="66" t="e">
        <f>INDEX(coef_H,MATCH(BL90,coef_H_beschrijving,0),MATCH($BR$11,coef_H_header1,0))*UserInput!F80</f>
        <v>#N/A</v>
      </c>
      <c r="BS90" s="66" t="e">
        <f>INDEX(coef_H,MATCH(BL90,coef_H_beschrijving,0),MATCH($BS$11,coef_H_header1,0))*UserInput!F80</f>
        <v>#N/A</v>
      </c>
      <c r="BT90" s="150" t="str">
        <f>UserInput!E80</f>
        <v>N.v.t.</v>
      </c>
    </row>
    <row r="91" spans="62:72" x14ac:dyDescent="0.2">
      <c r="BJ91" s="11">
        <f>UserInput!G81</f>
        <v>79</v>
      </c>
      <c r="BK91" s="11" t="e">
        <f t="shared" si="11"/>
        <v>#N/A</v>
      </c>
      <c r="BL91" s="11" t="str">
        <f>UserInput!C81</f>
        <v>[Vul in…]</v>
      </c>
      <c r="BM91" s="11" t="e">
        <f t="shared" si="12"/>
        <v>#N/A</v>
      </c>
      <c r="BN91" s="66" t="e">
        <f>INDEX(coef_H,MATCH(BL91,coef_H_beschrijving,0),MATCH($BN$11,coef_H_header1,0))*UserInput!F81</f>
        <v>#N/A</v>
      </c>
      <c r="BO91" s="66" t="e">
        <f>INDEX(coef_H,MATCH(BL91,coef_H_beschrijving,0),MATCH($BO$11,coef_H_header1,0))*UserInput!F81</f>
        <v>#N/A</v>
      </c>
      <c r="BP91" s="66" t="e">
        <f>INDEX(coef_H,MATCH(BL91,coef_H_beschrijving,0),MATCH($BP$11,coef_H_header1,0))*UserInput!F81</f>
        <v>#N/A</v>
      </c>
      <c r="BQ91" s="66" t="e">
        <f>INDEX(coef_H,MATCH(BL91,coef_H_beschrijving,0),MATCH($BQ$11,coef_H_header1,0))*UserInput!F81</f>
        <v>#N/A</v>
      </c>
      <c r="BR91" s="66" t="e">
        <f>INDEX(coef_H,MATCH(BL91,coef_H_beschrijving,0),MATCH($BR$11,coef_H_header1,0))*UserInput!F81</f>
        <v>#N/A</v>
      </c>
      <c r="BS91" s="66" t="e">
        <f>INDEX(coef_H,MATCH(BL91,coef_H_beschrijving,0),MATCH($BS$11,coef_H_header1,0))*UserInput!F81</f>
        <v>#N/A</v>
      </c>
      <c r="BT91" s="150" t="str">
        <f>UserInput!E81</f>
        <v>N.v.t.</v>
      </c>
    </row>
    <row r="92" spans="62:72" x14ac:dyDescent="0.2">
      <c r="BJ92" s="11">
        <f>UserInput!G82</f>
        <v>80</v>
      </c>
      <c r="BK92" s="11" t="e">
        <f t="shared" si="11"/>
        <v>#N/A</v>
      </c>
      <c r="BL92" s="11" t="str">
        <f>UserInput!C82</f>
        <v>[Vul in…]</v>
      </c>
      <c r="BM92" s="11" t="e">
        <f t="shared" si="12"/>
        <v>#N/A</v>
      </c>
      <c r="BN92" s="66" t="e">
        <f>INDEX(coef_H,MATCH(BL92,coef_H_beschrijving,0),MATCH($BN$11,coef_H_header1,0))*UserInput!F82</f>
        <v>#N/A</v>
      </c>
      <c r="BO92" s="66" t="e">
        <f>INDEX(coef_H,MATCH(BL92,coef_H_beschrijving,0),MATCH($BO$11,coef_H_header1,0))*UserInput!F82</f>
        <v>#N/A</v>
      </c>
      <c r="BP92" s="66" t="e">
        <f>INDEX(coef_H,MATCH(BL92,coef_H_beschrijving,0),MATCH($BP$11,coef_H_header1,0))*UserInput!F82</f>
        <v>#N/A</v>
      </c>
      <c r="BQ92" s="66" t="e">
        <f>INDEX(coef_H,MATCH(BL92,coef_H_beschrijving,0),MATCH($BQ$11,coef_H_header1,0))*UserInput!F82</f>
        <v>#N/A</v>
      </c>
      <c r="BR92" s="66" t="e">
        <f>INDEX(coef_H,MATCH(BL92,coef_H_beschrijving,0),MATCH($BR$11,coef_H_header1,0))*UserInput!F82</f>
        <v>#N/A</v>
      </c>
      <c r="BS92" s="66" t="e">
        <f>INDEX(coef_H,MATCH(BL92,coef_H_beschrijving,0),MATCH($BS$11,coef_H_header1,0))*UserInput!F82</f>
        <v>#N/A</v>
      </c>
      <c r="BT92" s="150" t="str">
        <f>UserInput!E82</f>
        <v>N.v.t.</v>
      </c>
    </row>
    <row r="93" spans="62:72" x14ac:dyDescent="0.2">
      <c r="BJ93" s="11">
        <f>UserInput!G83</f>
        <v>81</v>
      </c>
      <c r="BK93" s="11" t="e">
        <f t="shared" si="11"/>
        <v>#N/A</v>
      </c>
      <c r="BL93" s="11" t="str">
        <f>UserInput!C83</f>
        <v>[Vul in…]</v>
      </c>
      <c r="BM93" s="11" t="e">
        <f t="shared" si="12"/>
        <v>#N/A</v>
      </c>
      <c r="BN93" s="66" t="e">
        <f>INDEX(coef_H,MATCH(BL93,coef_H_beschrijving,0),MATCH($BN$11,coef_H_header1,0))*UserInput!F83</f>
        <v>#N/A</v>
      </c>
      <c r="BO93" s="66" t="e">
        <f>INDEX(coef_H,MATCH(BL93,coef_H_beschrijving,0),MATCH($BO$11,coef_H_header1,0))*UserInput!F83</f>
        <v>#N/A</v>
      </c>
      <c r="BP93" s="66" t="e">
        <f>INDEX(coef_H,MATCH(BL93,coef_H_beschrijving,0),MATCH($BP$11,coef_H_header1,0))*UserInput!F83</f>
        <v>#N/A</v>
      </c>
      <c r="BQ93" s="66" t="e">
        <f>INDEX(coef_H,MATCH(BL93,coef_H_beschrijving,0),MATCH($BQ$11,coef_H_header1,0))*UserInput!F83</f>
        <v>#N/A</v>
      </c>
      <c r="BR93" s="66" t="e">
        <f>INDEX(coef_H,MATCH(BL93,coef_H_beschrijving,0),MATCH($BR$11,coef_H_header1,0))*UserInput!F83</f>
        <v>#N/A</v>
      </c>
      <c r="BS93" s="66" t="e">
        <f>INDEX(coef_H,MATCH(BL93,coef_H_beschrijving,0),MATCH($BS$11,coef_H_header1,0))*UserInput!F83</f>
        <v>#N/A</v>
      </c>
      <c r="BT93" s="150" t="str">
        <f>UserInput!E83</f>
        <v>N.v.t.</v>
      </c>
    </row>
    <row r="94" spans="62:72" x14ac:dyDescent="0.2">
      <c r="BJ94" s="11">
        <f>UserInput!G84</f>
        <v>82</v>
      </c>
      <c r="BK94" s="11" t="e">
        <f t="shared" si="11"/>
        <v>#N/A</v>
      </c>
      <c r="BL94" s="11" t="str">
        <f>UserInput!C84</f>
        <v>[Vul in…]</v>
      </c>
      <c r="BM94" s="11" t="e">
        <f t="shared" si="12"/>
        <v>#N/A</v>
      </c>
      <c r="BN94" s="66" t="e">
        <f>INDEX(coef_H,MATCH(BL94,coef_H_beschrijving,0),MATCH($BN$11,coef_H_header1,0))*UserInput!F84</f>
        <v>#N/A</v>
      </c>
      <c r="BO94" s="66" t="e">
        <f>INDEX(coef_H,MATCH(BL94,coef_H_beschrijving,0),MATCH($BO$11,coef_H_header1,0))*UserInput!F84</f>
        <v>#N/A</v>
      </c>
      <c r="BP94" s="66" t="e">
        <f>INDEX(coef_H,MATCH(BL94,coef_H_beschrijving,0),MATCH($BP$11,coef_H_header1,0))*UserInput!F84</f>
        <v>#N/A</v>
      </c>
      <c r="BQ94" s="66" t="e">
        <f>INDEX(coef_H,MATCH(BL94,coef_H_beschrijving,0),MATCH($BQ$11,coef_H_header1,0))*UserInput!F84</f>
        <v>#N/A</v>
      </c>
      <c r="BR94" s="66" t="e">
        <f>INDEX(coef_H,MATCH(BL94,coef_H_beschrijving,0),MATCH($BR$11,coef_H_header1,0))*UserInput!F84</f>
        <v>#N/A</v>
      </c>
      <c r="BS94" s="66" t="e">
        <f>INDEX(coef_H,MATCH(BL94,coef_H_beschrijving,0),MATCH($BS$11,coef_H_header1,0))*UserInput!F84</f>
        <v>#N/A</v>
      </c>
      <c r="BT94" s="150" t="str">
        <f>UserInput!E84</f>
        <v>N.v.t.</v>
      </c>
    </row>
    <row r="95" spans="62:72" x14ac:dyDescent="0.2">
      <c r="BJ95" s="11">
        <f>UserInput!G85</f>
        <v>83</v>
      </c>
      <c r="BK95" s="11" t="e">
        <f t="shared" si="11"/>
        <v>#N/A</v>
      </c>
      <c r="BL95" s="11" t="str">
        <f>UserInput!C85</f>
        <v>[Vul in…]</v>
      </c>
      <c r="BM95" s="11" t="e">
        <f t="shared" si="12"/>
        <v>#N/A</v>
      </c>
      <c r="BN95" s="66" t="e">
        <f>INDEX(coef_H,MATCH(BL95,coef_H_beschrijving,0),MATCH($BN$11,coef_H_header1,0))*UserInput!F85</f>
        <v>#N/A</v>
      </c>
      <c r="BO95" s="66" t="e">
        <f>INDEX(coef_H,MATCH(BL95,coef_H_beschrijving,0),MATCH($BO$11,coef_H_header1,0))*UserInput!F85</f>
        <v>#N/A</v>
      </c>
      <c r="BP95" s="66" t="e">
        <f>INDEX(coef_H,MATCH(BL95,coef_H_beschrijving,0),MATCH($BP$11,coef_H_header1,0))*UserInput!F85</f>
        <v>#N/A</v>
      </c>
      <c r="BQ95" s="66" t="e">
        <f>INDEX(coef_H,MATCH(BL95,coef_H_beschrijving,0),MATCH($BQ$11,coef_H_header1,0))*UserInput!F85</f>
        <v>#N/A</v>
      </c>
      <c r="BR95" s="66" t="e">
        <f>INDEX(coef_H,MATCH(BL95,coef_H_beschrijving,0),MATCH($BR$11,coef_H_header1,0))*UserInput!F85</f>
        <v>#N/A</v>
      </c>
      <c r="BS95" s="66" t="e">
        <f>INDEX(coef_H,MATCH(BL95,coef_H_beschrijving,0),MATCH($BS$11,coef_H_header1,0))*UserInput!F85</f>
        <v>#N/A</v>
      </c>
      <c r="BT95" s="150" t="str">
        <f>UserInput!E85</f>
        <v>N.v.t.</v>
      </c>
    </row>
    <row r="96" spans="62:72" x14ac:dyDescent="0.2">
      <c r="BJ96" s="11">
        <f>UserInput!G86</f>
        <v>84</v>
      </c>
      <c r="BK96" s="11" t="e">
        <f t="shared" si="11"/>
        <v>#N/A</v>
      </c>
      <c r="BL96" s="11" t="str">
        <f>UserInput!C86</f>
        <v>[Vul in…]</v>
      </c>
      <c r="BM96" s="11" t="e">
        <f t="shared" si="12"/>
        <v>#N/A</v>
      </c>
      <c r="BN96" s="66" t="e">
        <f>INDEX(coef_H,MATCH(BL96,coef_H_beschrijving,0),MATCH($BN$11,coef_H_header1,0))*UserInput!F86</f>
        <v>#N/A</v>
      </c>
      <c r="BO96" s="66" t="e">
        <f>INDEX(coef_H,MATCH(BL96,coef_H_beschrijving,0),MATCH($BO$11,coef_H_header1,0))*UserInput!F86</f>
        <v>#N/A</v>
      </c>
      <c r="BP96" s="66" t="e">
        <f>INDEX(coef_H,MATCH(BL96,coef_H_beschrijving,0),MATCH($BP$11,coef_H_header1,0))*UserInput!F86</f>
        <v>#N/A</v>
      </c>
      <c r="BQ96" s="66" t="e">
        <f>INDEX(coef_H,MATCH(BL96,coef_H_beschrijving,0),MATCH($BQ$11,coef_H_header1,0))*UserInput!F86</f>
        <v>#N/A</v>
      </c>
      <c r="BR96" s="66" t="e">
        <f>INDEX(coef_H,MATCH(BL96,coef_H_beschrijving,0),MATCH($BR$11,coef_H_header1,0))*UserInput!F86</f>
        <v>#N/A</v>
      </c>
      <c r="BS96" s="66" t="e">
        <f>INDEX(coef_H,MATCH(BL96,coef_H_beschrijving,0),MATCH($BS$11,coef_H_header1,0))*UserInput!F86</f>
        <v>#N/A</v>
      </c>
      <c r="BT96" s="150" t="str">
        <f>UserInput!E86</f>
        <v>N.v.t.</v>
      </c>
    </row>
    <row r="97" spans="62:72" x14ac:dyDescent="0.2">
      <c r="BJ97" s="11">
        <f>UserInput!G87</f>
        <v>85</v>
      </c>
      <c r="BK97" s="11" t="e">
        <f t="shared" si="11"/>
        <v>#N/A</v>
      </c>
      <c r="BL97" s="11" t="str">
        <f>UserInput!C87</f>
        <v>[Vul in…]</v>
      </c>
      <c r="BM97" s="11" t="e">
        <f t="shared" si="12"/>
        <v>#N/A</v>
      </c>
      <c r="BN97" s="66" t="e">
        <f>INDEX(coef_H,MATCH(BL97,coef_H_beschrijving,0),MATCH($BN$11,coef_H_header1,0))*UserInput!F87</f>
        <v>#N/A</v>
      </c>
      <c r="BO97" s="66" t="e">
        <f>INDEX(coef_H,MATCH(BL97,coef_H_beschrijving,0),MATCH($BO$11,coef_H_header1,0))*UserInput!F87</f>
        <v>#N/A</v>
      </c>
      <c r="BP97" s="66" t="e">
        <f>INDEX(coef_H,MATCH(BL97,coef_H_beschrijving,0),MATCH($BP$11,coef_H_header1,0))*UserInput!F87</f>
        <v>#N/A</v>
      </c>
      <c r="BQ97" s="66" t="e">
        <f>INDEX(coef_H,MATCH(BL97,coef_H_beschrijving,0),MATCH($BQ$11,coef_H_header1,0))*UserInput!F87</f>
        <v>#N/A</v>
      </c>
      <c r="BR97" s="66" t="e">
        <f>INDEX(coef_H,MATCH(BL97,coef_H_beschrijving,0),MATCH($BR$11,coef_H_header1,0))*UserInput!F87</f>
        <v>#N/A</v>
      </c>
      <c r="BS97" s="66" t="e">
        <f>INDEX(coef_H,MATCH(BL97,coef_H_beschrijving,0),MATCH($BS$11,coef_H_header1,0))*UserInput!F87</f>
        <v>#N/A</v>
      </c>
      <c r="BT97" s="150" t="str">
        <f>UserInput!E87</f>
        <v>N.v.t.</v>
      </c>
    </row>
    <row r="98" spans="62:72" x14ac:dyDescent="0.2">
      <c r="BJ98" s="11">
        <f>UserInput!G88</f>
        <v>86</v>
      </c>
      <c r="BK98" s="11" t="e">
        <f t="shared" si="11"/>
        <v>#N/A</v>
      </c>
      <c r="BL98" s="11" t="str">
        <f>UserInput!C88</f>
        <v>[Vul in…]</v>
      </c>
      <c r="BM98" s="11" t="e">
        <f t="shared" si="12"/>
        <v>#N/A</v>
      </c>
      <c r="BN98" s="66" t="e">
        <f>INDEX(coef_H,MATCH(BL98,coef_H_beschrijving,0),MATCH($BN$11,coef_H_header1,0))*UserInput!F88</f>
        <v>#N/A</v>
      </c>
      <c r="BO98" s="66" t="e">
        <f>INDEX(coef_H,MATCH(BL98,coef_H_beschrijving,0),MATCH($BO$11,coef_H_header1,0))*UserInput!F88</f>
        <v>#N/A</v>
      </c>
      <c r="BP98" s="66" t="e">
        <f>INDEX(coef_H,MATCH(BL98,coef_H_beschrijving,0),MATCH($BP$11,coef_H_header1,0))*UserInput!F88</f>
        <v>#N/A</v>
      </c>
      <c r="BQ98" s="66" t="e">
        <f>INDEX(coef_H,MATCH(BL98,coef_H_beschrijving,0),MATCH($BQ$11,coef_H_header1,0))*UserInput!F88</f>
        <v>#N/A</v>
      </c>
      <c r="BR98" s="66" t="e">
        <f>INDEX(coef_H,MATCH(BL98,coef_H_beschrijving,0),MATCH($BR$11,coef_H_header1,0))*UserInput!F88</f>
        <v>#N/A</v>
      </c>
      <c r="BS98" s="66" t="e">
        <f>INDEX(coef_H,MATCH(BL98,coef_H_beschrijving,0),MATCH($BS$11,coef_H_header1,0))*UserInput!F88</f>
        <v>#N/A</v>
      </c>
      <c r="BT98" s="150" t="str">
        <f>UserInput!E88</f>
        <v>N.v.t.</v>
      </c>
    </row>
    <row r="99" spans="62:72" x14ac:dyDescent="0.2">
      <c r="BJ99" s="11">
        <f>UserInput!G89</f>
        <v>87</v>
      </c>
      <c r="BK99" s="11" t="e">
        <f t="shared" si="11"/>
        <v>#N/A</v>
      </c>
      <c r="BL99" s="11" t="str">
        <f>UserInput!C89</f>
        <v>[Vul in…]</v>
      </c>
      <c r="BM99" s="11" t="e">
        <f t="shared" si="12"/>
        <v>#N/A</v>
      </c>
      <c r="BN99" s="66" t="e">
        <f>INDEX(coef_H,MATCH(BL99,coef_H_beschrijving,0),MATCH($BN$11,coef_H_header1,0))*UserInput!F89</f>
        <v>#N/A</v>
      </c>
      <c r="BO99" s="66" t="e">
        <f>INDEX(coef_H,MATCH(BL99,coef_H_beschrijving,0),MATCH($BO$11,coef_H_header1,0))*UserInput!F89</f>
        <v>#N/A</v>
      </c>
      <c r="BP99" s="66" t="e">
        <f>INDEX(coef_H,MATCH(BL99,coef_H_beschrijving,0),MATCH($BP$11,coef_H_header1,0))*UserInput!F89</f>
        <v>#N/A</v>
      </c>
      <c r="BQ99" s="66" t="e">
        <f>INDEX(coef_H,MATCH(BL99,coef_H_beschrijving,0),MATCH($BQ$11,coef_H_header1,0))*UserInput!F89</f>
        <v>#N/A</v>
      </c>
      <c r="BR99" s="66" t="e">
        <f>INDEX(coef_H,MATCH(BL99,coef_H_beschrijving,0),MATCH($BR$11,coef_H_header1,0))*UserInput!F89</f>
        <v>#N/A</v>
      </c>
      <c r="BS99" s="66" t="e">
        <f>INDEX(coef_H,MATCH(BL99,coef_H_beschrijving,0),MATCH($BS$11,coef_H_header1,0))*UserInput!F89</f>
        <v>#N/A</v>
      </c>
      <c r="BT99" s="150" t="str">
        <f>UserInput!E89</f>
        <v>N.v.t.</v>
      </c>
    </row>
    <row r="100" spans="62:72" x14ac:dyDescent="0.2">
      <c r="BJ100" s="11">
        <f>UserInput!G90</f>
        <v>88</v>
      </c>
      <c r="BK100" s="11" t="e">
        <f t="shared" si="11"/>
        <v>#N/A</v>
      </c>
      <c r="BL100" s="11" t="str">
        <f>UserInput!C90</f>
        <v>[Vul in…]</v>
      </c>
      <c r="BM100" s="11" t="e">
        <f t="shared" si="12"/>
        <v>#N/A</v>
      </c>
      <c r="BN100" s="66" t="e">
        <f>INDEX(coef_H,MATCH(BL100,coef_H_beschrijving,0),MATCH($BN$11,coef_H_header1,0))*UserInput!F90</f>
        <v>#N/A</v>
      </c>
      <c r="BO100" s="66" t="e">
        <f>INDEX(coef_H,MATCH(BL100,coef_H_beschrijving,0),MATCH($BO$11,coef_H_header1,0))*UserInput!F90</f>
        <v>#N/A</v>
      </c>
      <c r="BP100" s="66" t="e">
        <f>INDEX(coef_H,MATCH(BL100,coef_H_beschrijving,0),MATCH($BP$11,coef_H_header1,0))*UserInput!F90</f>
        <v>#N/A</v>
      </c>
      <c r="BQ100" s="66" t="e">
        <f>INDEX(coef_H,MATCH(BL100,coef_H_beschrijving,0),MATCH($BQ$11,coef_H_header1,0))*UserInput!F90</f>
        <v>#N/A</v>
      </c>
      <c r="BR100" s="66" t="e">
        <f>INDEX(coef_H,MATCH(BL100,coef_H_beschrijving,0),MATCH($BR$11,coef_H_header1,0))*UserInput!F90</f>
        <v>#N/A</v>
      </c>
      <c r="BS100" s="66" t="e">
        <f>INDEX(coef_H,MATCH(BL100,coef_H_beschrijving,0),MATCH($BS$11,coef_H_header1,0))*UserInput!F90</f>
        <v>#N/A</v>
      </c>
      <c r="BT100" s="150" t="str">
        <f>UserInput!E90</f>
        <v>N.v.t.</v>
      </c>
    </row>
    <row r="101" spans="62:72" x14ac:dyDescent="0.2">
      <c r="BJ101" s="11">
        <f>UserInput!G91</f>
        <v>89</v>
      </c>
      <c r="BK101" s="11" t="e">
        <f t="shared" si="11"/>
        <v>#N/A</v>
      </c>
      <c r="BL101" s="11" t="str">
        <f>UserInput!C91</f>
        <v>[Vul in…]</v>
      </c>
      <c r="BM101" s="11" t="e">
        <f t="shared" si="12"/>
        <v>#N/A</v>
      </c>
      <c r="BN101" s="66" t="e">
        <f>INDEX(coef_H,MATCH(BL101,coef_H_beschrijving,0),MATCH($BN$11,coef_H_header1,0))*UserInput!F91</f>
        <v>#N/A</v>
      </c>
      <c r="BO101" s="66" t="e">
        <f>INDEX(coef_H,MATCH(BL101,coef_H_beschrijving,0),MATCH($BO$11,coef_H_header1,0))*UserInput!F91</f>
        <v>#N/A</v>
      </c>
      <c r="BP101" s="66" t="e">
        <f>INDEX(coef_H,MATCH(BL101,coef_H_beschrijving,0),MATCH($BP$11,coef_H_header1,0))*UserInput!F91</f>
        <v>#N/A</v>
      </c>
      <c r="BQ101" s="66" t="e">
        <f>INDEX(coef_H,MATCH(BL101,coef_H_beschrijving,0),MATCH($BQ$11,coef_H_header1,0))*UserInput!F91</f>
        <v>#N/A</v>
      </c>
      <c r="BR101" s="66" t="e">
        <f>INDEX(coef_H,MATCH(BL101,coef_H_beschrijving,0),MATCH($BR$11,coef_H_header1,0))*UserInput!F91</f>
        <v>#N/A</v>
      </c>
      <c r="BS101" s="66" t="e">
        <f>INDEX(coef_H,MATCH(BL101,coef_H_beschrijving,0),MATCH($BS$11,coef_H_header1,0))*UserInput!F91</f>
        <v>#N/A</v>
      </c>
      <c r="BT101" s="150" t="str">
        <f>UserInput!E91</f>
        <v>N.v.t.</v>
      </c>
    </row>
    <row r="102" spans="62:72" x14ac:dyDescent="0.2">
      <c r="BJ102" s="11">
        <f>UserInput!G92</f>
        <v>90</v>
      </c>
      <c r="BK102" s="11" t="e">
        <f t="shared" si="11"/>
        <v>#N/A</v>
      </c>
      <c r="BL102" s="11" t="str">
        <f>UserInput!C92</f>
        <v>[Vul in…]</v>
      </c>
      <c r="BM102" s="11" t="e">
        <f t="shared" si="12"/>
        <v>#N/A</v>
      </c>
      <c r="BN102" s="66" t="e">
        <f>INDEX(coef_H,MATCH(BL102,coef_H_beschrijving,0),MATCH($BN$11,coef_H_header1,0))*UserInput!F92</f>
        <v>#N/A</v>
      </c>
      <c r="BO102" s="66" t="e">
        <f>INDEX(coef_H,MATCH(BL102,coef_H_beschrijving,0),MATCH($BO$11,coef_H_header1,0))*UserInput!F92</f>
        <v>#N/A</v>
      </c>
      <c r="BP102" s="66" t="e">
        <f>INDEX(coef_H,MATCH(BL102,coef_H_beschrijving,0),MATCH($BP$11,coef_H_header1,0))*UserInput!F92</f>
        <v>#N/A</v>
      </c>
      <c r="BQ102" s="66" t="e">
        <f>INDEX(coef_H,MATCH(BL102,coef_H_beschrijving,0),MATCH($BQ$11,coef_H_header1,0))*UserInput!F92</f>
        <v>#N/A</v>
      </c>
      <c r="BR102" s="66" t="e">
        <f>INDEX(coef_H,MATCH(BL102,coef_H_beschrijving,0),MATCH($BR$11,coef_H_header1,0))*UserInput!F92</f>
        <v>#N/A</v>
      </c>
      <c r="BS102" s="66" t="e">
        <f>INDEX(coef_H,MATCH(BL102,coef_H_beschrijving,0),MATCH($BS$11,coef_H_header1,0))*UserInput!F92</f>
        <v>#N/A</v>
      </c>
      <c r="BT102" s="150" t="str">
        <f>UserInput!E92</f>
        <v>N.v.t.</v>
      </c>
    </row>
    <row r="103" spans="62:72" x14ac:dyDescent="0.2">
      <c r="BJ103" s="11">
        <f>UserInput!G93</f>
        <v>91</v>
      </c>
      <c r="BK103" s="11" t="e">
        <f t="shared" si="11"/>
        <v>#N/A</v>
      </c>
      <c r="BL103" s="11" t="str">
        <f>UserInput!C93</f>
        <v>[Vul in…]</v>
      </c>
      <c r="BM103" s="11" t="e">
        <f t="shared" si="12"/>
        <v>#N/A</v>
      </c>
      <c r="BN103" s="66" t="e">
        <f>INDEX(coef_H,MATCH(BL103,coef_H_beschrijving,0),MATCH($BN$11,coef_H_header1,0))*UserInput!F93</f>
        <v>#N/A</v>
      </c>
      <c r="BO103" s="66" t="e">
        <f>INDEX(coef_H,MATCH(BL103,coef_H_beschrijving,0),MATCH($BO$11,coef_H_header1,0))*UserInput!F93</f>
        <v>#N/A</v>
      </c>
      <c r="BP103" s="66" t="e">
        <f>INDEX(coef_H,MATCH(BL103,coef_H_beschrijving,0),MATCH($BP$11,coef_H_header1,0))*UserInput!F93</f>
        <v>#N/A</v>
      </c>
      <c r="BQ103" s="66" t="e">
        <f>INDEX(coef_H,MATCH(BL103,coef_H_beschrijving,0),MATCH($BQ$11,coef_H_header1,0))*UserInput!F93</f>
        <v>#N/A</v>
      </c>
      <c r="BR103" s="66" t="e">
        <f>INDEX(coef_H,MATCH(BL103,coef_H_beschrijving,0),MATCH($BR$11,coef_H_header1,0))*UserInput!F93</f>
        <v>#N/A</v>
      </c>
      <c r="BS103" s="66" t="e">
        <f>INDEX(coef_H,MATCH(BL103,coef_H_beschrijving,0),MATCH($BS$11,coef_H_header1,0))*UserInput!F93</f>
        <v>#N/A</v>
      </c>
      <c r="BT103" s="150" t="str">
        <f>UserInput!E93</f>
        <v>N.v.t.</v>
      </c>
    </row>
    <row r="104" spans="62:72" x14ac:dyDescent="0.2">
      <c r="BJ104" s="11">
        <f>UserInput!G94</f>
        <v>92</v>
      </c>
      <c r="BK104" s="11" t="e">
        <f t="shared" si="11"/>
        <v>#N/A</v>
      </c>
      <c r="BL104" s="11" t="str">
        <f>UserInput!C94</f>
        <v>[Vul in…]</v>
      </c>
      <c r="BM104" s="11" t="e">
        <f t="shared" si="12"/>
        <v>#N/A</v>
      </c>
      <c r="BN104" s="66" t="e">
        <f>INDEX(coef_H,MATCH(BL104,coef_H_beschrijving,0),MATCH($BN$11,coef_H_header1,0))*UserInput!F94</f>
        <v>#N/A</v>
      </c>
      <c r="BO104" s="66" t="e">
        <f>INDEX(coef_H,MATCH(BL104,coef_H_beschrijving,0),MATCH($BO$11,coef_H_header1,0))*UserInput!F94</f>
        <v>#N/A</v>
      </c>
      <c r="BP104" s="66" t="e">
        <f>INDEX(coef_H,MATCH(BL104,coef_H_beschrijving,0),MATCH($BP$11,coef_H_header1,0))*UserInput!F94</f>
        <v>#N/A</v>
      </c>
      <c r="BQ104" s="66" t="e">
        <f>INDEX(coef_H,MATCH(BL104,coef_H_beschrijving,0),MATCH($BQ$11,coef_H_header1,0))*UserInput!F94</f>
        <v>#N/A</v>
      </c>
      <c r="BR104" s="66" t="e">
        <f>INDEX(coef_H,MATCH(BL104,coef_H_beschrijving,0),MATCH($BR$11,coef_H_header1,0))*UserInput!F94</f>
        <v>#N/A</v>
      </c>
      <c r="BS104" s="66" t="e">
        <f>INDEX(coef_H,MATCH(BL104,coef_H_beschrijving,0),MATCH($BS$11,coef_H_header1,0))*UserInput!F94</f>
        <v>#N/A</v>
      </c>
      <c r="BT104" s="150" t="str">
        <f>UserInput!E94</f>
        <v>N.v.t.</v>
      </c>
    </row>
    <row r="105" spans="62:72" x14ac:dyDescent="0.2">
      <c r="BJ105" s="11">
        <f>UserInput!G95</f>
        <v>93</v>
      </c>
      <c r="BK105" s="11" t="e">
        <f t="shared" si="11"/>
        <v>#N/A</v>
      </c>
      <c r="BL105" s="11" t="str">
        <f>UserInput!C95</f>
        <v>[Vul in…]</v>
      </c>
      <c r="BM105" s="11" t="e">
        <f t="shared" si="12"/>
        <v>#N/A</v>
      </c>
      <c r="BN105" s="66" t="e">
        <f>INDEX(coef_H,MATCH(BL105,coef_H_beschrijving,0),MATCH($BN$11,coef_H_header1,0))*UserInput!F95</f>
        <v>#N/A</v>
      </c>
      <c r="BO105" s="66" t="e">
        <f>INDEX(coef_H,MATCH(BL105,coef_H_beschrijving,0),MATCH($BO$11,coef_H_header1,0))*UserInput!F95</f>
        <v>#N/A</v>
      </c>
      <c r="BP105" s="66" t="e">
        <f>INDEX(coef_H,MATCH(BL105,coef_H_beschrijving,0),MATCH($BP$11,coef_H_header1,0))*UserInput!F95</f>
        <v>#N/A</v>
      </c>
      <c r="BQ105" s="66" t="e">
        <f>INDEX(coef_H,MATCH(BL105,coef_H_beschrijving,0),MATCH($BQ$11,coef_H_header1,0))*UserInput!F95</f>
        <v>#N/A</v>
      </c>
      <c r="BR105" s="66" t="e">
        <f>INDEX(coef_H,MATCH(BL105,coef_H_beschrijving,0),MATCH($BR$11,coef_H_header1,0))*UserInput!F95</f>
        <v>#N/A</v>
      </c>
      <c r="BS105" s="66" t="e">
        <f>INDEX(coef_H,MATCH(BL105,coef_H_beschrijving,0),MATCH($BS$11,coef_H_header1,0))*UserInput!F95</f>
        <v>#N/A</v>
      </c>
      <c r="BT105" s="150" t="str">
        <f>UserInput!E95</f>
        <v>N.v.t.</v>
      </c>
    </row>
    <row r="106" spans="62:72" x14ac:dyDescent="0.2">
      <c r="BJ106" s="11">
        <f>UserInput!G96</f>
        <v>94</v>
      </c>
      <c r="BK106" s="11" t="e">
        <f t="shared" si="11"/>
        <v>#N/A</v>
      </c>
      <c r="BL106" s="11" t="str">
        <f>UserInput!C96</f>
        <v>[Vul in…]</v>
      </c>
      <c r="BM106" s="11" t="e">
        <f t="shared" si="12"/>
        <v>#N/A</v>
      </c>
      <c r="BN106" s="66" t="e">
        <f>INDEX(coef_H,MATCH(BL106,coef_H_beschrijving,0),MATCH($BN$11,coef_H_header1,0))*UserInput!F96</f>
        <v>#N/A</v>
      </c>
      <c r="BO106" s="66" t="e">
        <f>INDEX(coef_H,MATCH(BL106,coef_H_beschrijving,0),MATCH($BO$11,coef_H_header1,0))*UserInput!F96</f>
        <v>#N/A</v>
      </c>
      <c r="BP106" s="66" t="e">
        <f>INDEX(coef_H,MATCH(BL106,coef_H_beschrijving,0),MATCH($BP$11,coef_H_header1,0))*UserInput!F96</f>
        <v>#N/A</v>
      </c>
      <c r="BQ106" s="66" t="e">
        <f>INDEX(coef_H,MATCH(BL106,coef_H_beschrijving,0),MATCH($BQ$11,coef_H_header1,0))*UserInput!F96</f>
        <v>#N/A</v>
      </c>
      <c r="BR106" s="66" t="e">
        <f>INDEX(coef_H,MATCH(BL106,coef_H_beschrijving,0),MATCH($BR$11,coef_H_header1,0))*UserInput!F96</f>
        <v>#N/A</v>
      </c>
      <c r="BS106" s="66" t="e">
        <f>INDEX(coef_H,MATCH(BL106,coef_H_beschrijving,0),MATCH($BS$11,coef_H_header1,0))*UserInput!F96</f>
        <v>#N/A</v>
      </c>
      <c r="BT106" s="150" t="str">
        <f>UserInput!E96</f>
        <v>N.v.t.</v>
      </c>
    </row>
    <row r="107" spans="62:72" x14ac:dyDescent="0.2">
      <c r="BJ107" s="11">
        <f>UserInput!G97</f>
        <v>95</v>
      </c>
      <c r="BK107" s="11" t="e">
        <f t="shared" si="11"/>
        <v>#N/A</v>
      </c>
      <c r="BL107" s="11" t="str">
        <f>UserInput!C97</f>
        <v>[Vul in…]</v>
      </c>
      <c r="BM107" s="11" t="e">
        <f t="shared" si="12"/>
        <v>#N/A</v>
      </c>
      <c r="BN107" s="66" t="e">
        <f>INDEX(coef_H,MATCH(BL107,coef_H_beschrijving,0),MATCH($BN$11,coef_H_header1,0))*UserInput!F97</f>
        <v>#N/A</v>
      </c>
      <c r="BO107" s="66" t="e">
        <f>INDEX(coef_H,MATCH(BL107,coef_H_beschrijving,0),MATCH($BO$11,coef_H_header1,0))*UserInput!F97</f>
        <v>#N/A</v>
      </c>
      <c r="BP107" s="66" t="e">
        <f>INDEX(coef_H,MATCH(BL107,coef_H_beschrijving,0),MATCH($BP$11,coef_H_header1,0))*UserInput!F97</f>
        <v>#N/A</v>
      </c>
      <c r="BQ107" s="66" t="e">
        <f>INDEX(coef_H,MATCH(BL107,coef_H_beschrijving,0),MATCH($BQ$11,coef_H_header1,0))*UserInput!F97</f>
        <v>#N/A</v>
      </c>
      <c r="BR107" s="66" t="e">
        <f>INDEX(coef_H,MATCH(BL107,coef_H_beschrijving,0),MATCH($BR$11,coef_H_header1,0))*UserInput!F97</f>
        <v>#N/A</v>
      </c>
      <c r="BS107" s="66" t="e">
        <f>INDEX(coef_H,MATCH(BL107,coef_H_beschrijving,0),MATCH($BS$11,coef_H_header1,0))*UserInput!F97</f>
        <v>#N/A</v>
      </c>
      <c r="BT107" s="150" t="str">
        <f>UserInput!E97</f>
        <v>N.v.t.</v>
      </c>
    </row>
    <row r="108" spans="62:72" x14ac:dyDescent="0.2">
      <c r="BJ108" s="11"/>
      <c r="BK108" s="11"/>
      <c r="BL108" s="11"/>
      <c r="BM108" s="11"/>
      <c r="BN108" s="66"/>
      <c r="BO108" s="66"/>
      <c r="BP108" s="66"/>
      <c r="BQ108" s="66"/>
      <c r="BR108" s="66"/>
      <c r="BS108" s="66"/>
      <c r="BT108" s="150"/>
    </row>
    <row r="109" spans="62:72" x14ac:dyDescent="0.2">
      <c r="BJ109" s="11"/>
      <c r="BK109" s="11"/>
      <c r="BL109" s="11"/>
      <c r="BM109" s="11"/>
      <c r="BN109" s="66"/>
      <c r="BO109" s="66"/>
      <c r="BP109" s="66"/>
      <c r="BQ109" s="66"/>
      <c r="BR109" s="66"/>
      <c r="BS109" s="66"/>
      <c r="BT109" s="150"/>
    </row>
    <row r="110" spans="62:72" x14ac:dyDescent="0.2">
      <c r="BJ110" s="11"/>
      <c r="BK110" s="11"/>
      <c r="BL110" s="11"/>
      <c r="BM110" s="11"/>
      <c r="BN110" s="66"/>
      <c r="BO110" s="66"/>
      <c r="BP110" s="66"/>
      <c r="BQ110" s="66"/>
      <c r="BR110" s="66"/>
      <c r="BS110" s="66"/>
      <c r="BT110" s="150"/>
    </row>
    <row r="111" spans="62:72" x14ac:dyDescent="0.2">
      <c r="BJ111" s="11"/>
      <c r="BK111" s="11"/>
      <c r="BL111" s="11"/>
      <c r="BM111" s="11"/>
      <c r="BN111" s="66"/>
      <c r="BO111" s="66"/>
      <c r="BP111" s="66"/>
      <c r="BQ111" s="66"/>
      <c r="BR111" s="66"/>
      <c r="BS111" s="66"/>
      <c r="BT111" s="150"/>
    </row>
    <row r="112" spans="62:72" x14ac:dyDescent="0.2">
      <c r="BJ112" s="11"/>
      <c r="BK112" s="11"/>
      <c r="BL112" s="11"/>
      <c r="BM112" s="11"/>
      <c r="BN112" s="66"/>
      <c r="BO112" s="66"/>
      <c r="BP112" s="66"/>
      <c r="BQ112" s="66"/>
      <c r="BR112" s="66"/>
      <c r="BS112" s="66"/>
      <c r="BT112" s="150"/>
    </row>
    <row r="113" spans="62:83" x14ac:dyDescent="0.2">
      <c r="BJ113" s="11"/>
      <c r="BK113" s="11"/>
      <c r="BL113" s="11"/>
      <c r="BM113" s="11"/>
      <c r="BN113" s="66"/>
      <c r="BO113" s="66"/>
      <c r="BP113" s="66"/>
      <c r="BQ113" s="66"/>
      <c r="BR113" s="66"/>
      <c r="BS113" s="66"/>
      <c r="BT113" s="150"/>
    </row>
    <row r="114" spans="62:83" x14ac:dyDescent="0.2">
      <c r="BJ114" s="11"/>
      <c r="BK114" s="11"/>
      <c r="BL114" s="11"/>
      <c r="BM114" s="11"/>
      <c r="BN114" s="66"/>
      <c r="BO114" s="66"/>
      <c r="BP114" s="66"/>
      <c r="BQ114" s="66"/>
      <c r="BR114" s="66"/>
      <c r="BS114" s="66"/>
      <c r="BT114" s="150"/>
    </row>
    <row r="115" spans="62:83" x14ac:dyDescent="0.2">
      <c r="BJ115" s="11"/>
      <c r="BK115" s="11"/>
      <c r="BL115" s="11"/>
      <c r="BM115" s="11"/>
      <c r="BN115" s="66"/>
      <c r="BO115" s="66"/>
      <c r="BP115" s="66"/>
      <c r="BQ115" s="66"/>
      <c r="BR115" s="66"/>
      <c r="BS115" s="66"/>
      <c r="BT115" s="150"/>
    </row>
    <row r="116" spans="62:83" x14ac:dyDescent="0.2">
      <c r="BJ116" s="11"/>
      <c r="BK116" s="11"/>
      <c r="BL116" s="11"/>
      <c r="BM116" s="11"/>
      <c r="BN116" s="66"/>
      <c r="BO116" s="66"/>
      <c r="BP116" s="66"/>
      <c r="BQ116" s="66"/>
      <c r="BR116" s="66"/>
      <c r="BS116" s="66"/>
      <c r="BT116" s="150"/>
    </row>
    <row r="117" spans="62:83" x14ac:dyDescent="0.2">
      <c r="BJ117" s="11"/>
      <c r="BK117" s="11"/>
      <c r="BL117" s="11"/>
      <c r="BM117" s="11"/>
      <c r="BN117" s="66"/>
      <c r="BO117" s="66"/>
      <c r="BP117" s="66"/>
      <c r="BQ117" s="66"/>
      <c r="BR117" s="66"/>
      <c r="BS117" s="66"/>
      <c r="BT117" s="150"/>
    </row>
    <row r="118" spans="62:83" x14ac:dyDescent="0.2">
      <c r="BJ118" s="11"/>
      <c r="BK118" s="11"/>
      <c r="BL118" s="11"/>
      <c r="BM118" s="11"/>
      <c r="BN118" s="66"/>
      <c r="BO118" s="66"/>
      <c r="BP118" s="66"/>
      <c r="BQ118" s="66"/>
      <c r="BR118" s="66"/>
      <c r="BS118" s="66"/>
      <c r="BT118" s="150"/>
    </row>
    <row r="119" spans="62:83" x14ac:dyDescent="0.2">
      <c r="BJ119" s="11"/>
      <c r="BK119" s="11"/>
      <c r="BL119" s="11"/>
      <c r="BM119" s="11"/>
      <c r="BN119" s="66"/>
      <c r="BO119" s="66"/>
      <c r="BP119" s="66"/>
      <c r="BQ119" s="66"/>
      <c r="BR119" s="66"/>
      <c r="BS119" s="66"/>
      <c r="BT119" s="150"/>
    </row>
    <row r="120" spans="62:83" x14ac:dyDescent="0.2">
      <c r="BJ120" s="11"/>
      <c r="BK120" s="11"/>
      <c r="BL120" s="11"/>
      <c r="BM120" s="11"/>
      <c r="BN120" s="66"/>
      <c r="BO120" s="66"/>
      <c r="BP120" s="66"/>
      <c r="BQ120" s="66"/>
      <c r="BR120" s="66"/>
      <c r="BS120" s="66"/>
      <c r="BT120" s="150"/>
    </row>
    <row r="121" spans="62:83" x14ac:dyDescent="0.2">
      <c r="BJ121" s="11"/>
      <c r="BK121" s="11"/>
      <c r="BL121" s="11"/>
      <c r="BM121" s="11"/>
      <c r="BN121" s="66"/>
      <c r="BO121" s="66"/>
      <c r="BP121" s="66"/>
      <c r="BQ121" s="66"/>
      <c r="BR121" s="66"/>
      <c r="BS121" s="66"/>
      <c r="BT121" s="150"/>
    </row>
    <row r="122" spans="62:83" x14ac:dyDescent="0.2">
      <c r="BU122" s="11"/>
      <c r="BV122" s="11"/>
      <c r="BW122" s="11"/>
      <c r="BX122" s="11"/>
      <c r="BY122" s="66"/>
      <c r="BZ122" s="66"/>
      <c r="CA122" s="66"/>
      <c r="CB122" s="66"/>
      <c r="CC122" s="66"/>
      <c r="CD122" s="66"/>
      <c r="CE122" s="150"/>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AI1" zoomScale="80" zoomScaleNormal="80" workbookViewId="0">
      <selection activeCell="AZ52" sqref="AZ52"/>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133</v>
      </c>
    </row>
    <row r="2" spans="1:58" x14ac:dyDescent="0.2">
      <c r="A2" t="s">
        <v>130</v>
      </c>
    </row>
    <row r="6" spans="1:58" x14ac:dyDescent="0.2">
      <c r="AU6" t="s">
        <v>158</v>
      </c>
      <c r="AV6" t="s">
        <v>158</v>
      </c>
      <c r="AW6" t="s">
        <v>158</v>
      </c>
    </row>
    <row r="7" spans="1:58" x14ac:dyDescent="0.2">
      <c r="AU7" s="23" t="s">
        <v>119</v>
      </c>
      <c r="AV7" s="23" t="s">
        <v>120</v>
      </c>
      <c r="AW7" s="25" t="s">
        <v>121</v>
      </c>
    </row>
    <row r="8" spans="1:58" x14ac:dyDescent="0.2">
      <c r="A8" s="13"/>
      <c r="B8" s="14"/>
      <c r="C8" s="15" t="s">
        <v>30</v>
      </c>
      <c r="D8" s="84">
        <f>SUM(D13:D46)</f>
        <v>0</v>
      </c>
      <c r="E8" s="84">
        <f>SUM(E13:E46)</f>
        <v>0</v>
      </c>
      <c r="F8" s="83">
        <f>SUM(F13:F46)</f>
        <v>0</v>
      </c>
      <c r="G8" s="78"/>
      <c r="H8" s="137"/>
      <c r="I8" s="84"/>
      <c r="J8" s="83" t="s">
        <v>30</v>
      </c>
      <c r="K8" s="84">
        <f>SUM(K13:K46)</f>
        <v>0</v>
      </c>
      <c r="L8" s="84">
        <f>SUM(L13:L46)</f>
        <v>0</v>
      </c>
      <c r="M8" s="83">
        <f>SUM(M13:M46)</f>
        <v>0</v>
      </c>
      <c r="N8" s="78"/>
      <c r="O8" s="137"/>
      <c r="P8" s="84"/>
      <c r="Q8" s="83" t="s">
        <v>30</v>
      </c>
      <c r="R8" s="84">
        <f>SUM(R13:R46)</f>
        <v>0</v>
      </c>
      <c r="S8" s="84">
        <f>SUM(S13:S46)</f>
        <v>0</v>
      </c>
      <c r="T8" s="83">
        <f>SUM(T13:T46)</f>
        <v>0</v>
      </c>
      <c r="U8" s="78"/>
      <c r="V8" s="137"/>
      <c r="W8" s="84"/>
      <c r="X8" s="83" t="s">
        <v>30</v>
      </c>
      <c r="Y8" s="84">
        <f>SUM(Y13:Y46)</f>
        <v>0</v>
      </c>
      <c r="Z8" s="84">
        <f>SUM(Z13:Z46)</f>
        <v>0</v>
      </c>
      <c r="AA8" s="83">
        <f>SUM(AA13:AA46)</f>
        <v>0</v>
      </c>
      <c r="AB8" s="78"/>
      <c r="AC8" s="137"/>
      <c r="AD8" s="84"/>
      <c r="AE8" s="83" t="s">
        <v>30</v>
      </c>
      <c r="AF8" s="84">
        <f>SUM(AF13:AF46)</f>
        <v>0</v>
      </c>
      <c r="AG8" s="84">
        <f>SUM(AG13:AG46)</f>
        <v>0</v>
      </c>
      <c r="AH8" s="83">
        <f>SUM(AH13:AH46)</f>
        <v>0</v>
      </c>
      <c r="AI8" s="78"/>
      <c r="AJ8" s="137"/>
      <c r="AK8" s="84"/>
      <c r="AL8" s="83" t="s">
        <v>30</v>
      </c>
      <c r="AM8" s="84">
        <f>SUM(AM13:AM46)</f>
        <v>0</v>
      </c>
      <c r="AN8" s="84">
        <f>SUM(AN13:AN46)</f>
        <v>0</v>
      </c>
      <c r="AO8" s="83">
        <f>SUM(AO13:AO46)</f>
        <v>0</v>
      </c>
      <c r="AP8" s="78"/>
      <c r="AQ8" s="78"/>
      <c r="AU8" s="165">
        <f>SUM(AU13:AU46)</f>
        <v>0</v>
      </c>
      <c r="AV8" s="165">
        <f>SUM(AV13:AV46)</f>
        <v>0</v>
      </c>
      <c r="AW8" s="165">
        <f>SUM(AW13:AW46)</f>
        <v>0</v>
      </c>
    </row>
    <row r="9" spans="1:58" x14ac:dyDescent="0.2">
      <c r="Y9" s="10"/>
      <c r="AR9" s="28"/>
      <c r="AS9" s="28"/>
      <c r="AT9" s="28"/>
      <c r="AU9" s="28"/>
      <c r="AV9" s="28"/>
      <c r="AW9" s="28"/>
      <c r="BD9" s="2"/>
      <c r="BE9" s="2"/>
      <c r="BF9" s="2"/>
    </row>
    <row r="10" spans="1:58" x14ac:dyDescent="0.2">
      <c r="A10" s="13" t="s">
        <v>59</v>
      </c>
      <c r="B10" s="14" t="s">
        <v>128</v>
      </c>
      <c r="C10" s="14"/>
      <c r="D10" s="14"/>
      <c r="E10" s="14"/>
      <c r="F10" s="15"/>
      <c r="G10" s="37"/>
      <c r="H10" s="13" t="s">
        <v>63</v>
      </c>
      <c r="I10" s="14" t="s">
        <v>62</v>
      </c>
      <c r="J10" s="14"/>
      <c r="K10" s="14"/>
      <c r="L10" s="14"/>
      <c r="M10" s="15"/>
      <c r="N10" s="37"/>
      <c r="O10" s="13" t="s">
        <v>64</v>
      </c>
      <c r="P10" s="14" t="s">
        <v>87</v>
      </c>
      <c r="Q10" s="14"/>
      <c r="R10" s="14"/>
      <c r="S10" s="14"/>
      <c r="T10" s="15"/>
      <c r="U10" s="37"/>
      <c r="V10" s="13" t="s">
        <v>65</v>
      </c>
      <c r="W10" s="14" t="s">
        <v>66</v>
      </c>
      <c r="X10" s="14"/>
      <c r="Y10" s="14"/>
      <c r="Z10" s="14"/>
      <c r="AA10" s="15"/>
      <c r="AB10" s="37"/>
      <c r="AC10" s="13" t="s">
        <v>90</v>
      </c>
      <c r="AD10" s="14" t="s">
        <v>129</v>
      </c>
      <c r="AE10" s="14"/>
      <c r="AF10" s="14"/>
      <c r="AG10" s="14"/>
      <c r="AH10" s="15"/>
      <c r="AI10" s="37"/>
      <c r="AJ10" s="13" t="s">
        <v>61</v>
      </c>
      <c r="AK10" s="14" t="s">
        <v>14</v>
      </c>
      <c r="AL10" s="14"/>
      <c r="AM10" s="14"/>
      <c r="AN10" s="14"/>
      <c r="AO10" s="15"/>
      <c r="AP10" s="37"/>
      <c r="AQ10" s="37"/>
      <c r="AR10" s="13" t="s">
        <v>60</v>
      </c>
      <c r="AS10" s="133" t="s">
        <v>68</v>
      </c>
      <c r="AT10" s="14"/>
      <c r="AU10" s="14"/>
      <c r="AV10" s="14"/>
      <c r="AW10" s="15"/>
      <c r="BD10" s="2"/>
      <c r="BE10" s="2"/>
      <c r="BF10" s="2"/>
    </row>
    <row r="11" spans="1:58" x14ac:dyDescent="0.2">
      <c r="A11" s="24"/>
      <c r="B11" s="37"/>
      <c r="C11" s="37"/>
      <c r="D11" s="23" t="s">
        <v>119</v>
      </c>
      <c r="E11" s="23" t="s">
        <v>120</v>
      </c>
      <c r="F11" s="25" t="s">
        <v>121</v>
      </c>
      <c r="G11" s="37"/>
      <c r="H11" s="24"/>
      <c r="I11" s="37"/>
      <c r="J11" s="37"/>
      <c r="K11" s="23" t="s">
        <v>119</v>
      </c>
      <c r="L11" s="23" t="s">
        <v>120</v>
      </c>
      <c r="M11" s="25" t="s">
        <v>121</v>
      </c>
      <c r="N11" s="37"/>
      <c r="O11" s="24"/>
      <c r="P11" s="37"/>
      <c r="Q11" s="37"/>
      <c r="R11" s="23" t="s">
        <v>119</v>
      </c>
      <c r="S11" s="23" t="s">
        <v>120</v>
      </c>
      <c r="T11" s="25" t="s">
        <v>121</v>
      </c>
      <c r="U11" s="37"/>
      <c r="V11" s="24"/>
      <c r="W11" s="37"/>
      <c r="X11" s="37"/>
      <c r="Y11" s="23" t="s">
        <v>119</v>
      </c>
      <c r="Z11" s="23" t="s">
        <v>120</v>
      </c>
      <c r="AA11" s="25" t="s">
        <v>121</v>
      </c>
      <c r="AB11" s="37"/>
      <c r="AC11" s="24"/>
      <c r="AD11" s="37"/>
      <c r="AE11" s="37"/>
      <c r="AF11" s="23" t="s">
        <v>119</v>
      </c>
      <c r="AG11" s="23" t="s">
        <v>120</v>
      </c>
      <c r="AH11" s="25" t="s">
        <v>121</v>
      </c>
      <c r="AI11" s="37"/>
      <c r="AJ11" s="24"/>
      <c r="AK11" s="37"/>
      <c r="AL11" s="37"/>
      <c r="AM11" s="23" t="s">
        <v>119</v>
      </c>
      <c r="AN11" s="23" t="s">
        <v>120</v>
      </c>
      <c r="AO11" s="25" t="s">
        <v>121</v>
      </c>
      <c r="AP11" s="37"/>
      <c r="AQ11" s="37"/>
      <c r="AR11" s="24"/>
      <c r="AS11" s="37"/>
      <c r="AT11" s="37"/>
      <c r="AU11" s="23" t="s">
        <v>119</v>
      </c>
      <c r="AV11" s="23" t="s">
        <v>120</v>
      </c>
      <c r="AW11" s="25" t="s">
        <v>121</v>
      </c>
      <c r="BD11" s="2"/>
      <c r="BE11" s="2"/>
      <c r="BF11" s="2"/>
    </row>
    <row r="12" spans="1:58" x14ac:dyDescent="0.2">
      <c r="A12" s="13" t="s">
        <v>2</v>
      </c>
      <c r="B12" s="14" t="s">
        <v>16</v>
      </c>
      <c r="C12" s="14" t="s">
        <v>17</v>
      </c>
      <c r="D12" s="21" t="s">
        <v>86</v>
      </c>
      <c r="E12" s="21" t="s">
        <v>122</v>
      </c>
      <c r="F12" s="22" t="s">
        <v>123</v>
      </c>
      <c r="G12" s="37"/>
      <c r="H12" s="13" t="s">
        <v>2</v>
      </c>
      <c r="I12" s="14" t="s">
        <v>16</v>
      </c>
      <c r="J12" s="14" t="s">
        <v>17</v>
      </c>
      <c r="K12" s="21" t="s">
        <v>86</v>
      </c>
      <c r="L12" s="21" t="s">
        <v>122</v>
      </c>
      <c r="M12" s="22" t="s">
        <v>123</v>
      </c>
      <c r="N12" s="37"/>
      <c r="O12" s="13" t="s">
        <v>2</v>
      </c>
      <c r="P12" s="14" t="s">
        <v>16</v>
      </c>
      <c r="Q12" s="14" t="s">
        <v>17</v>
      </c>
      <c r="R12" s="21" t="s">
        <v>86</v>
      </c>
      <c r="S12" s="21" t="s">
        <v>122</v>
      </c>
      <c r="T12" s="22" t="s">
        <v>123</v>
      </c>
      <c r="U12" s="37"/>
      <c r="V12" s="13" t="s">
        <v>2</v>
      </c>
      <c r="W12" s="14" t="s">
        <v>16</v>
      </c>
      <c r="X12" s="14" t="s">
        <v>17</v>
      </c>
      <c r="Y12" s="21" t="s">
        <v>86</v>
      </c>
      <c r="Z12" s="21" t="s">
        <v>122</v>
      </c>
      <c r="AA12" s="22" t="s">
        <v>123</v>
      </c>
      <c r="AB12" s="37"/>
      <c r="AC12" s="13" t="s">
        <v>2</v>
      </c>
      <c r="AD12" s="14" t="s">
        <v>16</v>
      </c>
      <c r="AE12" s="14" t="s">
        <v>17</v>
      </c>
      <c r="AF12" s="21" t="s">
        <v>86</v>
      </c>
      <c r="AG12" s="21" t="s">
        <v>122</v>
      </c>
      <c r="AH12" s="22" t="s">
        <v>123</v>
      </c>
      <c r="AI12" s="37"/>
      <c r="AJ12" s="13" t="s">
        <v>2</v>
      </c>
      <c r="AK12" s="14" t="s">
        <v>16</v>
      </c>
      <c r="AL12" s="14" t="s">
        <v>17</v>
      </c>
      <c r="AM12" s="21" t="s">
        <v>86</v>
      </c>
      <c r="AN12" s="21" t="s">
        <v>122</v>
      </c>
      <c r="AO12" s="22" t="s">
        <v>123</v>
      </c>
      <c r="AP12" s="37"/>
      <c r="AQ12" s="37"/>
      <c r="AR12" s="13"/>
      <c r="AS12" s="14" t="s">
        <v>16</v>
      </c>
      <c r="AT12" s="14" t="s">
        <v>17</v>
      </c>
      <c r="AU12" s="21" t="s">
        <v>86</v>
      </c>
      <c r="AV12" s="21" t="s">
        <v>122</v>
      </c>
      <c r="AW12" s="22" t="s">
        <v>123</v>
      </c>
      <c r="BD12" s="2"/>
      <c r="BE12" s="2"/>
      <c r="BF12" s="2"/>
    </row>
    <row r="13" spans="1:58" x14ac:dyDescent="0.2">
      <c r="A13" s="3" t="str">
        <f>Midpoints!A13</f>
        <v>BA</v>
      </c>
      <c r="B13" s="4" t="str">
        <f>Midpoints!B13</f>
        <v>Elektriciteit, grijs</v>
      </c>
      <c r="C13" s="140" t="str">
        <f>Midpoints!C13</f>
        <v>kWh</v>
      </c>
      <c r="D13" s="67" cm="1">
        <f t="array" ref="D13:F23">MMULT(Midpoints!D13:I23,Coëfficienten!BV14:BX19)</f>
        <v>0</v>
      </c>
      <c r="E13" s="67">
        <v>0</v>
      </c>
      <c r="F13" s="94">
        <v>0</v>
      </c>
      <c r="G13" s="67"/>
      <c r="H13" s="93" t="str">
        <f>Coëfficienten!K13</f>
        <v>CA</v>
      </c>
      <c r="I13" s="67" t="str">
        <f>Coëfficienten!L13</f>
        <v>Diesel</v>
      </c>
      <c r="J13" s="92" t="str">
        <f>Coëfficienten!M13</f>
        <v>m3</v>
      </c>
      <c r="K13" s="66">
        <f t="array" ref="K13:M17">MMULT(Midpoints!N13:S17,Coëfficienten!BV14:BX19)</f>
        <v>0</v>
      </c>
      <c r="L13" s="67">
        <v>0</v>
      </c>
      <c r="M13" s="94">
        <v>0</v>
      </c>
      <c r="N13" s="67"/>
      <c r="O13" s="93" t="str">
        <f>Coëfficienten!U13</f>
        <v>DA</v>
      </c>
      <c r="P13" s="67" t="str">
        <f>Coëfficienten!V13</f>
        <v>Laadcapaciteit 3.5-7.5 ton, EURO 4</v>
      </c>
      <c r="Q13" s="92" t="str">
        <f>Coëfficienten!W13</f>
        <v>tkm</v>
      </c>
      <c r="R13" s="66">
        <f t="array" ref="R13:T23">MMULT(Midpoints!X13:AC23,Coëfficienten!BV14:BX19)</f>
        <v>0</v>
      </c>
      <c r="S13" s="67">
        <v>0</v>
      </c>
      <c r="T13" s="94">
        <v>0</v>
      </c>
      <c r="U13" s="67"/>
      <c r="V13" s="93" t="str">
        <f>Coëfficienten!AE13</f>
        <v>EA</v>
      </c>
      <c r="W13" s="67" t="str">
        <f>Coëfficienten!AF13</f>
        <v>Stof (fijn)</v>
      </c>
      <c r="X13" s="92" t="str">
        <f>Coëfficienten!AG13</f>
        <v>kg</v>
      </c>
      <c r="Y13" s="263">
        <v>0</v>
      </c>
      <c r="Z13" s="67">
        <f>Opdrachtnemer!E73*0.00063</f>
        <v>0</v>
      </c>
      <c r="AA13" s="94">
        <v>0</v>
      </c>
      <c r="AB13" s="67"/>
      <c r="AC13" s="93" t="str">
        <f>Coëfficienten!AO13</f>
        <v>FA</v>
      </c>
      <c r="AD13" s="94" t="str">
        <f>Coëfficienten!AP13</f>
        <v>Wastewater treatment (AWZI)</v>
      </c>
      <c r="AE13" s="67" t="str">
        <f>Coëfficienten!AQ13</f>
        <v>m3</v>
      </c>
      <c r="AF13" s="66">
        <f t="array" ref="AF13:AH14">MMULT(Midpoints!AR13:AW14,Coëfficienten!BV14:BX19)</f>
        <v>0</v>
      </c>
      <c r="AG13" s="67">
        <v>0</v>
      </c>
      <c r="AH13" s="94">
        <v>0</v>
      </c>
      <c r="AI13" s="67"/>
      <c r="AJ13" s="93" t="str">
        <f>Coëfficienten!AY13</f>
        <v>GA</v>
      </c>
      <c r="AK13" s="67" t="str">
        <f>Coëfficienten!AZ13</f>
        <v>Verbranding van niet-gevaarlijk vast afval</v>
      </c>
      <c r="AL13" s="94" t="str">
        <f>Coëfficienten!BA13</f>
        <v>ton</v>
      </c>
      <c r="AM13" s="66">
        <f t="array" ref="AM13:AO17">MMULT(Midpoints!BB13:BG17,Coëfficienten!BV14:BX19)</f>
        <v>0</v>
      </c>
      <c r="AN13" s="67">
        <v>0</v>
      </c>
      <c r="AO13" s="94">
        <v>0</v>
      </c>
      <c r="AP13" s="67"/>
      <c r="AQ13" s="67"/>
      <c r="AR13" s="216"/>
      <c r="AS13" s="217" t="str">
        <f>Midpoints!BL13</f>
        <v>[Vul in…]</v>
      </c>
      <c r="AT13" s="218" t="e">
        <f>Midpoints!BM13</f>
        <v>#N/A</v>
      </c>
      <c r="AU13" s="219">
        <f>IFERROR(MMULT(Midpoints!BN13:BS13,Resource_use),0)</f>
        <v>0</v>
      </c>
      <c r="AV13" s="219">
        <f>IFERROR(MMULT(Midpoints!BN13:BS13,Human_health),0)</f>
        <v>0</v>
      </c>
      <c r="AW13" s="219">
        <f>IFERROR(MMULT(Midpoints!BN13:BS13,eco_fresh),0)</f>
        <v>0</v>
      </c>
      <c r="AX13" s="220"/>
      <c r="BD13" s="2"/>
      <c r="BE13" s="2"/>
      <c r="BF13" s="2"/>
    </row>
    <row r="14" spans="1:58" x14ac:dyDescent="0.2">
      <c r="A14" s="3" t="str">
        <f>Midpoints!A14</f>
        <v>BB</v>
      </c>
      <c r="B14" s="4" t="str">
        <f>Midpoints!B14</f>
        <v>Elektriciteit, groen</v>
      </c>
      <c r="C14" s="141" t="str">
        <f>Midpoints!C14</f>
        <v>kWh</v>
      </c>
      <c r="D14" s="67">
        <v>0</v>
      </c>
      <c r="E14" s="67">
        <v>0</v>
      </c>
      <c r="F14" s="94">
        <v>0</v>
      </c>
      <c r="G14" s="67"/>
      <c r="H14" s="93" t="str">
        <f>Coëfficienten!K14</f>
        <v>CB</v>
      </c>
      <c r="I14" s="67" t="str">
        <f>Coëfficienten!L14</f>
        <v>LPG</v>
      </c>
      <c r="J14" s="94" t="str">
        <f>Coëfficienten!M14</f>
        <v>m3</v>
      </c>
      <c r="K14" s="67">
        <v>0</v>
      </c>
      <c r="L14" s="67">
        <v>0</v>
      </c>
      <c r="M14" s="94">
        <v>0</v>
      </c>
      <c r="N14" s="67"/>
      <c r="O14" s="93" t="str">
        <f>Coëfficienten!U14</f>
        <v>DB</v>
      </c>
      <c r="P14" s="67" t="str">
        <f>Coëfficienten!V14</f>
        <v>Laadcapaciteit 3.5-7.5 ton, EURO 5</v>
      </c>
      <c r="Q14" s="94" t="str">
        <f>Coëfficienten!W14</f>
        <v>tkm</v>
      </c>
      <c r="R14" s="67">
        <v>0</v>
      </c>
      <c r="S14" s="67">
        <v>0</v>
      </c>
      <c r="T14" s="94">
        <v>0</v>
      </c>
      <c r="U14" s="67"/>
      <c r="V14" s="93" t="str">
        <f>Coëfficienten!AE14</f>
        <v>EB</v>
      </c>
      <c r="W14" s="67" t="str">
        <f>Coëfficienten!AF14</f>
        <v>Koolstofdioxide (CO2)</v>
      </c>
      <c r="X14" s="94" t="str">
        <f>Coëfficienten!AG14</f>
        <v>ton</v>
      </c>
      <c r="Y14" s="67">
        <f t="array" ref="Y14:AA15">MMULT(Midpoints!AH14:AM15,Coëfficienten!BV14:BX19)</f>
        <v>0</v>
      </c>
      <c r="Z14" s="67">
        <v>0</v>
      </c>
      <c r="AA14" s="94">
        <v>0</v>
      </c>
      <c r="AB14" s="67"/>
      <c r="AC14" s="93" t="str">
        <f>Coëfficienten!AO14</f>
        <v>FB</v>
      </c>
      <c r="AD14" s="94" t="str">
        <f>Coëfficienten!AP14</f>
        <v>Afvalwaterlozing oppervlaktewater</v>
      </c>
      <c r="AE14" s="67" t="str">
        <f>Coëfficienten!AQ14</f>
        <v>m3</v>
      </c>
      <c r="AF14" s="67">
        <v>0</v>
      </c>
      <c r="AG14" s="67">
        <v>0</v>
      </c>
      <c r="AH14" s="94">
        <v>0</v>
      </c>
      <c r="AI14" s="67"/>
      <c r="AJ14" s="93" t="str">
        <f>Coëfficienten!AY14</f>
        <v>GB</v>
      </c>
      <c r="AK14" s="67" t="str">
        <f>Coëfficienten!AZ14</f>
        <v>Verbranding van gevaarlijk vast afval</v>
      </c>
      <c r="AL14" s="94" t="str">
        <f>Coëfficienten!BA14</f>
        <v>ton</v>
      </c>
      <c r="AM14" s="67">
        <v>0</v>
      </c>
      <c r="AN14" s="67">
        <v>0</v>
      </c>
      <c r="AO14" s="94">
        <v>0</v>
      </c>
      <c r="AP14" s="67"/>
      <c r="AQ14" s="67"/>
      <c r="AR14" s="218"/>
      <c r="AS14" s="217" t="str">
        <f>Midpoints!BL14</f>
        <v>[Vul in…]</v>
      </c>
      <c r="AT14" s="218" t="e">
        <f>Midpoints!BM14</f>
        <v>#N/A</v>
      </c>
      <c r="AU14" s="219">
        <f>IFERROR(MMULT(Midpoints!BN14:BS14,Resource_use),0)</f>
        <v>0</v>
      </c>
      <c r="AV14" s="219">
        <f>IFERROR(MMULT(Midpoints!BN14:BS14,Human_health),0)</f>
        <v>0</v>
      </c>
      <c r="AW14" s="219">
        <f>IFERROR(MMULT(Midpoints!BN14:BS14,eco_fresh),0)</f>
        <v>0</v>
      </c>
      <c r="AX14" s="220"/>
      <c r="BD14" s="2"/>
      <c r="BE14" s="2"/>
      <c r="BF14" s="2"/>
    </row>
    <row r="15" spans="1:58" x14ac:dyDescent="0.2">
      <c r="A15" s="3" t="str">
        <f>Midpoints!A15</f>
        <v>BC</v>
      </c>
      <c r="B15" s="4" t="str">
        <f>Midpoints!B15</f>
        <v>Elektriciteit, zonne-energie</v>
      </c>
      <c r="C15" s="141" t="str">
        <f>Midpoints!C15</f>
        <v>kWh</v>
      </c>
      <c r="D15" s="67">
        <v>0</v>
      </c>
      <c r="E15" s="67">
        <v>0</v>
      </c>
      <c r="F15" s="94">
        <v>0</v>
      </c>
      <c r="G15" s="67"/>
      <c r="H15" s="93" t="str">
        <f>Coëfficienten!K15</f>
        <v>CC</v>
      </c>
      <c r="I15" s="67" t="str">
        <f>Coëfficienten!L15</f>
        <v>LNG</v>
      </c>
      <c r="J15" s="94" t="str">
        <f>Coëfficienten!M15</f>
        <v>m3</v>
      </c>
      <c r="K15" s="67">
        <v>0</v>
      </c>
      <c r="L15" s="67">
        <v>0</v>
      </c>
      <c r="M15" s="94">
        <v>0</v>
      </c>
      <c r="N15" s="67"/>
      <c r="O15" s="93" t="str">
        <f>Coëfficienten!U15</f>
        <v>DC</v>
      </c>
      <c r="P15" s="67" t="str">
        <f>Coëfficienten!V15</f>
        <v>Laadcapaciteit 3.5-7.5 ton, EURO 6</v>
      </c>
      <c r="Q15" s="94" t="str">
        <f>Coëfficienten!W15</f>
        <v>tkm</v>
      </c>
      <c r="R15" s="67">
        <v>0</v>
      </c>
      <c r="S15" s="67">
        <v>0</v>
      </c>
      <c r="T15" s="94">
        <v>0</v>
      </c>
      <c r="U15" s="67"/>
      <c r="V15" s="93" t="str">
        <f>Coëfficienten!AE15</f>
        <v>EC</v>
      </c>
      <c r="W15" s="67" t="str">
        <f>Coëfficienten!AF15</f>
        <v>Methaan (CH4)</v>
      </c>
      <c r="X15" s="94" t="str">
        <f>Coëfficienten!AG15</f>
        <v>ton</v>
      </c>
      <c r="Y15" s="67">
        <v>0</v>
      </c>
      <c r="Z15" s="67">
        <v>0</v>
      </c>
      <c r="AA15" s="94">
        <v>0</v>
      </c>
      <c r="AB15" s="67"/>
      <c r="AC15" s="93"/>
      <c r="AD15" s="94"/>
      <c r="AE15" s="67"/>
      <c r="AF15" s="67"/>
      <c r="AG15" s="67"/>
      <c r="AH15" s="94"/>
      <c r="AI15" s="67"/>
      <c r="AJ15" s="93" t="str">
        <f>Coëfficienten!AY15</f>
        <v>GC</v>
      </c>
      <c r="AK15" s="67" t="str">
        <f>Coëfficienten!AZ15</f>
        <v>Verbranding van vloeibaar afval</v>
      </c>
      <c r="AL15" s="94" t="str">
        <f>Coëfficienten!BA15</f>
        <v>ton</v>
      </c>
      <c r="AM15" s="67">
        <v>0</v>
      </c>
      <c r="AN15" s="67">
        <v>0</v>
      </c>
      <c r="AO15" s="94">
        <v>0</v>
      </c>
      <c r="AP15" s="67"/>
      <c r="AQ15" s="67"/>
      <c r="AR15" s="218"/>
      <c r="AS15" s="217" t="str">
        <f>Midpoints!BL15</f>
        <v>[Vul in…]</v>
      </c>
      <c r="AT15" s="218" t="e">
        <f>Midpoints!BM15</f>
        <v>#N/A</v>
      </c>
      <c r="AU15" s="219">
        <f>IFERROR(MMULT(Midpoints!BN15:BS15,Resource_use),0)</f>
        <v>0</v>
      </c>
      <c r="AV15" s="219">
        <f>IFERROR(MMULT(Midpoints!BN15:BS15,Human_health),0)</f>
        <v>0</v>
      </c>
      <c r="AW15" s="219">
        <f>IFERROR(MMULT(Midpoints!BN15:BS15,eco_fresh),0)</f>
        <v>0</v>
      </c>
      <c r="AX15" s="220"/>
      <c r="BD15" s="2"/>
      <c r="BE15" s="2"/>
      <c r="BF15" s="2"/>
    </row>
    <row r="16" spans="1:58" x14ac:dyDescent="0.2">
      <c r="A16" s="3" t="str">
        <f>Midpoints!A16</f>
        <v>BD</v>
      </c>
      <c r="B16" s="4" t="str">
        <f>Midpoints!B16</f>
        <v>Electriciteit, windenergie</v>
      </c>
      <c r="C16" s="141" t="str">
        <f>Midpoints!C16</f>
        <v>kWh</v>
      </c>
      <c r="D16" s="67">
        <v>0</v>
      </c>
      <c r="E16" s="67">
        <v>0</v>
      </c>
      <c r="F16" s="94">
        <v>0</v>
      </c>
      <c r="G16" s="67"/>
      <c r="H16" s="93" t="str">
        <f>Coëfficienten!K16</f>
        <v>CD</v>
      </c>
      <c r="I16" s="67" t="str">
        <f>Coëfficienten!L16</f>
        <v>Waterstof</v>
      </c>
      <c r="J16" s="94" t="str">
        <f>Coëfficienten!M16</f>
        <v>ton</v>
      </c>
      <c r="K16" s="67">
        <v>0</v>
      </c>
      <c r="L16" s="67">
        <v>0</v>
      </c>
      <c r="M16" s="94">
        <v>0</v>
      </c>
      <c r="N16" s="67"/>
      <c r="O16" s="93" t="str">
        <f>Coëfficienten!U16</f>
        <v>DE</v>
      </c>
      <c r="P16" s="67" t="str">
        <f>Coëfficienten!V16</f>
        <v>Laadcapaciteit 7.5-16 ton, EURO 4</v>
      </c>
      <c r="Q16" s="94" t="str">
        <f>Coëfficienten!W16</f>
        <v>tkm</v>
      </c>
      <c r="R16" s="67">
        <v>0</v>
      </c>
      <c r="S16" s="67">
        <v>0</v>
      </c>
      <c r="T16" s="94">
        <v>0</v>
      </c>
      <c r="U16" s="67"/>
      <c r="V16" s="93"/>
      <c r="W16" s="67"/>
      <c r="X16" s="94"/>
      <c r="Y16" s="67"/>
      <c r="Z16" s="67"/>
      <c r="AA16" s="94"/>
      <c r="AB16" s="67"/>
      <c r="AC16" s="93"/>
      <c r="AD16" s="94"/>
      <c r="AE16" s="67"/>
      <c r="AF16" s="67"/>
      <c r="AG16" s="67"/>
      <c r="AH16" s="94"/>
      <c r="AI16" s="67"/>
      <c r="AJ16" s="93" t="str">
        <f>Coëfficienten!AY16</f>
        <v>GD</v>
      </c>
      <c r="AK16" s="67" t="str">
        <f>Coëfficienten!AZ16</f>
        <v>Storten van inert niet-gevaarlijk vast afval</v>
      </c>
      <c r="AL16" s="94" t="str">
        <f>Coëfficienten!BA16</f>
        <v>ton</v>
      </c>
      <c r="AM16" s="67">
        <v>0</v>
      </c>
      <c r="AN16" s="67">
        <v>0</v>
      </c>
      <c r="AO16" s="94">
        <v>0</v>
      </c>
      <c r="AP16" s="67"/>
      <c r="AQ16" s="67"/>
      <c r="AR16" s="218"/>
      <c r="AS16" s="217" t="str">
        <f>Midpoints!BL16</f>
        <v>[Vul in…]</v>
      </c>
      <c r="AT16" s="218" t="e">
        <f>Midpoints!BM16</f>
        <v>#N/A</v>
      </c>
      <c r="AU16" s="219">
        <f>IFERROR(MMULT(Midpoints!BN16:BS16,Resource_use),0)</f>
        <v>0</v>
      </c>
      <c r="AV16" s="219">
        <f>IFERROR(MMULT(Midpoints!BN16:BS16,Human_health),0)</f>
        <v>0</v>
      </c>
      <c r="AW16" s="219">
        <f>IFERROR(MMULT(Midpoints!BN16:BS16,eco_fresh),0)</f>
        <v>0</v>
      </c>
      <c r="AX16" s="220"/>
      <c r="BD16" s="2"/>
      <c r="BE16" s="2"/>
      <c r="BF16" s="2"/>
    </row>
    <row r="17" spans="1:58" x14ac:dyDescent="0.2">
      <c r="A17" s="3" t="str">
        <f>Midpoints!A17</f>
        <v>BE</v>
      </c>
      <c r="B17" s="4" t="str">
        <f>Midpoints!B17</f>
        <v>Elektriciteit, aardgas</v>
      </c>
      <c r="C17" s="141" t="str">
        <f>Midpoints!C17</f>
        <v>kWh</v>
      </c>
      <c r="D17" s="67">
        <v>0</v>
      </c>
      <c r="E17" s="67">
        <v>0</v>
      </c>
      <c r="F17" s="94">
        <v>0</v>
      </c>
      <c r="G17" s="67"/>
      <c r="H17" s="93" t="str">
        <f>Coëfficienten!K17</f>
        <v>CE</v>
      </c>
      <c r="I17" s="67" t="str">
        <f>Coëfficienten!L17</f>
        <v>Leiding- of drinkwater</v>
      </c>
      <c r="J17" s="94" t="str">
        <f>Coëfficienten!M17</f>
        <v>m3</v>
      </c>
      <c r="K17" s="67">
        <v>0</v>
      </c>
      <c r="L17" s="67">
        <v>0</v>
      </c>
      <c r="M17" s="94">
        <v>0</v>
      </c>
      <c r="N17" s="67"/>
      <c r="O17" s="93" t="str">
        <f>Coëfficienten!U17</f>
        <v>DF</v>
      </c>
      <c r="P17" s="67" t="str">
        <f>Coëfficienten!V17</f>
        <v>Laadcapaciteit 7.5-16 ton, EURO 5</v>
      </c>
      <c r="Q17" s="94" t="str">
        <f>Coëfficienten!W17</f>
        <v>tkm</v>
      </c>
      <c r="R17" s="67">
        <v>0</v>
      </c>
      <c r="S17" s="67">
        <v>0</v>
      </c>
      <c r="T17" s="94">
        <v>0</v>
      </c>
      <c r="U17" s="67"/>
      <c r="V17" s="93"/>
      <c r="W17" s="67"/>
      <c r="X17" s="94"/>
      <c r="Y17" s="67"/>
      <c r="Z17" s="67"/>
      <c r="AA17" s="94"/>
      <c r="AB17" s="67"/>
      <c r="AC17" s="93"/>
      <c r="AD17" s="94"/>
      <c r="AE17" s="67"/>
      <c r="AF17" s="67"/>
      <c r="AG17" s="67"/>
      <c r="AH17" s="94"/>
      <c r="AI17" s="67"/>
      <c r="AJ17" s="93" t="str">
        <f>Coëfficienten!AY17</f>
        <v>GE</v>
      </c>
      <c r="AK17" s="67" t="str">
        <f>Coëfficienten!AZ17</f>
        <v>Storten van afval op een sanitaire vast stortplaats</v>
      </c>
      <c r="AL17" s="94" t="str">
        <f>Coëfficienten!BA17</f>
        <v>ton</v>
      </c>
      <c r="AM17" s="67">
        <v>0</v>
      </c>
      <c r="AN17" s="67">
        <v>0</v>
      </c>
      <c r="AO17" s="94">
        <v>0</v>
      </c>
      <c r="AP17" s="67"/>
      <c r="AQ17" s="67"/>
      <c r="AR17" s="218"/>
      <c r="AS17" s="217" t="str">
        <f>Midpoints!BL17</f>
        <v>[Vul in…]</v>
      </c>
      <c r="AT17" s="218" t="e">
        <f>Midpoints!BM17</f>
        <v>#N/A</v>
      </c>
      <c r="AU17" s="219">
        <f>IFERROR(MMULT(Midpoints!BN17:BS17,Resource_use),0)</f>
        <v>0</v>
      </c>
      <c r="AV17" s="219">
        <f>IFERROR(MMULT(Midpoints!BN17:BS17,Human_health),0)</f>
        <v>0</v>
      </c>
      <c r="AW17" s="219">
        <f>IFERROR(MMULT(Midpoints!BN17:BS17,eco_fresh),0)</f>
        <v>0</v>
      </c>
      <c r="AX17" s="220"/>
      <c r="BD17" s="2"/>
      <c r="BE17" s="2"/>
      <c r="BF17" s="2"/>
    </row>
    <row r="18" spans="1:58" x14ac:dyDescent="0.2">
      <c r="A18" s="3" t="str">
        <f>Midpoints!A18</f>
        <v>BF</v>
      </c>
      <c r="B18" s="4" t="str">
        <f>Midpoints!B18</f>
        <v>Electriciteit, eigen opwek, wkk, o.b.v. teruggewonnen stookolie</v>
      </c>
      <c r="C18" s="141" t="str">
        <f>Midpoints!C18</f>
        <v>kWh</v>
      </c>
      <c r="D18" s="67">
        <v>0</v>
      </c>
      <c r="E18" s="67">
        <v>0</v>
      </c>
      <c r="F18" s="94">
        <v>0</v>
      </c>
      <c r="G18" s="67"/>
      <c r="H18" s="93"/>
      <c r="I18" s="67"/>
      <c r="J18" s="94"/>
      <c r="K18" s="67"/>
      <c r="L18" s="67"/>
      <c r="M18" s="94"/>
      <c r="N18" s="67"/>
      <c r="O18" s="93" t="str">
        <f>Coëfficienten!U18</f>
        <v>DG</v>
      </c>
      <c r="P18" s="67" t="str">
        <f>Coëfficienten!V18</f>
        <v>Laadcapaciteit 7.5-16 ton, EURO 6</v>
      </c>
      <c r="Q18" s="94" t="str">
        <f>Coëfficienten!W18</f>
        <v>tkm</v>
      </c>
      <c r="R18" s="67">
        <v>0</v>
      </c>
      <c r="S18" s="67">
        <v>0</v>
      </c>
      <c r="T18" s="94">
        <v>0</v>
      </c>
      <c r="U18" s="67"/>
      <c r="V18" s="93"/>
      <c r="W18" s="67"/>
      <c r="X18" s="94"/>
      <c r="Y18" s="67"/>
      <c r="Z18" s="67"/>
      <c r="AA18" s="94"/>
      <c r="AB18" s="67"/>
      <c r="AC18" s="93"/>
      <c r="AD18" s="94"/>
      <c r="AE18" s="67"/>
      <c r="AF18" s="67"/>
      <c r="AG18" s="67"/>
      <c r="AH18" s="94"/>
      <c r="AI18" s="67"/>
      <c r="AJ18" s="93"/>
      <c r="AK18" s="67"/>
      <c r="AL18" s="94"/>
      <c r="AM18" s="67"/>
      <c r="AN18" s="67"/>
      <c r="AO18" s="94"/>
      <c r="AP18" s="67"/>
      <c r="AQ18" s="67"/>
      <c r="AR18" s="218"/>
      <c r="AS18" s="217" t="str">
        <f>Midpoints!BL18</f>
        <v>[Vul in…]</v>
      </c>
      <c r="AT18" s="218" t="e">
        <f>Midpoints!BM18</f>
        <v>#N/A</v>
      </c>
      <c r="AU18" s="219">
        <f>IFERROR(MMULT(Midpoints!BN18:BS18,Resource_use),0)</f>
        <v>0</v>
      </c>
      <c r="AV18" s="219">
        <f>IFERROR(MMULT(Midpoints!BN18:BS18,Human_health),0)</f>
        <v>0</v>
      </c>
      <c r="AW18" s="219">
        <f>IFERROR(MMULT(Midpoints!BN18:BS18,eco_fresh),0)</f>
        <v>0</v>
      </c>
      <c r="AX18" s="220"/>
      <c r="BD18" s="2"/>
      <c r="BE18" s="2"/>
      <c r="BF18" s="2"/>
    </row>
    <row r="19" spans="1:58" x14ac:dyDescent="0.2">
      <c r="A19" s="3" t="str">
        <f>Midpoints!A19</f>
        <v>BG</v>
      </c>
      <c r="B19" s="4" t="str">
        <f>Midpoints!B19</f>
        <v>Warmte (CV), aardgas</v>
      </c>
      <c r="C19" s="141" t="str">
        <f>Midpoints!C19</f>
        <v>m3</v>
      </c>
      <c r="D19" s="67">
        <v>0</v>
      </c>
      <c r="E19" s="66">
        <v>0</v>
      </c>
      <c r="F19" s="94">
        <v>0</v>
      </c>
      <c r="G19" s="67"/>
      <c r="H19" s="93"/>
      <c r="I19" s="67"/>
      <c r="J19" s="94"/>
      <c r="K19" s="67"/>
      <c r="L19" s="67"/>
      <c r="M19" s="94"/>
      <c r="N19" s="67"/>
      <c r="O19" s="93" t="str">
        <f>Coëfficienten!U19</f>
        <v>DH</v>
      </c>
      <c r="P19" s="67" t="str">
        <f>Coëfficienten!V19</f>
        <v>Laadcapaciteit 16-32 ton, EURO 4</v>
      </c>
      <c r="Q19" s="94" t="str">
        <f>Coëfficienten!W19</f>
        <v>tkm</v>
      </c>
      <c r="R19" s="67">
        <v>0</v>
      </c>
      <c r="S19" s="67">
        <v>0</v>
      </c>
      <c r="T19" s="94">
        <v>0</v>
      </c>
      <c r="U19" s="67"/>
      <c r="V19" s="93"/>
      <c r="W19" s="67"/>
      <c r="X19" s="94"/>
      <c r="Y19" s="67"/>
      <c r="Z19" s="67"/>
      <c r="AA19" s="94"/>
      <c r="AB19" s="67"/>
      <c r="AC19" s="93"/>
      <c r="AD19" s="94"/>
      <c r="AE19" s="67"/>
      <c r="AF19" s="67"/>
      <c r="AG19" s="67"/>
      <c r="AH19" s="94"/>
      <c r="AI19" s="67"/>
      <c r="AJ19" s="93"/>
      <c r="AK19" s="67"/>
      <c r="AL19" s="94"/>
      <c r="AM19" s="67"/>
      <c r="AN19" s="67"/>
      <c r="AO19" s="94"/>
      <c r="AP19" s="67"/>
      <c r="AQ19" s="67"/>
      <c r="AR19" s="218"/>
      <c r="AS19" s="217" t="str">
        <f>Midpoints!BL19</f>
        <v>[Vul in…]</v>
      </c>
      <c r="AT19" s="218" t="e">
        <f>Midpoints!BM19</f>
        <v>#N/A</v>
      </c>
      <c r="AU19" s="219">
        <f>IFERROR(MMULT(Midpoints!BN19:BS19,Resource_use),0)</f>
        <v>0</v>
      </c>
      <c r="AV19" s="219">
        <f>IFERROR(MMULT(Midpoints!BN19:BS19,Human_health),0)</f>
        <v>0</v>
      </c>
      <c r="AW19" s="219">
        <f>IFERROR(MMULT(Midpoints!BN19:BS19,eco_fresh),0)</f>
        <v>0</v>
      </c>
      <c r="AX19" s="220"/>
      <c r="BD19" s="2"/>
      <c r="BE19" s="2"/>
      <c r="BF19" s="2"/>
    </row>
    <row r="20" spans="1:58" x14ac:dyDescent="0.2">
      <c r="A20" s="3" t="str">
        <f>Midpoints!A20</f>
        <v>BH</v>
      </c>
      <c r="B20" s="4" t="str">
        <f>Midpoints!B20</f>
        <v>Warmte, groen gas (opgewaardeerd biogas)</v>
      </c>
      <c r="C20" s="141" t="str">
        <f>Midpoints!C20</f>
        <v>m3</v>
      </c>
      <c r="D20" s="67">
        <v>0</v>
      </c>
      <c r="E20" s="67">
        <v>0</v>
      </c>
      <c r="F20" s="94">
        <v>0</v>
      </c>
      <c r="G20" s="67"/>
      <c r="H20" s="93"/>
      <c r="I20" s="67"/>
      <c r="J20" s="94"/>
      <c r="K20" s="67"/>
      <c r="L20" s="67"/>
      <c r="M20" s="94"/>
      <c r="N20" s="67"/>
      <c r="O20" s="93" t="str">
        <f>Coëfficienten!U20</f>
        <v>DI</v>
      </c>
      <c r="P20" s="67" t="str">
        <f>Coëfficienten!V20</f>
        <v>Laadcapaciteit 16-32 ton, EURO 5</v>
      </c>
      <c r="Q20" s="94" t="str">
        <f>Coëfficienten!W20</f>
        <v>tkm</v>
      </c>
      <c r="R20" s="67">
        <v>0</v>
      </c>
      <c r="S20" s="67">
        <v>0</v>
      </c>
      <c r="T20" s="94">
        <v>0</v>
      </c>
      <c r="U20" s="67"/>
      <c r="V20" s="93"/>
      <c r="W20" s="67"/>
      <c r="X20" s="94"/>
      <c r="Y20" s="67"/>
      <c r="Z20" s="67"/>
      <c r="AA20" s="94"/>
      <c r="AB20" s="67"/>
      <c r="AC20" s="93"/>
      <c r="AD20" s="94"/>
      <c r="AE20" s="67"/>
      <c r="AF20" s="67"/>
      <c r="AG20" s="67"/>
      <c r="AH20" s="94"/>
      <c r="AI20" s="67"/>
      <c r="AJ20" s="93"/>
      <c r="AK20" s="67"/>
      <c r="AL20" s="94"/>
      <c r="AM20" s="67"/>
      <c r="AN20" s="67"/>
      <c r="AO20" s="94"/>
      <c r="AP20" s="67"/>
      <c r="AQ20" s="67"/>
      <c r="AR20" s="218"/>
      <c r="AS20" s="217" t="str">
        <f>Midpoints!BL20</f>
        <v>[Vul in…]</v>
      </c>
      <c r="AT20" s="218" t="e">
        <f>Midpoints!BM20</f>
        <v>#N/A</v>
      </c>
      <c r="AU20" s="219">
        <f>IFERROR(MMULT(Midpoints!BN20:BS20,Resource_use),0)</f>
        <v>0</v>
      </c>
      <c r="AV20" s="219">
        <f>IFERROR(MMULT(Midpoints!BN20:BS20,Human_health),0)</f>
        <v>0</v>
      </c>
      <c r="AW20" s="219">
        <f>IFERROR(MMULT(Midpoints!BN20:BS20,eco_fresh),0)</f>
        <v>0</v>
      </c>
      <c r="AX20" s="220"/>
      <c r="BD20" s="2"/>
      <c r="BE20" s="2"/>
      <c r="BF20" s="2"/>
    </row>
    <row r="21" spans="1:58" x14ac:dyDescent="0.2">
      <c r="A21" s="3" t="str">
        <f>Midpoints!A21</f>
        <v>BI</v>
      </c>
      <c r="B21" s="4" t="str">
        <f>Midpoints!B21</f>
        <v>Warmte, industrieël</v>
      </c>
      <c r="C21" s="141" t="str">
        <f>Midpoints!C21</f>
        <v>MJ</v>
      </c>
      <c r="D21" s="67">
        <v>0</v>
      </c>
      <c r="E21" s="67">
        <v>0</v>
      </c>
      <c r="F21" s="94">
        <v>0</v>
      </c>
      <c r="G21" s="67"/>
      <c r="H21" s="93"/>
      <c r="I21" s="67"/>
      <c r="J21" s="94"/>
      <c r="K21" s="67"/>
      <c r="L21" s="67"/>
      <c r="M21" s="94"/>
      <c r="N21" s="67"/>
      <c r="O21" s="93" t="str">
        <f>Coëfficienten!U21</f>
        <v>DJ</v>
      </c>
      <c r="P21" s="67" t="str">
        <f>Coëfficienten!V21</f>
        <v>Laadcapaciteit 16-32 ton, EURO 6</v>
      </c>
      <c r="Q21" s="94" t="str">
        <f>Coëfficienten!W21</f>
        <v>tkm</v>
      </c>
      <c r="R21" s="67">
        <v>0</v>
      </c>
      <c r="S21" s="67">
        <v>0</v>
      </c>
      <c r="T21" s="94">
        <v>0</v>
      </c>
      <c r="U21" s="67"/>
      <c r="V21" s="93"/>
      <c r="W21" s="67"/>
      <c r="X21" s="94"/>
      <c r="Y21" s="67"/>
      <c r="Z21" s="67"/>
      <c r="AA21" s="94"/>
      <c r="AB21" s="67"/>
      <c r="AC21" s="93"/>
      <c r="AD21" s="94"/>
      <c r="AE21" s="67"/>
      <c r="AF21" s="67"/>
      <c r="AG21" s="67"/>
      <c r="AH21" s="94"/>
      <c r="AI21" s="67"/>
      <c r="AJ21" s="93"/>
      <c r="AK21" s="67"/>
      <c r="AL21" s="94"/>
      <c r="AM21" s="67"/>
      <c r="AN21" s="67"/>
      <c r="AO21" s="94"/>
      <c r="AP21" s="67"/>
      <c r="AQ21" s="67"/>
      <c r="AR21" s="218"/>
      <c r="AS21" s="217" t="str">
        <f>Midpoints!BL21</f>
        <v>[Vul in…]</v>
      </c>
      <c r="AT21" s="218" t="e">
        <f>Midpoints!BM21</f>
        <v>#N/A</v>
      </c>
      <c r="AU21" s="219">
        <f>IFERROR(MMULT(Midpoints!BN21:BS21,Resource_use),0)</f>
        <v>0</v>
      </c>
      <c r="AV21" s="219">
        <f>IFERROR(MMULT(Midpoints!BN21:BS21,Human_health),0)</f>
        <v>0</v>
      </c>
      <c r="AW21" s="219">
        <f>IFERROR(MMULT(Midpoints!BN21:BS21,eco_fresh),0)</f>
        <v>0</v>
      </c>
      <c r="AX21" s="220"/>
      <c r="BD21" s="2"/>
      <c r="BE21" s="2"/>
      <c r="BF21" s="2"/>
    </row>
    <row r="22" spans="1:58" x14ac:dyDescent="0.2">
      <c r="A22" s="3" t="str">
        <f>Midpoints!A22</f>
        <v>BJ</v>
      </c>
      <c r="B22" s="4" t="str">
        <f>Midpoints!B22</f>
        <v>Warmte (CV/boiler) eigen opwek o.b.v. teruggewonnen stookolie</v>
      </c>
      <c r="C22" s="141" t="str">
        <f>Midpoints!C22</f>
        <v>MJ</v>
      </c>
      <c r="D22" s="67">
        <v>0</v>
      </c>
      <c r="E22" s="67">
        <v>0</v>
      </c>
      <c r="F22" s="67">
        <v>0</v>
      </c>
      <c r="G22" s="67"/>
      <c r="H22" s="97"/>
      <c r="I22" s="75"/>
      <c r="J22" s="96"/>
      <c r="K22" s="131"/>
      <c r="L22" s="75"/>
      <c r="M22" s="96"/>
      <c r="N22" s="67"/>
      <c r="O22" s="93" t="str">
        <f>Coëfficienten!U22</f>
        <v>DK</v>
      </c>
      <c r="P22" s="67" t="str">
        <f>Coëfficienten!V22</f>
        <v xml:space="preserve">Watertransport: Binnenvaart </v>
      </c>
      <c r="Q22" s="94" t="str">
        <f>Coëfficienten!W22</f>
        <v>tkm</v>
      </c>
      <c r="R22" s="77">
        <v>0</v>
      </c>
      <c r="S22" s="67">
        <v>0</v>
      </c>
      <c r="T22" s="94">
        <v>0</v>
      </c>
      <c r="U22" s="67"/>
      <c r="V22" s="95"/>
      <c r="W22" s="75"/>
      <c r="X22" s="96"/>
      <c r="Y22" s="131"/>
      <c r="Z22" s="75"/>
      <c r="AA22" s="96"/>
      <c r="AB22" s="67"/>
      <c r="AC22" s="95"/>
      <c r="AD22" s="96"/>
      <c r="AE22" s="75"/>
      <c r="AF22" s="131"/>
      <c r="AG22" s="75"/>
      <c r="AH22" s="96"/>
      <c r="AI22" s="67"/>
      <c r="AJ22" s="97"/>
      <c r="AK22" s="75"/>
      <c r="AL22" s="96"/>
      <c r="AM22" s="131"/>
      <c r="AN22" s="75"/>
      <c r="AO22" s="96"/>
      <c r="AP22" s="67"/>
      <c r="AQ22" s="67"/>
      <c r="AR22" s="218"/>
      <c r="AS22" s="217" t="str">
        <f>Midpoints!BL22</f>
        <v>[Vul in…]</v>
      </c>
      <c r="AT22" s="218" t="e">
        <f>Midpoints!BM22</f>
        <v>#N/A</v>
      </c>
      <c r="AU22" s="219">
        <f>IFERROR(MMULT(Midpoints!BN22:BS22,Resource_use),0)</f>
        <v>0</v>
      </c>
      <c r="AV22" s="219">
        <f>IFERROR(MMULT(Midpoints!BN22:BS22,Human_health),0)</f>
        <v>0</v>
      </c>
      <c r="AW22" s="219">
        <f>IFERROR(MMULT(Midpoints!BN22:BS22,eco_fresh),0)</f>
        <v>0</v>
      </c>
      <c r="AX22" s="220"/>
      <c r="BD22" s="2"/>
      <c r="BE22" s="2"/>
      <c r="BF22" s="2"/>
    </row>
    <row r="23" spans="1:58" x14ac:dyDescent="0.2">
      <c r="A23" s="3" t="str">
        <f>Midpoints!A23</f>
        <v>BK</v>
      </c>
      <c r="B23" s="4" t="str">
        <f>Midpoints!B23</f>
        <v>Warmte, eigen opwek, wkk, o.b.v. verbranding teruggewonnen stookolie</v>
      </c>
      <c r="C23" s="141" t="str">
        <f>Midpoints!C23</f>
        <v>MJ</v>
      </c>
      <c r="D23" s="67">
        <v>0</v>
      </c>
      <c r="E23" s="67">
        <v>0</v>
      </c>
      <c r="F23" s="67">
        <v>0</v>
      </c>
      <c r="G23" s="67"/>
      <c r="H23" s="67"/>
      <c r="I23" s="67"/>
      <c r="J23" s="67"/>
      <c r="K23" s="67"/>
      <c r="L23" s="67"/>
      <c r="M23" s="67"/>
      <c r="N23" s="67"/>
      <c r="O23" s="97" t="str">
        <f>Coëfficienten!U23</f>
        <v>DL</v>
      </c>
      <c r="P23" s="75" t="str">
        <f>Coëfficienten!V23</f>
        <v>Watertransport: Zeetransport</v>
      </c>
      <c r="Q23" s="96" t="str">
        <f>Coëfficienten!W23</f>
        <v>tkm</v>
      </c>
      <c r="R23" s="75">
        <v>0</v>
      </c>
      <c r="S23" s="75">
        <v>0</v>
      </c>
      <c r="T23" s="96">
        <v>0</v>
      </c>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218"/>
      <c r="AS23" s="217" t="str">
        <f>Midpoints!BL23</f>
        <v>[Vul in…]</v>
      </c>
      <c r="AT23" s="218" t="e">
        <f>Midpoints!BM23</f>
        <v>#N/A</v>
      </c>
      <c r="AU23" s="219">
        <f>IFERROR(MMULT(Midpoints!BN23:BS23,Resource_use),0)</f>
        <v>0</v>
      </c>
      <c r="AV23" s="219">
        <f>IFERROR(MMULT(Midpoints!BN23:BS23,Human_health),0)</f>
        <v>0</v>
      </c>
      <c r="AW23" s="219">
        <f>IFERROR(MMULT(Midpoints!BN23:BS23,eco_fresh),0)</f>
        <v>0</v>
      </c>
      <c r="AX23" s="220"/>
      <c r="BD23" s="2"/>
      <c r="BE23" s="2"/>
      <c r="BF23" s="2"/>
    </row>
    <row r="24" spans="1:58" x14ac:dyDescent="0.2">
      <c r="A24" s="4"/>
      <c r="B24" s="4"/>
      <c r="C24" s="4"/>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218"/>
      <c r="AS24" s="217" t="str">
        <f>Midpoints!BL24</f>
        <v>[Vul in…]</v>
      </c>
      <c r="AT24" s="218" t="e">
        <f>Midpoints!BM24</f>
        <v>#N/A</v>
      </c>
      <c r="AU24" s="219">
        <f>IFERROR(MMULT(Midpoints!BN24:BS24,Resource_use),0)</f>
        <v>0</v>
      </c>
      <c r="AV24" s="219">
        <f>IFERROR(MMULT(Midpoints!BN24:BS24,Human_health),0)</f>
        <v>0</v>
      </c>
      <c r="AW24" s="219">
        <f>IFERROR(MMULT(Midpoints!BN24:BS24,eco_fresh),0)</f>
        <v>0</v>
      </c>
      <c r="AX24" s="220"/>
      <c r="BD24" s="2"/>
      <c r="BE24" s="2"/>
      <c r="BF24" s="2"/>
    </row>
    <row r="25" spans="1:58" x14ac:dyDescent="0.2">
      <c r="A25" s="4"/>
      <c r="B25" s="4"/>
      <c r="C25" s="4"/>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218"/>
      <c r="AS25" s="217" t="str">
        <f>Midpoints!BL25</f>
        <v>[Vul in…]</v>
      </c>
      <c r="AT25" s="218" t="e">
        <f>Midpoints!BM25</f>
        <v>#N/A</v>
      </c>
      <c r="AU25" s="219">
        <f>IFERROR(MMULT(Midpoints!BN25:BS25,Resource_use),0)</f>
        <v>0</v>
      </c>
      <c r="AV25" s="219">
        <f>IFERROR(MMULT(Midpoints!BN25:BS25,Human_health),0)</f>
        <v>0</v>
      </c>
      <c r="AW25" s="219">
        <f>IFERROR(MMULT(Midpoints!BN25:BS25,eco_fresh),0)</f>
        <v>0</v>
      </c>
      <c r="AX25" s="220"/>
      <c r="BD25" s="2"/>
      <c r="BE25" s="2"/>
      <c r="BF25" s="2"/>
    </row>
    <row r="26" spans="1:58" x14ac:dyDescent="0.2">
      <c r="A26" s="4"/>
      <c r="B26" s="4"/>
      <c r="C26" s="4"/>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218"/>
      <c r="AS26" s="217" t="str">
        <f>Midpoints!BL26</f>
        <v>[Vul in…]</v>
      </c>
      <c r="AT26" s="218" t="e">
        <f>Midpoints!BM26</f>
        <v>#N/A</v>
      </c>
      <c r="AU26" s="219">
        <f>IFERROR(MMULT(Midpoints!BN26:BS26,Resource_use),0)</f>
        <v>0</v>
      </c>
      <c r="AV26" s="219">
        <f>IFERROR(MMULT(Midpoints!BN26:BS26,Human_health),0)</f>
        <v>0</v>
      </c>
      <c r="AW26" s="219">
        <f>IFERROR(MMULT(Midpoints!BN26:BS26,eco_fresh),0)</f>
        <v>0</v>
      </c>
      <c r="AX26" s="220"/>
      <c r="BD26" s="2"/>
      <c r="BE26" s="2"/>
      <c r="BF26" s="2"/>
    </row>
    <row r="27" spans="1:58" x14ac:dyDescent="0.2">
      <c r="A27" s="4"/>
      <c r="B27" s="4"/>
      <c r="C27" s="4"/>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218"/>
      <c r="AS27" s="217" t="str">
        <f>Midpoints!BL27</f>
        <v>[Vul in…]</v>
      </c>
      <c r="AT27" s="218" t="e">
        <f>Midpoints!BM27</f>
        <v>#N/A</v>
      </c>
      <c r="AU27" s="219">
        <f>IFERROR(MMULT(Midpoints!BN27:BS27,Resource_use),0)</f>
        <v>0</v>
      </c>
      <c r="AV27" s="219">
        <f>IFERROR(MMULT(Midpoints!BN27:BS27,Human_health),0)</f>
        <v>0</v>
      </c>
      <c r="AW27" s="219">
        <f>IFERROR(MMULT(Midpoints!BN27:BS27,eco_fresh),0)</f>
        <v>0</v>
      </c>
      <c r="AX27" s="220"/>
      <c r="BD27" s="2"/>
      <c r="BE27" s="2"/>
      <c r="BF27" s="2"/>
    </row>
    <row r="28" spans="1:58" x14ac:dyDescent="0.2">
      <c r="A28" s="4"/>
      <c r="B28" s="4"/>
      <c r="C28" s="4"/>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218"/>
      <c r="AS28" s="217" t="str">
        <f>Midpoints!BL28</f>
        <v>[Vul in…]</v>
      </c>
      <c r="AT28" s="218" t="e">
        <f>Midpoints!BM28</f>
        <v>#N/A</v>
      </c>
      <c r="AU28" s="219">
        <f>IFERROR(MMULT(Midpoints!BN28:BS28,Resource_use),0)</f>
        <v>0</v>
      </c>
      <c r="AV28" s="219">
        <f>IFERROR(MMULT(Midpoints!BN28:BS28,Human_health),0)</f>
        <v>0</v>
      </c>
      <c r="AW28" s="219">
        <f>IFERROR(MMULT(Midpoints!BN28:BS28,eco_fresh),0)</f>
        <v>0</v>
      </c>
      <c r="AX28" s="220"/>
      <c r="BD28" s="2"/>
      <c r="BE28" s="2"/>
      <c r="BF28" s="2"/>
    </row>
    <row r="29" spans="1:58" x14ac:dyDescent="0.2">
      <c r="A29" s="4"/>
      <c r="B29" s="4"/>
      <c r="C29" s="4"/>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218"/>
      <c r="AS29" s="217" t="str">
        <f>Midpoints!BL29</f>
        <v>[Vul in…]</v>
      </c>
      <c r="AT29" s="218" t="e">
        <f>Midpoints!BM29</f>
        <v>#N/A</v>
      </c>
      <c r="AU29" s="219">
        <f>IFERROR(MMULT(Midpoints!BN29:BS29,Resource_use),0)</f>
        <v>0</v>
      </c>
      <c r="AV29" s="219">
        <f>IFERROR(MMULT(Midpoints!BN29:BS29,Human_health),0)</f>
        <v>0</v>
      </c>
      <c r="AW29" s="219">
        <f>IFERROR(MMULT(Midpoints!BN29:BS29,eco_fresh),0)</f>
        <v>0</v>
      </c>
      <c r="AX29" s="220"/>
      <c r="BD29" s="2"/>
      <c r="BE29" s="2"/>
      <c r="BF29" s="2"/>
    </row>
    <row r="30" spans="1:58" x14ac:dyDescent="0.2">
      <c r="A30" s="4"/>
      <c r="B30" s="4"/>
      <c r="C30" s="4"/>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218"/>
      <c r="AS30" s="217" t="str">
        <f>Midpoints!BL30</f>
        <v>[Vul in…]</v>
      </c>
      <c r="AT30" s="218" t="e">
        <f>Midpoints!BM30</f>
        <v>#N/A</v>
      </c>
      <c r="AU30" s="219">
        <f>IFERROR(MMULT(Midpoints!BN30:BS30,Resource_use),0)</f>
        <v>0</v>
      </c>
      <c r="AV30" s="219">
        <f>IFERROR(MMULT(Midpoints!BN30:BS30,Human_health),0)</f>
        <v>0</v>
      </c>
      <c r="AW30" s="219">
        <f>IFERROR(MMULT(Midpoints!BN30:BS30,eco_fresh),0)</f>
        <v>0</v>
      </c>
      <c r="AX30" s="220"/>
      <c r="BD30" s="2"/>
      <c r="BE30" s="2"/>
      <c r="BF30" s="2"/>
    </row>
    <row r="31" spans="1:58" x14ac:dyDescent="0.2">
      <c r="A31" s="4"/>
      <c r="B31" s="4"/>
      <c r="C31" s="4"/>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218"/>
      <c r="AS31" s="217" t="str">
        <f>Midpoints!BL31</f>
        <v>[Vul in…]</v>
      </c>
      <c r="AT31" s="218" t="e">
        <f>Midpoints!BM31</f>
        <v>#N/A</v>
      </c>
      <c r="AU31" s="219">
        <f>IFERROR(MMULT(Midpoints!BN31:BS31,Resource_use),0)</f>
        <v>0</v>
      </c>
      <c r="AV31" s="219">
        <f>IFERROR(MMULT(Midpoints!BN31:BS31,Human_health),0)</f>
        <v>0</v>
      </c>
      <c r="AW31" s="219">
        <f>IFERROR(MMULT(Midpoints!BN31:BS31,eco_fresh),0)</f>
        <v>0</v>
      </c>
      <c r="AX31" s="220"/>
      <c r="BD31" s="2"/>
      <c r="BE31" s="2"/>
      <c r="BF31" s="2"/>
    </row>
    <row r="32" spans="1:58" x14ac:dyDescent="0.2">
      <c r="A32" s="4"/>
      <c r="B32" s="4"/>
      <c r="C32" s="4"/>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218"/>
      <c r="AS32" s="217" t="str">
        <f>Midpoints!BL32</f>
        <v>[Vul in…]</v>
      </c>
      <c r="AT32" s="218" t="e">
        <f>Midpoints!BM32</f>
        <v>#N/A</v>
      </c>
      <c r="AU32" s="219">
        <f>IFERROR(MMULT(Midpoints!BN32:BS32,Resource_use),0)</f>
        <v>0</v>
      </c>
      <c r="AV32" s="219">
        <f>IFERROR(MMULT(Midpoints!BN32:BS32,Human_health),0)</f>
        <v>0</v>
      </c>
      <c r="AW32" s="219">
        <f>IFERROR(MMULT(Midpoints!BN32:BS32,eco_fresh),0)</f>
        <v>0</v>
      </c>
      <c r="AX32" s="220"/>
      <c r="BD32" s="2"/>
      <c r="BE32" s="2"/>
      <c r="BF32" s="2"/>
    </row>
    <row r="33" spans="1:58" x14ac:dyDescent="0.2">
      <c r="A33" s="4"/>
      <c r="B33" s="4"/>
      <c r="C33" s="4"/>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218"/>
      <c r="AS33" s="217" t="str">
        <f>Midpoints!BL33</f>
        <v>[Vul in…]</v>
      </c>
      <c r="AT33" s="218" t="e">
        <f>Midpoints!BM33</f>
        <v>#N/A</v>
      </c>
      <c r="AU33" s="219">
        <f>IFERROR(MMULT(Midpoints!BN33:BS33,Resource_use),0)</f>
        <v>0</v>
      </c>
      <c r="AV33" s="219">
        <f>IFERROR(MMULT(Midpoints!BN33:BS33,Human_health),0)</f>
        <v>0</v>
      </c>
      <c r="AW33" s="219">
        <f>IFERROR(MMULT(Midpoints!BN33:BS33,eco_fresh),0)</f>
        <v>0</v>
      </c>
      <c r="AX33" s="220"/>
      <c r="BD33" s="2"/>
      <c r="BE33" s="2"/>
      <c r="BF33" s="2"/>
    </row>
    <row r="34" spans="1:58" x14ac:dyDescent="0.2">
      <c r="A34" s="4"/>
      <c r="B34" s="4"/>
      <c r="C34" s="4"/>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218"/>
      <c r="AS34" s="217" t="str">
        <f>Midpoints!BL34</f>
        <v>[Vul in…]</v>
      </c>
      <c r="AT34" s="218" t="e">
        <f>Midpoints!BM34</f>
        <v>#N/A</v>
      </c>
      <c r="AU34" s="219">
        <f>IFERROR(MMULT(Midpoints!BN34:BS34,Resource_use),0)</f>
        <v>0</v>
      </c>
      <c r="AV34" s="219">
        <f>IFERROR(MMULT(Midpoints!BN34:BS34,Human_health),0)</f>
        <v>0</v>
      </c>
      <c r="AW34" s="219">
        <f>IFERROR(MMULT(Midpoints!BN34:BS34,eco_fresh),0)</f>
        <v>0</v>
      </c>
      <c r="AX34" s="220"/>
      <c r="BD34" s="2"/>
      <c r="BE34" s="2"/>
      <c r="BF34" s="2"/>
    </row>
    <row r="35" spans="1:58" x14ac:dyDescent="0.2">
      <c r="A35" s="4"/>
      <c r="B35" s="4"/>
      <c r="C35" s="4"/>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218"/>
      <c r="AS35" s="217" t="str">
        <f>Midpoints!BL35</f>
        <v>[Vul in…]</v>
      </c>
      <c r="AT35" s="218" t="e">
        <f>Midpoints!BM35</f>
        <v>#N/A</v>
      </c>
      <c r="AU35" s="219">
        <f>IFERROR(MMULT(Midpoints!BN35:BS35,Resource_use),0)</f>
        <v>0</v>
      </c>
      <c r="AV35" s="219">
        <f>IFERROR(MMULT(Midpoints!BN35:BS35,Human_health),0)</f>
        <v>0</v>
      </c>
      <c r="AW35" s="219">
        <f>IFERROR(MMULT(Midpoints!BN35:BS35,eco_fresh),0)</f>
        <v>0</v>
      </c>
      <c r="AX35" s="220"/>
      <c r="BD35" s="2"/>
      <c r="BE35" s="2"/>
      <c r="BF35" s="2"/>
    </row>
    <row r="36" spans="1:58" x14ac:dyDescent="0.2">
      <c r="A36" s="4"/>
      <c r="B36" s="4"/>
      <c r="C36" s="4"/>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218"/>
      <c r="AS36" s="217" t="str">
        <f>Midpoints!BL36</f>
        <v>[Vul in…]</v>
      </c>
      <c r="AT36" s="218" t="e">
        <f>Midpoints!BM36</f>
        <v>#N/A</v>
      </c>
      <c r="AU36" s="219">
        <f>IFERROR(MMULT(Midpoints!BN36:BS36,Resource_use),0)</f>
        <v>0</v>
      </c>
      <c r="AV36" s="219">
        <f>IFERROR(MMULT(Midpoints!BN36:BS36,Human_health),0)</f>
        <v>0</v>
      </c>
      <c r="AW36" s="219">
        <f>IFERROR(MMULT(Midpoints!BN36:BS36,eco_fresh),0)</f>
        <v>0</v>
      </c>
      <c r="AX36" s="220"/>
      <c r="BD36" s="2"/>
      <c r="BE36" s="2"/>
      <c r="BF36" s="2"/>
    </row>
    <row r="37" spans="1:58" x14ac:dyDescent="0.2">
      <c r="A37" s="4"/>
      <c r="B37" s="4"/>
      <c r="C37" s="4"/>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218"/>
      <c r="AS37" s="217" t="str">
        <f>Midpoints!BL37</f>
        <v>[Vul in…]</v>
      </c>
      <c r="AT37" s="218" t="e">
        <f>Midpoints!BM37</f>
        <v>#N/A</v>
      </c>
      <c r="AU37" s="219">
        <f>IFERROR(MMULT(Midpoints!BN37:BS37,Resource_use),0)</f>
        <v>0</v>
      </c>
      <c r="AV37" s="219">
        <f>IFERROR(MMULT(Midpoints!BN37:BS37,Human_health),0)</f>
        <v>0</v>
      </c>
      <c r="AW37" s="219">
        <f>IFERROR(MMULT(Midpoints!BN37:BS37,eco_fresh),0)</f>
        <v>0</v>
      </c>
      <c r="AX37" s="220"/>
      <c r="BD37" s="2"/>
      <c r="BE37" s="2"/>
      <c r="BF37" s="2"/>
    </row>
    <row r="38" spans="1:58" x14ac:dyDescent="0.2">
      <c r="A38" s="4"/>
      <c r="B38" s="4"/>
      <c r="C38" s="4"/>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218"/>
      <c r="AS38" s="217" t="str">
        <f>Midpoints!BL38</f>
        <v>[Vul in…]</v>
      </c>
      <c r="AT38" s="218" t="e">
        <f>Midpoints!BM38</f>
        <v>#N/A</v>
      </c>
      <c r="AU38" s="219">
        <f>IFERROR(MMULT(Midpoints!BN38:BS38,Resource_use),0)</f>
        <v>0</v>
      </c>
      <c r="AV38" s="219">
        <f>IFERROR(MMULT(Midpoints!BN38:BS38,Human_health),0)</f>
        <v>0</v>
      </c>
      <c r="AW38" s="219">
        <f>IFERROR(MMULT(Midpoints!BN38:BS38,eco_fresh),0)</f>
        <v>0</v>
      </c>
      <c r="AX38" s="220"/>
      <c r="BD38" s="2"/>
      <c r="BE38" s="2"/>
      <c r="BF38" s="2"/>
    </row>
    <row r="39" spans="1:58" x14ac:dyDescent="0.2">
      <c r="A39" s="4"/>
      <c r="B39" s="4"/>
      <c r="C39" s="4"/>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218"/>
      <c r="AS39" s="217" t="str">
        <f>Midpoints!BL39</f>
        <v>[Vul in…]</v>
      </c>
      <c r="AT39" s="218" t="e">
        <f>Midpoints!BM39</f>
        <v>#N/A</v>
      </c>
      <c r="AU39" s="219">
        <f>IFERROR(MMULT(Midpoints!BN39:BS39,Resource_use),0)</f>
        <v>0</v>
      </c>
      <c r="AV39" s="219">
        <f>IFERROR(MMULT(Midpoints!BN39:BS39,Human_health),0)</f>
        <v>0</v>
      </c>
      <c r="AW39" s="219">
        <f>IFERROR(MMULT(Midpoints!BN39:BS39,eco_fresh),0)</f>
        <v>0</v>
      </c>
      <c r="AX39" s="220"/>
      <c r="BD39" s="2"/>
      <c r="BE39" s="2"/>
      <c r="BF39" s="2"/>
    </row>
    <row r="40" spans="1:58" x14ac:dyDescent="0.2">
      <c r="A40" s="4"/>
      <c r="B40" s="4"/>
      <c r="C40" s="4"/>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218"/>
      <c r="AS40" s="217" t="str">
        <f>Midpoints!BL40</f>
        <v>[Vul in…]</v>
      </c>
      <c r="AT40" s="218" t="e">
        <f>Midpoints!BM40</f>
        <v>#N/A</v>
      </c>
      <c r="AU40" s="219">
        <f>IFERROR(MMULT(Midpoints!BN40:BS40,Resource_use),0)</f>
        <v>0</v>
      </c>
      <c r="AV40" s="219">
        <f>IFERROR(MMULT(Midpoints!BN40:BS40,Human_health),0)</f>
        <v>0</v>
      </c>
      <c r="AW40" s="219">
        <f>IFERROR(MMULT(Midpoints!BN40:BS40,eco_fresh),0)</f>
        <v>0</v>
      </c>
      <c r="AX40" s="220"/>
      <c r="BD40" s="2"/>
      <c r="BE40" s="2"/>
      <c r="BF40" s="2"/>
    </row>
    <row r="41" spans="1:58" x14ac:dyDescent="0.2">
      <c r="A41" s="4"/>
      <c r="B41" s="4"/>
      <c r="C41" s="4"/>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218"/>
      <c r="AS41" s="217" t="str">
        <f>Midpoints!BL41</f>
        <v>[Vul in…]</v>
      </c>
      <c r="AT41" s="218" t="e">
        <f>Midpoints!BM41</f>
        <v>#N/A</v>
      </c>
      <c r="AU41" s="219">
        <f>IFERROR(MMULT(Midpoints!BN41:BS41,Resource_use),0)</f>
        <v>0</v>
      </c>
      <c r="AV41" s="219">
        <f>IFERROR(MMULT(Midpoints!BN41:BS41,Human_health),0)</f>
        <v>0</v>
      </c>
      <c r="AW41" s="219">
        <f>IFERROR(MMULT(Midpoints!BN41:BS41,eco_fresh),0)</f>
        <v>0</v>
      </c>
      <c r="AX41" s="220"/>
      <c r="BD41" s="2"/>
      <c r="BE41" s="2"/>
      <c r="BF41" s="2"/>
    </row>
    <row r="42" spans="1:58" x14ac:dyDescent="0.2">
      <c r="A42" s="4"/>
      <c r="B42" s="4"/>
      <c r="C42" s="4"/>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218"/>
      <c r="AS42" s="217" t="str">
        <f>Midpoints!BL42</f>
        <v>[Vul in…]</v>
      </c>
      <c r="AT42" s="218" t="e">
        <f>Midpoints!BM42</f>
        <v>#N/A</v>
      </c>
      <c r="AU42" s="219">
        <f>IFERROR(MMULT(Midpoints!BN42:BS42,Resource_use),0)</f>
        <v>0</v>
      </c>
      <c r="AV42" s="219">
        <f>IFERROR(MMULT(Midpoints!BN42:BS42,Human_health),0)</f>
        <v>0</v>
      </c>
      <c r="AW42" s="219">
        <f>IFERROR(MMULT(Midpoints!BN42:BS42,eco_fresh),0)</f>
        <v>0</v>
      </c>
      <c r="AX42" s="220"/>
      <c r="BD42" s="2"/>
      <c r="BE42" s="2"/>
      <c r="BF42" s="2"/>
    </row>
    <row r="43" spans="1:58" x14ac:dyDescent="0.2">
      <c r="A43" s="4"/>
      <c r="B43" s="4"/>
      <c r="C43" s="4"/>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218"/>
      <c r="AS43" s="217" t="str">
        <f>Midpoints!BL43</f>
        <v>[Vul in…]</v>
      </c>
      <c r="AT43" s="218" t="e">
        <f>Midpoints!BM43</f>
        <v>#N/A</v>
      </c>
      <c r="AU43" s="219">
        <f>IFERROR(MMULT(Midpoints!BN43:BS43,Resource_use),0)</f>
        <v>0</v>
      </c>
      <c r="AV43" s="219">
        <f>IFERROR(MMULT(Midpoints!BN43:BS43,Human_health),0)</f>
        <v>0</v>
      </c>
      <c r="AW43" s="219">
        <f>IFERROR(MMULT(Midpoints!BN43:BS43,eco_fresh),0)</f>
        <v>0</v>
      </c>
      <c r="AX43" s="220"/>
      <c r="BD43" s="2"/>
      <c r="BE43" s="2"/>
      <c r="BF43" s="2"/>
    </row>
    <row r="44" spans="1:58" x14ac:dyDescent="0.2">
      <c r="A44" s="4"/>
      <c r="B44" s="4"/>
      <c r="C44" s="4"/>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218"/>
      <c r="AS44" s="217" t="str">
        <f>Midpoints!BL44</f>
        <v>[Vul in…]</v>
      </c>
      <c r="AT44" s="218" t="e">
        <f>Midpoints!BM44</f>
        <v>#N/A</v>
      </c>
      <c r="AU44" s="219">
        <f>IFERROR(MMULT(Midpoints!BN44:BS44,Resource_use),0)</f>
        <v>0</v>
      </c>
      <c r="AV44" s="219">
        <f>IFERROR(MMULT(Midpoints!BN44:BS44,Human_health),0)</f>
        <v>0</v>
      </c>
      <c r="AW44" s="219">
        <f>IFERROR(MMULT(Midpoints!BN44:BS44,eco_fresh),0)</f>
        <v>0</v>
      </c>
      <c r="AX44" s="220"/>
      <c r="BD44" s="2"/>
      <c r="BE44" s="2"/>
      <c r="BF44" s="2"/>
    </row>
    <row r="45" spans="1:58" x14ac:dyDescent="0.2">
      <c r="A45" s="4"/>
      <c r="B45" s="4"/>
      <c r="C45" s="4"/>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218"/>
      <c r="AS45" s="217" t="str">
        <f>Midpoints!BL45</f>
        <v>[Vul in…]</v>
      </c>
      <c r="AT45" s="218" t="e">
        <f>Midpoints!BM45</f>
        <v>#N/A</v>
      </c>
      <c r="AU45" s="219">
        <f>IFERROR(MMULT(Midpoints!BN45:BS45,Resource_use),0)</f>
        <v>0</v>
      </c>
      <c r="AV45" s="219">
        <f>IFERROR(MMULT(Midpoints!BN45:BS45,Human_health),0)</f>
        <v>0</v>
      </c>
      <c r="AW45" s="219">
        <f>IFERROR(MMULT(Midpoints!BN45:BS45,eco_fresh),0)</f>
        <v>0</v>
      </c>
      <c r="AX45" s="220"/>
      <c r="BD45" s="2"/>
      <c r="BE45" s="2"/>
      <c r="BF45" s="2"/>
    </row>
    <row r="46" spans="1:58" x14ac:dyDescent="0.2">
      <c r="A46" s="4"/>
      <c r="B46" s="4"/>
      <c r="C46" s="4"/>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218"/>
      <c r="AS46" s="217" t="str">
        <f>Midpoints!BL46</f>
        <v>[Vul in…]</v>
      </c>
      <c r="AT46" s="218" t="e">
        <f>Midpoints!BM46</f>
        <v>#N/A</v>
      </c>
      <c r="AU46" s="219">
        <f>IFERROR(MMULT(Midpoints!BN46:BS46,Resource_use),0)</f>
        <v>0</v>
      </c>
      <c r="AV46" s="219">
        <f>IFERROR(MMULT(Midpoints!BN46:BS46,Human_health),0)</f>
        <v>0</v>
      </c>
      <c r="AW46" s="219">
        <f>IFERROR(MMULT(Midpoints!BN46:BS46,eco_fresh),0)</f>
        <v>0</v>
      </c>
      <c r="AX46" s="220"/>
      <c r="BD46" s="2"/>
      <c r="BE46" s="2"/>
      <c r="BF46" s="2"/>
    </row>
    <row r="47" spans="1:58" x14ac:dyDescent="0.2">
      <c r="A47" s="2"/>
      <c r="B47" s="2"/>
      <c r="C47" s="2"/>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218"/>
      <c r="AS47" s="217" t="str">
        <f>Midpoints!BL47</f>
        <v>[Vul in…]</v>
      </c>
      <c r="AT47" s="218" t="e">
        <f>Midpoints!BM47</f>
        <v>#N/A</v>
      </c>
      <c r="AU47" s="219">
        <f>IFERROR(MMULT(Midpoints!BN47:BS47,Resource_use),0)</f>
        <v>0</v>
      </c>
      <c r="AV47" s="219">
        <f>IFERROR(MMULT(Midpoints!BN47:BS47,Human_health),0)</f>
        <v>0</v>
      </c>
      <c r="AW47" s="219">
        <f>IFERROR(MMULT(Midpoints!BN47:BS47,eco_fresh),0)</f>
        <v>0</v>
      </c>
      <c r="AX47" s="220"/>
      <c r="BD47" s="2"/>
      <c r="BE47" s="2"/>
      <c r="BF47" s="2"/>
    </row>
    <row r="48" spans="1:58" s="2" customFormat="1" x14ac:dyDescent="0.2">
      <c r="AR48" s="218"/>
      <c r="AS48" s="217" t="str">
        <f>Midpoints!BL48</f>
        <v>[Vul in…]</v>
      </c>
      <c r="AT48" s="218" t="e">
        <f>Midpoints!BM48</f>
        <v>#N/A</v>
      </c>
      <c r="AU48" s="219">
        <f>IFERROR(MMULT(Midpoints!BN48:BS48,Resource_use),0)</f>
        <v>0</v>
      </c>
      <c r="AV48" s="219">
        <f>IFERROR(MMULT(Midpoints!BN48:BS48,Human_health),0)</f>
        <v>0</v>
      </c>
      <c r="AW48" s="219">
        <f>IFERROR(MMULT(Midpoints!BN48:BS48,eco_fresh),0)</f>
        <v>0</v>
      </c>
      <c r="AX48" s="4"/>
    </row>
    <row r="49" spans="1:50" x14ac:dyDescent="0.2">
      <c r="A49" s="2"/>
      <c r="B49" s="2"/>
      <c r="C49" s="2"/>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218"/>
      <c r="AS49" s="217" t="str">
        <f>Midpoints!BL49</f>
        <v>[Vul in…]</v>
      </c>
      <c r="AT49" s="218" t="e">
        <f>Midpoints!BM49</f>
        <v>#N/A</v>
      </c>
      <c r="AU49" s="219">
        <f>IFERROR(MMULT(Midpoints!BN49:BS49,Resource_use),0)</f>
        <v>0</v>
      </c>
      <c r="AV49" s="219">
        <f>IFERROR(MMULT(Midpoints!BN49:BS49,Human_health),0)</f>
        <v>0</v>
      </c>
      <c r="AW49" s="219">
        <f>IFERROR(MMULT(Midpoints!BN49:BS49,eco_fresh),0)</f>
        <v>0</v>
      </c>
      <c r="AX49" s="220"/>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18"/>
      <c r="AS50" s="217" t="str">
        <f>Midpoints!BL50</f>
        <v>[Vul in…]</v>
      </c>
      <c r="AT50" s="218" t="e">
        <f>Midpoints!BM50</f>
        <v>#N/A</v>
      </c>
      <c r="AU50" s="219">
        <f>IFERROR(MMULT(Midpoints!BN50:BS50,Resource_use),0)</f>
        <v>0</v>
      </c>
      <c r="AV50" s="219">
        <f>IFERROR(MMULT(Midpoints!BN50:BS50,Human_health),0)</f>
        <v>0</v>
      </c>
      <c r="AW50" s="219">
        <f>IFERROR(MMULT(Midpoints!BN50:BS50,eco_fresh),0)</f>
        <v>0</v>
      </c>
      <c r="AX50" s="220"/>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18"/>
      <c r="AS51" s="217" t="str">
        <f>Midpoints!BL51</f>
        <v>[Vul in…]</v>
      </c>
      <c r="AT51" s="218" t="e">
        <f>Midpoints!BM51</f>
        <v>#N/A</v>
      </c>
      <c r="AU51" s="219">
        <f>IFERROR(MMULT(Midpoints!BN51:BS51,Resource_use),0)</f>
        <v>0</v>
      </c>
      <c r="AV51" s="219">
        <f>IFERROR(MMULT(Midpoints!BN51:BS51,Human_health),0)</f>
        <v>0</v>
      </c>
      <c r="AW51" s="219">
        <f>IFERROR(MMULT(Midpoints!BN51:BS51,eco_fresh),0)</f>
        <v>0</v>
      </c>
      <c r="AX51" s="220"/>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18"/>
      <c r="AS52" s="217" t="str">
        <f>Midpoints!BL52</f>
        <v>[Vul in…]</v>
      </c>
      <c r="AT52" s="218" t="e">
        <f>Midpoints!BM52</f>
        <v>#N/A</v>
      </c>
      <c r="AU52" s="219">
        <f>IFERROR(MMULT(Midpoints!BN52:BS52,Resource_use),0)</f>
        <v>0</v>
      </c>
      <c r="AV52" s="219">
        <f>IFERROR(MMULT(Midpoints!BN52:BS52,Human_health),0)</f>
        <v>0</v>
      </c>
      <c r="AW52" s="219">
        <f>IFERROR(MMULT(Midpoints!BN52:BS52,eco_fresh),0)</f>
        <v>0</v>
      </c>
      <c r="AX52" s="220"/>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18"/>
      <c r="AS53" s="217" t="str">
        <f>Midpoints!BL53</f>
        <v>[Vul in…]</v>
      </c>
      <c r="AT53" s="218" t="e">
        <f>Midpoints!BM53</f>
        <v>#N/A</v>
      </c>
      <c r="AU53" s="219">
        <f>IFERROR(MMULT(Midpoints!BN53:BS53,Resource_use),0)</f>
        <v>0</v>
      </c>
      <c r="AV53" s="219">
        <f>IFERROR(MMULT(Midpoints!BN53:BS53,Human_health),0)</f>
        <v>0</v>
      </c>
      <c r="AW53" s="219">
        <f>IFERROR(MMULT(Midpoints!BN53:BS53,eco_fresh),0)</f>
        <v>0</v>
      </c>
      <c r="AX53" s="220"/>
    </row>
    <row r="54" spans="1:50" x14ac:dyDescent="0.2">
      <c r="AQ54" s="2"/>
      <c r="AR54" s="218"/>
      <c r="AS54" s="217" t="str">
        <f>Midpoints!BL54</f>
        <v>[Vul in…]</v>
      </c>
      <c r="AT54" s="218" t="e">
        <f>Midpoints!BM54</f>
        <v>#N/A</v>
      </c>
      <c r="AU54" s="219">
        <f>IFERROR(MMULT(Midpoints!BN54:BS54,Resource_use),0)</f>
        <v>0</v>
      </c>
      <c r="AV54" s="219">
        <f>IFERROR(MMULT(Midpoints!BN54:BS54,Human_health),0)</f>
        <v>0</v>
      </c>
      <c r="AW54" s="219">
        <f>IFERROR(MMULT(Midpoints!BN54:BS54,eco_fresh),0)</f>
        <v>0</v>
      </c>
      <c r="AX54" s="220"/>
    </row>
    <row r="55" spans="1:50" x14ac:dyDescent="0.2">
      <c r="AQ55" s="2"/>
      <c r="AR55" s="218"/>
      <c r="AS55" s="217" t="str">
        <f>Midpoints!BL55</f>
        <v>[Vul in…]</v>
      </c>
      <c r="AT55" s="218" t="e">
        <f>Midpoints!BM55</f>
        <v>#N/A</v>
      </c>
      <c r="AU55" s="219">
        <f>IFERROR(MMULT(Midpoints!BN55:BS55,Resource_use),0)</f>
        <v>0</v>
      </c>
      <c r="AV55" s="219">
        <f>IFERROR(MMULT(Midpoints!BN55:BS55,Human_health),0)</f>
        <v>0</v>
      </c>
      <c r="AW55" s="219">
        <f>IFERROR(MMULT(Midpoints!BN55:BS55,eco_fresh),0)</f>
        <v>0</v>
      </c>
      <c r="AX55" s="220"/>
    </row>
    <row r="56" spans="1:50" x14ac:dyDescent="0.2">
      <c r="AR56" s="218"/>
      <c r="AS56" s="217" t="str">
        <f>Midpoints!BL56</f>
        <v>[Vul in…]</v>
      </c>
      <c r="AT56" s="218" t="e">
        <f>Midpoints!BM56</f>
        <v>#N/A</v>
      </c>
      <c r="AU56" s="219">
        <f>IFERROR(MMULT(Midpoints!BN56:BS56,Resource_use),0)</f>
        <v>0</v>
      </c>
      <c r="AV56" s="219">
        <f>IFERROR(MMULT(Midpoints!BN56:BS56,Human_health),0)</f>
        <v>0</v>
      </c>
      <c r="AW56" s="219">
        <f>IFERROR(MMULT(Midpoints!BN56:BS56,eco_fresh),0)</f>
        <v>0</v>
      </c>
      <c r="AX56" s="220"/>
    </row>
    <row r="57" spans="1:50" x14ac:dyDescent="0.2">
      <c r="AR57" s="218"/>
      <c r="AS57" s="217" t="str">
        <f>Midpoints!BL57</f>
        <v>[Vul in…]</v>
      </c>
      <c r="AT57" s="218" t="e">
        <f>Midpoints!BM57</f>
        <v>#N/A</v>
      </c>
      <c r="AU57" s="219">
        <f>IFERROR(MMULT(Midpoints!BN57:BS57,Resource_use),0)</f>
        <v>0</v>
      </c>
      <c r="AV57" s="219">
        <f>IFERROR(MMULT(Midpoints!BN57:BS57,Human_health),0)</f>
        <v>0</v>
      </c>
      <c r="AW57" s="219">
        <f>IFERROR(MMULT(Midpoints!BN57:BS57,eco_fresh),0)</f>
        <v>0</v>
      </c>
      <c r="AX57" s="220"/>
    </row>
    <row r="58" spans="1:50" x14ac:dyDescent="0.2">
      <c r="AR58" s="218"/>
      <c r="AS58" s="217" t="str">
        <f>Midpoints!BL58</f>
        <v>[Vul in…]</v>
      </c>
      <c r="AT58" s="218" t="e">
        <f>Midpoints!BM58</f>
        <v>#N/A</v>
      </c>
      <c r="AU58" s="219">
        <f>IFERROR(MMULT(Midpoints!BN58:BS58,Resource_use),0)</f>
        <v>0</v>
      </c>
      <c r="AV58" s="219">
        <f>IFERROR(MMULT(Midpoints!BN58:BS58,Human_health),0)</f>
        <v>0</v>
      </c>
      <c r="AW58" s="219">
        <f>IFERROR(MMULT(Midpoints!BN58:BS58,eco_fresh),0)</f>
        <v>0</v>
      </c>
      <c r="AX58" s="220"/>
    </row>
    <row r="59" spans="1:50" x14ac:dyDescent="0.2">
      <c r="AR59" s="218"/>
      <c r="AS59" s="217" t="str">
        <f>Midpoints!BL59</f>
        <v>[Vul in…]</v>
      </c>
      <c r="AT59" s="218" t="e">
        <f>Midpoints!BM59</f>
        <v>#N/A</v>
      </c>
      <c r="AU59" s="219">
        <f>IFERROR(MMULT(Midpoints!BN59:BS59,Resource_use),0)</f>
        <v>0</v>
      </c>
      <c r="AV59" s="219">
        <f>IFERROR(MMULT(Midpoints!BN59:BS59,Human_health),0)</f>
        <v>0</v>
      </c>
      <c r="AW59" s="219">
        <f>IFERROR(MMULT(Midpoints!BN59:BS59,eco_fresh),0)</f>
        <v>0</v>
      </c>
      <c r="AX59" s="220"/>
    </row>
    <row r="60" spans="1:50" x14ac:dyDescent="0.2">
      <c r="AR60" s="218"/>
      <c r="AS60" s="217" t="str">
        <f>Midpoints!BL60</f>
        <v>[Vul in…]</v>
      </c>
      <c r="AT60" s="218" t="e">
        <f>Midpoints!BM60</f>
        <v>#N/A</v>
      </c>
      <c r="AU60" s="219">
        <f>IFERROR(MMULT(Midpoints!BN60:BS60,Resource_use),0)</f>
        <v>0</v>
      </c>
      <c r="AV60" s="219">
        <f>IFERROR(MMULT(Midpoints!BN60:BS60,Human_health),0)</f>
        <v>0</v>
      </c>
      <c r="AW60" s="219">
        <f>IFERROR(MMULT(Midpoints!BN60:BS60,eco_fresh),0)</f>
        <v>0</v>
      </c>
      <c r="AX60" s="220"/>
    </row>
    <row r="61" spans="1:50" x14ac:dyDescent="0.2">
      <c r="AR61" s="218"/>
      <c r="AS61" s="217" t="str">
        <f>Midpoints!BL61</f>
        <v>[Vul in…]</v>
      </c>
      <c r="AT61" s="218" t="e">
        <f>Midpoints!BM61</f>
        <v>#N/A</v>
      </c>
      <c r="AU61" s="219">
        <f>IFERROR(MMULT(Midpoints!BN61:BS61,Resource_use),0)</f>
        <v>0</v>
      </c>
      <c r="AV61" s="219">
        <f>IFERROR(MMULT(Midpoints!BN61:BS61,Human_health),0)</f>
        <v>0</v>
      </c>
      <c r="AW61" s="219">
        <f>IFERROR(MMULT(Midpoints!BN61:BS61,eco_fresh),0)</f>
        <v>0</v>
      </c>
      <c r="AX61" s="220"/>
    </row>
    <row r="62" spans="1:50" x14ac:dyDescent="0.2">
      <c r="AR62" s="218"/>
      <c r="AS62" s="217" t="str">
        <f>Midpoints!BL62</f>
        <v>[Vul in…]</v>
      </c>
      <c r="AT62" s="218" t="e">
        <f>Midpoints!BM62</f>
        <v>#N/A</v>
      </c>
      <c r="AU62" s="219">
        <f>IFERROR(MMULT(Midpoints!BN62:BS62,Resource_use),0)</f>
        <v>0</v>
      </c>
      <c r="AV62" s="219">
        <f>IFERROR(MMULT(Midpoints!BN62:BS62,Human_health),0)</f>
        <v>0</v>
      </c>
      <c r="AW62" s="219">
        <f>IFERROR(MMULT(Midpoints!BN62:BS62,eco_fresh),0)</f>
        <v>0</v>
      </c>
      <c r="AX62" s="220"/>
    </row>
    <row r="63" spans="1:50" x14ac:dyDescent="0.2">
      <c r="AR63" s="218"/>
      <c r="AS63" s="217" t="str">
        <f>Midpoints!BL63</f>
        <v>[Vul in…]</v>
      </c>
      <c r="AT63" s="218" t="e">
        <f>Midpoints!BM63</f>
        <v>#N/A</v>
      </c>
      <c r="AU63" s="219">
        <f>IFERROR(MMULT(Midpoints!BN63:BS63,Resource_use),0)</f>
        <v>0</v>
      </c>
      <c r="AV63" s="219">
        <f>IFERROR(MMULT(Midpoints!BN63:BS63,Human_health),0)</f>
        <v>0</v>
      </c>
      <c r="AW63" s="219">
        <f>IFERROR(MMULT(Midpoints!BN63:BS63,eco_fresh),0)</f>
        <v>0</v>
      </c>
      <c r="AX63" s="220"/>
    </row>
    <row r="64" spans="1:50" x14ac:dyDescent="0.2">
      <c r="AR64" s="218"/>
      <c r="AS64" s="217" t="str">
        <f>Midpoints!BL64</f>
        <v>[Vul in…]</v>
      </c>
      <c r="AT64" s="218" t="e">
        <f>Midpoints!BM64</f>
        <v>#N/A</v>
      </c>
      <c r="AU64" s="219">
        <f>IFERROR(MMULT(Midpoints!BN64:BS64,Resource_use),0)</f>
        <v>0</v>
      </c>
      <c r="AV64" s="219">
        <f>IFERROR(MMULT(Midpoints!BN64:BS64,Human_health),0)</f>
        <v>0</v>
      </c>
      <c r="AW64" s="219">
        <f>IFERROR(MMULT(Midpoints!BN64:BS64,eco_fresh),0)</f>
        <v>0</v>
      </c>
      <c r="AX64" s="220"/>
    </row>
    <row r="65" spans="44:50" x14ac:dyDescent="0.2">
      <c r="AR65" s="218"/>
      <c r="AS65" s="217" t="str">
        <f>Midpoints!BL65</f>
        <v>[Vul in…]</v>
      </c>
      <c r="AT65" s="218" t="e">
        <f>Midpoints!BM65</f>
        <v>#N/A</v>
      </c>
      <c r="AU65" s="219">
        <f>IFERROR(MMULT(Midpoints!BN65:BS65,Resource_use),0)</f>
        <v>0</v>
      </c>
      <c r="AV65" s="219">
        <f>IFERROR(MMULT(Midpoints!BN65:BS65,Human_health),0)</f>
        <v>0</v>
      </c>
      <c r="AW65" s="219">
        <f>IFERROR(MMULT(Midpoints!BN65:BS65,eco_fresh),0)</f>
        <v>0</v>
      </c>
      <c r="AX65" s="220"/>
    </row>
    <row r="66" spans="44:50" x14ac:dyDescent="0.2">
      <c r="AR66" s="218"/>
      <c r="AS66" s="217" t="str">
        <f>Midpoints!BL66</f>
        <v>[Vul in…]</v>
      </c>
      <c r="AT66" s="218" t="e">
        <f>Midpoints!BM66</f>
        <v>#N/A</v>
      </c>
      <c r="AU66" s="219">
        <f>IFERROR(MMULT(Midpoints!BN66:BS66,Resource_use),0)</f>
        <v>0</v>
      </c>
      <c r="AV66" s="219">
        <f>IFERROR(MMULT(Midpoints!BN66:BS66,Human_health),0)</f>
        <v>0</v>
      </c>
      <c r="AW66" s="219">
        <f>IFERROR(MMULT(Midpoints!BN66:BS66,eco_fresh),0)</f>
        <v>0</v>
      </c>
      <c r="AX66" s="220"/>
    </row>
    <row r="67" spans="44:50" x14ac:dyDescent="0.2">
      <c r="AR67" s="218"/>
      <c r="AS67" s="217" t="str">
        <f>Midpoints!BL67</f>
        <v>[Vul in…]</v>
      </c>
      <c r="AT67" s="218" t="e">
        <f>Midpoints!BM67</f>
        <v>#N/A</v>
      </c>
      <c r="AU67" s="219">
        <f>IFERROR(MMULT(Midpoints!BN67:BS67,Resource_use),0)</f>
        <v>0</v>
      </c>
      <c r="AV67" s="219">
        <f>IFERROR(MMULT(Midpoints!BN67:BS67,Human_health),0)</f>
        <v>0</v>
      </c>
      <c r="AW67" s="219">
        <f>IFERROR(MMULT(Midpoints!BN67:BS67,eco_fresh),0)</f>
        <v>0</v>
      </c>
      <c r="AX67" s="220"/>
    </row>
    <row r="68" spans="44:50" x14ac:dyDescent="0.2">
      <c r="AR68" s="218"/>
      <c r="AS68" s="217" t="str">
        <f>Midpoints!BL68</f>
        <v>[Vul in…]</v>
      </c>
      <c r="AT68" s="218" t="e">
        <f>Midpoints!BM68</f>
        <v>#N/A</v>
      </c>
      <c r="AU68" s="219">
        <f>IFERROR(MMULT(Midpoints!BN68:BS68,Resource_use),0)</f>
        <v>0</v>
      </c>
      <c r="AV68" s="219">
        <f>IFERROR(MMULT(Midpoints!BN68:BS68,Human_health),0)</f>
        <v>0</v>
      </c>
      <c r="AW68" s="219">
        <f>IFERROR(MMULT(Midpoints!BN68:BS68,eco_fresh),0)</f>
        <v>0</v>
      </c>
      <c r="AX68" s="220"/>
    </row>
    <row r="69" spans="44:50" x14ac:dyDescent="0.2">
      <c r="AR69" s="218"/>
      <c r="AS69" s="217" t="str">
        <f>Midpoints!BL69</f>
        <v>[Vul in…]</v>
      </c>
      <c r="AT69" s="218" t="e">
        <f>Midpoints!BM69</f>
        <v>#N/A</v>
      </c>
      <c r="AU69" s="219">
        <f>IFERROR(MMULT(Midpoints!BN69:BS69,Resource_use),0)</f>
        <v>0</v>
      </c>
      <c r="AV69" s="219">
        <f>IFERROR(MMULT(Midpoints!BN69:BS69,Human_health),0)</f>
        <v>0</v>
      </c>
      <c r="AW69" s="219">
        <f>IFERROR(MMULT(Midpoints!BN69:BS69,eco_fresh),0)</f>
        <v>0</v>
      </c>
      <c r="AX69" s="220"/>
    </row>
    <row r="70" spans="44:50" x14ac:dyDescent="0.2">
      <c r="AR70" s="218"/>
      <c r="AS70" s="217" t="str">
        <f>Midpoints!BL70</f>
        <v>[Vul in…]</v>
      </c>
      <c r="AT70" s="218" t="e">
        <f>Midpoints!BM70</f>
        <v>#N/A</v>
      </c>
      <c r="AU70" s="219">
        <f>IFERROR(MMULT(Midpoints!BN70:BS70,Resource_use),0)</f>
        <v>0</v>
      </c>
      <c r="AV70" s="219">
        <f>IFERROR(MMULT(Midpoints!BN70:BS70,Human_health),0)</f>
        <v>0</v>
      </c>
      <c r="AW70" s="219">
        <f>IFERROR(MMULT(Midpoints!BN70:BS70,eco_fresh),0)</f>
        <v>0</v>
      </c>
      <c r="AX70" s="220"/>
    </row>
    <row r="71" spans="44:50" x14ac:dyDescent="0.2">
      <c r="AR71" s="218"/>
      <c r="AS71" s="217" t="str">
        <f>Midpoints!BL71</f>
        <v>[Vul in…]</v>
      </c>
      <c r="AT71" s="218" t="e">
        <f>Midpoints!BM71</f>
        <v>#N/A</v>
      </c>
      <c r="AU71" s="219">
        <f>IFERROR(MMULT(Midpoints!BN71:BS71,Resource_use),0)</f>
        <v>0</v>
      </c>
      <c r="AV71" s="219">
        <f>IFERROR(MMULT(Midpoints!BN71:BS71,Human_health),0)</f>
        <v>0</v>
      </c>
      <c r="AW71" s="219">
        <f>IFERROR(MMULT(Midpoints!BN71:BS71,eco_fresh),0)</f>
        <v>0</v>
      </c>
      <c r="AX71" s="220"/>
    </row>
    <row r="72" spans="44:50" x14ac:dyDescent="0.2">
      <c r="AR72" s="218"/>
      <c r="AS72" s="217" t="str">
        <f>Midpoints!BL72</f>
        <v>[Vul in…]</v>
      </c>
      <c r="AT72" s="218" t="e">
        <f>Midpoints!BM72</f>
        <v>#N/A</v>
      </c>
      <c r="AU72" s="219">
        <f>IFERROR(MMULT(Midpoints!BN72:BS72,Resource_use),0)</f>
        <v>0</v>
      </c>
      <c r="AV72" s="219">
        <f>IFERROR(MMULT(Midpoints!BN72:BS72,Human_health),0)</f>
        <v>0</v>
      </c>
      <c r="AW72" s="219">
        <f>IFERROR(MMULT(Midpoints!BN72:BS72,eco_fresh),0)</f>
        <v>0</v>
      </c>
      <c r="AX72" s="220"/>
    </row>
    <row r="73" spans="44:50" x14ac:dyDescent="0.2">
      <c r="AR73" s="218"/>
      <c r="AS73" s="217" t="str">
        <f>Midpoints!BL73</f>
        <v>[Vul in…]</v>
      </c>
      <c r="AT73" s="218" t="e">
        <f>Midpoints!BM73</f>
        <v>#N/A</v>
      </c>
      <c r="AU73" s="219">
        <f>IFERROR(MMULT(Midpoints!BN73:BS73,Resource_use),0)</f>
        <v>0</v>
      </c>
      <c r="AV73" s="219">
        <f>IFERROR(MMULT(Midpoints!BN73:BS73,Human_health),0)</f>
        <v>0</v>
      </c>
      <c r="AW73" s="219">
        <f>IFERROR(MMULT(Midpoints!BN73:BS73,eco_fresh),0)</f>
        <v>0</v>
      </c>
      <c r="AX73" s="220"/>
    </row>
    <row r="74" spans="44:50" x14ac:dyDescent="0.2">
      <c r="AR74" s="218"/>
      <c r="AS74" s="217" t="str">
        <f>Midpoints!BL74</f>
        <v>[Vul in…]</v>
      </c>
      <c r="AT74" s="218" t="e">
        <f>Midpoints!BM74</f>
        <v>#N/A</v>
      </c>
      <c r="AU74" s="219">
        <f>IFERROR(MMULT(Midpoints!BN74:BS74,Resource_use),0)</f>
        <v>0</v>
      </c>
      <c r="AV74" s="219">
        <f>IFERROR(MMULT(Midpoints!BN74:BS74,Human_health),0)</f>
        <v>0</v>
      </c>
      <c r="AW74" s="219">
        <f>IFERROR(MMULT(Midpoints!BN74:BS74,eco_fresh),0)</f>
        <v>0</v>
      </c>
      <c r="AX74" s="220"/>
    </row>
    <row r="75" spans="44:50" x14ac:dyDescent="0.2">
      <c r="AR75" s="218"/>
      <c r="AS75" s="217" t="str">
        <f>Midpoints!BL75</f>
        <v>[Vul in…]</v>
      </c>
      <c r="AT75" s="218" t="e">
        <f>Midpoints!BM75</f>
        <v>#N/A</v>
      </c>
      <c r="AU75" s="219">
        <f>IFERROR(MMULT(Midpoints!BN75:BS75,Resource_use),0)</f>
        <v>0</v>
      </c>
      <c r="AV75" s="219">
        <f>IFERROR(MMULT(Midpoints!BN75:BS75,Human_health),0)</f>
        <v>0</v>
      </c>
      <c r="AW75" s="219">
        <f>IFERROR(MMULT(Midpoints!BN75:BS75,eco_fresh),0)</f>
        <v>0</v>
      </c>
      <c r="AX75" s="220"/>
    </row>
    <row r="76" spans="44:50" x14ac:dyDescent="0.2">
      <c r="AR76" s="218"/>
      <c r="AS76" s="217" t="str">
        <f>Midpoints!BL76</f>
        <v>[Vul in…]</v>
      </c>
      <c r="AT76" s="218" t="e">
        <f>Midpoints!BM76</f>
        <v>#N/A</v>
      </c>
      <c r="AU76" s="219">
        <f>IFERROR(MMULT(Midpoints!BN76:BS76,Resource_use),0)</f>
        <v>0</v>
      </c>
      <c r="AV76" s="219">
        <f>IFERROR(MMULT(Midpoints!BN76:BS76,Human_health),0)</f>
        <v>0</v>
      </c>
      <c r="AW76" s="219">
        <f>IFERROR(MMULT(Midpoints!BN76:BS76,eco_fresh),0)</f>
        <v>0</v>
      </c>
      <c r="AX76" s="220"/>
    </row>
    <row r="77" spans="44:50" x14ac:dyDescent="0.2">
      <c r="AR77" s="218"/>
      <c r="AS77" s="217" t="str">
        <f>Midpoints!BL77</f>
        <v>[Vul in…]</v>
      </c>
      <c r="AT77" s="218" t="e">
        <f>Midpoints!BM77</f>
        <v>#N/A</v>
      </c>
      <c r="AU77" s="219">
        <f>IFERROR(MMULT(Midpoints!BN77:BS77,Resource_use),0)</f>
        <v>0</v>
      </c>
      <c r="AV77" s="219">
        <f>IFERROR(MMULT(Midpoints!BN77:BS77,Human_health),0)</f>
        <v>0</v>
      </c>
      <c r="AW77" s="219">
        <f>IFERROR(MMULT(Midpoints!BN77:BS77,eco_fresh),0)</f>
        <v>0</v>
      </c>
      <c r="AX77" s="220"/>
    </row>
    <row r="78" spans="44:50" x14ac:dyDescent="0.2">
      <c r="AR78" s="218"/>
      <c r="AS78" s="217" t="str">
        <f>Midpoints!BL78</f>
        <v>[Vul in…]</v>
      </c>
      <c r="AT78" s="218" t="e">
        <f>Midpoints!BM78</f>
        <v>#N/A</v>
      </c>
      <c r="AU78" s="219">
        <f>IFERROR(MMULT(Midpoints!BN78:BS78,Resource_use),0)</f>
        <v>0</v>
      </c>
      <c r="AV78" s="219">
        <f>IFERROR(MMULT(Midpoints!BN78:BS78,Human_health),0)</f>
        <v>0</v>
      </c>
      <c r="AW78" s="219">
        <f>IFERROR(MMULT(Midpoints!BN78:BS78,eco_fresh),0)</f>
        <v>0</v>
      </c>
      <c r="AX78" s="220"/>
    </row>
    <row r="79" spans="44:50" x14ac:dyDescent="0.2">
      <c r="AR79" s="218"/>
      <c r="AS79" s="217" t="str">
        <f>Midpoints!BL79</f>
        <v>[Vul in…]</v>
      </c>
      <c r="AT79" s="218" t="e">
        <f>Midpoints!BM79</f>
        <v>#N/A</v>
      </c>
      <c r="AU79" s="219">
        <f>IFERROR(MMULT(Midpoints!BN79:BS79,Resource_use),0)</f>
        <v>0</v>
      </c>
      <c r="AV79" s="219">
        <f>IFERROR(MMULT(Midpoints!BN79:BS79,Human_health),0)</f>
        <v>0</v>
      </c>
      <c r="AW79" s="219">
        <f>IFERROR(MMULT(Midpoints!BN79:BS79,eco_fresh),0)</f>
        <v>0</v>
      </c>
      <c r="AX79" s="220"/>
    </row>
    <row r="80" spans="44:50" x14ac:dyDescent="0.2">
      <c r="AR80" s="218"/>
      <c r="AS80" s="217" t="str">
        <f>Midpoints!BL80</f>
        <v>[Vul in…]</v>
      </c>
      <c r="AT80" s="218" t="e">
        <f>Midpoints!BM80</f>
        <v>#N/A</v>
      </c>
      <c r="AU80" s="219">
        <f>IFERROR(MMULT(Midpoints!BN80:BS80,Resource_use),0)</f>
        <v>0</v>
      </c>
      <c r="AV80" s="219">
        <f>IFERROR(MMULT(Midpoints!BN80:BS80,Human_health),0)</f>
        <v>0</v>
      </c>
      <c r="AW80" s="219">
        <f>IFERROR(MMULT(Midpoints!BN80:BS80,eco_fresh),0)</f>
        <v>0</v>
      </c>
      <c r="AX80" s="220"/>
    </row>
    <row r="81" spans="44:50" x14ac:dyDescent="0.2">
      <c r="AR81" s="218"/>
      <c r="AS81" s="217" t="str">
        <f>Midpoints!BL81</f>
        <v>[Vul in…]</v>
      </c>
      <c r="AT81" s="218" t="e">
        <f>Midpoints!BM81</f>
        <v>#N/A</v>
      </c>
      <c r="AU81" s="219">
        <f>IFERROR(MMULT(Midpoints!BN81:BS81,Resource_use),0)</f>
        <v>0</v>
      </c>
      <c r="AV81" s="219">
        <f>IFERROR(MMULT(Midpoints!BN81:BS81,Human_health),0)</f>
        <v>0</v>
      </c>
      <c r="AW81" s="219">
        <f>IFERROR(MMULT(Midpoints!BN81:BS81,eco_fresh),0)</f>
        <v>0</v>
      </c>
      <c r="AX81" s="220"/>
    </row>
    <row r="82" spans="44:50" x14ac:dyDescent="0.2">
      <c r="AR82" s="218"/>
      <c r="AS82" s="217" t="str">
        <f>Midpoints!BL82</f>
        <v>[Vul in…]</v>
      </c>
      <c r="AT82" s="218" t="e">
        <f>Midpoints!BM82</f>
        <v>#N/A</v>
      </c>
      <c r="AU82" s="219">
        <f>IFERROR(MMULT(Midpoints!BN82:BS82,Resource_use),0)</f>
        <v>0</v>
      </c>
      <c r="AV82" s="219">
        <f>IFERROR(MMULT(Midpoints!BN82:BS82,Human_health),0)</f>
        <v>0</v>
      </c>
      <c r="AW82" s="219">
        <f>IFERROR(MMULT(Midpoints!BN82:BS82,eco_fresh),0)</f>
        <v>0</v>
      </c>
      <c r="AX82" s="220"/>
    </row>
    <row r="83" spans="44:50" x14ac:dyDescent="0.2">
      <c r="AR83" s="218"/>
      <c r="AS83" s="217" t="str">
        <f>Midpoints!BL83</f>
        <v>[Vul in…]</v>
      </c>
      <c r="AT83" s="218" t="e">
        <f>Midpoints!BM83</f>
        <v>#N/A</v>
      </c>
      <c r="AU83" s="219">
        <f>IFERROR(MMULT(Midpoints!BN83:BS83,Resource_use),0)</f>
        <v>0</v>
      </c>
      <c r="AV83" s="219">
        <f>IFERROR(MMULT(Midpoints!BN83:BS83,Human_health),0)</f>
        <v>0</v>
      </c>
      <c r="AW83" s="219">
        <f>IFERROR(MMULT(Midpoints!BN83:BS83,eco_fresh),0)</f>
        <v>0</v>
      </c>
      <c r="AX83" s="220"/>
    </row>
    <row r="84" spans="44:50" x14ac:dyDescent="0.2">
      <c r="AR84" s="218"/>
      <c r="AS84" s="217" t="str">
        <f>Midpoints!BL84</f>
        <v>[Vul in…]</v>
      </c>
      <c r="AT84" s="218" t="e">
        <f>Midpoints!BM84</f>
        <v>#N/A</v>
      </c>
      <c r="AU84" s="219">
        <f>IFERROR(MMULT(Midpoints!BN84:BS84,Resource_use),0)</f>
        <v>0</v>
      </c>
      <c r="AV84" s="219">
        <f>IFERROR(MMULT(Midpoints!BN84:BS84,Human_health),0)</f>
        <v>0</v>
      </c>
      <c r="AW84" s="219">
        <f>IFERROR(MMULT(Midpoints!BN84:BS84,eco_fresh),0)</f>
        <v>0</v>
      </c>
      <c r="AX84" s="220"/>
    </row>
    <row r="85" spans="44:50" x14ac:dyDescent="0.2">
      <c r="AR85" s="218"/>
      <c r="AS85" s="217" t="str">
        <f>Midpoints!BL85</f>
        <v>[Vul in…]</v>
      </c>
      <c r="AT85" s="218" t="e">
        <f>Midpoints!BM85</f>
        <v>#N/A</v>
      </c>
      <c r="AU85" s="219">
        <f>IFERROR(MMULT(Midpoints!BN85:BS85,Resource_use),0)</f>
        <v>0</v>
      </c>
      <c r="AV85" s="219">
        <f>IFERROR(MMULT(Midpoints!BN85:BS85,Human_health),0)</f>
        <v>0</v>
      </c>
      <c r="AW85" s="219">
        <f>IFERROR(MMULT(Midpoints!BN85:BS85,eco_fresh),0)</f>
        <v>0</v>
      </c>
      <c r="AX85" s="220"/>
    </row>
    <row r="86" spans="44:50" x14ac:dyDescent="0.2">
      <c r="AR86" s="220"/>
      <c r="AS86" s="220"/>
      <c r="AT86" s="220"/>
      <c r="AU86" s="220"/>
      <c r="AV86" s="220"/>
      <c r="AW86" s="220"/>
      <c r="AX86" s="220"/>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W111"/>
  <sheetViews>
    <sheetView workbookViewId="0">
      <selection activeCell="L14" sqref="L14"/>
    </sheetView>
  </sheetViews>
  <sheetFormatPr defaultRowHeight="12.75" x14ac:dyDescent="0.2"/>
  <cols>
    <col min="1" max="1" width="35.7109375" customWidth="1"/>
    <col min="2" max="2" width="35.7109375" hidden="1" customWidth="1"/>
    <col min="3" max="3" width="35.7109375" customWidth="1"/>
    <col min="4" max="4" width="15.85546875" customWidth="1"/>
    <col min="5" max="5" width="20.42578125" bestFit="1" customWidth="1"/>
    <col min="6" max="7" width="20.42578125" customWidth="1"/>
    <col min="8" max="8" width="20.42578125" hidden="1" customWidth="1"/>
    <col min="9" max="10" width="24.28515625" customWidth="1"/>
    <col min="11" max="11" width="9.7109375" bestFit="1" customWidth="1"/>
    <col min="19" max="19" width="19.7109375" customWidth="1"/>
  </cols>
  <sheetData>
    <row r="2" spans="1:23" ht="13.5" thickBot="1" x14ac:dyDescent="0.25">
      <c r="A2" s="10" t="s">
        <v>160</v>
      </c>
      <c r="B2" s="10" t="s">
        <v>166</v>
      </c>
      <c r="C2" s="10" t="s">
        <v>16</v>
      </c>
      <c r="D2" s="10" t="s">
        <v>51</v>
      </c>
      <c r="E2" s="152" t="s">
        <v>192</v>
      </c>
      <c r="F2" s="152" t="s">
        <v>151</v>
      </c>
      <c r="G2" s="152" t="s">
        <v>153</v>
      </c>
      <c r="H2" s="117" t="s">
        <v>92</v>
      </c>
      <c r="I2" s="152" t="s">
        <v>157</v>
      </c>
      <c r="J2" s="10"/>
      <c r="K2" s="10"/>
      <c r="L2" s="10"/>
      <c r="M2" s="10"/>
      <c r="N2" s="10"/>
      <c r="O2" s="10"/>
      <c r="Q2" s="10"/>
      <c r="R2" s="10"/>
      <c r="S2" s="10"/>
      <c r="T2" s="10"/>
      <c r="U2" s="10"/>
      <c r="V2" s="10"/>
      <c r="W2" s="10"/>
    </row>
    <row r="3" spans="1:23" x14ac:dyDescent="0.2">
      <c r="A3" t="str">
        <f>Opdrachtnemer!L25</f>
        <v>[Vul in…]</v>
      </c>
      <c r="B3" t="e">
        <f>Opdrachtnemer!#REF!</f>
        <v>#REF!</v>
      </c>
      <c r="C3" t="str">
        <f>A3</f>
        <v>[Vul in…]</v>
      </c>
      <c r="D3">
        <f>Opdrachtnemer!N25</f>
        <v>0</v>
      </c>
      <c r="E3" s="32" t="s">
        <v>193</v>
      </c>
      <c r="F3" s="149">
        <f>D3</f>
        <v>0</v>
      </c>
      <c r="G3" s="149">
        <v>1</v>
      </c>
      <c r="H3" s="32" t="e">
        <f t="shared" ref="H3:H34" si="0">INDEX(coef_H,MATCH(C3,coef_H_beschrijving,0),MATCH($H$2,coef_H_header1,0))</f>
        <v>#N/A</v>
      </c>
      <c r="I3">
        <f>IF(OR(A3="[Vul in…]",A3=0,ISBLANK(C3),C3=""),0,1)</f>
        <v>0</v>
      </c>
      <c r="K3" s="12"/>
      <c r="L3" s="7"/>
      <c r="M3" s="56"/>
      <c r="N3" s="151"/>
    </row>
    <row r="4" spans="1:23" x14ac:dyDescent="0.2">
      <c r="A4" t="str">
        <f>Opdrachtnemer!L26</f>
        <v>[Vul in…]</v>
      </c>
      <c r="B4" t="e">
        <f>Opdrachtnemer!#REF!</f>
        <v>#REF!</v>
      </c>
      <c r="C4" t="str">
        <f t="shared" ref="C4:C67" si="1">A4</f>
        <v>[Vul in…]</v>
      </c>
      <c r="D4">
        <f>Opdrachtnemer!N26</f>
        <v>0</v>
      </c>
      <c r="E4" s="32" t="s">
        <v>193</v>
      </c>
      <c r="F4" s="149">
        <f t="shared" ref="F4:F67" si="2">D4</f>
        <v>0</v>
      </c>
      <c r="G4" s="149">
        <v>2</v>
      </c>
      <c r="H4" s="32" t="e">
        <f t="shared" si="0"/>
        <v>#N/A</v>
      </c>
      <c r="I4">
        <f t="shared" ref="I4:I67" si="3">IF(OR(A4="[Vul in…]",A4=0,ISBLANK(C4),C4=""),0,1)</f>
        <v>0</v>
      </c>
      <c r="K4" s="12"/>
      <c r="L4" s="7"/>
      <c r="M4" s="56"/>
      <c r="N4" s="151"/>
    </row>
    <row r="5" spans="1:23" x14ac:dyDescent="0.2">
      <c r="A5" t="str">
        <f>Opdrachtnemer!L27</f>
        <v>[Vul in…]</v>
      </c>
      <c r="B5" t="e">
        <f>Opdrachtnemer!#REF!</f>
        <v>#REF!</v>
      </c>
      <c r="C5" t="str">
        <f t="shared" si="1"/>
        <v>[Vul in…]</v>
      </c>
      <c r="D5">
        <f>Opdrachtnemer!N27</f>
        <v>0</v>
      </c>
      <c r="E5" s="32" t="s">
        <v>193</v>
      </c>
      <c r="F5" s="149">
        <f t="shared" si="2"/>
        <v>0</v>
      </c>
      <c r="G5" s="149">
        <v>3</v>
      </c>
      <c r="H5" s="32" t="e">
        <f t="shared" si="0"/>
        <v>#N/A</v>
      </c>
      <c r="I5">
        <f t="shared" si="3"/>
        <v>0</v>
      </c>
      <c r="K5" s="12"/>
      <c r="L5" s="7"/>
      <c r="M5" s="56"/>
      <c r="N5" s="151"/>
    </row>
    <row r="6" spans="1:23" x14ac:dyDescent="0.2">
      <c r="A6" t="str">
        <f>Opdrachtnemer!L28</f>
        <v>[Vul in…]</v>
      </c>
      <c r="B6" t="e">
        <f>Opdrachtnemer!#REF!</f>
        <v>#REF!</v>
      </c>
      <c r="C6" t="str">
        <f t="shared" si="1"/>
        <v>[Vul in…]</v>
      </c>
      <c r="D6">
        <f>Opdrachtnemer!N28</f>
        <v>0</v>
      </c>
      <c r="E6" s="32" t="s">
        <v>193</v>
      </c>
      <c r="F6" s="149">
        <f t="shared" si="2"/>
        <v>0</v>
      </c>
      <c r="G6" s="149">
        <v>4</v>
      </c>
      <c r="H6" s="32" t="e">
        <f t="shared" si="0"/>
        <v>#N/A</v>
      </c>
      <c r="I6">
        <f t="shared" si="3"/>
        <v>0</v>
      </c>
      <c r="K6" s="12"/>
      <c r="L6" s="7"/>
      <c r="M6" s="56"/>
      <c r="N6" s="151"/>
    </row>
    <row r="7" spans="1:23" x14ac:dyDescent="0.2">
      <c r="A7" t="str">
        <f>Opdrachtnemer!L29</f>
        <v>[Vul in…]</v>
      </c>
      <c r="B7" t="e">
        <f>Opdrachtnemer!#REF!</f>
        <v>#REF!</v>
      </c>
      <c r="C7" t="str">
        <f t="shared" si="1"/>
        <v>[Vul in…]</v>
      </c>
      <c r="D7">
        <f>Opdrachtnemer!N29</f>
        <v>0</v>
      </c>
      <c r="E7" s="32" t="s">
        <v>193</v>
      </c>
      <c r="F7" s="149">
        <f t="shared" si="2"/>
        <v>0</v>
      </c>
      <c r="G7" s="149">
        <v>5</v>
      </c>
      <c r="H7" s="32" t="e">
        <f t="shared" si="0"/>
        <v>#N/A</v>
      </c>
      <c r="I7">
        <f t="shared" si="3"/>
        <v>0</v>
      </c>
      <c r="K7" s="12"/>
      <c r="L7" s="7"/>
      <c r="M7" s="56"/>
      <c r="N7" s="151"/>
    </row>
    <row r="8" spans="1:23" x14ac:dyDescent="0.2">
      <c r="A8" t="str">
        <f>Opdrachtnemer!L30</f>
        <v>[Vul in…]</v>
      </c>
      <c r="B8" t="e">
        <f>Opdrachtnemer!#REF!</f>
        <v>#REF!</v>
      </c>
      <c r="C8" t="str">
        <f t="shared" si="1"/>
        <v>[Vul in…]</v>
      </c>
      <c r="D8">
        <f>Opdrachtnemer!N30</f>
        <v>0</v>
      </c>
      <c r="E8" s="32" t="s">
        <v>193</v>
      </c>
      <c r="F8" s="149">
        <f t="shared" si="2"/>
        <v>0</v>
      </c>
      <c r="G8" s="149">
        <v>6</v>
      </c>
      <c r="H8" s="32" t="e">
        <f t="shared" si="0"/>
        <v>#N/A</v>
      </c>
      <c r="I8">
        <f t="shared" si="3"/>
        <v>0</v>
      </c>
      <c r="K8" s="12"/>
      <c r="L8" s="7"/>
      <c r="M8" s="56"/>
      <c r="N8" s="151"/>
    </row>
    <row r="9" spans="1:23" x14ac:dyDescent="0.2">
      <c r="A9" t="str">
        <f>Opdrachtnemer!L31</f>
        <v>[Vul in…]</v>
      </c>
      <c r="B9" t="e">
        <f>Opdrachtnemer!#REF!</f>
        <v>#REF!</v>
      </c>
      <c r="C9" t="str">
        <f t="shared" si="1"/>
        <v>[Vul in…]</v>
      </c>
      <c r="D9">
        <f>Opdrachtnemer!N31</f>
        <v>0</v>
      </c>
      <c r="E9" s="32" t="s">
        <v>193</v>
      </c>
      <c r="F9" s="149">
        <f t="shared" si="2"/>
        <v>0</v>
      </c>
      <c r="G9" s="149">
        <v>7</v>
      </c>
      <c r="H9" s="32" t="e">
        <f t="shared" si="0"/>
        <v>#N/A</v>
      </c>
      <c r="I9">
        <f t="shared" si="3"/>
        <v>0</v>
      </c>
      <c r="K9" s="12"/>
      <c r="L9" s="7"/>
      <c r="M9" s="56"/>
      <c r="N9" s="151"/>
    </row>
    <row r="10" spans="1:23" x14ac:dyDescent="0.2">
      <c r="A10" t="str">
        <f>Opdrachtnemer!L32</f>
        <v>[Vul in…]</v>
      </c>
      <c r="B10" t="e">
        <f>Opdrachtnemer!#REF!</f>
        <v>#REF!</v>
      </c>
      <c r="C10" t="str">
        <f t="shared" si="1"/>
        <v>[Vul in…]</v>
      </c>
      <c r="D10">
        <f>Opdrachtnemer!N32</f>
        <v>0</v>
      </c>
      <c r="E10" s="32" t="s">
        <v>193</v>
      </c>
      <c r="F10" s="149">
        <f t="shared" si="2"/>
        <v>0</v>
      </c>
      <c r="G10" s="149">
        <v>8</v>
      </c>
      <c r="H10" s="32" t="e">
        <f t="shared" si="0"/>
        <v>#N/A</v>
      </c>
      <c r="I10">
        <f t="shared" si="3"/>
        <v>0</v>
      </c>
      <c r="K10" s="12"/>
      <c r="L10" s="7"/>
      <c r="M10" s="56"/>
      <c r="N10" s="151"/>
    </row>
    <row r="11" spans="1:23" x14ac:dyDescent="0.2">
      <c r="A11" t="str">
        <f>Opdrachtnemer!L33</f>
        <v>[Vul in…]</v>
      </c>
      <c r="B11" t="e">
        <f>Opdrachtnemer!#REF!</f>
        <v>#REF!</v>
      </c>
      <c r="C11" t="str">
        <f t="shared" si="1"/>
        <v>[Vul in…]</v>
      </c>
      <c r="D11">
        <f>Opdrachtnemer!N33</f>
        <v>0</v>
      </c>
      <c r="E11" s="32" t="s">
        <v>193</v>
      </c>
      <c r="F11" s="149">
        <f t="shared" si="2"/>
        <v>0</v>
      </c>
      <c r="G11" s="149">
        <v>9</v>
      </c>
      <c r="H11" s="32" t="e">
        <f t="shared" si="0"/>
        <v>#N/A</v>
      </c>
      <c r="I11">
        <f t="shared" si="3"/>
        <v>0</v>
      </c>
      <c r="K11" s="12"/>
      <c r="L11" s="7"/>
      <c r="M11" s="56"/>
      <c r="N11" s="151"/>
    </row>
    <row r="12" spans="1:23" x14ac:dyDescent="0.2">
      <c r="A12" t="str">
        <f>Opdrachtnemer!L34</f>
        <v>[Vul in…]</v>
      </c>
      <c r="B12" t="e">
        <f>Opdrachtnemer!#REF!</f>
        <v>#REF!</v>
      </c>
      <c r="C12" t="str">
        <f t="shared" si="1"/>
        <v>[Vul in…]</v>
      </c>
      <c r="D12">
        <f>Opdrachtnemer!N34</f>
        <v>0</v>
      </c>
      <c r="E12" s="32" t="s">
        <v>193</v>
      </c>
      <c r="F12" s="149">
        <f t="shared" si="2"/>
        <v>0</v>
      </c>
      <c r="G12" s="149">
        <v>10</v>
      </c>
      <c r="H12" s="32" t="e">
        <f t="shared" si="0"/>
        <v>#N/A</v>
      </c>
      <c r="I12">
        <f t="shared" si="3"/>
        <v>0</v>
      </c>
      <c r="K12" s="12"/>
      <c r="L12" s="7"/>
      <c r="M12" s="56"/>
      <c r="N12" s="151"/>
    </row>
    <row r="13" spans="1:23" x14ac:dyDescent="0.2">
      <c r="A13" t="str">
        <f>Opdrachtnemer!L35</f>
        <v>[Vul in…]</v>
      </c>
      <c r="B13" t="e">
        <f>Opdrachtnemer!#REF!</f>
        <v>#REF!</v>
      </c>
      <c r="C13" t="str">
        <f t="shared" si="1"/>
        <v>[Vul in…]</v>
      </c>
      <c r="D13">
        <f>Opdrachtnemer!N35</f>
        <v>0</v>
      </c>
      <c r="E13" s="32" t="s">
        <v>193</v>
      </c>
      <c r="F13" s="149">
        <f t="shared" si="2"/>
        <v>0</v>
      </c>
      <c r="G13" s="149">
        <v>11</v>
      </c>
      <c r="H13" s="32" t="e">
        <f t="shared" si="0"/>
        <v>#N/A</v>
      </c>
      <c r="I13">
        <f t="shared" si="3"/>
        <v>0</v>
      </c>
      <c r="K13" s="12"/>
      <c r="L13" s="7"/>
      <c r="M13" s="56"/>
      <c r="N13" s="151"/>
    </row>
    <row r="14" spans="1:23" x14ac:dyDescent="0.2">
      <c r="A14" t="str">
        <f>Opdrachtnemer!L36</f>
        <v>[Vul in…]</v>
      </c>
      <c r="B14" t="e">
        <f>Opdrachtnemer!#REF!</f>
        <v>#REF!</v>
      </c>
      <c r="C14" t="str">
        <f t="shared" si="1"/>
        <v>[Vul in…]</v>
      </c>
      <c r="D14">
        <f>Opdrachtnemer!N36</f>
        <v>0</v>
      </c>
      <c r="E14" s="32" t="s">
        <v>193</v>
      </c>
      <c r="F14" s="149">
        <f t="shared" si="2"/>
        <v>0</v>
      </c>
      <c r="G14" s="149">
        <v>12</v>
      </c>
      <c r="H14" s="32" t="e">
        <f t="shared" si="0"/>
        <v>#N/A</v>
      </c>
      <c r="I14">
        <f t="shared" si="3"/>
        <v>0</v>
      </c>
      <c r="K14" s="12"/>
      <c r="L14" s="7"/>
      <c r="M14" s="56"/>
      <c r="N14" s="151"/>
    </row>
    <row r="15" spans="1:23" x14ac:dyDescent="0.2">
      <c r="A15" t="str">
        <f>Opdrachtnemer!L37</f>
        <v>[Vul in…]</v>
      </c>
      <c r="B15" t="e">
        <f>Opdrachtnemer!#REF!</f>
        <v>#REF!</v>
      </c>
      <c r="C15" t="str">
        <f t="shared" si="1"/>
        <v>[Vul in…]</v>
      </c>
      <c r="D15">
        <f>Opdrachtnemer!N37</f>
        <v>0</v>
      </c>
      <c r="E15" s="32" t="s">
        <v>193</v>
      </c>
      <c r="F15" s="149">
        <f t="shared" si="2"/>
        <v>0</v>
      </c>
      <c r="G15" s="149">
        <v>13</v>
      </c>
      <c r="H15" s="32" t="e">
        <f t="shared" si="0"/>
        <v>#N/A</v>
      </c>
      <c r="I15">
        <f t="shared" si="3"/>
        <v>0</v>
      </c>
      <c r="K15" s="12"/>
      <c r="L15" s="7"/>
      <c r="M15" s="56"/>
      <c r="N15" s="151"/>
    </row>
    <row r="16" spans="1:23" x14ac:dyDescent="0.2">
      <c r="A16" t="str">
        <f>Opdrachtnemer!L38</f>
        <v>[Vul in…]</v>
      </c>
      <c r="B16" t="e">
        <f>Opdrachtnemer!#REF!</f>
        <v>#REF!</v>
      </c>
      <c r="C16" t="str">
        <f t="shared" si="1"/>
        <v>[Vul in…]</v>
      </c>
      <c r="D16">
        <f>Opdrachtnemer!N38</f>
        <v>0</v>
      </c>
      <c r="E16" s="32" t="s">
        <v>193</v>
      </c>
      <c r="F16" s="149">
        <f t="shared" si="2"/>
        <v>0</v>
      </c>
      <c r="G16" s="149">
        <v>14</v>
      </c>
      <c r="H16" s="32" t="e">
        <f t="shared" si="0"/>
        <v>#N/A</v>
      </c>
      <c r="I16">
        <f t="shared" si="3"/>
        <v>0</v>
      </c>
      <c r="K16" s="12"/>
      <c r="L16" s="7"/>
      <c r="M16" s="56"/>
      <c r="N16" s="151"/>
    </row>
    <row r="17" spans="1:14" x14ac:dyDescent="0.2">
      <c r="A17" t="str">
        <f>Opdrachtnemer!L39</f>
        <v>[Vul in…]</v>
      </c>
      <c r="B17" t="e">
        <f>Opdrachtnemer!#REF!</f>
        <v>#REF!</v>
      </c>
      <c r="C17" t="str">
        <f t="shared" si="1"/>
        <v>[Vul in…]</v>
      </c>
      <c r="D17">
        <f>Opdrachtnemer!N39</f>
        <v>0</v>
      </c>
      <c r="E17" s="32" t="s">
        <v>193</v>
      </c>
      <c r="F17" s="149">
        <f t="shared" si="2"/>
        <v>0</v>
      </c>
      <c r="G17" s="149">
        <v>15</v>
      </c>
      <c r="H17" s="32" t="e">
        <f t="shared" si="0"/>
        <v>#N/A</v>
      </c>
      <c r="I17">
        <f t="shared" si="3"/>
        <v>0</v>
      </c>
      <c r="K17" s="12"/>
      <c r="L17" s="7"/>
      <c r="M17" s="56"/>
      <c r="N17" s="151"/>
    </row>
    <row r="18" spans="1:14" x14ac:dyDescent="0.2">
      <c r="A18" t="str">
        <f>Opdrachtnemer!L40</f>
        <v>[Vul in…]</v>
      </c>
      <c r="B18" t="e">
        <f>Opdrachtnemer!#REF!</f>
        <v>#REF!</v>
      </c>
      <c r="C18" t="str">
        <f t="shared" si="1"/>
        <v>[Vul in…]</v>
      </c>
      <c r="D18">
        <f>Opdrachtnemer!N40</f>
        <v>0</v>
      </c>
      <c r="E18" s="32" t="s">
        <v>193</v>
      </c>
      <c r="F18" s="149">
        <f t="shared" si="2"/>
        <v>0</v>
      </c>
      <c r="G18" s="149">
        <v>16</v>
      </c>
      <c r="H18" s="32" t="e">
        <f t="shared" si="0"/>
        <v>#N/A</v>
      </c>
      <c r="I18">
        <f t="shared" si="3"/>
        <v>0</v>
      </c>
      <c r="K18" s="12"/>
      <c r="L18" s="7"/>
      <c r="M18" s="56"/>
      <c r="N18" s="151"/>
    </row>
    <row r="19" spans="1:14" x14ac:dyDescent="0.2">
      <c r="A19" t="str">
        <f>Opdrachtnemer!L41</f>
        <v>[Vul in…]</v>
      </c>
      <c r="B19" t="e">
        <f>Opdrachtnemer!#REF!</f>
        <v>#REF!</v>
      </c>
      <c r="C19" t="str">
        <f t="shared" si="1"/>
        <v>[Vul in…]</v>
      </c>
      <c r="D19">
        <f>Opdrachtnemer!N41</f>
        <v>0</v>
      </c>
      <c r="E19" s="32" t="s">
        <v>193</v>
      </c>
      <c r="F19" s="149">
        <f t="shared" si="2"/>
        <v>0</v>
      </c>
      <c r="G19" s="149">
        <v>17</v>
      </c>
      <c r="H19" s="32" t="e">
        <f t="shared" si="0"/>
        <v>#N/A</v>
      </c>
      <c r="I19">
        <f t="shared" si="3"/>
        <v>0</v>
      </c>
      <c r="K19" s="12"/>
      <c r="L19" s="7"/>
      <c r="M19" s="56"/>
      <c r="N19" s="151"/>
    </row>
    <row r="20" spans="1:14" x14ac:dyDescent="0.2">
      <c r="A20" t="str">
        <f>Opdrachtnemer!L42</f>
        <v>[Vul in…]</v>
      </c>
      <c r="B20" t="e">
        <f>Opdrachtnemer!#REF!</f>
        <v>#REF!</v>
      </c>
      <c r="C20" t="str">
        <f t="shared" si="1"/>
        <v>[Vul in…]</v>
      </c>
      <c r="D20">
        <f>Opdrachtnemer!N42</f>
        <v>0</v>
      </c>
      <c r="E20" s="32" t="s">
        <v>193</v>
      </c>
      <c r="F20" s="149">
        <f t="shared" si="2"/>
        <v>0</v>
      </c>
      <c r="G20" s="149">
        <v>18</v>
      </c>
      <c r="H20" s="32" t="e">
        <f t="shared" si="0"/>
        <v>#N/A</v>
      </c>
      <c r="I20">
        <f t="shared" si="3"/>
        <v>0</v>
      </c>
      <c r="K20" s="12"/>
      <c r="L20" s="7"/>
      <c r="M20" s="56"/>
      <c r="N20" s="151"/>
    </row>
    <row r="21" spans="1:14" x14ac:dyDescent="0.2">
      <c r="A21" t="str">
        <f>Opdrachtnemer!L43</f>
        <v>[Vul in…]</v>
      </c>
      <c r="B21" t="e">
        <f>Opdrachtnemer!#REF!</f>
        <v>#REF!</v>
      </c>
      <c r="C21" t="str">
        <f t="shared" si="1"/>
        <v>[Vul in…]</v>
      </c>
      <c r="D21">
        <f>Opdrachtnemer!N43</f>
        <v>0</v>
      </c>
      <c r="E21" s="32" t="s">
        <v>193</v>
      </c>
      <c r="F21" s="149">
        <f t="shared" si="2"/>
        <v>0</v>
      </c>
      <c r="G21" s="149">
        <v>19</v>
      </c>
      <c r="H21" s="32" t="e">
        <f t="shared" si="0"/>
        <v>#N/A</v>
      </c>
      <c r="I21">
        <f t="shared" si="3"/>
        <v>0</v>
      </c>
      <c r="K21" s="12"/>
      <c r="L21" s="7"/>
      <c r="M21" s="56"/>
      <c r="N21" s="151"/>
    </row>
    <row r="22" spans="1:14" x14ac:dyDescent="0.2">
      <c r="A22" t="str">
        <f>Opdrachtnemer!L44</f>
        <v>[Vul in…]</v>
      </c>
      <c r="B22" t="e">
        <f>Opdrachtnemer!#REF!</f>
        <v>#REF!</v>
      </c>
      <c r="C22" t="str">
        <f t="shared" si="1"/>
        <v>[Vul in…]</v>
      </c>
      <c r="D22">
        <f>Opdrachtnemer!N44</f>
        <v>0</v>
      </c>
      <c r="E22" s="32" t="s">
        <v>193</v>
      </c>
      <c r="F22" s="149">
        <f t="shared" si="2"/>
        <v>0</v>
      </c>
      <c r="G22" s="149">
        <v>20</v>
      </c>
      <c r="H22" s="32" t="e">
        <f t="shared" si="0"/>
        <v>#N/A</v>
      </c>
      <c r="I22">
        <f t="shared" si="3"/>
        <v>0</v>
      </c>
      <c r="K22" s="12"/>
      <c r="L22" s="7"/>
      <c r="M22" s="56"/>
      <c r="N22" s="151"/>
    </row>
    <row r="23" spans="1:14" x14ac:dyDescent="0.2">
      <c r="A23" t="str">
        <f>Opdrachtnemer!L45</f>
        <v>[Vul in…]</v>
      </c>
      <c r="B23" t="e">
        <f>Opdrachtnemer!#REF!</f>
        <v>#REF!</v>
      </c>
      <c r="C23" t="str">
        <f t="shared" si="1"/>
        <v>[Vul in…]</v>
      </c>
      <c r="D23">
        <f>Opdrachtnemer!N45</f>
        <v>0</v>
      </c>
      <c r="E23" s="32" t="s">
        <v>193</v>
      </c>
      <c r="F23" s="149">
        <f t="shared" si="2"/>
        <v>0</v>
      </c>
      <c r="G23" s="149">
        <v>21</v>
      </c>
      <c r="H23" s="32" t="e">
        <f t="shared" si="0"/>
        <v>#N/A</v>
      </c>
      <c r="I23">
        <f t="shared" si="3"/>
        <v>0</v>
      </c>
      <c r="K23" s="12"/>
      <c r="L23" s="7"/>
      <c r="M23" s="56"/>
      <c r="N23" s="151"/>
    </row>
    <row r="24" spans="1:14" x14ac:dyDescent="0.2">
      <c r="A24" t="str">
        <f>Opdrachtnemer!L46</f>
        <v>[Vul in…]</v>
      </c>
      <c r="B24" t="e">
        <f>Opdrachtnemer!#REF!</f>
        <v>#REF!</v>
      </c>
      <c r="C24" t="str">
        <f t="shared" si="1"/>
        <v>[Vul in…]</v>
      </c>
      <c r="D24">
        <f>Opdrachtnemer!N46</f>
        <v>0</v>
      </c>
      <c r="E24" s="32" t="s">
        <v>193</v>
      </c>
      <c r="F24" s="149">
        <f t="shared" si="2"/>
        <v>0</v>
      </c>
      <c r="G24" s="149">
        <v>22</v>
      </c>
      <c r="H24" s="32" t="e">
        <f t="shared" si="0"/>
        <v>#N/A</v>
      </c>
      <c r="I24">
        <f t="shared" si="3"/>
        <v>0</v>
      </c>
      <c r="K24" s="12"/>
      <c r="L24" s="7"/>
      <c r="M24" s="56"/>
      <c r="N24" s="151"/>
    </row>
    <row r="25" spans="1:14" x14ac:dyDescent="0.2">
      <c r="A25" t="str">
        <f>Opdrachtnemer!L47</f>
        <v>[Vul in…]</v>
      </c>
      <c r="B25" t="e">
        <f>Opdrachtnemer!#REF!</f>
        <v>#REF!</v>
      </c>
      <c r="C25" t="str">
        <f t="shared" si="1"/>
        <v>[Vul in…]</v>
      </c>
      <c r="D25">
        <f>Opdrachtnemer!N47</f>
        <v>0</v>
      </c>
      <c r="E25" s="32" t="s">
        <v>193</v>
      </c>
      <c r="F25" s="149">
        <f t="shared" si="2"/>
        <v>0</v>
      </c>
      <c r="G25" s="149">
        <v>23</v>
      </c>
      <c r="H25" s="32" t="e">
        <f t="shared" si="0"/>
        <v>#N/A</v>
      </c>
      <c r="I25">
        <f t="shared" si="3"/>
        <v>0</v>
      </c>
      <c r="K25" s="12"/>
      <c r="L25" s="7"/>
      <c r="M25" s="56"/>
      <c r="N25" s="151"/>
    </row>
    <row r="26" spans="1:14" x14ac:dyDescent="0.2">
      <c r="A26" t="str">
        <f>Opdrachtnemer!L48</f>
        <v>[Vul in…]</v>
      </c>
      <c r="B26" t="e">
        <f>Opdrachtnemer!#REF!</f>
        <v>#REF!</v>
      </c>
      <c r="C26" t="str">
        <f t="shared" si="1"/>
        <v>[Vul in…]</v>
      </c>
      <c r="D26">
        <f>Opdrachtnemer!N48</f>
        <v>0</v>
      </c>
      <c r="E26" s="32" t="s">
        <v>193</v>
      </c>
      <c r="F26" s="149">
        <f t="shared" si="2"/>
        <v>0</v>
      </c>
      <c r="G26" s="149">
        <v>24</v>
      </c>
      <c r="H26" s="32" t="e">
        <f t="shared" si="0"/>
        <v>#N/A</v>
      </c>
      <c r="I26">
        <f t="shared" si="3"/>
        <v>0</v>
      </c>
      <c r="K26" s="12"/>
      <c r="L26" s="7"/>
      <c r="M26" s="56"/>
      <c r="N26" s="151"/>
    </row>
    <row r="27" spans="1:14" x14ac:dyDescent="0.2">
      <c r="A27" t="str">
        <f>Opdrachtnemer!L49</f>
        <v>[Vul in…]</v>
      </c>
      <c r="B27" t="e">
        <f>Opdrachtnemer!#REF!</f>
        <v>#REF!</v>
      </c>
      <c r="C27" t="str">
        <f t="shared" si="1"/>
        <v>[Vul in…]</v>
      </c>
      <c r="D27">
        <f>Opdrachtnemer!N49</f>
        <v>0</v>
      </c>
      <c r="E27" s="32" t="s">
        <v>193</v>
      </c>
      <c r="F27" s="149">
        <f t="shared" si="2"/>
        <v>0</v>
      </c>
      <c r="G27" s="149">
        <v>25</v>
      </c>
      <c r="H27" s="32" t="e">
        <f t="shared" si="0"/>
        <v>#N/A</v>
      </c>
      <c r="I27">
        <f t="shared" si="3"/>
        <v>0</v>
      </c>
      <c r="K27" s="12"/>
      <c r="L27" s="7"/>
      <c r="M27" s="56"/>
      <c r="N27" s="151"/>
    </row>
    <row r="28" spans="1:14" x14ac:dyDescent="0.2">
      <c r="A28" t="str">
        <f>Opdrachtnemer!L50</f>
        <v>[Vul in…]</v>
      </c>
      <c r="B28" t="e">
        <f>Opdrachtnemer!#REF!</f>
        <v>#REF!</v>
      </c>
      <c r="C28" t="str">
        <f t="shared" si="1"/>
        <v>[Vul in…]</v>
      </c>
      <c r="D28">
        <f>Opdrachtnemer!N50</f>
        <v>0</v>
      </c>
      <c r="E28" s="32" t="s">
        <v>193</v>
      </c>
      <c r="F28" s="149">
        <f t="shared" si="2"/>
        <v>0</v>
      </c>
      <c r="G28" s="149">
        <v>26</v>
      </c>
      <c r="H28" s="32" t="e">
        <f t="shared" si="0"/>
        <v>#N/A</v>
      </c>
      <c r="I28">
        <f t="shared" si="3"/>
        <v>0</v>
      </c>
      <c r="K28" s="12"/>
      <c r="L28" s="7"/>
      <c r="M28" s="2"/>
      <c r="N28" s="151"/>
    </row>
    <row r="29" spans="1:14" x14ac:dyDescent="0.2">
      <c r="A29" t="str">
        <f>Opdrachtnemer!L51</f>
        <v>[Vul in…]</v>
      </c>
      <c r="B29" t="e">
        <f>Opdrachtnemer!#REF!</f>
        <v>#REF!</v>
      </c>
      <c r="C29" t="str">
        <f t="shared" si="1"/>
        <v>[Vul in…]</v>
      </c>
      <c r="D29">
        <f>Opdrachtnemer!N51</f>
        <v>0</v>
      </c>
      <c r="E29" s="32" t="s">
        <v>193</v>
      </c>
      <c r="F29" s="149">
        <f t="shared" si="2"/>
        <v>0</v>
      </c>
      <c r="G29" s="149">
        <v>27</v>
      </c>
      <c r="H29" s="32" t="e">
        <f t="shared" si="0"/>
        <v>#N/A</v>
      </c>
      <c r="I29">
        <f t="shared" si="3"/>
        <v>0</v>
      </c>
      <c r="K29" s="12"/>
      <c r="L29" s="7"/>
      <c r="M29" s="2"/>
      <c r="N29" s="151"/>
    </row>
    <row r="30" spans="1:14" x14ac:dyDescent="0.2">
      <c r="A30" t="str">
        <f>Opdrachtnemer!L52</f>
        <v>[Vul in…]</v>
      </c>
      <c r="B30" t="e">
        <f>Opdrachtnemer!#REF!</f>
        <v>#REF!</v>
      </c>
      <c r="C30" t="str">
        <f t="shared" si="1"/>
        <v>[Vul in…]</v>
      </c>
      <c r="D30">
        <f>Opdrachtnemer!N52</f>
        <v>0</v>
      </c>
      <c r="E30" s="32" t="s">
        <v>193</v>
      </c>
      <c r="F30" s="149">
        <f t="shared" si="2"/>
        <v>0</v>
      </c>
      <c r="G30" s="149">
        <v>28</v>
      </c>
      <c r="H30" s="32" t="e">
        <f t="shared" si="0"/>
        <v>#N/A</v>
      </c>
      <c r="I30">
        <f t="shared" si="3"/>
        <v>0</v>
      </c>
      <c r="K30" s="12"/>
      <c r="L30" s="7"/>
      <c r="M30" s="2"/>
      <c r="N30" s="151"/>
    </row>
    <row r="31" spans="1:14" x14ac:dyDescent="0.2">
      <c r="A31" t="str">
        <f>Opdrachtnemer!L53</f>
        <v>[Vul in…]</v>
      </c>
      <c r="B31" t="e">
        <f>Opdrachtnemer!#REF!</f>
        <v>#REF!</v>
      </c>
      <c r="C31" t="str">
        <f t="shared" si="1"/>
        <v>[Vul in…]</v>
      </c>
      <c r="D31">
        <f>Opdrachtnemer!N53</f>
        <v>0</v>
      </c>
      <c r="E31" s="32" t="s">
        <v>193</v>
      </c>
      <c r="F31" s="149">
        <f t="shared" si="2"/>
        <v>0</v>
      </c>
      <c r="G31" s="149">
        <v>29</v>
      </c>
      <c r="H31" s="32" t="e">
        <f t="shared" si="0"/>
        <v>#N/A</v>
      </c>
      <c r="I31">
        <f t="shared" si="3"/>
        <v>0</v>
      </c>
      <c r="K31" s="12"/>
      <c r="L31" s="7"/>
      <c r="M31" s="2"/>
      <c r="N31" s="151"/>
    </row>
    <row r="32" spans="1:14" x14ac:dyDescent="0.2">
      <c r="A32" t="str">
        <f>Opdrachtnemer!L54</f>
        <v>[Vul in…]</v>
      </c>
      <c r="B32" t="e">
        <f>Opdrachtnemer!#REF!</f>
        <v>#REF!</v>
      </c>
      <c r="C32" t="str">
        <f t="shared" si="1"/>
        <v>[Vul in…]</v>
      </c>
      <c r="D32">
        <f>Opdrachtnemer!N54</f>
        <v>0</v>
      </c>
      <c r="E32" s="32" t="s">
        <v>193</v>
      </c>
      <c r="F32" s="149">
        <f t="shared" si="2"/>
        <v>0</v>
      </c>
      <c r="G32" s="149">
        <v>30</v>
      </c>
      <c r="H32" s="32" t="e">
        <f t="shared" si="0"/>
        <v>#N/A</v>
      </c>
      <c r="I32">
        <f t="shared" si="3"/>
        <v>0</v>
      </c>
      <c r="J32" s="2"/>
      <c r="K32" s="12"/>
      <c r="L32" s="7"/>
      <c r="M32" s="2"/>
      <c r="N32" s="151"/>
    </row>
    <row r="33" spans="1:14" x14ac:dyDescent="0.2">
      <c r="A33" t="str">
        <f>Opdrachtnemer!L55</f>
        <v>[Vul in…]</v>
      </c>
      <c r="B33" t="e">
        <f>Opdrachtnemer!#REF!</f>
        <v>#REF!</v>
      </c>
      <c r="C33" t="str">
        <f t="shared" si="1"/>
        <v>[Vul in…]</v>
      </c>
      <c r="D33">
        <f>Opdrachtnemer!N55</f>
        <v>0</v>
      </c>
      <c r="E33" s="32" t="s">
        <v>193</v>
      </c>
      <c r="F33" s="149">
        <f t="shared" si="2"/>
        <v>0</v>
      </c>
      <c r="G33" s="149">
        <v>31</v>
      </c>
      <c r="H33" s="32" t="e">
        <f t="shared" si="0"/>
        <v>#N/A</v>
      </c>
      <c r="I33">
        <f t="shared" si="3"/>
        <v>0</v>
      </c>
      <c r="J33" s="2"/>
      <c r="K33" s="12"/>
      <c r="L33" s="7"/>
      <c r="M33" s="2"/>
      <c r="N33" s="151"/>
    </row>
    <row r="34" spans="1:14" x14ac:dyDescent="0.2">
      <c r="A34" t="str">
        <f>Opdrachtnemer!L56</f>
        <v>[Vul in…]</v>
      </c>
      <c r="B34" t="e">
        <f>Opdrachtnemer!#REF!</f>
        <v>#REF!</v>
      </c>
      <c r="C34" t="str">
        <f t="shared" si="1"/>
        <v>[Vul in…]</v>
      </c>
      <c r="D34">
        <f>Opdrachtnemer!N56</f>
        <v>0</v>
      </c>
      <c r="E34" s="32" t="s">
        <v>193</v>
      </c>
      <c r="F34" s="149">
        <f t="shared" si="2"/>
        <v>0</v>
      </c>
      <c r="G34" s="149">
        <v>32</v>
      </c>
      <c r="H34" s="32" t="e">
        <f t="shared" si="0"/>
        <v>#N/A</v>
      </c>
      <c r="I34">
        <f t="shared" si="3"/>
        <v>0</v>
      </c>
      <c r="J34" s="2"/>
      <c r="K34" s="12"/>
      <c r="L34" s="7"/>
      <c r="M34" s="2"/>
      <c r="N34" s="151"/>
    </row>
    <row r="35" spans="1:14" x14ac:dyDescent="0.2">
      <c r="A35" t="str">
        <f>Opdrachtnemer!L57</f>
        <v>[Vul in…]</v>
      </c>
      <c r="B35" t="e">
        <f>Opdrachtnemer!#REF!</f>
        <v>#REF!</v>
      </c>
      <c r="C35" t="str">
        <f t="shared" si="1"/>
        <v>[Vul in…]</v>
      </c>
      <c r="D35">
        <f>Opdrachtnemer!N57</f>
        <v>0</v>
      </c>
      <c r="E35" s="32" t="s">
        <v>193</v>
      </c>
      <c r="F35" s="149">
        <f t="shared" si="2"/>
        <v>0</v>
      </c>
      <c r="G35" s="149">
        <v>33</v>
      </c>
      <c r="H35" s="32" t="e">
        <f t="shared" ref="H35:H66" si="4">INDEX(coef_H,MATCH(C35,coef_H_beschrijving,0),MATCH($H$2,coef_H_header1,0))</f>
        <v>#N/A</v>
      </c>
      <c r="I35">
        <f t="shared" si="3"/>
        <v>0</v>
      </c>
      <c r="J35" s="2"/>
      <c r="K35" s="12"/>
      <c r="L35" s="7"/>
      <c r="M35" s="2"/>
      <c r="N35" s="151"/>
    </row>
    <row r="36" spans="1:14" x14ac:dyDescent="0.2">
      <c r="A36" t="str">
        <f>Opdrachtnemer!L58</f>
        <v>[Vul in…]</v>
      </c>
      <c r="B36" t="e">
        <f>Opdrachtnemer!#REF!</f>
        <v>#REF!</v>
      </c>
      <c r="C36" t="str">
        <f t="shared" si="1"/>
        <v>[Vul in…]</v>
      </c>
      <c r="D36">
        <f>Opdrachtnemer!N58</f>
        <v>0</v>
      </c>
      <c r="E36" s="32" t="s">
        <v>193</v>
      </c>
      <c r="F36" s="149">
        <f t="shared" si="2"/>
        <v>0</v>
      </c>
      <c r="G36" s="149">
        <v>34</v>
      </c>
      <c r="H36" s="32" t="e">
        <f t="shared" si="4"/>
        <v>#N/A</v>
      </c>
      <c r="I36">
        <f t="shared" si="3"/>
        <v>0</v>
      </c>
      <c r="J36" s="2"/>
      <c r="K36" s="2"/>
      <c r="L36" s="2"/>
      <c r="M36" s="2"/>
      <c r="N36" s="2"/>
    </row>
    <row r="37" spans="1:14" x14ac:dyDescent="0.2">
      <c r="A37" t="str">
        <f>Opdrachtnemer!L59</f>
        <v>[Vul in…]</v>
      </c>
      <c r="B37" t="e">
        <f>Opdrachtnemer!#REF!</f>
        <v>#REF!</v>
      </c>
      <c r="C37" t="str">
        <f t="shared" si="1"/>
        <v>[Vul in…]</v>
      </c>
      <c r="D37">
        <f>Opdrachtnemer!N59</f>
        <v>0</v>
      </c>
      <c r="E37" s="32" t="s">
        <v>193</v>
      </c>
      <c r="F37" s="149">
        <f t="shared" si="2"/>
        <v>0</v>
      </c>
      <c r="G37" s="149">
        <v>35</v>
      </c>
      <c r="H37" s="32" t="e">
        <f t="shared" si="4"/>
        <v>#N/A</v>
      </c>
      <c r="I37">
        <f t="shared" si="3"/>
        <v>0</v>
      </c>
      <c r="J37" s="2"/>
      <c r="K37" s="2"/>
      <c r="L37" s="2"/>
      <c r="M37" s="2"/>
      <c r="N37" s="2"/>
    </row>
    <row r="38" spans="1:14" x14ac:dyDescent="0.2">
      <c r="A38" t="str">
        <f>Opdrachtnemer!L60</f>
        <v>[Vul in…]</v>
      </c>
      <c r="B38" t="e">
        <f>Opdrachtnemer!#REF!</f>
        <v>#REF!</v>
      </c>
      <c r="C38" t="str">
        <f t="shared" si="1"/>
        <v>[Vul in…]</v>
      </c>
      <c r="D38">
        <f>Opdrachtnemer!N60</f>
        <v>0</v>
      </c>
      <c r="E38" s="32" t="s">
        <v>193</v>
      </c>
      <c r="F38" s="149">
        <f t="shared" si="2"/>
        <v>0</v>
      </c>
      <c r="G38" s="149">
        <v>36</v>
      </c>
      <c r="H38" s="32" t="e">
        <f t="shared" si="4"/>
        <v>#N/A</v>
      </c>
      <c r="I38">
        <f t="shared" si="3"/>
        <v>0</v>
      </c>
      <c r="J38" s="2"/>
      <c r="K38" s="2"/>
      <c r="L38" s="2"/>
      <c r="M38" s="2"/>
      <c r="N38" s="2"/>
    </row>
    <row r="39" spans="1:14" x14ac:dyDescent="0.2">
      <c r="A39" t="str">
        <f>Opdrachtnemer!L61</f>
        <v>[Vul in…]</v>
      </c>
      <c r="B39" t="e">
        <f>Opdrachtnemer!#REF!</f>
        <v>#REF!</v>
      </c>
      <c r="C39" t="str">
        <f t="shared" si="1"/>
        <v>[Vul in…]</v>
      </c>
      <c r="D39">
        <f>Opdrachtnemer!N61</f>
        <v>0</v>
      </c>
      <c r="E39" s="32" t="s">
        <v>193</v>
      </c>
      <c r="F39" s="149">
        <f t="shared" si="2"/>
        <v>0</v>
      </c>
      <c r="G39" s="149">
        <v>37</v>
      </c>
      <c r="H39" s="32" t="e">
        <f t="shared" si="4"/>
        <v>#N/A</v>
      </c>
      <c r="I39">
        <f t="shared" si="3"/>
        <v>0</v>
      </c>
      <c r="J39" s="2"/>
      <c r="K39" s="2"/>
      <c r="L39" s="2"/>
      <c r="M39" s="2"/>
      <c r="N39" s="2"/>
    </row>
    <row r="40" spans="1:14" x14ac:dyDescent="0.2">
      <c r="A40" t="str">
        <f>Opdrachtnemer!L62</f>
        <v>[Vul in…]</v>
      </c>
      <c r="B40" t="e">
        <f>Opdrachtnemer!#REF!</f>
        <v>#REF!</v>
      </c>
      <c r="C40" t="str">
        <f t="shared" si="1"/>
        <v>[Vul in…]</v>
      </c>
      <c r="D40">
        <f>Opdrachtnemer!N62</f>
        <v>0</v>
      </c>
      <c r="E40" s="32" t="s">
        <v>193</v>
      </c>
      <c r="F40" s="149">
        <f t="shared" si="2"/>
        <v>0</v>
      </c>
      <c r="G40" s="149">
        <v>38</v>
      </c>
      <c r="H40" s="32" t="e">
        <f t="shared" si="4"/>
        <v>#N/A</v>
      </c>
      <c r="I40">
        <f t="shared" si="3"/>
        <v>0</v>
      </c>
      <c r="J40" s="2"/>
      <c r="K40" s="2"/>
    </row>
    <row r="41" spans="1:14" x14ac:dyDescent="0.2">
      <c r="A41" t="str">
        <f>Opdrachtnemer!L63</f>
        <v>[Vul in…]</v>
      </c>
      <c r="B41" t="e">
        <f>Opdrachtnemer!#REF!</f>
        <v>#REF!</v>
      </c>
      <c r="C41" t="str">
        <f t="shared" si="1"/>
        <v>[Vul in…]</v>
      </c>
      <c r="D41">
        <f>Opdrachtnemer!N63</f>
        <v>0</v>
      </c>
      <c r="E41" s="32" t="s">
        <v>193</v>
      </c>
      <c r="F41" s="149">
        <f t="shared" si="2"/>
        <v>0</v>
      </c>
      <c r="G41" s="149">
        <v>39</v>
      </c>
      <c r="H41" s="32" t="e">
        <f t="shared" si="4"/>
        <v>#N/A</v>
      </c>
      <c r="I41">
        <f t="shared" si="3"/>
        <v>0</v>
      </c>
      <c r="J41" s="2"/>
      <c r="K41" s="2"/>
    </row>
    <row r="42" spans="1:14" x14ac:dyDescent="0.2">
      <c r="A42" t="str">
        <f>Opdrachtnemer!L64</f>
        <v>[Vul in…]</v>
      </c>
      <c r="B42" t="e">
        <f>Opdrachtnemer!#REF!</f>
        <v>#REF!</v>
      </c>
      <c r="C42" t="str">
        <f t="shared" si="1"/>
        <v>[Vul in…]</v>
      </c>
      <c r="D42">
        <f>Opdrachtnemer!N64</f>
        <v>0</v>
      </c>
      <c r="E42" s="32" t="s">
        <v>193</v>
      </c>
      <c r="F42" s="149">
        <f t="shared" si="2"/>
        <v>0</v>
      </c>
      <c r="G42" s="149">
        <v>40</v>
      </c>
      <c r="H42" s="32" t="e">
        <f t="shared" si="4"/>
        <v>#N/A</v>
      </c>
      <c r="I42">
        <f t="shared" si="3"/>
        <v>0</v>
      </c>
      <c r="J42" s="2"/>
      <c r="K42" s="2"/>
    </row>
    <row r="43" spans="1:14" x14ac:dyDescent="0.2">
      <c r="A43" t="str">
        <f>Opdrachtnemer!L65</f>
        <v>[Vul in…]</v>
      </c>
      <c r="B43" t="e">
        <f>Opdrachtnemer!#REF!</f>
        <v>#REF!</v>
      </c>
      <c r="C43" t="str">
        <f t="shared" si="1"/>
        <v>[Vul in…]</v>
      </c>
      <c r="D43">
        <f>Opdrachtnemer!N65</f>
        <v>0</v>
      </c>
      <c r="E43" s="32" t="s">
        <v>193</v>
      </c>
      <c r="F43" s="149">
        <f t="shared" si="2"/>
        <v>0</v>
      </c>
      <c r="G43" s="149">
        <v>41</v>
      </c>
      <c r="H43" s="32" t="e">
        <f t="shared" si="4"/>
        <v>#N/A</v>
      </c>
      <c r="I43">
        <f t="shared" si="3"/>
        <v>0</v>
      </c>
      <c r="J43" s="2"/>
      <c r="K43" s="2"/>
    </row>
    <row r="44" spans="1:14" x14ac:dyDescent="0.2">
      <c r="A44" t="str">
        <f>Opdrachtnemer!L66</f>
        <v>[Vul in…]</v>
      </c>
      <c r="B44" t="e">
        <f>Opdrachtnemer!#REF!</f>
        <v>#REF!</v>
      </c>
      <c r="C44" t="str">
        <f t="shared" si="1"/>
        <v>[Vul in…]</v>
      </c>
      <c r="D44">
        <f>Opdrachtnemer!N66</f>
        <v>0</v>
      </c>
      <c r="E44" s="32" t="s">
        <v>193</v>
      </c>
      <c r="F44" s="149">
        <f t="shared" si="2"/>
        <v>0</v>
      </c>
      <c r="G44" s="149">
        <v>42</v>
      </c>
      <c r="H44" s="32" t="e">
        <f t="shared" si="4"/>
        <v>#N/A</v>
      </c>
      <c r="I44">
        <f t="shared" si="3"/>
        <v>0</v>
      </c>
      <c r="J44" s="2"/>
      <c r="K44" s="2"/>
    </row>
    <row r="45" spans="1:14" x14ac:dyDescent="0.2">
      <c r="A45" t="str">
        <f>Opdrachtnemer!L67</f>
        <v>[Vul in…]</v>
      </c>
      <c r="B45" t="e">
        <f>Opdrachtnemer!#REF!</f>
        <v>#REF!</v>
      </c>
      <c r="C45" t="str">
        <f t="shared" si="1"/>
        <v>[Vul in…]</v>
      </c>
      <c r="D45">
        <f>Opdrachtnemer!N67</f>
        <v>0</v>
      </c>
      <c r="E45" s="32" t="s">
        <v>193</v>
      </c>
      <c r="F45" s="149">
        <f t="shared" si="2"/>
        <v>0</v>
      </c>
      <c r="G45" s="149">
        <v>43</v>
      </c>
      <c r="H45" s="32" t="e">
        <f t="shared" si="4"/>
        <v>#N/A</v>
      </c>
      <c r="I45">
        <f t="shared" si="3"/>
        <v>0</v>
      </c>
      <c r="J45" s="2"/>
      <c r="K45" s="2"/>
    </row>
    <row r="46" spans="1:14" x14ac:dyDescent="0.2">
      <c r="A46" t="str">
        <f>Opdrachtnemer!L68</f>
        <v>[Vul in…]</v>
      </c>
      <c r="B46" t="e">
        <f>Opdrachtnemer!#REF!</f>
        <v>#REF!</v>
      </c>
      <c r="C46" t="str">
        <f t="shared" si="1"/>
        <v>[Vul in…]</v>
      </c>
      <c r="D46">
        <f>Opdrachtnemer!N68</f>
        <v>0</v>
      </c>
      <c r="E46" s="32" t="s">
        <v>193</v>
      </c>
      <c r="F46" s="149">
        <f t="shared" si="2"/>
        <v>0</v>
      </c>
      <c r="G46" s="149">
        <v>44</v>
      </c>
      <c r="H46" s="32" t="e">
        <f t="shared" si="4"/>
        <v>#N/A</v>
      </c>
      <c r="I46">
        <f t="shared" si="3"/>
        <v>0</v>
      </c>
      <c r="J46" s="2"/>
      <c r="K46" s="2"/>
    </row>
    <row r="47" spans="1:14" x14ac:dyDescent="0.2">
      <c r="A47" t="str">
        <f>Opdrachtnemer!L69</f>
        <v>[Vul in…]</v>
      </c>
      <c r="B47" t="e">
        <f>Opdrachtnemer!#REF!</f>
        <v>#REF!</v>
      </c>
      <c r="C47" t="str">
        <f t="shared" si="1"/>
        <v>[Vul in…]</v>
      </c>
      <c r="D47">
        <f>Opdrachtnemer!N69</f>
        <v>0</v>
      </c>
      <c r="E47" s="32" t="s">
        <v>193</v>
      </c>
      <c r="F47" s="149">
        <f t="shared" si="2"/>
        <v>0</v>
      </c>
      <c r="G47" s="149">
        <v>45</v>
      </c>
      <c r="H47" s="32" t="e">
        <f t="shared" si="4"/>
        <v>#N/A</v>
      </c>
      <c r="I47">
        <f t="shared" si="3"/>
        <v>0</v>
      </c>
      <c r="J47" s="2"/>
      <c r="K47" s="2"/>
    </row>
    <row r="48" spans="1:14" x14ac:dyDescent="0.2">
      <c r="A48" t="str">
        <f>Opdrachtnemer!L70</f>
        <v>[Vul in…]</v>
      </c>
      <c r="B48" t="e">
        <f>Opdrachtnemer!#REF!</f>
        <v>#REF!</v>
      </c>
      <c r="C48" t="str">
        <f t="shared" si="1"/>
        <v>[Vul in…]</v>
      </c>
      <c r="D48">
        <f>Opdrachtnemer!N70</f>
        <v>0</v>
      </c>
      <c r="E48" s="32" t="s">
        <v>193</v>
      </c>
      <c r="F48" s="149">
        <f t="shared" si="2"/>
        <v>0</v>
      </c>
      <c r="G48" s="149">
        <v>46</v>
      </c>
      <c r="H48" s="32" t="e">
        <f t="shared" si="4"/>
        <v>#N/A</v>
      </c>
      <c r="I48">
        <f t="shared" si="3"/>
        <v>0</v>
      </c>
    </row>
    <row r="49" spans="1:9" x14ac:dyDescent="0.2">
      <c r="A49" t="str">
        <f>Opdrachtnemer!L71</f>
        <v>[Vul in…]</v>
      </c>
      <c r="B49" t="e">
        <f>Opdrachtnemer!#REF!</f>
        <v>#REF!</v>
      </c>
      <c r="C49" t="str">
        <f t="shared" si="1"/>
        <v>[Vul in…]</v>
      </c>
      <c r="D49">
        <f>Opdrachtnemer!N71</f>
        <v>0</v>
      </c>
      <c r="E49" s="32" t="s">
        <v>193</v>
      </c>
      <c r="F49" s="149">
        <f t="shared" si="2"/>
        <v>0</v>
      </c>
      <c r="G49" s="149">
        <v>47</v>
      </c>
      <c r="H49" s="32" t="e">
        <f t="shared" si="4"/>
        <v>#N/A</v>
      </c>
      <c r="I49">
        <f t="shared" si="3"/>
        <v>0</v>
      </c>
    </row>
    <row r="50" spans="1:9" x14ac:dyDescent="0.2">
      <c r="A50" t="str">
        <f>Opdrachtnemer!L72</f>
        <v>[Vul in…]</v>
      </c>
      <c r="B50" t="e">
        <f>Opdrachtnemer!#REF!</f>
        <v>#REF!</v>
      </c>
      <c r="C50" t="str">
        <f t="shared" si="1"/>
        <v>[Vul in…]</v>
      </c>
      <c r="D50">
        <f>Opdrachtnemer!N72</f>
        <v>0</v>
      </c>
      <c r="E50" s="32" t="s">
        <v>193</v>
      </c>
      <c r="F50" s="149">
        <f t="shared" si="2"/>
        <v>0</v>
      </c>
      <c r="G50" s="149">
        <v>48</v>
      </c>
      <c r="H50" s="32" t="e">
        <f t="shared" si="4"/>
        <v>#N/A</v>
      </c>
      <c r="I50">
        <f t="shared" si="3"/>
        <v>0</v>
      </c>
    </row>
    <row r="51" spans="1:9" x14ac:dyDescent="0.2">
      <c r="A51" t="str">
        <f>Opdrachtnemer!L73</f>
        <v>[Vul in…]</v>
      </c>
      <c r="B51" t="e">
        <f>Opdrachtnemer!#REF!</f>
        <v>#REF!</v>
      </c>
      <c r="C51" t="str">
        <f t="shared" si="1"/>
        <v>[Vul in…]</v>
      </c>
      <c r="D51">
        <f>Opdrachtnemer!N73</f>
        <v>0</v>
      </c>
      <c r="E51" s="32" t="s">
        <v>193</v>
      </c>
      <c r="F51" s="149">
        <f t="shared" si="2"/>
        <v>0</v>
      </c>
      <c r="G51" s="149">
        <v>49</v>
      </c>
      <c r="H51" s="32" t="e">
        <f t="shared" si="4"/>
        <v>#N/A</v>
      </c>
      <c r="I51">
        <f t="shared" si="3"/>
        <v>0</v>
      </c>
    </row>
    <row r="52" spans="1:9" x14ac:dyDescent="0.2">
      <c r="A52" t="str">
        <f>Opdrachtnemer!L74</f>
        <v>[Vul in…]</v>
      </c>
      <c r="B52" t="e">
        <f>Opdrachtnemer!#REF!</f>
        <v>#REF!</v>
      </c>
      <c r="C52" t="str">
        <f t="shared" si="1"/>
        <v>[Vul in…]</v>
      </c>
      <c r="D52">
        <f>Opdrachtnemer!N74</f>
        <v>0</v>
      </c>
      <c r="E52" s="32" t="s">
        <v>193</v>
      </c>
      <c r="F52" s="149">
        <f t="shared" si="2"/>
        <v>0</v>
      </c>
      <c r="G52" s="149">
        <v>50</v>
      </c>
      <c r="H52" s="32" t="e">
        <f t="shared" si="4"/>
        <v>#N/A</v>
      </c>
      <c r="I52">
        <f t="shared" si="3"/>
        <v>0</v>
      </c>
    </row>
    <row r="53" spans="1:9" x14ac:dyDescent="0.2">
      <c r="A53" t="str">
        <f>Opdrachtnemer!L75</f>
        <v>[Vul in…]</v>
      </c>
      <c r="B53" t="e">
        <f>Opdrachtnemer!#REF!</f>
        <v>#REF!</v>
      </c>
      <c r="C53" t="str">
        <f t="shared" si="1"/>
        <v>[Vul in…]</v>
      </c>
      <c r="D53">
        <f>Opdrachtnemer!N75</f>
        <v>0</v>
      </c>
      <c r="E53" s="32" t="s">
        <v>193</v>
      </c>
      <c r="F53" s="149">
        <f t="shared" si="2"/>
        <v>0</v>
      </c>
      <c r="G53" s="149">
        <v>51</v>
      </c>
      <c r="H53" s="32" t="e">
        <f t="shared" si="4"/>
        <v>#N/A</v>
      </c>
      <c r="I53">
        <f t="shared" si="3"/>
        <v>0</v>
      </c>
    </row>
    <row r="54" spans="1:9" x14ac:dyDescent="0.2">
      <c r="A54" t="str">
        <f>Opdrachtnemer!L76</f>
        <v>[Vul in…]</v>
      </c>
      <c r="B54" t="e">
        <f>Opdrachtnemer!#REF!</f>
        <v>#REF!</v>
      </c>
      <c r="C54" t="str">
        <f t="shared" si="1"/>
        <v>[Vul in…]</v>
      </c>
      <c r="D54">
        <f>Opdrachtnemer!N76</f>
        <v>0</v>
      </c>
      <c r="E54" s="32" t="s">
        <v>193</v>
      </c>
      <c r="F54" s="149">
        <f t="shared" si="2"/>
        <v>0</v>
      </c>
      <c r="G54" s="149">
        <v>52</v>
      </c>
      <c r="H54" s="32" t="e">
        <f t="shared" si="4"/>
        <v>#N/A</v>
      </c>
      <c r="I54">
        <f t="shared" si="3"/>
        <v>0</v>
      </c>
    </row>
    <row r="55" spans="1:9" x14ac:dyDescent="0.2">
      <c r="A55" t="str">
        <f>Opdrachtnemer!L77</f>
        <v>[Vul in…]</v>
      </c>
      <c r="B55" t="e">
        <f>Opdrachtnemer!#REF!</f>
        <v>#REF!</v>
      </c>
      <c r="C55" t="str">
        <f t="shared" si="1"/>
        <v>[Vul in…]</v>
      </c>
      <c r="D55">
        <f>Opdrachtnemer!N77</f>
        <v>0</v>
      </c>
      <c r="E55" s="32" t="s">
        <v>193</v>
      </c>
      <c r="F55" s="149">
        <f t="shared" si="2"/>
        <v>0</v>
      </c>
      <c r="G55" s="149">
        <v>53</v>
      </c>
      <c r="H55" s="32" t="e">
        <f t="shared" si="4"/>
        <v>#N/A</v>
      </c>
      <c r="I55">
        <f t="shared" si="3"/>
        <v>0</v>
      </c>
    </row>
    <row r="56" spans="1:9" x14ac:dyDescent="0.2">
      <c r="A56" t="str">
        <f>Opdrachtnemer!L78</f>
        <v>[Vul in…]</v>
      </c>
      <c r="B56" t="e">
        <f>Opdrachtnemer!#REF!</f>
        <v>#REF!</v>
      </c>
      <c r="C56" t="str">
        <f t="shared" si="1"/>
        <v>[Vul in…]</v>
      </c>
      <c r="D56">
        <f>Opdrachtnemer!N78</f>
        <v>0</v>
      </c>
      <c r="E56" s="32" t="s">
        <v>193</v>
      </c>
      <c r="F56" s="149">
        <f t="shared" si="2"/>
        <v>0</v>
      </c>
      <c r="G56" s="149">
        <v>54</v>
      </c>
      <c r="H56" s="32" t="e">
        <f t="shared" si="4"/>
        <v>#N/A</v>
      </c>
      <c r="I56">
        <f t="shared" si="3"/>
        <v>0</v>
      </c>
    </row>
    <row r="57" spans="1:9" x14ac:dyDescent="0.2">
      <c r="A57" t="str">
        <f>Opdrachtnemer!L79</f>
        <v>[Vul in…]</v>
      </c>
      <c r="B57" t="e">
        <f>Opdrachtnemer!#REF!</f>
        <v>#REF!</v>
      </c>
      <c r="C57" t="str">
        <f t="shared" si="1"/>
        <v>[Vul in…]</v>
      </c>
      <c r="D57">
        <f>Opdrachtnemer!N79</f>
        <v>0</v>
      </c>
      <c r="E57" s="32" t="s">
        <v>193</v>
      </c>
      <c r="F57" s="149">
        <f t="shared" si="2"/>
        <v>0</v>
      </c>
      <c r="G57" s="149">
        <v>55</v>
      </c>
      <c r="H57" s="32" t="e">
        <f t="shared" si="4"/>
        <v>#N/A</v>
      </c>
      <c r="I57">
        <f t="shared" si="3"/>
        <v>0</v>
      </c>
    </row>
    <row r="58" spans="1:9" x14ac:dyDescent="0.2">
      <c r="A58" t="str">
        <f>Opdrachtnemer!L80</f>
        <v>[Vul in…]</v>
      </c>
      <c r="B58" t="e">
        <f>Opdrachtnemer!#REF!</f>
        <v>#REF!</v>
      </c>
      <c r="C58" t="str">
        <f t="shared" si="1"/>
        <v>[Vul in…]</v>
      </c>
      <c r="D58">
        <f>Opdrachtnemer!N80</f>
        <v>0</v>
      </c>
      <c r="E58" s="32" t="s">
        <v>193</v>
      </c>
      <c r="F58" s="149">
        <f t="shared" si="2"/>
        <v>0</v>
      </c>
      <c r="G58" s="149">
        <v>56</v>
      </c>
      <c r="H58" s="32" t="e">
        <f t="shared" si="4"/>
        <v>#N/A</v>
      </c>
      <c r="I58">
        <f t="shared" si="3"/>
        <v>0</v>
      </c>
    </row>
    <row r="59" spans="1:9" x14ac:dyDescent="0.2">
      <c r="A59" t="str">
        <f>Opdrachtnemer!L81</f>
        <v>[Vul in…]</v>
      </c>
      <c r="B59" t="e">
        <f>Opdrachtnemer!#REF!</f>
        <v>#REF!</v>
      </c>
      <c r="C59" t="str">
        <f t="shared" si="1"/>
        <v>[Vul in…]</v>
      </c>
      <c r="D59">
        <f>Opdrachtnemer!N81</f>
        <v>0</v>
      </c>
      <c r="E59" s="32" t="s">
        <v>193</v>
      </c>
      <c r="F59" s="149">
        <f t="shared" si="2"/>
        <v>0</v>
      </c>
      <c r="G59" s="149">
        <v>57</v>
      </c>
      <c r="H59" s="32" t="e">
        <f t="shared" si="4"/>
        <v>#N/A</v>
      </c>
      <c r="I59">
        <f t="shared" si="3"/>
        <v>0</v>
      </c>
    </row>
    <row r="60" spans="1:9" x14ac:dyDescent="0.2">
      <c r="A60" t="str">
        <f>Opdrachtnemer!L82</f>
        <v>[Vul in…]</v>
      </c>
      <c r="B60" t="e">
        <f>Opdrachtnemer!#REF!</f>
        <v>#REF!</v>
      </c>
      <c r="C60" t="str">
        <f t="shared" si="1"/>
        <v>[Vul in…]</v>
      </c>
      <c r="D60">
        <f>Opdrachtnemer!N82</f>
        <v>0</v>
      </c>
      <c r="E60" s="32" t="s">
        <v>193</v>
      </c>
      <c r="F60" s="149">
        <f t="shared" si="2"/>
        <v>0</v>
      </c>
      <c r="G60" s="149">
        <v>58</v>
      </c>
      <c r="H60" s="32" t="e">
        <f t="shared" si="4"/>
        <v>#N/A</v>
      </c>
      <c r="I60">
        <f t="shared" si="3"/>
        <v>0</v>
      </c>
    </row>
    <row r="61" spans="1:9" x14ac:dyDescent="0.2">
      <c r="A61" t="str">
        <f>Opdrachtnemer!L83</f>
        <v>[Vul in…]</v>
      </c>
      <c r="B61" t="e">
        <f>Opdrachtnemer!#REF!</f>
        <v>#REF!</v>
      </c>
      <c r="C61" t="str">
        <f t="shared" si="1"/>
        <v>[Vul in…]</v>
      </c>
      <c r="D61">
        <f>Opdrachtnemer!N83</f>
        <v>0</v>
      </c>
      <c r="E61" s="32" t="s">
        <v>193</v>
      </c>
      <c r="F61" s="149">
        <f t="shared" si="2"/>
        <v>0</v>
      </c>
      <c r="G61" s="149">
        <v>59</v>
      </c>
      <c r="H61" s="32" t="e">
        <f t="shared" si="4"/>
        <v>#N/A</v>
      </c>
      <c r="I61">
        <f t="shared" si="3"/>
        <v>0</v>
      </c>
    </row>
    <row r="62" spans="1:9" x14ac:dyDescent="0.2">
      <c r="A62" t="str">
        <f>Opdrachtnemer!L84</f>
        <v>[Vul in…]</v>
      </c>
      <c r="B62" t="e">
        <f>Opdrachtnemer!#REF!</f>
        <v>#REF!</v>
      </c>
      <c r="C62" t="str">
        <f t="shared" si="1"/>
        <v>[Vul in…]</v>
      </c>
      <c r="D62">
        <f>Opdrachtnemer!N84</f>
        <v>0</v>
      </c>
      <c r="E62" s="32" t="s">
        <v>193</v>
      </c>
      <c r="F62" s="149">
        <f t="shared" si="2"/>
        <v>0</v>
      </c>
      <c r="G62" s="149">
        <v>60</v>
      </c>
      <c r="H62" s="32" t="e">
        <f t="shared" si="4"/>
        <v>#N/A</v>
      </c>
      <c r="I62">
        <f t="shared" si="3"/>
        <v>0</v>
      </c>
    </row>
    <row r="63" spans="1:9" x14ac:dyDescent="0.2">
      <c r="A63" t="str">
        <f>Opdrachtnemer!L85</f>
        <v>[Vul in…]</v>
      </c>
      <c r="B63" t="e">
        <f>Opdrachtnemer!#REF!</f>
        <v>#REF!</v>
      </c>
      <c r="C63" t="str">
        <f t="shared" si="1"/>
        <v>[Vul in…]</v>
      </c>
      <c r="D63">
        <f>Opdrachtnemer!N85</f>
        <v>0</v>
      </c>
      <c r="E63" s="32" t="s">
        <v>193</v>
      </c>
      <c r="F63" s="149">
        <f t="shared" si="2"/>
        <v>0</v>
      </c>
      <c r="G63" s="149">
        <v>61</v>
      </c>
      <c r="H63" s="32" t="e">
        <f t="shared" si="4"/>
        <v>#N/A</v>
      </c>
      <c r="I63">
        <f t="shared" si="3"/>
        <v>0</v>
      </c>
    </row>
    <row r="64" spans="1:9" x14ac:dyDescent="0.2">
      <c r="A64" t="str">
        <f>Opdrachtnemer!L86</f>
        <v>[Vul in…]</v>
      </c>
      <c r="B64" t="e">
        <f>Opdrachtnemer!#REF!</f>
        <v>#REF!</v>
      </c>
      <c r="C64" t="str">
        <f t="shared" si="1"/>
        <v>[Vul in…]</v>
      </c>
      <c r="D64">
        <f>Opdrachtnemer!N86</f>
        <v>0</v>
      </c>
      <c r="E64" s="32" t="s">
        <v>193</v>
      </c>
      <c r="F64" s="149">
        <f t="shared" si="2"/>
        <v>0</v>
      </c>
      <c r="G64" s="149">
        <v>62</v>
      </c>
      <c r="H64" s="32" t="e">
        <f t="shared" si="4"/>
        <v>#N/A</v>
      </c>
      <c r="I64">
        <f t="shared" si="3"/>
        <v>0</v>
      </c>
    </row>
    <row r="65" spans="1:9" x14ac:dyDescent="0.2">
      <c r="A65" t="str">
        <f>Opdrachtnemer!L87</f>
        <v>[Vul in…]</v>
      </c>
      <c r="B65" t="e">
        <f>Opdrachtnemer!#REF!</f>
        <v>#REF!</v>
      </c>
      <c r="C65" t="str">
        <f t="shared" si="1"/>
        <v>[Vul in…]</v>
      </c>
      <c r="D65">
        <f>Opdrachtnemer!N87</f>
        <v>0</v>
      </c>
      <c r="E65" s="32" t="s">
        <v>193</v>
      </c>
      <c r="F65" s="149">
        <f t="shared" si="2"/>
        <v>0</v>
      </c>
      <c r="G65" s="149">
        <v>63</v>
      </c>
      <c r="H65" s="32" t="e">
        <f t="shared" si="4"/>
        <v>#N/A</v>
      </c>
      <c r="I65">
        <f t="shared" si="3"/>
        <v>0</v>
      </c>
    </row>
    <row r="66" spans="1:9" x14ac:dyDescent="0.2">
      <c r="A66" t="str">
        <f>Opdrachtnemer!L88</f>
        <v>[Vul in…]</v>
      </c>
      <c r="B66" t="e">
        <f>Opdrachtnemer!#REF!</f>
        <v>#REF!</v>
      </c>
      <c r="C66" t="str">
        <f t="shared" si="1"/>
        <v>[Vul in…]</v>
      </c>
      <c r="D66">
        <f>Opdrachtnemer!N88</f>
        <v>0</v>
      </c>
      <c r="E66" s="32" t="s">
        <v>193</v>
      </c>
      <c r="F66" s="149">
        <f t="shared" si="2"/>
        <v>0</v>
      </c>
      <c r="G66" s="149">
        <v>64</v>
      </c>
      <c r="H66" s="32" t="e">
        <f t="shared" si="4"/>
        <v>#N/A</v>
      </c>
      <c r="I66">
        <f t="shared" si="3"/>
        <v>0</v>
      </c>
    </row>
    <row r="67" spans="1:9" x14ac:dyDescent="0.2">
      <c r="A67" t="str">
        <f>Opdrachtnemer!L89</f>
        <v>[Vul in…]</v>
      </c>
      <c r="B67" t="e">
        <f>Opdrachtnemer!#REF!</f>
        <v>#REF!</v>
      </c>
      <c r="C67" t="str">
        <f t="shared" si="1"/>
        <v>[Vul in…]</v>
      </c>
      <c r="D67">
        <f>Opdrachtnemer!N89</f>
        <v>0</v>
      </c>
      <c r="E67" s="32" t="s">
        <v>193</v>
      </c>
      <c r="F67" s="149">
        <f t="shared" si="2"/>
        <v>0</v>
      </c>
      <c r="G67" s="149">
        <v>65</v>
      </c>
      <c r="H67" s="32" t="e">
        <f t="shared" ref="H67:H97" si="5">INDEX(coef_H,MATCH(C67,coef_H_beschrijving,0),MATCH($H$2,coef_H_header1,0))</f>
        <v>#N/A</v>
      </c>
      <c r="I67">
        <f t="shared" si="3"/>
        <v>0</v>
      </c>
    </row>
    <row r="68" spans="1:9" x14ac:dyDescent="0.2">
      <c r="A68" t="str">
        <f>Opdrachtnemer!L90</f>
        <v>[Vul in…]</v>
      </c>
      <c r="B68" t="e">
        <f>Opdrachtnemer!#REF!</f>
        <v>#REF!</v>
      </c>
      <c r="C68" t="str">
        <f t="shared" ref="C68:C97" si="6">A68</f>
        <v>[Vul in…]</v>
      </c>
      <c r="D68">
        <f>Opdrachtnemer!N90</f>
        <v>0</v>
      </c>
      <c r="E68" s="32" t="s">
        <v>193</v>
      </c>
      <c r="F68" s="149">
        <f t="shared" ref="F68:F97" si="7">D68</f>
        <v>0</v>
      </c>
      <c r="G68" s="149">
        <v>66</v>
      </c>
      <c r="H68" s="32" t="e">
        <f t="shared" si="5"/>
        <v>#N/A</v>
      </c>
      <c r="I68">
        <f t="shared" ref="I68:I97" si="8">IF(OR(A68="[Vul in…]",A68=0,ISBLANK(C68),C68=""),0,1)</f>
        <v>0</v>
      </c>
    </row>
    <row r="69" spans="1:9" x14ac:dyDescent="0.2">
      <c r="A69" t="str">
        <f>Opdrachtnemer!L91</f>
        <v>[Vul in…]</v>
      </c>
      <c r="B69" t="e">
        <f>Opdrachtnemer!#REF!</f>
        <v>#REF!</v>
      </c>
      <c r="C69" t="str">
        <f t="shared" si="6"/>
        <v>[Vul in…]</v>
      </c>
      <c r="D69">
        <f>Opdrachtnemer!N91</f>
        <v>0</v>
      </c>
      <c r="E69" s="32" t="s">
        <v>193</v>
      </c>
      <c r="F69" s="149">
        <f t="shared" si="7"/>
        <v>0</v>
      </c>
      <c r="G69" s="149">
        <v>67</v>
      </c>
      <c r="H69" s="32" t="e">
        <f t="shared" si="5"/>
        <v>#N/A</v>
      </c>
      <c r="I69">
        <f t="shared" si="8"/>
        <v>0</v>
      </c>
    </row>
    <row r="70" spans="1:9" x14ac:dyDescent="0.2">
      <c r="A70" t="str">
        <f>Opdrachtnemer!L92</f>
        <v>[Vul in…]</v>
      </c>
      <c r="B70" t="e">
        <f>Opdrachtnemer!#REF!</f>
        <v>#REF!</v>
      </c>
      <c r="C70" t="str">
        <f t="shared" si="6"/>
        <v>[Vul in…]</v>
      </c>
      <c r="D70">
        <f>Opdrachtnemer!N92</f>
        <v>0</v>
      </c>
      <c r="E70" s="32" t="s">
        <v>193</v>
      </c>
      <c r="F70" s="149">
        <f t="shared" si="7"/>
        <v>0</v>
      </c>
      <c r="G70" s="149">
        <v>68</v>
      </c>
      <c r="H70" s="32" t="e">
        <f t="shared" si="5"/>
        <v>#N/A</v>
      </c>
      <c r="I70">
        <f t="shared" si="8"/>
        <v>0</v>
      </c>
    </row>
    <row r="71" spans="1:9" x14ac:dyDescent="0.2">
      <c r="A71" t="str">
        <f>Opdrachtnemer!L93</f>
        <v>[Vul in…]</v>
      </c>
      <c r="B71" t="e">
        <f>Opdrachtnemer!#REF!</f>
        <v>#REF!</v>
      </c>
      <c r="C71" t="str">
        <f t="shared" si="6"/>
        <v>[Vul in…]</v>
      </c>
      <c r="D71">
        <f>Opdrachtnemer!N93</f>
        <v>0</v>
      </c>
      <c r="E71" s="32" t="s">
        <v>193</v>
      </c>
      <c r="F71" s="149">
        <f t="shared" si="7"/>
        <v>0</v>
      </c>
      <c r="G71" s="149">
        <v>69</v>
      </c>
      <c r="H71" s="32" t="e">
        <f t="shared" si="5"/>
        <v>#N/A</v>
      </c>
      <c r="I71">
        <f t="shared" si="8"/>
        <v>0</v>
      </c>
    </row>
    <row r="72" spans="1:9" x14ac:dyDescent="0.2">
      <c r="A72" t="str">
        <f>Opdrachtnemer!L94</f>
        <v>[Vul in…]</v>
      </c>
      <c r="B72" t="e">
        <f>Opdrachtnemer!#REF!</f>
        <v>#REF!</v>
      </c>
      <c r="C72" t="str">
        <f t="shared" si="6"/>
        <v>[Vul in…]</v>
      </c>
      <c r="D72">
        <f>Opdrachtnemer!N94</f>
        <v>0</v>
      </c>
      <c r="E72" s="32" t="s">
        <v>193</v>
      </c>
      <c r="F72" s="149">
        <f t="shared" si="7"/>
        <v>0</v>
      </c>
      <c r="G72" s="149">
        <v>70</v>
      </c>
      <c r="H72" s="32" t="e">
        <f t="shared" si="5"/>
        <v>#N/A</v>
      </c>
      <c r="I72">
        <f t="shared" si="8"/>
        <v>0</v>
      </c>
    </row>
    <row r="73" spans="1:9" x14ac:dyDescent="0.2">
      <c r="A73" t="str">
        <f>Opdrachtnemer!L95</f>
        <v>[Vul in…]</v>
      </c>
      <c r="B73" t="e">
        <f>Opdrachtnemer!#REF!</f>
        <v>#REF!</v>
      </c>
      <c r="C73" t="str">
        <f t="shared" si="6"/>
        <v>[Vul in…]</v>
      </c>
      <c r="D73">
        <f>Opdrachtnemer!N95</f>
        <v>0</v>
      </c>
      <c r="E73" s="32" t="s">
        <v>193</v>
      </c>
      <c r="F73" s="149">
        <f t="shared" si="7"/>
        <v>0</v>
      </c>
      <c r="G73" s="149">
        <v>71</v>
      </c>
      <c r="H73" s="32" t="e">
        <f t="shared" si="5"/>
        <v>#N/A</v>
      </c>
      <c r="I73">
        <f t="shared" si="8"/>
        <v>0</v>
      </c>
    </row>
    <row r="74" spans="1:9" x14ac:dyDescent="0.2">
      <c r="A74" t="str">
        <f>Opdrachtnemer!L96</f>
        <v>[Vul in…]</v>
      </c>
      <c r="B74" t="e">
        <f>Opdrachtnemer!#REF!</f>
        <v>#REF!</v>
      </c>
      <c r="C74" t="str">
        <f t="shared" si="6"/>
        <v>[Vul in…]</v>
      </c>
      <c r="D74">
        <f>Opdrachtnemer!N96</f>
        <v>0</v>
      </c>
      <c r="E74" s="32" t="s">
        <v>193</v>
      </c>
      <c r="F74" s="149">
        <f t="shared" si="7"/>
        <v>0</v>
      </c>
      <c r="G74" s="149">
        <v>72</v>
      </c>
      <c r="H74" s="32" t="e">
        <f t="shared" si="5"/>
        <v>#N/A</v>
      </c>
      <c r="I74">
        <f t="shared" si="8"/>
        <v>0</v>
      </c>
    </row>
    <row r="75" spans="1:9" x14ac:dyDescent="0.2">
      <c r="A75" t="str">
        <f>Opdrachtnemer!L97</f>
        <v>[Vul in…]</v>
      </c>
      <c r="B75" t="e">
        <f>Opdrachtnemer!#REF!</f>
        <v>#REF!</v>
      </c>
      <c r="C75" t="str">
        <f t="shared" si="6"/>
        <v>[Vul in…]</v>
      </c>
      <c r="D75">
        <f>Opdrachtnemer!N97</f>
        <v>0</v>
      </c>
      <c r="E75" s="32" t="s">
        <v>193</v>
      </c>
      <c r="F75" s="149">
        <f t="shared" si="7"/>
        <v>0</v>
      </c>
      <c r="G75" s="149">
        <v>73</v>
      </c>
      <c r="H75" s="32" t="e">
        <f t="shared" si="5"/>
        <v>#N/A</v>
      </c>
      <c r="I75">
        <f t="shared" si="8"/>
        <v>0</v>
      </c>
    </row>
    <row r="76" spans="1:9" x14ac:dyDescent="0.2">
      <c r="A76" t="str">
        <f>Opdrachtnemer!L98</f>
        <v>[Vul in…]</v>
      </c>
      <c r="B76" t="e">
        <f>Opdrachtnemer!#REF!</f>
        <v>#REF!</v>
      </c>
      <c r="C76" t="str">
        <f t="shared" si="6"/>
        <v>[Vul in…]</v>
      </c>
      <c r="D76">
        <f>Opdrachtnemer!N98</f>
        <v>0</v>
      </c>
      <c r="E76" s="32" t="s">
        <v>193</v>
      </c>
      <c r="F76" s="149">
        <f t="shared" si="7"/>
        <v>0</v>
      </c>
      <c r="G76" s="149">
        <v>74</v>
      </c>
      <c r="H76" s="32" t="e">
        <f t="shared" si="5"/>
        <v>#N/A</v>
      </c>
      <c r="I76">
        <f t="shared" si="8"/>
        <v>0</v>
      </c>
    </row>
    <row r="77" spans="1:9" x14ac:dyDescent="0.2">
      <c r="A77" t="str">
        <f>Opdrachtnemer!L99</f>
        <v>[Vul in…]</v>
      </c>
      <c r="B77" t="e">
        <f>Opdrachtnemer!#REF!</f>
        <v>#REF!</v>
      </c>
      <c r="C77" t="str">
        <f t="shared" si="6"/>
        <v>[Vul in…]</v>
      </c>
      <c r="D77">
        <f>Opdrachtnemer!N99</f>
        <v>0</v>
      </c>
      <c r="E77" s="32" t="s">
        <v>193</v>
      </c>
      <c r="F77" s="149">
        <f t="shared" si="7"/>
        <v>0</v>
      </c>
      <c r="G77" s="149">
        <v>75</v>
      </c>
      <c r="H77" s="32" t="e">
        <f t="shared" si="5"/>
        <v>#N/A</v>
      </c>
      <c r="I77">
        <f t="shared" si="8"/>
        <v>0</v>
      </c>
    </row>
    <row r="78" spans="1:9" x14ac:dyDescent="0.2">
      <c r="A78" t="str">
        <f>Opdrachtnemer!L100</f>
        <v>[Vul in…]</v>
      </c>
      <c r="B78" t="e">
        <f>Opdrachtnemer!#REF!</f>
        <v>#REF!</v>
      </c>
      <c r="C78" t="str">
        <f t="shared" si="6"/>
        <v>[Vul in…]</v>
      </c>
      <c r="D78">
        <f>Opdrachtnemer!N100</f>
        <v>0</v>
      </c>
      <c r="E78" s="32" t="s">
        <v>193</v>
      </c>
      <c r="F78" s="149">
        <f t="shared" si="7"/>
        <v>0</v>
      </c>
      <c r="G78" s="149">
        <v>76</v>
      </c>
      <c r="H78" s="32" t="e">
        <f t="shared" si="5"/>
        <v>#N/A</v>
      </c>
      <c r="I78">
        <f t="shared" si="8"/>
        <v>0</v>
      </c>
    </row>
    <row r="79" spans="1:9" x14ac:dyDescent="0.2">
      <c r="A79" t="str">
        <f>Opdrachtnemer!L101</f>
        <v>[Vul in…]</v>
      </c>
      <c r="B79" t="e">
        <f>Opdrachtnemer!#REF!</f>
        <v>#REF!</v>
      </c>
      <c r="C79" t="str">
        <f t="shared" si="6"/>
        <v>[Vul in…]</v>
      </c>
      <c r="D79">
        <f>Opdrachtnemer!N101</f>
        <v>0</v>
      </c>
      <c r="E79" s="32" t="s">
        <v>193</v>
      </c>
      <c r="F79" s="149">
        <f t="shared" si="7"/>
        <v>0</v>
      </c>
      <c r="G79" s="149">
        <v>77</v>
      </c>
      <c r="H79" s="32" t="e">
        <f t="shared" si="5"/>
        <v>#N/A</v>
      </c>
      <c r="I79">
        <f t="shared" si="8"/>
        <v>0</v>
      </c>
    </row>
    <row r="80" spans="1:9" x14ac:dyDescent="0.2">
      <c r="A80" t="str">
        <f>Opdrachtnemer!L102</f>
        <v>[Vul in…]</v>
      </c>
      <c r="B80" t="e">
        <f>Opdrachtnemer!#REF!</f>
        <v>#REF!</v>
      </c>
      <c r="C80" t="str">
        <f t="shared" si="6"/>
        <v>[Vul in…]</v>
      </c>
      <c r="D80">
        <f>Opdrachtnemer!N102</f>
        <v>0</v>
      </c>
      <c r="E80" s="32" t="s">
        <v>193</v>
      </c>
      <c r="F80" s="149">
        <f t="shared" si="7"/>
        <v>0</v>
      </c>
      <c r="G80" s="149">
        <v>78</v>
      </c>
      <c r="H80" s="32" t="e">
        <f t="shared" si="5"/>
        <v>#N/A</v>
      </c>
      <c r="I80">
        <f t="shared" si="8"/>
        <v>0</v>
      </c>
    </row>
    <row r="81" spans="1:9" x14ac:dyDescent="0.2">
      <c r="A81" t="str">
        <f>Opdrachtnemer!L103</f>
        <v>[Vul in…]</v>
      </c>
      <c r="B81" t="e">
        <f>Opdrachtnemer!#REF!</f>
        <v>#REF!</v>
      </c>
      <c r="C81" t="str">
        <f t="shared" si="6"/>
        <v>[Vul in…]</v>
      </c>
      <c r="D81">
        <f>Opdrachtnemer!N103</f>
        <v>0</v>
      </c>
      <c r="E81" s="32" t="s">
        <v>193</v>
      </c>
      <c r="F81" s="149">
        <f t="shared" si="7"/>
        <v>0</v>
      </c>
      <c r="G81" s="149">
        <v>79</v>
      </c>
      <c r="H81" s="32" t="e">
        <f t="shared" si="5"/>
        <v>#N/A</v>
      </c>
      <c r="I81">
        <f t="shared" si="8"/>
        <v>0</v>
      </c>
    </row>
    <row r="82" spans="1:9" x14ac:dyDescent="0.2">
      <c r="A82" t="str">
        <f>Opdrachtnemer!L104</f>
        <v>[Vul in…]</v>
      </c>
      <c r="B82" t="e">
        <f>Opdrachtnemer!#REF!</f>
        <v>#REF!</v>
      </c>
      <c r="C82" t="str">
        <f t="shared" si="6"/>
        <v>[Vul in…]</v>
      </c>
      <c r="D82">
        <f>Opdrachtnemer!N104</f>
        <v>0</v>
      </c>
      <c r="E82" s="32" t="s">
        <v>193</v>
      </c>
      <c r="F82" s="149">
        <f t="shared" si="7"/>
        <v>0</v>
      </c>
      <c r="G82" s="149">
        <v>80</v>
      </c>
      <c r="H82" s="32" t="e">
        <f t="shared" si="5"/>
        <v>#N/A</v>
      </c>
      <c r="I82">
        <f t="shared" si="8"/>
        <v>0</v>
      </c>
    </row>
    <row r="83" spans="1:9" x14ac:dyDescent="0.2">
      <c r="A83" t="str">
        <f>Opdrachtnemer!L105</f>
        <v>[Vul in…]</v>
      </c>
      <c r="B83" t="e">
        <f>Opdrachtnemer!#REF!</f>
        <v>#REF!</v>
      </c>
      <c r="C83" t="str">
        <f t="shared" si="6"/>
        <v>[Vul in…]</v>
      </c>
      <c r="D83">
        <f>Opdrachtnemer!N105</f>
        <v>0</v>
      </c>
      <c r="E83" s="32" t="s">
        <v>193</v>
      </c>
      <c r="F83" s="149">
        <f t="shared" si="7"/>
        <v>0</v>
      </c>
      <c r="G83" s="149">
        <v>81</v>
      </c>
      <c r="H83" s="32" t="e">
        <f t="shared" si="5"/>
        <v>#N/A</v>
      </c>
      <c r="I83">
        <f t="shared" si="8"/>
        <v>0</v>
      </c>
    </row>
    <row r="84" spans="1:9" x14ac:dyDescent="0.2">
      <c r="A84" t="str">
        <f>Opdrachtnemer!L106</f>
        <v>[Vul in…]</v>
      </c>
      <c r="B84" t="e">
        <f>Opdrachtnemer!#REF!</f>
        <v>#REF!</v>
      </c>
      <c r="C84" t="str">
        <f t="shared" si="6"/>
        <v>[Vul in…]</v>
      </c>
      <c r="D84">
        <f>Opdrachtnemer!N106</f>
        <v>0</v>
      </c>
      <c r="E84" s="32" t="s">
        <v>193</v>
      </c>
      <c r="F84" s="149">
        <f t="shared" si="7"/>
        <v>0</v>
      </c>
      <c r="G84" s="149">
        <v>82</v>
      </c>
      <c r="H84" s="32" t="e">
        <f t="shared" si="5"/>
        <v>#N/A</v>
      </c>
      <c r="I84">
        <f t="shared" si="8"/>
        <v>0</v>
      </c>
    </row>
    <row r="85" spans="1:9" x14ac:dyDescent="0.2">
      <c r="A85" t="str">
        <f>Opdrachtnemer!L107</f>
        <v>[Vul in…]</v>
      </c>
      <c r="B85" t="e">
        <f>Opdrachtnemer!#REF!</f>
        <v>#REF!</v>
      </c>
      <c r="C85" t="str">
        <f t="shared" si="6"/>
        <v>[Vul in…]</v>
      </c>
      <c r="D85">
        <f>Opdrachtnemer!N107</f>
        <v>0</v>
      </c>
      <c r="E85" s="32" t="s">
        <v>193</v>
      </c>
      <c r="F85" s="149">
        <f t="shared" si="7"/>
        <v>0</v>
      </c>
      <c r="G85" s="149">
        <v>83</v>
      </c>
      <c r="H85" s="32" t="e">
        <f t="shared" si="5"/>
        <v>#N/A</v>
      </c>
      <c r="I85">
        <f t="shared" si="8"/>
        <v>0</v>
      </c>
    </row>
    <row r="86" spans="1:9" x14ac:dyDescent="0.2">
      <c r="A86" t="str">
        <f>Opdrachtnemer!L108</f>
        <v>[Vul in…]</v>
      </c>
      <c r="B86" t="e">
        <f>Opdrachtnemer!#REF!</f>
        <v>#REF!</v>
      </c>
      <c r="C86" t="str">
        <f t="shared" si="6"/>
        <v>[Vul in…]</v>
      </c>
      <c r="D86">
        <f>Opdrachtnemer!N108</f>
        <v>0</v>
      </c>
      <c r="E86" s="32" t="s">
        <v>193</v>
      </c>
      <c r="F86" s="149">
        <f t="shared" si="7"/>
        <v>0</v>
      </c>
      <c r="G86" s="149">
        <v>84</v>
      </c>
      <c r="H86" s="32" t="e">
        <f t="shared" si="5"/>
        <v>#N/A</v>
      </c>
      <c r="I86">
        <f t="shared" si="8"/>
        <v>0</v>
      </c>
    </row>
    <row r="87" spans="1:9" x14ac:dyDescent="0.2">
      <c r="A87" t="str">
        <f>Opdrachtnemer!L109</f>
        <v>[Vul in…]</v>
      </c>
      <c r="B87" t="e">
        <f>Opdrachtnemer!#REF!</f>
        <v>#REF!</v>
      </c>
      <c r="C87" t="str">
        <f t="shared" si="6"/>
        <v>[Vul in…]</v>
      </c>
      <c r="D87">
        <f>Opdrachtnemer!N109</f>
        <v>0</v>
      </c>
      <c r="E87" s="32" t="s">
        <v>193</v>
      </c>
      <c r="F87" s="149">
        <f t="shared" si="7"/>
        <v>0</v>
      </c>
      <c r="G87" s="149">
        <v>85</v>
      </c>
      <c r="H87" s="32" t="e">
        <f t="shared" si="5"/>
        <v>#N/A</v>
      </c>
      <c r="I87">
        <f t="shared" si="8"/>
        <v>0</v>
      </c>
    </row>
    <row r="88" spans="1:9" x14ac:dyDescent="0.2">
      <c r="A88" t="str">
        <f>Opdrachtnemer!L110</f>
        <v>[Vul in…]</v>
      </c>
      <c r="B88" t="e">
        <f>Opdrachtnemer!#REF!</f>
        <v>#REF!</v>
      </c>
      <c r="C88" t="str">
        <f t="shared" si="6"/>
        <v>[Vul in…]</v>
      </c>
      <c r="D88">
        <f>Opdrachtnemer!N110</f>
        <v>0</v>
      </c>
      <c r="E88" s="32" t="s">
        <v>193</v>
      </c>
      <c r="F88" s="149">
        <f t="shared" si="7"/>
        <v>0</v>
      </c>
      <c r="G88" s="149">
        <v>86</v>
      </c>
      <c r="H88" s="32" t="e">
        <f t="shared" si="5"/>
        <v>#N/A</v>
      </c>
      <c r="I88">
        <f t="shared" si="8"/>
        <v>0</v>
      </c>
    </row>
    <row r="89" spans="1:9" x14ac:dyDescent="0.2">
      <c r="A89" t="str">
        <f>Opdrachtnemer!L111</f>
        <v>[Vul in…]</v>
      </c>
      <c r="B89" t="e">
        <f>Opdrachtnemer!#REF!</f>
        <v>#REF!</v>
      </c>
      <c r="C89" t="str">
        <f t="shared" si="6"/>
        <v>[Vul in…]</v>
      </c>
      <c r="D89">
        <f>Opdrachtnemer!N111</f>
        <v>0</v>
      </c>
      <c r="E89" s="32" t="s">
        <v>193</v>
      </c>
      <c r="F89" s="149">
        <f t="shared" si="7"/>
        <v>0</v>
      </c>
      <c r="G89" s="149">
        <v>87</v>
      </c>
      <c r="H89" s="32" t="e">
        <f t="shared" si="5"/>
        <v>#N/A</v>
      </c>
      <c r="I89">
        <f t="shared" si="8"/>
        <v>0</v>
      </c>
    </row>
    <row r="90" spans="1:9" x14ac:dyDescent="0.2">
      <c r="A90" t="str">
        <f>Opdrachtnemer!L112</f>
        <v>[Vul in…]</v>
      </c>
      <c r="B90" t="e">
        <f>Opdrachtnemer!#REF!</f>
        <v>#REF!</v>
      </c>
      <c r="C90" t="str">
        <f t="shared" si="6"/>
        <v>[Vul in…]</v>
      </c>
      <c r="D90">
        <f>Opdrachtnemer!N112</f>
        <v>0</v>
      </c>
      <c r="E90" s="32" t="s">
        <v>193</v>
      </c>
      <c r="F90" s="149">
        <f t="shared" si="7"/>
        <v>0</v>
      </c>
      <c r="G90" s="149">
        <v>88</v>
      </c>
      <c r="H90" s="32" t="e">
        <f t="shared" si="5"/>
        <v>#N/A</v>
      </c>
      <c r="I90">
        <f t="shared" si="8"/>
        <v>0</v>
      </c>
    </row>
    <row r="91" spans="1:9" x14ac:dyDescent="0.2">
      <c r="A91" t="str">
        <f>Opdrachtnemer!L113</f>
        <v>[Vul in…]</v>
      </c>
      <c r="B91" t="e">
        <f>Opdrachtnemer!#REF!</f>
        <v>#REF!</v>
      </c>
      <c r="C91" t="str">
        <f t="shared" si="6"/>
        <v>[Vul in…]</v>
      </c>
      <c r="D91">
        <f>Opdrachtnemer!N113</f>
        <v>0</v>
      </c>
      <c r="E91" s="32" t="s">
        <v>193</v>
      </c>
      <c r="F91" s="149">
        <f t="shared" si="7"/>
        <v>0</v>
      </c>
      <c r="G91" s="149">
        <v>89</v>
      </c>
      <c r="H91" s="32" t="e">
        <f t="shared" si="5"/>
        <v>#N/A</v>
      </c>
      <c r="I91">
        <f t="shared" si="8"/>
        <v>0</v>
      </c>
    </row>
    <row r="92" spans="1:9" x14ac:dyDescent="0.2">
      <c r="A92" t="str">
        <f>Opdrachtnemer!L114</f>
        <v>[Vul in…]</v>
      </c>
      <c r="B92" t="e">
        <f>Opdrachtnemer!#REF!</f>
        <v>#REF!</v>
      </c>
      <c r="C92" t="str">
        <f t="shared" si="6"/>
        <v>[Vul in…]</v>
      </c>
      <c r="D92">
        <f>Opdrachtnemer!N114</f>
        <v>0</v>
      </c>
      <c r="E92" s="32" t="s">
        <v>193</v>
      </c>
      <c r="F92" s="149">
        <f t="shared" si="7"/>
        <v>0</v>
      </c>
      <c r="G92" s="149">
        <v>90</v>
      </c>
      <c r="H92" s="32" t="e">
        <f t="shared" si="5"/>
        <v>#N/A</v>
      </c>
      <c r="I92">
        <f t="shared" si="8"/>
        <v>0</v>
      </c>
    </row>
    <row r="93" spans="1:9" x14ac:dyDescent="0.2">
      <c r="A93" t="str">
        <f>Opdrachtnemer!L115</f>
        <v>[Vul in…]</v>
      </c>
      <c r="B93" t="e">
        <f>Opdrachtnemer!#REF!</f>
        <v>#REF!</v>
      </c>
      <c r="C93" t="str">
        <f t="shared" si="6"/>
        <v>[Vul in…]</v>
      </c>
      <c r="D93">
        <f>Opdrachtnemer!N115</f>
        <v>0</v>
      </c>
      <c r="E93" s="32" t="s">
        <v>193</v>
      </c>
      <c r="F93" s="149">
        <f t="shared" si="7"/>
        <v>0</v>
      </c>
      <c r="G93" s="149">
        <v>91</v>
      </c>
      <c r="H93" s="32" t="e">
        <f t="shared" si="5"/>
        <v>#N/A</v>
      </c>
      <c r="I93">
        <f t="shared" si="8"/>
        <v>0</v>
      </c>
    </row>
    <row r="94" spans="1:9" x14ac:dyDescent="0.2">
      <c r="A94" t="str">
        <f>Opdrachtnemer!L116</f>
        <v>[Vul in…]</v>
      </c>
      <c r="B94" t="e">
        <f>Opdrachtnemer!#REF!</f>
        <v>#REF!</v>
      </c>
      <c r="C94" t="str">
        <f t="shared" si="6"/>
        <v>[Vul in…]</v>
      </c>
      <c r="D94">
        <f>Opdrachtnemer!N116</f>
        <v>0</v>
      </c>
      <c r="E94" s="32" t="s">
        <v>193</v>
      </c>
      <c r="F94" s="149">
        <f t="shared" si="7"/>
        <v>0</v>
      </c>
      <c r="G94" s="149">
        <v>92</v>
      </c>
      <c r="H94" s="32" t="e">
        <f t="shared" si="5"/>
        <v>#N/A</v>
      </c>
      <c r="I94">
        <f t="shared" si="8"/>
        <v>0</v>
      </c>
    </row>
    <row r="95" spans="1:9" x14ac:dyDescent="0.2">
      <c r="A95" t="str">
        <f>Opdrachtnemer!L117</f>
        <v>[Vul in…]</v>
      </c>
      <c r="B95" t="e">
        <f>Opdrachtnemer!#REF!</f>
        <v>#REF!</v>
      </c>
      <c r="C95" t="str">
        <f t="shared" si="6"/>
        <v>[Vul in…]</v>
      </c>
      <c r="D95">
        <f>Opdrachtnemer!N117</f>
        <v>0</v>
      </c>
      <c r="E95" s="32" t="s">
        <v>193</v>
      </c>
      <c r="F95" s="149">
        <f t="shared" si="7"/>
        <v>0</v>
      </c>
      <c r="G95" s="149">
        <v>93</v>
      </c>
      <c r="H95" s="32" t="e">
        <f t="shared" si="5"/>
        <v>#N/A</v>
      </c>
      <c r="I95">
        <f t="shared" si="8"/>
        <v>0</v>
      </c>
    </row>
    <row r="96" spans="1:9" x14ac:dyDescent="0.2">
      <c r="A96" t="str">
        <f>Opdrachtnemer!L118</f>
        <v>[Vul in…]</v>
      </c>
      <c r="B96" t="e">
        <f>Opdrachtnemer!#REF!</f>
        <v>#REF!</v>
      </c>
      <c r="C96" t="str">
        <f t="shared" si="6"/>
        <v>[Vul in…]</v>
      </c>
      <c r="D96">
        <f>Opdrachtnemer!N118</f>
        <v>0</v>
      </c>
      <c r="E96" s="32" t="s">
        <v>193</v>
      </c>
      <c r="F96" s="149">
        <f t="shared" si="7"/>
        <v>0</v>
      </c>
      <c r="G96" s="149">
        <v>94</v>
      </c>
      <c r="H96" s="32" t="e">
        <f t="shared" si="5"/>
        <v>#N/A</v>
      </c>
      <c r="I96">
        <f t="shared" si="8"/>
        <v>0</v>
      </c>
    </row>
    <row r="97" spans="1:9" x14ac:dyDescent="0.2">
      <c r="A97" t="str">
        <f>Opdrachtnemer!L119</f>
        <v>[Vul in…]</v>
      </c>
      <c r="B97" t="e">
        <f>Opdrachtnemer!#REF!</f>
        <v>#REF!</v>
      </c>
      <c r="C97" t="str">
        <f t="shared" si="6"/>
        <v>[Vul in…]</v>
      </c>
      <c r="D97">
        <f>Opdrachtnemer!N119</f>
        <v>0</v>
      </c>
      <c r="E97" s="32" t="s">
        <v>193</v>
      </c>
      <c r="F97" s="149">
        <f t="shared" si="7"/>
        <v>0</v>
      </c>
      <c r="G97" s="149">
        <v>95</v>
      </c>
      <c r="H97" s="32" t="e">
        <f t="shared" si="5"/>
        <v>#N/A</v>
      </c>
      <c r="I97">
        <f t="shared" si="8"/>
        <v>0</v>
      </c>
    </row>
    <row r="98" spans="1:9" x14ac:dyDescent="0.2">
      <c r="E98" s="32"/>
      <c r="F98" s="149"/>
      <c r="G98" s="149"/>
      <c r="H98" s="32"/>
    </row>
    <row r="99" spans="1:9" x14ac:dyDescent="0.2">
      <c r="E99" s="32"/>
      <c r="F99" s="149"/>
      <c r="G99" s="149"/>
      <c r="H99" s="32"/>
    </row>
    <row r="100" spans="1:9" x14ac:dyDescent="0.2">
      <c r="E100" s="32"/>
      <c r="F100" s="149"/>
      <c r="G100" s="149"/>
      <c r="H100" s="32"/>
    </row>
    <row r="101" spans="1:9" x14ac:dyDescent="0.2">
      <c r="E101" s="32"/>
      <c r="F101" s="149"/>
      <c r="G101" s="149"/>
      <c r="H101" s="32"/>
    </row>
    <row r="102" spans="1:9" x14ac:dyDescent="0.2">
      <c r="E102" s="32"/>
      <c r="F102" s="149"/>
      <c r="G102" s="149"/>
      <c r="H102" s="32"/>
    </row>
    <row r="103" spans="1:9" x14ac:dyDescent="0.2">
      <c r="E103" s="32"/>
      <c r="F103" s="149"/>
      <c r="G103" s="149"/>
      <c r="H103" s="32"/>
    </row>
    <row r="104" spans="1:9" x14ac:dyDescent="0.2">
      <c r="E104" s="32"/>
      <c r="F104" s="149"/>
      <c r="G104" s="149"/>
      <c r="H104" s="32"/>
    </row>
    <row r="105" spans="1:9" x14ac:dyDescent="0.2">
      <c r="E105" s="32"/>
      <c r="F105" s="149"/>
      <c r="G105" s="149"/>
      <c r="H105" s="32"/>
    </row>
    <row r="106" spans="1:9" x14ac:dyDescent="0.2">
      <c r="E106" s="32"/>
      <c r="F106" s="149"/>
      <c r="G106" s="149"/>
      <c r="H106" s="32"/>
    </row>
    <row r="107" spans="1:9" x14ac:dyDescent="0.2">
      <c r="E107" s="32"/>
      <c r="F107" s="149"/>
      <c r="G107" s="149"/>
      <c r="H107" s="32"/>
    </row>
    <row r="108" spans="1:9" x14ac:dyDescent="0.2">
      <c r="E108" s="32"/>
      <c r="F108" s="149"/>
      <c r="G108" s="149"/>
      <c r="H108" s="32"/>
    </row>
    <row r="109" spans="1:9" x14ac:dyDescent="0.2">
      <c r="E109" s="32"/>
      <c r="F109" s="149"/>
      <c r="G109" s="149"/>
      <c r="H109" s="32"/>
    </row>
    <row r="110" spans="1:9" x14ac:dyDescent="0.2">
      <c r="E110" s="32"/>
      <c r="F110" s="149"/>
      <c r="G110" s="149"/>
      <c r="H110" s="32"/>
    </row>
    <row r="111" spans="1:9" x14ac:dyDescent="0.2">
      <c r="E111" s="32"/>
      <c r="F111" s="149"/>
      <c r="G111" s="149"/>
      <c r="H111" s="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Achtergrond en Disclaimer</vt:lpstr>
      <vt:lpstr>Opdrachtnemer</vt:lpstr>
      <vt:lpstr>Resultaten</vt:lpstr>
      <vt:lpstr>Afzet</vt:lpstr>
      <vt:lpstr>Dropdown menu's</vt:lpstr>
      <vt:lpstr>Coëfficienten</vt:lpstr>
      <vt:lpstr>Midpoints</vt:lpstr>
      <vt:lpstr>Endpoints</vt:lpstr>
      <vt:lpstr>UserInput</vt:lpstr>
      <vt:lpstr>Achtergrond</vt:lpstr>
      <vt:lpstr>2019</vt:lpstr>
      <vt:lpstr>Klad</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Michelle Steenmeijer</cp:lastModifiedBy>
  <cp:revision>15</cp:revision>
  <dcterms:created xsi:type="dcterms:W3CDTF">2020-06-19T17:23:09Z</dcterms:created>
  <dcterms:modified xsi:type="dcterms:W3CDTF">2021-10-29T14:01:43Z</dcterms:modified>
  <dc:language>en-US</dc:language>
</cp:coreProperties>
</file>