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R:\Tenderdesk\2021\Begeleiding\Waterland\NvI1\publiceren\"/>
    </mc:Choice>
  </mc:AlternateContent>
  <xr:revisionPtr revIDLastSave="0" documentId="13_ncr:1_{7E562C04-D0A1-4640-928A-9C1BB10FCC01}" xr6:coauthVersionLast="45" xr6:coauthVersionMax="47" xr10:uidLastSave="{00000000-0000-0000-0000-000000000000}"/>
  <bookViews>
    <workbookView xWindow="-120" yWindow="-120" windowWidth="29040" windowHeight="15840" tabRatio="958" xr2:uid="{00000000-000D-0000-FFFF-FFFF00000000}"/>
  </bookViews>
  <sheets>
    <sheet name="specificatie per 311220" sheetId="22" r:id="rId1"/>
  </sheets>
  <definedNames>
    <definedName name="_xlnm.Print_Area" localSheetId="0">'specificatie per 311220'!$A$1:$P$71</definedName>
    <definedName name="_xlnm.Print_Titles" localSheetId="0">'specificatie per 311220'!$1:$4</definedName>
    <definedName name="afr">#REF!</definedName>
    <definedName name="afrind">#REF!</definedName>
    <definedName name="cad">#REF!</definedName>
    <definedName name="Eurokoers">#REF!</definedName>
    <definedName name="ign">#REF!</definedName>
    <definedName name="igo">#REF!</definedName>
    <definedName name="iin">#REF!</definedName>
    <definedName name="iio">#REF!</definedName>
    <definedName name="index">#REF!</definedName>
    <definedName name="premieGMB">#REF!</definedName>
    <definedName name="premieoud">#REF!</definedName>
    <definedName name="premieOWS">#REF!</definedName>
    <definedName name="vv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71" i="22" l="1"/>
  <c r="K70" i="22"/>
  <c r="M70" i="22" s="1"/>
  <c r="J70" i="22"/>
  <c r="L70" i="22" s="1"/>
  <c r="K69" i="22"/>
  <c r="M69" i="22" s="1"/>
  <c r="J69" i="22"/>
  <c r="L69" i="22" s="1"/>
  <c r="K68" i="22"/>
  <c r="M68" i="22" s="1"/>
  <c r="J68" i="22"/>
  <c r="L68" i="22" s="1"/>
  <c r="K67" i="22"/>
  <c r="M67" i="22" s="1"/>
  <c r="J67" i="22"/>
  <c r="L67" i="22" s="1"/>
  <c r="K66" i="22"/>
  <c r="M66" i="22" s="1"/>
  <c r="J66" i="22"/>
  <c r="L66" i="22" s="1"/>
  <c r="K65" i="22"/>
  <c r="M65" i="22" s="1"/>
  <c r="J65" i="22"/>
  <c r="L65" i="22" s="1"/>
  <c r="K64" i="22"/>
  <c r="M64" i="22" s="1"/>
  <c r="J64" i="22"/>
  <c r="L64" i="22" s="1"/>
  <c r="K63" i="22"/>
  <c r="M63" i="22" s="1"/>
  <c r="J63" i="22"/>
  <c r="L63" i="22" s="1"/>
  <c r="K62" i="22"/>
  <c r="M62" i="22" s="1"/>
  <c r="J62" i="22"/>
  <c r="L62" i="22" s="1"/>
  <c r="K61" i="22"/>
  <c r="M61" i="22" s="1"/>
  <c r="J61" i="22"/>
  <c r="L61" i="22" s="1"/>
  <c r="K60" i="22"/>
  <c r="M60" i="22" s="1"/>
  <c r="J60" i="22"/>
  <c r="L60" i="22" s="1"/>
  <c r="K59" i="22"/>
  <c r="M59" i="22" s="1"/>
  <c r="J59" i="22"/>
  <c r="L59" i="22" s="1"/>
  <c r="K58" i="22"/>
  <c r="M58" i="22" s="1"/>
  <c r="J58" i="22"/>
  <c r="K57" i="22"/>
  <c r="M57" i="22" s="1"/>
  <c r="J57" i="22"/>
  <c r="L57" i="22" s="1"/>
  <c r="K56" i="22"/>
  <c r="J56" i="22"/>
  <c r="L56" i="22" s="1"/>
  <c r="K55" i="22"/>
  <c r="M55" i="22" s="1"/>
  <c r="J55" i="22"/>
  <c r="L55" i="22" s="1"/>
  <c r="K54" i="22"/>
  <c r="M54" i="22" s="1"/>
  <c r="J54" i="22"/>
  <c r="L54" i="22" s="1"/>
  <c r="K53" i="22"/>
  <c r="M53" i="22" s="1"/>
  <c r="J53" i="22"/>
  <c r="L53" i="22" s="1"/>
  <c r="K51" i="22"/>
  <c r="M51" i="22" s="1"/>
  <c r="J51" i="22"/>
  <c r="L51" i="22" s="1"/>
  <c r="K50" i="22"/>
  <c r="M50" i="22" s="1"/>
  <c r="J50" i="22"/>
  <c r="L50" i="22" s="1"/>
  <c r="K49" i="22"/>
  <c r="M49" i="22" s="1"/>
  <c r="J49" i="22"/>
  <c r="L49" i="22" s="1"/>
  <c r="K48" i="22"/>
  <c r="M48" i="22" s="1"/>
  <c r="J48" i="22"/>
  <c r="L48" i="22" s="1"/>
  <c r="K47" i="22"/>
  <c r="M47" i="22" s="1"/>
  <c r="J47" i="22"/>
  <c r="L47" i="22" s="1"/>
  <c r="K46" i="22"/>
  <c r="M46" i="22" s="1"/>
  <c r="J46" i="22"/>
  <c r="L46" i="22" s="1"/>
  <c r="K45" i="22"/>
  <c r="M45" i="22" s="1"/>
  <c r="J45" i="22"/>
  <c r="L45" i="22" s="1"/>
  <c r="K44" i="22"/>
  <c r="M44" i="22" s="1"/>
  <c r="J44" i="22"/>
  <c r="L44" i="22" s="1"/>
  <c r="K43" i="22"/>
  <c r="M43" i="22" s="1"/>
  <c r="J43" i="22"/>
  <c r="L43" i="22" s="1"/>
  <c r="K42" i="22"/>
  <c r="M42" i="22" s="1"/>
  <c r="J42" i="22"/>
  <c r="L42" i="22" s="1"/>
  <c r="K41" i="22"/>
  <c r="M41" i="22" s="1"/>
  <c r="J41" i="22"/>
  <c r="L41" i="22" s="1"/>
  <c r="K40" i="22"/>
  <c r="M40" i="22" s="1"/>
  <c r="J40" i="22"/>
  <c r="L40" i="22" s="1"/>
  <c r="K39" i="22"/>
  <c r="M39" i="22" s="1"/>
  <c r="J39" i="22"/>
  <c r="L39" i="22" s="1"/>
  <c r="K38" i="22"/>
  <c r="M38" i="22" s="1"/>
  <c r="J38" i="22"/>
  <c r="L38" i="22" s="1"/>
  <c r="K37" i="22"/>
  <c r="M37" i="22" s="1"/>
  <c r="J37" i="22"/>
  <c r="L37" i="22" s="1"/>
  <c r="K36" i="22"/>
  <c r="M36" i="22" s="1"/>
  <c r="J36" i="22"/>
  <c r="L36" i="22" s="1"/>
  <c r="K35" i="22"/>
  <c r="J35" i="22"/>
  <c r="K52" i="22"/>
  <c r="J52" i="22"/>
  <c r="K34" i="22"/>
  <c r="M34" i="22" s="1"/>
  <c r="J34" i="22"/>
  <c r="L34" i="22" s="1"/>
  <c r="N15" i="22" l="1"/>
  <c r="O35" i="22"/>
  <c r="O36" i="22"/>
  <c r="O43" i="22"/>
  <c r="O62" i="22"/>
  <c r="O64" i="22"/>
  <c r="O65" i="22"/>
  <c r="N68" i="22"/>
  <c r="O70" i="22"/>
  <c r="O69" i="22"/>
  <c r="O68" i="22"/>
  <c r="O67" i="22"/>
  <c r="O66" i="22"/>
  <c r="O63" i="22"/>
  <c r="O61" i="22"/>
  <c r="O60" i="22"/>
  <c r="O59" i="22"/>
  <c r="O58" i="22"/>
  <c r="O57" i="22"/>
  <c r="O56" i="22"/>
  <c r="O55" i="22"/>
  <c r="O54" i="22"/>
  <c r="O53" i="22"/>
  <c r="O51" i="22"/>
  <c r="O50" i="22"/>
  <c r="O49" i="22"/>
  <c r="O48" i="22"/>
  <c r="O47" i="22"/>
  <c r="O46" i="22"/>
  <c r="O45" i="22"/>
  <c r="O44" i="22"/>
  <c r="O42" i="22"/>
  <c r="N42" i="22"/>
  <c r="O41" i="22"/>
  <c r="O40" i="22"/>
  <c r="N40" i="22"/>
  <c r="O39" i="22"/>
  <c r="O38" i="22"/>
  <c r="O37" i="22"/>
  <c r="N37" i="22"/>
  <c r="N36" i="22"/>
  <c r="N52" i="22"/>
  <c r="O34" i="22"/>
  <c r="O33" i="22"/>
  <c r="N33" i="22"/>
  <c r="K32" i="22"/>
  <c r="M32" i="22" s="1"/>
  <c r="O32" i="22" s="1"/>
  <c r="K31" i="22"/>
  <c r="M31" i="22" s="1"/>
  <c r="O31" i="22" s="1"/>
  <c r="K30" i="22"/>
  <c r="M30" i="22" s="1"/>
  <c r="O30" i="22" s="1"/>
  <c r="K29" i="22"/>
  <c r="M29" i="22" s="1"/>
  <c r="O29" i="22" s="1"/>
  <c r="K28" i="22"/>
  <c r="M28" i="22" s="1"/>
  <c r="O28" i="22" s="1"/>
  <c r="K27" i="22"/>
  <c r="M27" i="22" s="1"/>
  <c r="O27" i="22" s="1"/>
  <c r="K26" i="22"/>
  <c r="M26" i="22" s="1"/>
  <c r="O26" i="22" s="1"/>
  <c r="K25" i="22"/>
  <c r="M25" i="22" s="1"/>
  <c r="O25" i="22" s="1"/>
  <c r="J24" i="22"/>
  <c r="L24" i="22" s="1"/>
  <c r="N24" i="22" s="1"/>
  <c r="K22" i="22"/>
  <c r="M22" i="22" s="1"/>
  <c r="O22" i="22" s="1"/>
  <c r="K21" i="22"/>
  <c r="M21" i="22" s="1"/>
  <c r="O21" i="22" s="1"/>
  <c r="K20" i="22"/>
  <c r="M20" i="22" s="1"/>
  <c r="O20" i="22" s="1"/>
  <c r="K19" i="22"/>
  <c r="M19" i="22" s="1"/>
  <c r="O19" i="22" s="1"/>
  <c r="K18" i="22"/>
  <c r="M18" i="22" s="1"/>
  <c r="O18" i="22" s="1"/>
  <c r="J18" i="22"/>
  <c r="L18" i="22" s="1"/>
  <c r="N18" i="22" s="1"/>
  <c r="K17" i="22"/>
  <c r="M17" i="22" s="1"/>
  <c r="O17" i="22" s="1"/>
  <c r="K16" i="22"/>
  <c r="M16" i="22" s="1"/>
  <c r="O16" i="22" s="1"/>
  <c r="K14" i="22"/>
  <c r="M14" i="22" s="1"/>
  <c r="O14" i="22" s="1"/>
  <c r="K13" i="22"/>
  <c r="M13" i="22" s="1"/>
  <c r="O13" i="22" s="1"/>
  <c r="K12" i="22"/>
  <c r="M12" i="22" s="1"/>
  <c r="O12" i="22" s="1"/>
  <c r="J12" i="22"/>
  <c r="L12" i="22" s="1"/>
  <c r="N12" i="22" s="1"/>
  <c r="K11" i="22"/>
  <c r="M11" i="22" s="1"/>
  <c r="O11" i="22" s="1"/>
  <c r="K10" i="22"/>
  <c r="M10" i="22" s="1"/>
  <c r="O10" i="22" s="1"/>
  <c r="K9" i="22"/>
  <c r="M9" i="22" s="1"/>
  <c r="O9" i="22" s="1"/>
  <c r="K8" i="22"/>
  <c r="M8" i="22" s="1"/>
  <c r="O8" i="22" s="1"/>
  <c r="K7" i="22"/>
  <c r="M7" i="22" s="1"/>
  <c r="O7" i="22" s="1"/>
  <c r="K6" i="22"/>
  <c r="M6" i="22" s="1"/>
  <c r="O6" i="22" s="1"/>
  <c r="J6" i="22"/>
  <c r="L6" i="22" s="1"/>
  <c r="N6" i="22" s="1"/>
  <c r="K5" i="22"/>
  <c r="J14" i="22" l="1"/>
  <c r="L14" i="22" s="1"/>
  <c r="N14" i="22" s="1"/>
  <c r="N56" i="22"/>
  <c r="N60" i="22"/>
  <c r="N65" i="22"/>
  <c r="N69" i="22"/>
  <c r="N44" i="22"/>
  <c r="K24" i="22"/>
  <c r="M24" i="22" s="1"/>
  <c r="O24" i="22" s="1"/>
  <c r="J11" i="22"/>
  <c r="L11" i="22" s="1"/>
  <c r="N11" i="22" s="1"/>
  <c r="N41" i="22"/>
  <c r="N49" i="22"/>
  <c r="J25" i="22"/>
  <c r="L25" i="22" s="1"/>
  <c r="N25" i="22" s="1"/>
  <c r="N45" i="22"/>
  <c r="N57" i="22"/>
  <c r="N61" i="22"/>
  <c r="N64" i="22"/>
  <c r="J21" i="22"/>
  <c r="L21" i="22" s="1"/>
  <c r="N21" i="22" s="1"/>
  <c r="N50" i="22"/>
  <c r="N39" i="22"/>
  <c r="N46" i="22"/>
  <c r="N58" i="22"/>
  <c r="N62" i="22"/>
  <c r="N66" i="22"/>
  <c r="J28" i="22"/>
  <c r="L28" i="22" s="1"/>
  <c r="N28" i="22" s="1"/>
  <c r="J8" i="22"/>
  <c r="L8" i="22" s="1"/>
  <c r="N8" i="22" s="1"/>
  <c r="J20" i="22"/>
  <c r="L20" i="22" s="1"/>
  <c r="N20" i="22" s="1"/>
  <c r="J9" i="22"/>
  <c r="L9" i="22" s="1"/>
  <c r="N9" i="22" s="1"/>
  <c r="N51" i="22"/>
  <c r="J10" i="22"/>
  <c r="L10" i="22" s="1"/>
  <c r="N10" i="22" s="1"/>
  <c r="J13" i="22"/>
  <c r="L13" i="22" s="1"/>
  <c r="N13" i="22" s="1"/>
  <c r="J22" i="22"/>
  <c r="L22" i="22" s="1"/>
  <c r="N22" i="22" s="1"/>
  <c r="J26" i="22"/>
  <c r="L26" i="22" s="1"/>
  <c r="N26" i="22" s="1"/>
  <c r="J31" i="22"/>
  <c r="L31" i="22" s="1"/>
  <c r="N31" i="22" s="1"/>
  <c r="N34" i="22"/>
  <c r="N54" i="22"/>
  <c r="N63" i="22"/>
  <c r="N55" i="22"/>
  <c r="N47" i="22"/>
  <c r="N67" i="22"/>
  <c r="J7" i="22"/>
  <c r="L7" i="22" s="1"/>
  <c r="N7" i="22" s="1"/>
  <c r="J19" i="22"/>
  <c r="L19" i="22" s="1"/>
  <c r="N19" i="22" s="1"/>
  <c r="J30" i="22"/>
  <c r="L30" i="22" s="1"/>
  <c r="N30" i="22" s="1"/>
  <c r="J5" i="22"/>
  <c r="J27" i="22"/>
  <c r="L27" i="22" s="1"/>
  <c r="N27" i="22" s="1"/>
  <c r="N53" i="22"/>
  <c r="J29" i="22"/>
  <c r="L29" i="22" s="1"/>
  <c r="N29" i="22" s="1"/>
  <c r="N35" i="22"/>
  <c r="N59" i="22"/>
  <c r="J17" i="22"/>
  <c r="L17" i="22" s="1"/>
  <c r="N17" i="22" s="1"/>
  <c r="N38" i="22"/>
  <c r="N43" i="22"/>
  <c r="N48" i="22"/>
  <c r="N70" i="22"/>
  <c r="J16" i="22"/>
  <c r="L16" i="22" s="1"/>
  <c r="N16" i="22" s="1"/>
  <c r="M5" i="22"/>
  <c r="J32" i="22"/>
  <c r="L32" i="22" s="1"/>
  <c r="N32" i="22" s="1"/>
  <c r="O52" i="22"/>
  <c r="O5" i="22" l="1"/>
  <c r="O71" i="22" s="1"/>
  <c r="M71" i="22"/>
  <c r="K71" i="22"/>
  <c r="L5" i="22"/>
  <c r="J71" i="22"/>
  <c r="N5" i="22" l="1"/>
  <c r="L71" i="22"/>
  <c r="N71" i="22" l="1"/>
</calcChain>
</file>

<file path=xl/sharedStrings.xml><?xml version="1.0" encoding="utf-8"?>
<sst xmlns="http://schemas.openxmlformats.org/spreadsheetml/2006/main" count="443" uniqueCount="261">
  <si>
    <t>Taxatie-</t>
  </si>
  <si>
    <t>Voorraden</t>
  </si>
  <si>
    <t>Monnickendam</t>
  </si>
  <si>
    <t>Steen/Golfpl.</t>
  </si>
  <si>
    <t>Steen/Bitumen</t>
  </si>
  <si>
    <t>Sporthal 't Spil</t>
  </si>
  <si>
    <t>Ilpendam</t>
  </si>
  <si>
    <t>Steen/Hard</t>
  </si>
  <si>
    <t>Gemeentekantoor Waterland</t>
  </si>
  <si>
    <t>Marken</t>
  </si>
  <si>
    <t>Medisch Centrum, Woning, Brandweergarage</t>
  </si>
  <si>
    <t>Broek in Waterland</t>
  </si>
  <si>
    <t>Brandweergarage Korps Marken</t>
  </si>
  <si>
    <t>Hout/Bitumen</t>
  </si>
  <si>
    <t>Pontwachtershuisje</t>
  </si>
  <si>
    <t>Staal/Staal</t>
  </si>
  <si>
    <t>Havenbuurt</t>
  </si>
  <si>
    <t>Steen/Hout/Hard</t>
  </si>
  <si>
    <t>Toiletgebouw met Winkel</t>
  </si>
  <si>
    <t>Burg. van Oorschotplantsoen</t>
  </si>
  <si>
    <t>Muziekkapel</t>
  </si>
  <si>
    <t>Kerkstraat 19</t>
  </si>
  <si>
    <t>Toren bij de NH Kerk</t>
  </si>
  <si>
    <t>Toren Grote Kerk</t>
  </si>
  <si>
    <t>Watergang</t>
  </si>
  <si>
    <t>Toren, Klok &amp; Geluidsinstallatie</t>
  </si>
  <si>
    <t>Kerktoren inclusief Uurwerk/Klok etc.</t>
  </si>
  <si>
    <t>Cultureel Centrum "De Bolder"</t>
  </si>
  <si>
    <t>Dorpshuis</t>
  </si>
  <si>
    <t>Hout/Hard</t>
  </si>
  <si>
    <t>Hout/Hard/Riet</t>
  </si>
  <si>
    <t>Hout/Div</t>
  </si>
  <si>
    <t>Div</t>
  </si>
  <si>
    <t>Avegaar 85</t>
  </si>
  <si>
    <t>Basisschool De Fuut</t>
  </si>
  <si>
    <t>Gruttostraat 3</t>
  </si>
  <si>
    <t>Nieuwland 32</t>
  </si>
  <si>
    <t>Diverse</t>
  </si>
  <si>
    <t>Basisschool De Havenrakkers</t>
  </si>
  <si>
    <t>Nieuwland 30</t>
  </si>
  <si>
    <t>Steen/Golfplaten</t>
  </si>
  <si>
    <t>Sporthal De Havenrakkers</t>
  </si>
  <si>
    <t>Berging</t>
  </si>
  <si>
    <t>Zuiderwoude</t>
  </si>
  <si>
    <t>Basisschool De Overhaal</t>
  </si>
  <si>
    <t>Basisschool De Binnendijk</t>
  </si>
  <si>
    <t>Buurterstraat 3</t>
  </si>
  <si>
    <t>Basisschool De Rietlanden</t>
  </si>
  <si>
    <t>Inventaris</t>
  </si>
  <si>
    <t>Dorpsstraat 37</t>
  </si>
  <si>
    <t>Wilhelminalaan 52</t>
  </si>
  <si>
    <t>Gymnastiekzaal Marijkehal</t>
  </si>
  <si>
    <t>Pierebaan 3</t>
  </si>
  <si>
    <t>Gymzaal De Rietlanden</t>
  </si>
  <si>
    <t>Buurterstraat 3 a</t>
  </si>
  <si>
    <t>Berging en toiletruimte</t>
  </si>
  <si>
    <t>Buurterstraat 37</t>
  </si>
  <si>
    <t>Kruisbaakweg</t>
  </si>
  <si>
    <t>Inventaris parkeerwachtershuisje</t>
  </si>
  <si>
    <t>Inventaris berging en draag-/graafmaterieel</t>
  </si>
  <si>
    <t xml:space="preserve">Inventaris Begraafplaatsen </t>
  </si>
  <si>
    <t>Berging, publieksruimte</t>
  </si>
  <si>
    <t>Kerkplein 13</t>
  </si>
  <si>
    <t>Zuiderw. Dorpsstraat t/o nr. 2</t>
  </si>
  <si>
    <t xml:space="preserve">Antiq./Inv.              </t>
  </si>
  <si>
    <t>De Werf 5</t>
  </si>
  <si>
    <t>Brandweergarage Monnickendam</t>
  </si>
  <si>
    <t>Galgeriet 12</t>
  </si>
  <si>
    <t>Bedrijfspand</t>
  </si>
  <si>
    <t xml:space="preserve">Gebouwen </t>
  </si>
  <si>
    <t>Rapportnr.</t>
  </si>
  <si>
    <t>Jachthaven Hemmeland, Hemmeland 1</t>
  </si>
  <si>
    <t>toiletgebouw steen/eterniet</t>
  </si>
  <si>
    <t>werkplaats staal/eterniet</t>
  </si>
  <si>
    <t>inventaris/goederen in werkplaats</t>
  </si>
  <si>
    <t>kantoorgebouw steen/hard</t>
  </si>
  <si>
    <t>inventaris kantoor</t>
  </si>
  <si>
    <t>toiletgebouw steen/hard (Gouwzee)</t>
  </si>
  <si>
    <t>kapschuur staal/golfplaten</t>
  </si>
  <si>
    <t>Wilhelminalaan 58</t>
  </si>
  <si>
    <t>voormalige Basisschool Tiede Bijlsma</t>
  </si>
  <si>
    <t>Galgeriet 37</t>
  </si>
  <si>
    <t>informatiezuil VVV</t>
  </si>
  <si>
    <t>Kerkplein 13, kerk</t>
  </si>
  <si>
    <t>Havenbuurt 19 C</t>
  </si>
  <si>
    <t>Broek in waterland</t>
  </si>
  <si>
    <t>na index</t>
  </si>
  <si>
    <t>Pierebaan 5</t>
  </si>
  <si>
    <t xml:space="preserve">Bernard Nieuwentijt College </t>
  </si>
  <si>
    <t>Buurterstraat 46 t.o.</t>
  </si>
  <si>
    <t>Roomeinde 43</t>
  </si>
  <si>
    <t>Dorpsstraat 55 C</t>
  </si>
  <si>
    <t>t Spil 19</t>
  </si>
  <si>
    <t>Boxenring 39 A</t>
  </si>
  <si>
    <t>bibliotheek Monnickendam</t>
  </si>
  <si>
    <t>00122576</t>
  </si>
  <si>
    <t>Speeltoren met carillon/museum</t>
  </si>
  <si>
    <t>Gruttostraat 5</t>
  </si>
  <si>
    <t>Basisschool H.M. van Randwijk</t>
  </si>
  <si>
    <t>Basisschool St. Sebastianus</t>
  </si>
  <si>
    <t>Kerkstraat 19 nabij</t>
  </si>
  <si>
    <t>groenvoorziening/opslag</t>
  </si>
  <si>
    <t>Galgeriet 8-10</t>
  </si>
  <si>
    <t>Kloosterdijk 1a</t>
  </si>
  <si>
    <t>Basischool De Gouwzee</t>
  </si>
  <si>
    <t>Postcode</t>
  </si>
  <si>
    <t>Zuiderwouder Dorpsstraat 41</t>
  </si>
  <si>
    <t>1153 PD</t>
  </si>
  <si>
    <t>1151 AH</t>
  </si>
  <si>
    <t>1156 AL</t>
  </si>
  <si>
    <t>1151 BA</t>
  </si>
  <si>
    <t>1151 AM</t>
  </si>
  <si>
    <t>1452 XH</t>
  </si>
  <si>
    <t>1452 PR</t>
  </si>
  <si>
    <t>1156 AP</t>
  </si>
  <si>
    <t>1156 AS</t>
  </si>
  <si>
    <t>1156 DH</t>
  </si>
  <si>
    <t>1141 JL</t>
  </si>
  <si>
    <t>1141 GM</t>
  </si>
  <si>
    <t>1141 LA</t>
  </si>
  <si>
    <t>1141 PJ</t>
  </si>
  <si>
    <t>Oude Zijds Burgwal 8</t>
  </si>
  <si>
    <t>1141 AA</t>
  </si>
  <si>
    <t>1141 SE</t>
  </si>
  <si>
    <t>'t Spil 22 (exclusief horeca)</t>
  </si>
  <si>
    <t>2014.10.0852.002-O</t>
  </si>
  <si>
    <t>2014.10.0852.004-O</t>
  </si>
  <si>
    <t>1452 PS</t>
  </si>
  <si>
    <t>2014.10.0852.009-O</t>
  </si>
  <si>
    <t>2014.10.0852.008-O</t>
  </si>
  <si>
    <t>Jaagweg t.o. Dorpsstraat 1</t>
  </si>
  <si>
    <t>1452 PD</t>
  </si>
  <si>
    <t>2014.10.0852.010-O</t>
  </si>
  <si>
    <t>2014.10.0852.011-O</t>
  </si>
  <si>
    <t>dagverblijf en berging gemeentewerken</t>
  </si>
  <si>
    <t>2014.10.0852.013-O</t>
  </si>
  <si>
    <t>1156 DK</t>
  </si>
  <si>
    <t>2014.10.0852.014-O</t>
  </si>
  <si>
    <t>2014.10.0852.017-O</t>
  </si>
  <si>
    <t>2014.10.0852.018-O</t>
  </si>
  <si>
    <t>2014.10.0852.019-O</t>
  </si>
  <si>
    <t>De Zarken 2</t>
  </si>
  <si>
    <t>1141 BL</t>
  </si>
  <si>
    <t>2014.10.0852.026-O</t>
  </si>
  <si>
    <t>2014.10.0852.027-O</t>
  </si>
  <si>
    <t>2014.10.0852.028-O</t>
  </si>
  <si>
    <t>1141 GJ</t>
  </si>
  <si>
    <t>Gemeentewerf/milieustraat</t>
  </si>
  <si>
    <t>2014.10.0852.029-O</t>
  </si>
  <si>
    <t>2014.10.0852.031-O</t>
  </si>
  <si>
    <t>2014.10.0852.032-O</t>
  </si>
  <si>
    <t>2014.10.0852.033-O</t>
  </si>
  <si>
    <t>2014.10.0852.034-O</t>
  </si>
  <si>
    <t>2014.10.0852.035-O</t>
  </si>
  <si>
    <t>1141 GV</t>
  </si>
  <si>
    <t>1141 SB</t>
  </si>
  <si>
    <t>2014.10.0852.042-O</t>
  </si>
  <si>
    <t>2014.10.0852.043-O</t>
  </si>
  <si>
    <t>'t Spil 22 (inclusief horeca)</t>
  </si>
  <si>
    <t>1454 AL</t>
  </si>
  <si>
    <t>2014.10.0852.044-O</t>
  </si>
  <si>
    <t>2014.10.0852.045-O</t>
  </si>
  <si>
    <t>1454 AM</t>
  </si>
  <si>
    <t>1454 AB</t>
  </si>
  <si>
    <t>2014.10.0852.046-O</t>
  </si>
  <si>
    <t>Buurterstraat 37, 43, 43A, 43E en 44
(gemeentelijk monument)</t>
  </si>
  <si>
    <t>Leeteinde 16 (rijksmonument)</t>
  </si>
  <si>
    <t>Noordeinde 2 (rijksmonument)</t>
  </si>
  <si>
    <t>'t Spil 1</t>
  </si>
  <si>
    <t>Kanaaldijk 63 (Sloopwaarde)</t>
  </si>
  <si>
    <t>Eilandweg 35</t>
  </si>
  <si>
    <t>incl BTW</t>
  </si>
  <si>
    <t>1151 BZ</t>
  </si>
  <si>
    <t>Brandweergarage</t>
  </si>
  <si>
    <t>1141 CW</t>
  </si>
  <si>
    <t>Sportfondsenbad</t>
  </si>
  <si>
    <t>1209-41 (Heien)</t>
  </si>
  <si>
    <t>(incl. computerapp.)</t>
  </si>
  <si>
    <t>Wilhelminalaan 54 (exclusief BTW)</t>
  </si>
  <si>
    <t>excl BTW</t>
  </si>
  <si>
    <t>Loods voor werkmaterieel voor o.a. groenonderhoud</t>
  </si>
  <si>
    <t>2016.05.0852.002.I</t>
  </si>
  <si>
    <t>Gruttostraat 1</t>
  </si>
  <si>
    <t>Gymzaal</t>
  </si>
  <si>
    <t>2016.05.0852.003.I</t>
  </si>
  <si>
    <t>School De Verwondering</t>
  </si>
  <si>
    <t>2017.10.0852.001.I</t>
  </si>
  <si>
    <t>21-10-14
14-11-17</t>
  </si>
  <si>
    <t>2017.10.0852.003.I</t>
  </si>
  <si>
    <t>2017.10.0852.004.I</t>
  </si>
  <si>
    <t>2017.10.0852.005.I</t>
  </si>
  <si>
    <t>2017.10.0852.006.I</t>
  </si>
  <si>
    <t>2017.10.0852.009.I</t>
  </si>
  <si>
    <t>2017.10.0852.010.I</t>
  </si>
  <si>
    <t>2017.10.0852.015-I</t>
  </si>
  <si>
    <t>2017.10.0852.016-I</t>
  </si>
  <si>
    <t>2014.10.0852.039-O
2017.10.0852.019-I</t>
  </si>
  <si>
    <t>11-11-14
14-11-17</t>
  </si>
  <si>
    <t>2014.10.0852.040-O
2017.10.0852.020-I (incl. computerapp.)</t>
  </si>
  <si>
    <t>2017.10.0852.021-I</t>
  </si>
  <si>
    <t>2014.10.0852.048-O
2017.10.0852.023-I</t>
  </si>
  <si>
    <t>22-10-14
14-11-17</t>
  </si>
  <si>
    <t>2014.10.0852.047-O
2017.10.0852.022-I</t>
  </si>
  <si>
    <t>2017.10.0852.024-I</t>
  </si>
  <si>
    <t>2017.10.0852.025-I</t>
  </si>
  <si>
    <t>5-11-14
14-11-17</t>
  </si>
  <si>
    <t>per 31-12-2017</t>
  </si>
  <si>
    <t>indexcijfer 118,2</t>
  </si>
  <si>
    <t>indexcijfer 125,0</t>
  </si>
  <si>
    <t>2014.10.0852.022-O
2017.10.0852.011-I</t>
  </si>
  <si>
    <t>2014.10.0852.015-O
2017.10.0852.007-I</t>
  </si>
  <si>
    <t>2014.10.0852.016-O
2017.10.0852.008-I</t>
  </si>
  <si>
    <t>2014.10.0852.012-O
2017.10.0852.017-I</t>
  </si>
  <si>
    <t>2014.10.0852.005-O
2017.10.0852.002-I</t>
  </si>
  <si>
    <t>1141 AM</t>
  </si>
  <si>
    <t>1151 AK</t>
  </si>
  <si>
    <t>1141 HL</t>
  </si>
  <si>
    <t>Plaats</t>
  </si>
  <si>
    <t>Omschrijving</t>
  </si>
  <si>
    <t>Bouwaard</t>
  </si>
  <si>
    <t>Datum</t>
  </si>
  <si>
    <t>Risico adres</t>
  </si>
  <si>
    <t>Cornelis Dirkszoonlaan 348</t>
  </si>
  <si>
    <t>planning 2019</t>
  </si>
  <si>
    <t>Galgeriet 11</t>
  </si>
  <si>
    <t>Bedrijfsruimte/bovenwoning</t>
  </si>
  <si>
    <t>Galgeriet 18-20</t>
  </si>
  <si>
    <t>per 31-12-2018</t>
  </si>
  <si>
    <t>indexcijfer 131,5</t>
  </si>
  <si>
    <t>indexcijfer 119,9</t>
  </si>
  <si>
    <t>Pin- en toiletgebouw</t>
  </si>
  <si>
    <t>Zorgunit</t>
  </si>
  <si>
    <t>Dorpstraat 26</t>
  </si>
  <si>
    <t>1452 PE</t>
  </si>
  <si>
    <t>per 31-12-2019</t>
  </si>
  <si>
    <t>indexcijfer 140,3</t>
  </si>
  <si>
    <t>indexcijfer 122,2</t>
  </si>
  <si>
    <t>Basisschool De Blauwe Ster</t>
  </si>
  <si>
    <t>per 31-12-2020</t>
  </si>
  <si>
    <t>indexcijfer 150,8</t>
  </si>
  <si>
    <t>indexcijfer 124,2</t>
  </si>
  <si>
    <t>2019.11.20852.002.I
(incl. computer)</t>
  </si>
  <si>
    <t>Katwoude</t>
  </si>
  <si>
    <t>1145 PM</t>
  </si>
  <si>
    <t>Gemeentewerf Katwoude</t>
  </si>
  <si>
    <t>Hoogedijk 11B (inclusief 120 zonnepanelen)</t>
  </si>
  <si>
    <t>2019.11.20852.001-O
2019.11.20852.001-I</t>
  </si>
  <si>
    <t>29-11-2019
29-11-2019</t>
  </si>
  <si>
    <t>2019.11.20852.003-O
2019.11.20852.003-I</t>
  </si>
  <si>
    <t>1141 JV</t>
  </si>
  <si>
    <t>Avegaar 86</t>
  </si>
  <si>
    <t>2019.11.20852.004-O
2019.11.20852.004-I</t>
  </si>
  <si>
    <t>2019.11.20852.006.O</t>
  </si>
  <si>
    <t>2019.11.20852.007-O
2019.11.20852.007-I</t>
  </si>
  <si>
    <t>Karn 96A (inclusief 156 zonnepanelen)</t>
  </si>
  <si>
    <t>Kruisbaakweg 1 (inclusief 20 zonnepanelen)</t>
  </si>
  <si>
    <t>Inbraakmeldinstallatie</t>
  </si>
  <si>
    <t>Brandmeldinstallatie</t>
  </si>
  <si>
    <t>Zonnepanelen</t>
  </si>
  <si>
    <t>Indien ja bij zonnepanelen, Welk type isolatiemateriaal is toegepast?</t>
  </si>
  <si>
    <t>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</si>
</sst>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€&quot;\ * #,##0.00_-;_-&quot;€&quot;\ * #,##0.00\-;_-&quot;€&quot;\ * &quot;-&quot;??_-;_-@_-"/>
    <numFmt numFmtId="165" formatCode="_-* #,##0.00_-;\-* #,##0.00_-;_-* &quot;-&quot;??_-;_-@_-"/>
    <numFmt numFmtId="166" formatCode="_-&quot;F&quot;\ * #,##0.00_-;\-&quot;F&quot;\ * #,##0.00_-;_-&quot;F&quot;\ * &quot;-&quot;??_-;_-@_-"/>
    <numFmt numFmtId="167" formatCode="_-[$€-413]\ * #,##0.00_-;_-[$€-413]\ * #,##0.00\-;_-[$€-413]\ * &quot;-&quot;??_-;_-@_-"/>
    <numFmt numFmtId="168" formatCode="_ [$€-413]\ * #,##0.00_ ;_ [$€-413]\ * \-#,##0.00_ ;_ [$€-413]\ * &quot;-&quot;??_ ;_ @_ "/>
  </numFmts>
  <fonts count="8" x14ac:knownFonts="1">
    <font>
      <sz val="10"/>
      <name val="Times New Roman"/>
    </font>
    <font>
      <sz val="10"/>
      <name val="Times New Roman"/>
      <family val="1"/>
    </font>
    <font>
      <sz val="10"/>
      <name val="Arial"/>
      <family val="2"/>
    </font>
    <font>
      <b/>
      <i/>
      <sz val="10"/>
      <name val="Arial"/>
      <family val="2"/>
    </font>
    <font>
      <sz val="10"/>
      <color indexed="8"/>
      <name val="Arial"/>
      <family val="2"/>
    </font>
    <font>
      <sz val="10"/>
      <color indexed="17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122">
    <xf numFmtId="0" fontId="0" fillId="0" borderId="0" xfId="0"/>
    <xf numFmtId="4" fontId="3" fillId="2" borderId="8" xfId="2" applyNumberFormat="1" applyFont="1" applyFill="1" applyBorder="1" applyAlignment="1">
      <alignment horizontal="left" vertical="top"/>
    </xf>
    <xf numFmtId="4" fontId="3" fillId="2" borderId="1" xfId="2" applyNumberFormat="1" applyFont="1" applyFill="1" applyBorder="1" applyAlignment="1">
      <alignment horizontal="left" vertical="top"/>
    </xf>
    <xf numFmtId="4" fontId="3" fillId="2" borderId="1" xfId="2" applyNumberFormat="1" applyFont="1" applyFill="1" applyBorder="1" applyAlignment="1">
      <alignment horizontal="left" vertical="top" wrapText="1"/>
    </xf>
    <xf numFmtId="49" fontId="3" fillId="2" borderId="1" xfId="2" applyNumberFormat="1" applyFont="1" applyFill="1" applyBorder="1" applyAlignment="1">
      <alignment horizontal="left" vertical="top" wrapText="1"/>
    </xf>
    <xf numFmtId="15" fontId="3" fillId="2" borderId="1" xfId="2" applyNumberFormat="1" applyFont="1" applyFill="1" applyBorder="1" applyAlignment="1">
      <alignment horizontal="left" vertical="top"/>
    </xf>
    <xf numFmtId="165" fontId="3" fillId="2" borderId="1" xfId="2" applyFont="1" applyFill="1" applyBorder="1" applyAlignment="1">
      <alignment vertical="top"/>
    </xf>
    <xf numFmtId="165" fontId="3" fillId="3" borderId="1" xfId="2" applyFont="1" applyFill="1" applyBorder="1" applyAlignment="1">
      <alignment vertical="top"/>
    </xf>
    <xf numFmtId="165" fontId="3" fillId="2" borderId="13" xfId="2" applyFont="1" applyFill="1" applyBorder="1" applyAlignment="1">
      <alignment vertical="top"/>
    </xf>
    <xf numFmtId="0" fontId="2" fillId="0" borderId="0" xfId="0" applyFont="1" applyAlignment="1">
      <alignment vertical="top"/>
    </xf>
    <xf numFmtId="4" fontId="3" fillId="2" borderId="6" xfId="2" applyNumberFormat="1" applyFont="1" applyFill="1" applyBorder="1" applyAlignment="1">
      <alignment horizontal="left" vertical="top"/>
    </xf>
    <xf numFmtId="4" fontId="3" fillId="2" borderId="0" xfId="2" applyNumberFormat="1" applyFont="1" applyFill="1" applyBorder="1" applyAlignment="1">
      <alignment horizontal="left" vertical="top"/>
    </xf>
    <xf numFmtId="4" fontId="3" fillId="2" borderId="0" xfId="2" applyNumberFormat="1" applyFont="1" applyFill="1" applyBorder="1" applyAlignment="1">
      <alignment horizontal="left" vertical="top" wrapText="1"/>
    </xf>
    <xf numFmtId="49" fontId="3" fillId="2" borderId="0" xfId="2" applyNumberFormat="1" applyFont="1" applyFill="1" applyBorder="1" applyAlignment="1">
      <alignment horizontal="left" vertical="top" wrapText="1"/>
    </xf>
    <xf numFmtId="15" fontId="3" fillId="2" borderId="0" xfId="2" applyNumberFormat="1" applyFont="1" applyFill="1" applyBorder="1" applyAlignment="1">
      <alignment horizontal="left" vertical="top"/>
    </xf>
    <xf numFmtId="165" fontId="3" fillId="2" borderId="0" xfId="2" applyFont="1" applyFill="1" applyBorder="1" applyAlignment="1">
      <alignment vertical="top"/>
    </xf>
    <xf numFmtId="165" fontId="3" fillId="3" borderId="0" xfId="2" applyFont="1" applyFill="1" applyBorder="1" applyAlignment="1">
      <alignment vertical="top"/>
    </xf>
    <xf numFmtId="165" fontId="3" fillId="2" borderId="14" xfId="2" applyFont="1" applyFill="1" applyBorder="1" applyAlignment="1">
      <alignment vertical="top"/>
    </xf>
    <xf numFmtId="4" fontId="2" fillId="2" borderId="6" xfId="2" quotePrefix="1" applyNumberFormat="1" applyFont="1" applyFill="1" applyBorder="1" applyAlignment="1">
      <alignment horizontal="left" vertical="top"/>
    </xf>
    <xf numFmtId="4" fontId="2" fillId="2" borderId="0" xfId="2" applyNumberFormat="1" applyFont="1" applyFill="1" applyBorder="1" applyAlignment="1">
      <alignment horizontal="left" vertical="top"/>
    </xf>
    <xf numFmtId="4" fontId="2" fillId="2" borderId="0" xfId="2" quotePrefix="1" applyNumberFormat="1" applyFont="1" applyFill="1" applyBorder="1" applyAlignment="1">
      <alignment horizontal="left" vertical="top"/>
    </xf>
    <xf numFmtId="4" fontId="2" fillId="2" borderId="0" xfId="2" applyNumberFormat="1" applyFont="1" applyFill="1" applyBorder="1" applyAlignment="1">
      <alignment horizontal="left" vertical="top" wrapText="1"/>
    </xf>
    <xf numFmtId="49" fontId="2" fillId="2" borderId="0" xfId="2" applyNumberFormat="1" applyFont="1" applyFill="1" applyBorder="1" applyAlignment="1">
      <alignment horizontal="left" vertical="top" wrapText="1"/>
    </xf>
    <xf numFmtId="4" fontId="2" fillId="2" borderId="9" xfId="2" quotePrefix="1" applyNumberFormat="1" applyFont="1" applyFill="1" applyBorder="1" applyAlignment="1">
      <alignment horizontal="left" vertical="top"/>
    </xf>
    <xf numFmtId="4" fontId="2" fillId="2" borderId="10" xfId="2" applyNumberFormat="1" applyFont="1" applyFill="1" applyBorder="1" applyAlignment="1">
      <alignment horizontal="left" vertical="top"/>
    </xf>
    <xf numFmtId="4" fontId="2" fillId="2" borderId="10" xfId="2" quotePrefix="1" applyNumberFormat="1" applyFont="1" applyFill="1" applyBorder="1" applyAlignment="1">
      <alignment horizontal="left" vertical="top"/>
    </xf>
    <xf numFmtId="4" fontId="2" fillId="2" borderId="10" xfId="2" applyNumberFormat="1" applyFont="1" applyFill="1" applyBorder="1" applyAlignment="1">
      <alignment horizontal="left" vertical="top" wrapText="1"/>
    </xf>
    <xf numFmtId="49" fontId="2" fillId="2" borderId="10" xfId="2" applyNumberFormat="1" applyFont="1" applyFill="1" applyBorder="1" applyAlignment="1">
      <alignment horizontal="left" vertical="top" wrapText="1"/>
    </xf>
    <xf numFmtId="15" fontId="3" fillId="2" borderId="10" xfId="2" applyNumberFormat="1" applyFont="1" applyFill="1" applyBorder="1" applyAlignment="1">
      <alignment horizontal="left" vertical="top"/>
    </xf>
    <xf numFmtId="165" fontId="3" fillId="2" borderId="10" xfId="2" applyFont="1" applyFill="1" applyBorder="1" applyAlignment="1">
      <alignment vertical="top"/>
    </xf>
    <xf numFmtId="165" fontId="3" fillId="3" borderId="10" xfId="2" applyFont="1" applyFill="1" applyBorder="1" applyAlignment="1">
      <alignment vertical="top"/>
    </xf>
    <xf numFmtId="165" fontId="3" fillId="2" borderId="15" xfId="2" applyFont="1" applyFill="1" applyBorder="1" applyAlignment="1">
      <alignment vertical="top"/>
    </xf>
    <xf numFmtId="4" fontId="2" fillId="0" borderId="11" xfId="0" applyNumberFormat="1" applyFont="1" applyBorder="1" applyAlignment="1" applyProtection="1">
      <alignment vertical="top"/>
      <protection locked="0"/>
    </xf>
    <xf numFmtId="49" fontId="2" fillId="0" borderId="11" xfId="0" applyNumberFormat="1" applyFont="1" applyFill="1" applyBorder="1" applyAlignment="1" applyProtection="1">
      <alignment horizontal="left" vertical="top" wrapText="1"/>
      <protection locked="0"/>
    </xf>
    <xf numFmtId="167" fontId="2" fillId="0" borderId="11" xfId="2" applyNumberFormat="1" applyFont="1" applyFill="1" applyBorder="1" applyAlignment="1" applyProtection="1">
      <alignment vertical="top"/>
      <protection locked="0"/>
    </xf>
    <xf numFmtId="4" fontId="2" fillId="0" borderId="7" xfId="0" applyNumberFormat="1" applyFont="1" applyBorder="1" applyAlignment="1" applyProtection="1">
      <alignment horizontal="left" vertical="top" wrapText="1"/>
      <protection locked="0"/>
    </xf>
    <xf numFmtId="4" fontId="2" fillId="0" borderId="7" xfId="0" applyNumberFormat="1" applyFont="1" applyBorder="1" applyAlignment="1" applyProtection="1">
      <alignment vertical="top"/>
      <protection locked="0"/>
    </xf>
    <xf numFmtId="49" fontId="2" fillId="0" borderId="7" xfId="0" applyNumberFormat="1" applyFont="1" applyFill="1" applyBorder="1" applyAlignment="1" applyProtection="1">
      <alignment horizontal="left" vertical="top" wrapText="1"/>
      <protection locked="0"/>
    </xf>
    <xf numFmtId="15" fontId="2" fillId="0" borderId="11" xfId="0" applyNumberFormat="1" applyFont="1" applyFill="1" applyBorder="1" applyAlignment="1" applyProtection="1">
      <alignment horizontal="left" vertical="top" wrapText="1"/>
      <protection locked="0"/>
    </xf>
    <xf numFmtId="167" fontId="2" fillId="0" borderId="7" xfId="2" applyNumberFormat="1" applyFont="1" applyFill="1" applyBorder="1" applyAlignment="1" applyProtection="1">
      <alignment vertical="top"/>
      <protection locked="0"/>
    </xf>
    <xf numFmtId="167" fontId="2" fillId="0" borderId="7" xfId="2" applyNumberFormat="1" applyFont="1" applyBorder="1" applyAlignment="1" applyProtection="1">
      <alignment vertical="top"/>
      <protection locked="0"/>
    </xf>
    <xf numFmtId="4" fontId="2" fillId="0" borderId="16" xfId="0" applyNumberFormat="1" applyFont="1" applyBorder="1" applyAlignment="1" applyProtection="1">
      <alignment vertical="top"/>
      <protection locked="0"/>
    </xf>
    <xf numFmtId="4" fontId="2" fillId="0" borderId="12" xfId="0" applyNumberFormat="1" applyFont="1" applyBorder="1" applyAlignment="1" applyProtection="1">
      <alignment horizontal="left" vertical="top" wrapText="1"/>
      <protection locked="0"/>
    </xf>
    <xf numFmtId="4" fontId="2" fillId="0" borderId="12" xfId="0" applyNumberFormat="1" applyFont="1" applyBorder="1" applyAlignment="1" applyProtection="1">
      <alignment vertical="top"/>
      <protection locked="0"/>
    </xf>
    <xf numFmtId="49" fontId="2" fillId="0" borderId="7" xfId="0" applyNumberFormat="1" applyFont="1" applyBorder="1" applyAlignment="1" applyProtection="1">
      <alignment horizontal="left" vertical="top" wrapText="1"/>
      <protection locked="0"/>
    </xf>
    <xf numFmtId="15" fontId="2" fillId="0" borderId="7" xfId="0" applyNumberFormat="1" applyFont="1" applyBorder="1" applyAlignment="1" applyProtection="1">
      <alignment horizontal="left" vertical="top"/>
      <protection locked="0"/>
    </xf>
    <xf numFmtId="167" fontId="2" fillId="0" borderId="12" xfId="2" applyNumberFormat="1" applyFont="1" applyBorder="1" applyAlignment="1" applyProtection="1">
      <alignment vertical="top"/>
      <protection locked="0"/>
    </xf>
    <xf numFmtId="15" fontId="2" fillId="0" borderId="7" xfId="0" applyNumberFormat="1" applyFont="1" applyFill="1" applyBorder="1" applyAlignment="1" applyProtection="1">
      <alignment horizontal="left" vertical="top" wrapText="1"/>
      <protection locked="0"/>
    </xf>
    <xf numFmtId="4" fontId="2" fillId="0" borderId="7" xfId="0" applyNumberFormat="1" applyFont="1" applyFill="1" applyBorder="1" applyAlignment="1" applyProtection="1">
      <alignment horizontal="left" vertical="top"/>
      <protection locked="0"/>
    </xf>
    <xf numFmtId="4" fontId="2" fillId="0" borderId="7" xfId="0" applyNumberFormat="1" applyFont="1" applyFill="1" applyBorder="1" applyAlignment="1" applyProtection="1">
      <alignment vertical="top"/>
      <protection locked="0"/>
    </xf>
    <xf numFmtId="4" fontId="2" fillId="0" borderId="7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Fill="1" applyAlignment="1">
      <alignment vertical="top"/>
    </xf>
    <xf numFmtId="15" fontId="2" fillId="0" borderId="7" xfId="0" applyNumberFormat="1" applyFont="1" applyFill="1" applyBorder="1" applyAlignment="1" applyProtection="1">
      <alignment horizontal="left" vertical="top"/>
      <protection locked="0"/>
    </xf>
    <xf numFmtId="168" fontId="2" fillId="0" borderId="0" xfId="0" applyNumberFormat="1" applyFont="1" applyFill="1" applyAlignment="1">
      <alignment vertical="top"/>
    </xf>
    <xf numFmtId="0" fontId="2" fillId="0" borderId="7" xfId="0" applyFont="1" applyBorder="1" applyAlignment="1">
      <alignment vertical="top"/>
    </xf>
    <xf numFmtId="165" fontId="2" fillId="0" borderId="7" xfId="2" applyFont="1" applyBorder="1" applyAlignment="1">
      <alignment vertical="top"/>
    </xf>
    <xf numFmtId="165" fontId="2" fillId="0" borderId="0" xfId="2" applyFont="1" applyAlignment="1">
      <alignment vertical="top"/>
    </xf>
    <xf numFmtId="0" fontId="2" fillId="0" borderId="7" xfId="0" applyFont="1" applyBorder="1" applyAlignment="1">
      <alignment vertical="top" wrapText="1"/>
    </xf>
    <xf numFmtId="165" fontId="2" fillId="0" borderId="0" xfId="2" applyFont="1" applyFill="1" applyAlignment="1">
      <alignment vertical="top"/>
    </xf>
    <xf numFmtId="4" fontId="4" fillId="0" borderId="3" xfId="0" applyNumberFormat="1" applyFont="1" applyBorder="1" applyAlignment="1">
      <alignment vertical="top"/>
    </xf>
    <xf numFmtId="1" fontId="4" fillId="0" borderId="3" xfId="0" applyNumberFormat="1" applyFont="1" applyBorder="1" applyAlignment="1">
      <alignment horizontal="center" vertical="top"/>
    </xf>
    <xf numFmtId="4" fontId="4" fillId="0" borderId="3" xfId="0" applyNumberFormat="1" applyFont="1" applyBorder="1" applyAlignment="1">
      <alignment vertical="top" wrapText="1"/>
    </xf>
    <xf numFmtId="49" fontId="4" fillId="0" borderId="4" xfId="0" applyNumberFormat="1" applyFont="1" applyBorder="1" applyAlignment="1">
      <alignment vertical="top" wrapText="1"/>
    </xf>
    <xf numFmtId="15" fontId="4" fillId="0" borderId="5" xfId="0" applyNumberFormat="1" applyFont="1" applyBorder="1" applyAlignment="1">
      <alignment vertical="top"/>
    </xf>
    <xf numFmtId="167" fontId="3" fillId="0" borderId="2" xfId="2" applyNumberFormat="1" applyFont="1" applyFill="1" applyBorder="1" applyAlignment="1">
      <alignment vertical="top"/>
    </xf>
    <xf numFmtId="0" fontId="5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vertical="top" wrapText="1"/>
    </xf>
    <xf numFmtId="49" fontId="4" fillId="0" borderId="0" xfId="0" applyNumberFormat="1" applyFont="1" applyBorder="1" applyAlignment="1">
      <alignment vertical="top" wrapText="1"/>
    </xf>
    <xf numFmtId="15" fontId="4" fillId="0" borderId="0" xfId="0" applyNumberFormat="1" applyFont="1" applyBorder="1" applyAlignment="1">
      <alignment vertical="top"/>
    </xf>
    <xf numFmtId="165" fontId="2" fillId="0" borderId="0" xfId="2" applyFont="1" applyBorder="1" applyAlignment="1">
      <alignment vertical="top"/>
    </xf>
    <xf numFmtId="165" fontId="2" fillId="0" borderId="0" xfId="2" applyFont="1" applyFill="1" applyBorder="1" applyAlignment="1">
      <alignment vertical="top"/>
    </xf>
    <xf numFmtId="0" fontId="2" fillId="0" borderId="0" xfId="0" applyFont="1" applyBorder="1" applyAlignment="1">
      <alignment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vertical="top" wrapText="1"/>
    </xf>
    <xf numFmtId="49" fontId="6" fillId="0" borderId="0" xfId="0" applyNumberFormat="1" applyFont="1" applyAlignment="1">
      <alignment vertical="top" wrapText="1"/>
    </xf>
    <xf numFmtId="15" fontId="6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5" fontId="2" fillId="0" borderId="0" xfId="0" applyNumberFormat="1" applyFont="1" applyAlignment="1">
      <alignment vertical="top"/>
    </xf>
    <xf numFmtId="49" fontId="2" fillId="0" borderId="7" xfId="0" applyNumberFormat="1" applyFont="1" applyBorder="1" applyAlignment="1">
      <alignment vertical="top" wrapText="1"/>
    </xf>
    <xf numFmtId="15" fontId="2" fillId="0" borderId="7" xfId="0" applyNumberFormat="1" applyFont="1" applyBorder="1" applyAlignment="1">
      <alignment vertical="top"/>
    </xf>
    <xf numFmtId="165" fontId="2" fillId="0" borderId="7" xfId="2" applyFont="1" applyFill="1" applyBorder="1" applyAlignment="1">
      <alignment vertical="top"/>
    </xf>
    <xf numFmtId="4" fontId="2" fillId="0" borderId="11" xfId="0" applyNumberFormat="1" applyFont="1" applyFill="1" applyBorder="1" applyAlignment="1" applyProtection="1">
      <alignment vertical="top"/>
      <protection locked="0"/>
    </xf>
    <xf numFmtId="4" fontId="2" fillId="0" borderId="11" xfId="0" applyNumberFormat="1" applyFont="1" applyFill="1" applyBorder="1" applyAlignment="1" applyProtection="1">
      <alignment horizontal="left" vertical="top" wrapText="1"/>
      <protection locked="0"/>
    </xf>
    <xf numFmtId="165" fontId="2" fillId="0" borderId="11" xfId="2" applyFont="1" applyFill="1" applyBorder="1" applyAlignment="1">
      <alignment vertical="top"/>
    </xf>
    <xf numFmtId="0" fontId="2" fillId="0" borderId="7" xfId="0" applyFont="1" applyFill="1" applyBorder="1" applyAlignment="1">
      <alignment vertical="top"/>
    </xf>
    <xf numFmtId="0" fontId="2" fillId="0" borderId="7" xfId="0" applyFont="1" applyFill="1" applyBorder="1" applyAlignment="1">
      <alignment vertical="top" wrapText="1"/>
    </xf>
    <xf numFmtId="49" fontId="2" fillId="0" borderId="7" xfId="0" applyNumberFormat="1" applyFont="1" applyFill="1" applyBorder="1" applyAlignment="1">
      <alignment vertical="top" wrapText="1"/>
    </xf>
    <xf numFmtId="15" fontId="2" fillId="0" borderId="7" xfId="0" applyNumberFormat="1" applyFont="1" applyFill="1" applyBorder="1" applyAlignment="1">
      <alignment vertical="top"/>
    </xf>
    <xf numFmtId="49" fontId="2" fillId="0" borderId="11" xfId="0" applyNumberFormat="1" applyFont="1" applyFill="1" applyBorder="1" applyAlignment="1" applyProtection="1">
      <alignment horizontal="left" vertical="top"/>
      <protection locked="0"/>
    </xf>
    <xf numFmtId="49" fontId="2" fillId="0" borderId="7" xfId="0" applyNumberFormat="1" applyFont="1" applyFill="1" applyBorder="1" applyAlignment="1" applyProtection="1">
      <alignment horizontal="left" vertical="top"/>
      <protection locked="0"/>
    </xf>
    <xf numFmtId="49" fontId="2" fillId="0" borderId="12" xfId="0" applyNumberFormat="1" applyFont="1" applyBorder="1" applyAlignment="1" applyProtection="1">
      <alignment horizontal="left" vertical="top"/>
      <protection locked="0"/>
    </xf>
    <xf numFmtId="49" fontId="2" fillId="0" borderId="7" xfId="0" applyNumberFormat="1" applyFont="1" applyBorder="1" applyAlignment="1" applyProtection="1">
      <alignment horizontal="left" vertical="top"/>
      <protection locked="0"/>
    </xf>
    <xf numFmtId="49" fontId="2" fillId="0" borderId="7" xfId="0" applyNumberFormat="1" applyFont="1" applyBorder="1" applyAlignment="1">
      <alignment vertical="top"/>
    </xf>
    <xf numFmtId="49" fontId="2" fillId="0" borderId="7" xfId="0" quotePrefix="1" applyNumberFormat="1" applyFont="1" applyBorder="1" applyAlignment="1" applyProtection="1">
      <alignment horizontal="left" vertical="top"/>
      <protection locked="0"/>
    </xf>
    <xf numFmtId="49" fontId="2" fillId="0" borderId="7" xfId="0" quotePrefix="1" applyNumberFormat="1" applyFont="1" applyBorder="1" applyAlignment="1">
      <alignment vertical="top"/>
    </xf>
    <xf numFmtId="49" fontId="2" fillId="0" borderId="7" xfId="0" applyNumberFormat="1" applyFont="1" applyFill="1" applyBorder="1" applyAlignment="1">
      <alignment vertical="top"/>
    </xf>
    <xf numFmtId="49" fontId="2" fillId="0" borderId="7" xfId="0" applyNumberFormat="1" applyFont="1" applyBorder="1" applyAlignment="1">
      <alignment horizontal="left" vertical="top"/>
    </xf>
    <xf numFmtId="49" fontId="2" fillId="0" borderId="7" xfId="0" applyNumberFormat="1" applyFont="1" applyFill="1" applyBorder="1" applyAlignment="1">
      <alignment horizontal="left" vertical="top"/>
    </xf>
    <xf numFmtId="49" fontId="2" fillId="0" borderId="12" xfId="0" applyNumberFormat="1" applyFont="1" applyBorder="1" applyAlignment="1">
      <alignment vertical="top"/>
    </xf>
    <xf numFmtId="0" fontId="2" fillId="0" borderId="12" xfId="0" applyFont="1" applyBorder="1" applyAlignment="1">
      <alignment vertical="top"/>
    </xf>
    <xf numFmtId="49" fontId="2" fillId="0" borderId="12" xfId="0" applyNumberFormat="1" applyFont="1" applyBorder="1" applyAlignment="1">
      <alignment horizontal="left" vertical="top"/>
    </xf>
    <xf numFmtId="165" fontId="2" fillId="0" borderId="12" xfId="2" applyFont="1" applyBorder="1" applyAlignment="1">
      <alignment vertical="top"/>
    </xf>
    <xf numFmtId="0" fontId="7" fillId="0" borderId="0" xfId="0" applyFont="1" applyAlignment="1">
      <alignment vertical="top"/>
    </xf>
    <xf numFmtId="0" fontId="7" fillId="0" borderId="7" xfId="0" applyFont="1" applyBorder="1" applyAlignment="1">
      <alignment vertical="top"/>
    </xf>
    <xf numFmtId="49" fontId="7" fillId="0" borderId="7" xfId="0" applyNumberFormat="1" applyFont="1" applyBorder="1" applyAlignment="1">
      <alignment vertical="top" wrapText="1"/>
    </xf>
    <xf numFmtId="15" fontId="7" fillId="0" borderId="7" xfId="0" applyNumberFormat="1" applyFont="1" applyBorder="1" applyAlignment="1">
      <alignment vertical="top"/>
    </xf>
    <xf numFmtId="165" fontId="7" fillId="0" borderId="7" xfId="2" applyFont="1" applyBorder="1" applyAlignment="1">
      <alignment vertical="top"/>
    </xf>
    <xf numFmtId="165" fontId="7" fillId="0" borderId="7" xfId="2" applyFont="1" applyFill="1" applyBorder="1" applyAlignment="1">
      <alignment vertical="top"/>
    </xf>
    <xf numFmtId="167" fontId="7" fillId="0" borderId="11" xfId="2" applyNumberFormat="1" applyFont="1" applyFill="1" applyBorder="1" applyAlignment="1" applyProtection="1">
      <alignment vertical="top"/>
      <protection locked="0"/>
    </xf>
    <xf numFmtId="168" fontId="7" fillId="0" borderId="7" xfId="3" applyNumberFormat="1" applyFont="1" applyFill="1" applyBorder="1" applyAlignment="1">
      <alignment vertical="top"/>
    </xf>
    <xf numFmtId="0" fontId="2" fillId="0" borderId="7" xfId="0" applyFont="1" applyBorder="1" applyAlignment="1">
      <alignment horizontal="left" vertical="top"/>
    </xf>
    <xf numFmtId="167" fontId="6" fillId="0" borderId="11" xfId="2" applyNumberFormat="1" applyFont="1" applyFill="1" applyBorder="1" applyAlignment="1" applyProtection="1">
      <alignment vertical="top"/>
      <protection locked="0"/>
    </xf>
    <xf numFmtId="167" fontId="2" fillId="0" borderId="18" xfId="2" applyNumberFormat="1" applyFont="1" applyFill="1" applyBorder="1" applyAlignment="1" applyProtection="1">
      <alignment vertical="top"/>
      <protection locked="0"/>
    </xf>
    <xf numFmtId="14" fontId="2" fillId="0" borderId="17" xfId="0" applyNumberFormat="1" applyFont="1" applyFill="1" applyBorder="1" applyAlignment="1" applyProtection="1">
      <alignment horizontal="left" vertical="top" wrapText="1"/>
      <protection locked="0"/>
    </xf>
    <xf numFmtId="15" fontId="2" fillId="0" borderId="17" xfId="0" applyNumberFormat="1" applyFont="1" applyBorder="1" applyAlignment="1" applyProtection="1">
      <alignment horizontal="left" vertical="top"/>
      <protection locked="0"/>
    </xf>
    <xf numFmtId="165" fontId="7" fillId="0" borderId="11" xfId="2" applyFont="1" applyFill="1" applyBorder="1" applyAlignment="1">
      <alignment vertical="top"/>
    </xf>
    <xf numFmtId="0" fontId="2" fillId="4" borderId="0" xfId="0" applyFont="1" applyFill="1" applyAlignment="1">
      <alignment vertical="top"/>
    </xf>
  </cellXfs>
  <cellStyles count="4">
    <cellStyle name="Euro" xfId="1" xr:uid="{00000000-0005-0000-0000-000000000000}"/>
    <cellStyle name="Komma" xfId="2" builtinId="3"/>
    <cellStyle name="Standaard" xfId="0" builtinId="0"/>
    <cellStyle name="Valuta" xfId="3" builtin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78"/>
  <sheetViews>
    <sheetView tabSelected="1" zoomScaleNormal="100" workbookViewId="0">
      <pane xSplit="1" topLeftCell="B1" activePane="topRight" state="frozen"/>
      <selection pane="topRight" activeCell="Q26" sqref="Q26"/>
    </sheetView>
  </sheetViews>
  <sheetFormatPr defaultRowHeight="12.75" x14ac:dyDescent="0.2"/>
  <cols>
    <col min="1" max="1" width="43.6640625" style="9" customWidth="1"/>
    <col min="2" max="2" width="11.1640625" style="9" bestFit="1" customWidth="1"/>
    <col min="3" max="3" width="22.83203125" style="79" bestFit="1" customWidth="1"/>
    <col min="4" max="4" width="26.83203125" style="80" customWidth="1"/>
    <col min="5" max="5" width="17.5" style="9" bestFit="1" customWidth="1"/>
    <col min="6" max="6" width="22.5" style="81" customWidth="1"/>
    <col min="7" max="7" width="14.83203125" style="82" bestFit="1" customWidth="1"/>
    <col min="8" max="8" width="28.1640625" style="58" hidden="1" customWidth="1"/>
    <col min="9" max="13" width="28" style="58" hidden="1" customWidth="1"/>
    <col min="14" max="15" width="28" style="58" customWidth="1"/>
    <col min="16" max="16" width="23.6640625" style="56" bestFit="1" customWidth="1"/>
    <col min="17" max="17" width="16.6640625" style="9" bestFit="1" customWidth="1"/>
    <col min="18" max="18" width="10.6640625" style="9" bestFit="1" customWidth="1"/>
    <col min="19" max="19" width="22.5" style="9" bestFit="1" customWidth="1"/>
    <col min="20" max="20" width="25" style="9" customWidth="1"/>
    <col min="21" max="21" width="14.6640625" style="9" bestFit="1" customWidth="1"/>
    <col min="22" max="22" width="69.5" style="9" bestFit="1" customWidth="1"/>
    <col min="23" max="16384" width="9.33203125" style="9"/>
  </cols>
  <sheetData>
    <row r="1" spans="1:22" x14ac:dyDescent="0.2">
      <c r="A1" s="1" t="s">
        <v>221</v>
      </c>
      <c r="B1" s="2" t="s">
        <v>105</v>
      </c>
      <c r="C1" s="2" t="s">
        <v>217</v>
      </c>
      <c r="D1" s="3" t="s">
        <v>218</v>
      </c>
      <c r="E1" s="2" t="s">
        <v>219</v>
      </c>
      <c r="F1" s="4" t="s">
        <v>70</v>
      </c>
      <c r="G1" s="5" t="s">
        <v>0</v>
      </c>
      <c r="H1" s="6" t="s">
        <v>69</v>
      </c>
      <c r="I1" s="7" t="s">
        <v>48</v>
      </c>
      <c r="J1" s="6" t="s">
        <v>69</v>
      </c>
      <c r="K1" s="7" t="s">
        <v>48</v>
      </c>
      <c r="L1" s="6" t="s">
        <v>69</v>
      </c>
      <c r="M1" s="7" t="s">
        <v>48</v>
      </c>
      <c r="N1" s="6" t="s">
        <v>69</v>
      </c>
      <c r="O1" s="7" t="s">
        <v>48</v>
      </c>
      <c r="P1" s="8" t="s">
        <v>64</v>
      </c>
      <c r="R1" s="121" t="s">
        <v>219</v>
      </c>
      <c r="S1" s="121" t="s">
        <v>256</v>
      </c>
      <c r="T1" s="121" t="s">
        <v>257</v>
      </c>
      <c r="U1" s="121" t="s">
        <v>258</v>
      </c>
      <c r="V1" s="121" t="s">
        <v>259</v>
      </c>
    </row>
    <row r="2" spans="1:22" x14ac:dyDescent="0.2">
      <c r="A2" s="10"/>
      <c r="B2" s="11"/>
      <c r="C2" s="11"/>
      <c r="D2" s="12"/>
      <c r="E2" s="11"/>
      <c r="F2" s="13"/>
      <c r="G2" s="14" t="s">
        <v>220</v>
      </c>
      <c r="H2" s="15" t="s">
        <v>206</v>
      </c>
      <c r="I2" s="16" t="s">
        <v>206</v>
      </c>
      <c r="J2" s="15" t="s">
        <v>227</v>
      </c>
      <c r="K2" s="16" t="s">
        <v>227</v>
      </c>
      <c r="L2" s="15" t="s">
        <v>234</v>
      </c>
      <c r="M2" s="16" t="s">
        <v>234</v>
      </c>
      <c r="N2" s="15" t="s">
        <v>238</v>
      </c>
      <c r="O2" s="16" t="s">
        <v>238</v>
      </c>
      <c r="P2" s="17" t="s">
        <v>1</v>
      </c>
      <c r="R2" s="121"/>
      <c r="S2" s="121"/>
      <c r="T2" s="121"/>
      <c r="U2" s="121"/>
      <c r="V2" s="121"/>
    </row>
    <row r="3" spans="1:22" x14ac:dyDescent="0.2">
      <c r="A3" s="18"/>
      <c r="B3" s="19"/>
      <c r="C3" s="20"/>
      <c r="D3" s="21"/>
      <c r="E3" s="19"/>
      <c r="F3" s="22"/>
      <c r="G3" s="14"/>
      <c r="H3" s="15" t="s">
        <v>86</v>
      </c>
      <c r="I3" s="16" t="s">
        <v>86</v>
      </c>
      <c r="J3" s="15" t="s">
        <v>86</v>
      </c>
      <c r="K3" s="16" t="s">
        <v>86</v>
      </c>
      <c r="L3" s="15" t="s">
        <v>86</v>
      </c>
      <c r="M3" s="16" t="s">
        <v>86</v>
      </c>
      <c r="N3" s="15" t="s">
        <v>86</v>
      </c>
      <c r="O3" s="16" t="s">
        <v>86</v>
      </c>
      <c r="P3" s="17" t="s">
        <v>1</v>
      </c>
      <c r="R3" s="121"/>
      <c r="S3" s="121"/>
      <c r="T3" s="121"/>
      <c r="U3" s="121"/>
      <c r="V3" s="121"/>
    </row>
    <row r="4" spans="1:22" ht="13.5" thickBot="1" x14ac:dyDescent="0.25">
      <c r="A4" s="23"/>
      <c r="B4" s="24"/>
      <c r="C4" s="25"/>
      <c r="D4" s="26"/>
      <c r="E4" s="24"/>
      <c r="F4" s="27"/>
      <c r="G4" s="28"/>
      <c r="H4" s="29" t="s">
        <v>208</v>
      </c>
      <c r="I4" s="30" t="s">
        <v>207</v>
      </c>
      <c r="J4" s="29" t="s">
        <v>228</v>
      </c>
      <c r="K4" s="30" t="s">
        <v>229</v>
      </c>
      <c r="L4" s="29" t="s">
        <v>235</v>
      </c>
      <c r="M4" s="30" t="s">
        <v>236</v>
      </c>
      <c r="N4" s="29" t="s">
        <v>239</v>
      </c>
      <c r="O4" s="30" t="s">
        <v>240</v>
      </c>
      <c r="P4" s="31"/>
      <c r="R4" s="121"/>
      <c r="S4" s="121"/>
      <c r="T4" s="121"/>
      <c r="U4" s="121"/>
      <c r="V4" s="121"/>
    </row>
    <row r="5" spans="1:22" x14ac:dyDescent="0.2">
      <c r="A5" s="93" t="s">
        <v>170</v>
      </c>
      <c r="B5" s="86" t="s">
        <v>172</v>
      </c>
      <c r="C5" s="93" t="s">
        <v>11</v>
      </c>
      <c r="D5" s="87" t="s">
        <v>173</v>
      </c>
      <c r="E5" s="86" t="s">
        <v>32</v>
      </c>
      <c r="F5" s="33"/>
      <c r="G5" s="38"/>
      <c r="H5" s="34">
        <v>673157</v>
      </c>
      <c r="I5" s="34">
        <v>129058</v>
      </c>
      <c r="J5" s="34">
        <f t="shared" ref="J5:J14" si="0">ROUND(H5/125*131.5,0)</f>
        <v>708161</v>
      </c>
      <c r="K5" s="34">
        <f t="shared" ref="K5:K14" si="1">ROUND(I5/118.2*119.9,0)</f>
        <v>130914</v>
      </c>
      <c r="L5" s="34">
        <f t="shared" ref="L5:L14" si="2">ROUND(J5/131.5*140.3,0)</f>
        <v>755551</v>
      </c>
      <c r="M5" s="34">
        <f t="shared" ref="M5:M14" si="3">ROUND(K5/119.9*122.2,0)</f>
        <v>133425</v>
      </c>
      <c r="N5" s="34">
        <f t="shared" ref="N5:N14" si="4">ROUND(L5/140.3*150.8,0)</f>
        <v>812096</v>
      </c>
      <c r="O5" s="34">
        <f t="shared" ref="O5:O14" si="5">ROUND(M5/122.2*124.2,0)</f>
        <v>135609</v>
      </c>
      <c r="P5" s="34">
        <v>34714</v>
      </c>
      <c r="Q5" s="51" t="s">
        <v>171</v>
      </c>
      <c r="S5" s="9" t="s">
        <v>260</v>
      </c>
      <c r="T5" s="9" t="s">
        <v>260</v>
      </c>
    </row>
    <row r="6" spans="1:22" ht="25.5" x14ac:dyDescent="0.2">
      <c r="A6" s="95" t="s">
        <v>62</v>
      </c>
      <c r="B6" s="41" t="s">
        <v>108</v>
      </c>
      <c r="C6" s="95" t="s">
        <v>11</v>
      </c>
      <c r="D6" s="42" t="s">
        <v>26</v>
      </c>
      <c r="E6" s="43" t="s">
        <v>7</v>
      </c>
      <c r="F6" s="44" t="s">
        <v>125</v>
      </c>
      <c r="G6" s="45">
        <v>41933</v>
      </c>
      <c r="H6" s="34">
        <v>2290142</v>
      </c>
      <c r="I6" s="34">
        <v>0</v>
      </c>
      <c r="J6" s="34">
        <f t="shared" si="0"/>
        <v>2409229</v>
      </c>
      <c r="K6" s="34">
        <f t="shared" si="1"/>
        <v>0</v>
      </c>
      <c r="L6" s="34">
        <f t="shared" si="2"/>
        <v>2570455</v>
      </c>
      <c r="M6" s="34">
        <f t="shared" si="3"/>
        <v>0</v>
      </c>
      <c r="N6" s="34">
        <f t="shared" si="4"/>
        <v>2762827</v>
      </c>
      <c r="O6" s="34">
        <f t="shared" si="5"/>
        <v>0</v>
      </c>
      <c r="P6" s="46">
        <v>0</v>
      </c>
    </row>
    <row r="7" spans="1:22" ht="12.75" customHeight="1" x14ac:dyDescent="0.2">
      <c r="A7" s="103" t="s">
        <v>83</v>
      </c>
      <c r="B7" s="104" t="s">
        <v>108</v>
      </c>
      <c r="C7" s="105" t="s">
        <v>85</v>
      </c>
      <c r="D7" s="104" t="s">
        <v>82</v>
      </c>
      <c r="E7" s="104"/>
      <c r="F7" s="37" t="s">
        <v>203</v>
      </c>
      <c r="G7" s="47">
        <v>43053</v>
      </c>
      <c r="H7" s="34">
        <v>0</v>
      </c>
      <c r="I7" s="34">
        <v>0</v>
      </c>
      <c r="J7" s="34">
        <f t="shared" si="0"/>
        <v>0</v>
      </c>
      <c r="K7" s="34">
        <f t="shared" si="1"/>
        <v>0</v>
      </c>
      <c r="L7" s="34">
        <f t="shared" si="2"/>
        <v>0</v>
      </c>
      <c r="M7" s="34">
        <f t="shared" si="3"/>
        <v>0</v>
      </c>
      <c r="N7" s="34">
        <f t="shared" si="4"/>
        <v>0</v>
      </c>
      <c r="O7" s="34">
        <f t="shared" si="5"/>
        <v>0</v>
      </c>
      <c r="P7" s="106"/>
      <c r="R7" s="51"/>
    </row>
    <row r="8" spans="1:22" x14ac:dyDescent="0.2">
      <c r="A8" s="96" t="s">
        <v>166</v>
      </c>
      <c r="B8" s="36" t="s">
        <v>215</v>
      </c>
      <c r="C8" s="96" t="s">
        <v>11</v>
      </c>
      <c r="D8" s="35" t="s">
        <v>28</v>
      </c>
      <c r="E8" s="36" t="s">
        <v>7</v>
      </c>
      <c r="F8" s="44" t="s">
        <v>95</v>
      </c>
      <c r="G8" s="45">
        <v>41780</v>
      </c>
      <c r="H8" s="34">
        <v>2709205</v>
      </c>
      <c r="I8" s="34">
        <v>0</v>
      </c>
      <c r="J8" s="34">
        <f t="shared" si="0"/>
        <v>2850084</v>
      </c>
      <c r="K8" s="34">
        <f t="shared" si="1"/>
        <v>0</v>
      </c>
      <c r="L8" s="34">
        <f t="shared" si="2"/>
        <v>3040812</v>
      </c>
      <c r="M8" s="34">
        <f t="shared" si="3"/>
        <v>0</v>
      </c>
      <c r="N8" s="34">
        <f t="shared" si="4"/>
        <v>3268385</v>
      </c>
      <c r="O8" s="34">
        <f t="shared" si="5"/>
        <v>0</v>
      </c>
      <c r="P8" s="40">
        <v>0</v>
      </c>
    </row>
    <row r="9" spans="1:22" x14ac:dyDescent="0.2">
      <c r="A9" s="93" t="s">
        <v>39</v>
      </c>
      <c r="B9" s="32" t="s">
        <v>110</v>
      </c>
      <c r="C9" s="93" t="s">
        <v>11</v>
      </c>
      <c r="D9" s="87" t="s">
        <v>41</v>
      </c>
      <c r="E9" s="86" t="s">
        <v>40</v>
      </c>
      <c r="F9" s="44" t="s">
        <v>126</v>
      </c>
      <c r="G9" s="45">
        <v>41933</v>
      </c>
      <c r="H9" s="34">
        <v>943740</v>
      </c>
      <c r="I9" s="34">
        <v>0</v>
      </c>
      <c r="J9" s="34">
        <f t="shared" si="0"/>
        <v>992814</v>
      </c>
      <c r="K9" s="34">
        <f t="shared" si="1"/>
        <v>0</v>
      </c>
      <c r="L9" s="34">
        <f t="shared" si="2"/>
        <v>1059253</v>
      </c>
      <c r="M9" s="34">
        <f t="shared" si="3"/>
        <v>0</v>
      </c>
      <c r="N9" s="34">
        <f t="shared" si="4"/>
        <v>1138527</v>
      </c>
      <c r="O9" s="34">
        <f t="shared" si="5"/>
        <v>0</v>
      </c>
      <c r="P9" s="34">
        <v>0</v>
      </c>
      <c r="Q9" s="51"/>
    </row>
    <row r="10" spans="1:22" x14ac:dyDescent="0.2">
      <c r="A10" s="96" t="s">
        <v>39</v>
      </c>
      <c r="B10" s="36" t="s">
        <v>110</v>
      </c>
      <c r="C10" s="96" t="s">
        <v>11</v>
      </c>
      <c r="D10" s="35" t="s">
        <v>41</v>
      </c>
      <c r="E10" s="36" t="s">
        <v>40</v>
      </c>
      <c r="F10" s="44" t="s">
        <v>186</v>
      </c>
      <c r="G10" s="45">
        <v>43053</v>
      </c>
      <c r="H10" s="34">
        <v>0</v>
      </c>
      <c r="I10" s="34">
        <v>104710</v>
      </c>
      <c r="J10" s="34">
        <f t="shared" si="0"/>
        <v>0</v>
      </c>
      <c r="K10" s="34">
        <f t="shared" si="1"/>
        <v>106216</v>
      </c>
      <c r="L10" s="34">
        <f t="shared" si="2"/>
        <v>0</v>
      </c>
      <c r="M10" s="34">
        <f t="shared" si="3"/>
        <v>108254</v>
      </c>
      <c r="N10" s="34">
        <f t="shared" si="4"/>
        <v>0</v>
      </c>
      <c r="O10" s="34">
        <f t="shared" si="5"/>
        <v>110026</v>
      </c>
      <c r="P10" s="40">
        <v>0</v>
      </c>
    </row>
    <row r="11" spans="1:22" ht="25.5" x14ac:dyDescent="0.2">
      <c r="A11" s="96" t="s">
        <v>36</v>
      </c>
      <c r="B11" s="36" t="s">
        <v>110</v>
      </c>
      <c r="C11" s="96" t="s">
        <v>11</v>
      </c>
      <c r="D11" s="35" t="s">
        <v>38</v>
      </c>
      <c r="E11" s="36" t="s">
        <v>37</v>
      </c>
      <c r="F11" s="37" t="s">
        <v>213</v>
      </c>
      <c r="G11" s="47" t="s">
        <v>187</v>
      </c>
      <c r="H11" s="34">
        <v>2730554</v>
      </c>
      <c r="I11" s="34">
        <v>856161</v>
      </c>
      <c r="J11" s="34">
        <f t="shared" si="0"/>
        <v>2872543</v>
      </c>
      <c r="K11" s="34">
        <f t="shared" si="1"/>
        <v>868475</v>
      </c>
      <c r="L11" s="34">
        <f t="shared" si="2"/>
        <v>3064774</v>
      </c>
      <c r="M11" s="34">
        <f t="shared" si="3"/>
        <v>885135</v>
      </c>
      <c r="N11" s="34">
        <f t="shared" si="4"/>
        <v>3294141</v>
      </c>
      <c r="O11" s="34">
        <f t="shared" si="5"/>
        <v>899622</v>
      </c>
      <c r="P11" s="40">
        <v>0</v>
      </c>
    </row>
    <row r="12" spans="1:22" s="51" customFormat="1" ht="12.75" customHeight="1" x14ac:dyDescent="0.2">
      <c r="A12" s="96" t="s">
        <v>90</v>
      </c>
      <c r="B12" s="36" t="s">
        <v>111</v>
      </c>
      <c r="C12" s="96" t="s">
        <v>11</v>
      </c>
      <c r="D12" s="35" t="s">
        <v>42</v>
      </c>
      <c r="E12" s="36" t="s">
        <v>29</v>
      </c>
      <c r="F12" s="44" t="s">
        <v>129</v>
      </c>
      <c r="G12" s="45">
        <v>41933</v>
      </c>
      <c r="H12" s="34">
        <v>31458</v>
      </c>
      <c r="I12" s="34">
        <v>0</v>
      </c>
      <c r="J12" s="34">
        <f t="shared" si="0"/>
        <v>33094</v>
      </c>
      <c r="K12" s="34">
        <f t="shared" si="1"/>
        <v>0</v>
      </c>
      <c r="L12" s="34">
        <f t="shared" si="2"/>
        <v>35309</v>
      </c>
      <c r="M12" s="34">
        <f t="shared" si="3"/>
        <v>0</v>
      </c>
      <c r="N12" s="34">
        <f t="shared" si="4"/>
        <v>37952</v>
      </c>
      <c r="O12" s="34">
        <f t="shared" si="5"/>
        <v>0</v>
      </c>
      <c r="P12" s="40">
        <v>0</v>
      </c>
      <c r="Q12" s="9"/>
      <c r="R12" s="9"/>
    </row>
    <row r="13" spans="1:22" s="51" customFormat="1" ht="12.75" customHeight="1" x14ac:dyDescent="0.2">
      <c r="A13" s="96" t="s">
        <v>90</v>
      </c>
      <c r="B13" s="36" t="s">
        <v>111</v>
      </c>
      <c r="C13" s="96" t="s">
        <v>11</v>
      </c>
      <c r="D13" s="35" t="s">
        <v>60</v>
      </c>
      <c r="E13" s="36" t="s">
        <v>32</v>
      </c>
      <c r="F13" s="44" t="s">
        <v>188</v>
      </c>
      <c r="G13" s="45">
        <v>43053</v>
      </c>
      <c r="H13" s="34">
        <v>0</v>
      </c>
      <c r="I13" s="34">
        <v>13551</v>
      </c>
      <c r="J13" s="34">
        <f t="shared" si="0"/>
        <v>0</v>
      </c>
      <c r="K13" s="34">
        <f t="shared" si="1"/>
        <v>13746</v>
      </c>
      <c r="L13" s="34">
        <f t="shared" si="2"/>
        <v>0</v>
      </c>
      <c r="M13" s="34">
        <f t="shared" si="3"/>
        <v>14010</v>
      </c>
      <c r="N13" s="34">
        <f t="shared" si="4"/>
        <v>0</v>
      </c>
      <c r="O13" s="34">
        <f t="shared" si="5"/>
        <v>14239</v>
      </c>
      <c r="P13" s="40">
        <v>0</v>
      </c>
      <c r="Q13" s="9"/>
    </row>
    <row r="14" spans="1:22" s="51" customFormat="1" x14ac:dyDescent="0.2">
      <c r="A14" s="96" t="s">
        <v>19</v>
      </c>
      <c r="B14" s="36" t="s">
        <v>127</v>
      </c>
      <c r="C14" s="96" t="s">
        <v>6</v>
      </c>
      <c r="D14" s="35" t="s">
        <v>20</v>
      </c>
      <c r="E14" s="36" t="s">
        <v>4</v>
      </c>
      <c r="F14" s="44" t="s">
        <v>128</v>
      </c>
      <c r="G14" s="45">
        <v>41933</v>
      </c>
      <c r="H14" s="34">
        <v>138415</v>
      </c>
      <c r="I14" s="34">
        <v>0</v>
      </c>
      <c r="J14" s="34">
        <f t="shared" si="0"/>
        <v>145613</v>
      </c>
      <c r="K14" s="34">
        <f t="shared" si="1"/>
        <v>0</v>
      </c>
      <c r="L14" s="34">
        <f t="shared" si="2"/>
        <v>155357</v>
      </c>
      <c r="M14" s="34">
        <f t="shared" si="3"/>
        <v>0</v>
      </c>
      <c r="N14" s="34">
        <f t="shared" si="4"/>
        <v>166984</v>
      </c>
      <c r="O14" s="34">
        <f t="shared" si="5"/>
        <v>0</v>
      </c>
      <c r="P14" s="40">
        <v>0</v>
      </c>
      <c r="Q14" s="9"/>
    </row>
    <row r="15" spans="1:22" s="107" customFormat="1" x14ac:dyDescent="0.2">
      <c r="A15" s="54" t="s">
        <v>232</v>
      </c>
      <c r="B15" s="54" t="s">
        <v>233</v>
      </c>
      <c r="C15" s="115" t="s">
        <v>6</v>
      </c>
      <c r="D15" s="57" t="s">
        <v>231</v>
      </c>
      <c r="E15" s="108"/>
      <c r="F15" s="109"/>
      <c r="G15" s="110"/>
      <c r="H15" s="112"/>
      <c r="I15" s="112"/>
      <c r="K15" s="112"/>
      <c r="L15" s="114">
        <v>51365</v>
      </c>
      <c r="M15" s="112"/>
      <c r="N15" s="34">
        <f>ROUND(L15/147.5*150.8,0)</f>
        <v>52514</v>
      </c>
      <c r="O15" s="112"/>
      <c r="P15" s="111"/>
    </row>
    <row r="16" spans="1:22" s="51" customFormat="1" x14ac:dyDescent="0.2">
      <c r="A16" s="96" t="s">
        <v>182</v>
      </c>
      <c r="B16" s="36" t="s">
        <v>112</v>
      </c>
      <c r="C16" s="96" t="s">
        <v>6</v>
      </c>
      <c r="D16" s="35" t="s">
        <v>183</v>
      </c>
      <c r="E16" s="36"/>
      <c r="F16" s="44" t="s">
        <v>184</v>
      </c>
      <c r="G16" s="45">
        <v>42516</v>
      </c>
      <c r="H16" s="34">
        <v>0</v>
      </c>
      <c r="I16" s="34">
        <v>117333</v>
      </c>
      <c r="J16" s="34">
        <f t="shared" ref="J16:J22" si="6">ROUND(H16/125*131.5,0)</f>
        <v>0</v>
      </c>
      <c r="K16" s="34">
        <f t="shared" ref="K16:K22" si="7">ROUND(I16/118.2*119.9,0)</f>
        <v>119021</v>
      </c>
      <c r="L16" s="34">
        <f t="shared" ref="L16:L22" si="8">ROUND(J16/131.5*140.3,0)</f>
        <v>0</v>
      </c>
      <c r="M16" s="34">
        <f t="shared" ref="M16:M22" si="9">ROUND(K16/119.9*122.2,0)</f>
        <v>121304</v>
      </c>
      <c r="N16" s="34">
        <f t="shared" ref="N16:N22" si="10">ROUND(L16/140.3*150.8,0)</f>
        <v>0</v>
      </c>
      <c r="O16" s="34">
        <f t="shared" ref="O16:O22" si="11">ROUND(M16/122.2*124.2,0)</f>
        <v>123289</v>
      </c>
      <c r="P16" s="40"/>
      <c r="Q16" s="9"/>
      <c r="R16" s="9"/>
    </row>
    <row r="17" spans="1:21" s="51" customFormat="1" ht="25.5" x14ac:dyDescent="0.2">
      <c r="A17" s="96" t="s">
        <v>35</v>
      </c>
      <c r="B17" s="36" t="s">
        <v>112</v>
      </c>
      <c r="C17" s="96" t="s">
        <v>6</v>
      </c>
      <c r="D17" s="35" t="s">
        <v>98</v>
      </c>
      <c r="E17" s="36" t="s">
        <v>4</v>
      </c>
      <c r="F17" s="44" t="s">
        <v>189</v>
      </c>
      <c r="G17" s="45">
        <v>43053</v>
      </c>
      <c r="H17" s="34">
        <v>0</v>
      </c>
      <c r="I17" s="34">
        <v>406522</v>
      </c>
      <c r="J17" s="34">
        <f t="shared" si="6"/>
        <v>0</v>
      </c>
      <c r="K17" s="34">
        <f t="shared" si="7"/>
        <v>412369</v>
      </c>
      <c r="L17" s="34">
        <f t="shared" si="8"/>
        <v>0</v>
      </c>
      <c r="M17" s="34">
        <f t="shared" si="9"/>
        <v>420279</v>
      </c>
      <c r="N17" s="34">
        <f t="shared" si="10"/>
        <v>0</v>
      </c>
      <c r="O17" s="34">
        <f t="shared" si="11"/>
        <v>427158</v>
      </c>
      <c r="P17" s="40">
        <v>0</v>
      </c>
      <c r="Q17" s="9"/>
    </row>
    <row r="18" spans="1:21" s="51" customFormat="1" ht="25.5" x14ac:dyDescent="0.2">
      <c r="A18" s="96" t="s">
        <v>97</v>
      </c>
      <c r="B18" s="36" t="s">
        <v>112</v>
      </c>
      <c r="C18" s="96" t="s">
        <v>6</v>
      </c>
      <c r="D18" s="35" t="s">
        <v>99</v>
      </c>
      <c r="E18" s="36" t="s">
        <v>4</v>
      </c>
      <c r="F18" s="44" t="s">
        <v>190</v>
      </c>
      <c r="G18" s="45">
        <v>43053</v>
      </c>
      <c r="H18" s="34">
        <v>0</v>
      </c>
      <c r="I18" s="34">
        <v>271015</v>
      </c>
      <c r="J18" s="34">
        <f t="shared" si="6"/>
        <v>0</v>
      </c>
      <c r="K18" s="34">
        <f t="shared" si="7"/>
        <v>274913</v>
      </c>
      <c r="L18" s="34">
        <f t="shared" si="8"/>
        <v>0</v>
      </c>
      <c r="M18" s="34">
        <f t="shared" si="9"/>
        <v>280187</v>
      </c>
      <c r="N18" s="34">
        <f t="shared" si="10"/>
        <v>0</v>
      </c>
      <c r="O18" s="34">
        <f t="shared" si="11"/>
        <v>284773</v>
      </c>
      <c r="P18" s="40">
        <v>0</v>
      </c>
      <c r="Q18" s="9" t="s">
        <v>179</v>
      </c>
    </row>
    <row r="19" spans="1:21" s="51" customFormat="1" x14ac:dyDescent="0.2">
      <c r="A19" s="96" t="s">
        <v>130</v>
      </c>
      <c r="B19" s="36" t="s">
        <v>131</v>
      </c>
      <c r="C19" s="96" t="s">
        <v>6</v>
      </c>
      <c r="D19" s="35" t="s">
        <v>14</v>
      </c>
      <c r="E19" s="43" t="s">
        <v>13</v>
      </c>
      <c r="F19" s="44" t="s">
        <v>132</v>
      </c>
      <c r="G19" s="45">
        <v>41933</v>
      </c>
      <c r="H19" s="34">
        <v>30200</v>
      </c>
      <c r="I19" s="34">
        <v>0</v>
      </c>
      <c r="J19" s="34">
        <f t="shared" si="6"/>
        <v>31770</v>
      </c>
      <c r="K19" s="34">
        <f t="shared" si="7"/>
        <v>0</v>
      </c>
      <c r="L19" s="34">
        <f t="shared" si="8"/>
        <v>33896</v>
      </c>
      <c r="M19" s="34">
        <f t="shared" si="9"/>
        <v>0</v>
      </c>
      <c r="N19" s="34">
        <f t="shared" si="10"/>
        <v>36433</v>
      </c>
      <c r="O19" s="34">
        <f t="shared" si="11"/>
        <v>0</v>
      </c>
      <c r="P19" s="46">
        <v>0</v>
      </c>
      <c r="Q19" s="9"/>
    </row>
    <row r="20" spans="1:21" s="51" customFormat="1" x14ac:dyDescent="0.2">
      <c r="A20" s="94" t="s">
        <v>21</v>
      </c>
      <c r="B20" s="49" t="s">
        <v>113</v>
      </c>
      <c r="C20" s="94" t="s">
        <v>6</v>
      </c>
      <c r="D20" s="50" t="s">
        <v>22</v>
      </c>
      <c r="E20" s="49" t="s">
        <v>7</v>
      </c>
      <c r="F20" s="44" t="s">
        <v>133</v>
      </c>
      <c r="G20" s="45">
        <v>41933</v>
      </c>
      <c r="H20" s="34">
        <v>1226861</v>
      </c>
      <c r="I20" s="34">
        <v>0</v>
      </c>
      <c r="J20" s="34">
        <f t="shared" si="6"/>
        <v>1290658</v>
      </c>
      <c r="K20" s="34">
        <f t="shared" si="7"/>
        <v>0</v>
      </c>
      <c r="L20" s="34">
        <f t="shared" si="8"/>
        <v>1377029</v>
      </c>
      <c r="M20" s="34">
        <f t="shared" si="9"/>
        <v>0</v>
      </c>
      <c r="N20" s="34">
        <f t="shared" si="10"/>
        <v>1480085</v>
      </c>
      <c r="O20" s="34">
        <f t="shared" si="11"/>
        <v>0</v>
      </c>
      <c r="P20" s="39">
        <v>0</v>
      </c>
    </row>
    <row r="21" spans="1:21" ht="25.5" x14ac:dyDescent="0.2">
      <c r="A21" s="94" t="s">
        <v>100</v>
      </c>
      <c r="B21" s="49" t="s">
        <v>113</v>
      </c>
      <c r="C21" s="94" t="s">
        <v>6</v>
      </c>
      <c r="D21" s="50" t="s">
        <v>134</v>
      </c>
      <c r="E21" s="86"/>
      <c r="F21" s="44" t="s">
        <v>135</v>
      </c>
      <c r="G21" s="45">
        <v>41933</v>
      </c>
      <c r="H21" s="34">
        <v>37749</v>
      </c>
      <c r="I21" s="34">
        <v>0</v>
      </c>
      <c r="J21" s="34">
        <f t="shared" si="6"/>
        <v>39712</v>
      </c>
      <c r="K21" s="34">
        <f t="shared" si="7"/>
        <v>0</v>
      </c>
      <c r="L21" s="34">
        <f t="shared" si="8"/>
        <v>42370</v>
      </c>
      <c r="M21" s="34">
        <f t="shared" si="9"/>
        <v>0</v>
      </c>
      <c r="N21" s="34">
        <f t="shared" si="10"/>
        <v>45541</v>
      </c>
      <c r="O21" s="34">
        <f t="shared" si="11"/>
        <v>0</v>
      </c>
      <c r="P21" s="34"/>
      <c r="Q21" s="51"/>
    </row>
    <row r="22" spans="1:21" x14ac:dyDescent="0.2">
      <c r="A22" s="94" t="s">
        <v>100</v>
      </c>
      <c r="B22" s="49" t="s">
        <v>113</v>
      </c>
      <c r="C22" s="94" t="s">
        <v>6</v>
      </c>
      <c r="D22" s="50" t="s">
        <v>101</v>
      </c>
      <c r="E22" s="49" t="s">
        <v>7</v>
      </c>
      <c r="F22" s="44" t="s">
        <v>191</v>
      </c>
      <c r="G22" s="45">
        <v>43053</v>
      </c>
      <c r="H22" s="34">
        <v>0</v>
      </c>
      <c r="I22" s="34">
        <v>6159</v>
      </c>
      <c r="J22" s="34">
        <f t="shared" si="6"/>
        <v>0</v>
      </c>
      <c r="K22" s="34">
        <f t="shared" si="7"/>
        <v>6248</v>
      </c>
      <c r="L22" s="34">
        <f t="shared" si="8"/>
        <v>0</v>
      </c>
      <c r="M22" s="34">
        <f t="shared" si="9"/>
        <v>6368</v>
      </c>
      <c r="N22" s="34">
        <f t="shared" si="10"/>
        <v>0</v>
      </c>
      <c r="O22" s="34">
        <f t="shared" si="11"/>
        <v>6472</v>
      </c>
      <c r="P22" s="39"/>
      <c r="Q22" s="51"/>
      <c r="R22" s="51"/>
    </row>
    <row r="23" spans="1:21" s="51" customFormat="1" ht="12.75" customHeight="1" x14ac:dyDescent="0.2">
      <c r="A23" s="94" t="s">
        <v>245</v>
      </c>
      <c r="B23" s="49" t="s">
        <v>243</v>
      </c>
      <c r="C23" s="94" t="s">
        <v>242</v>
      </c>
      <c r="D23" s="50" t="s">
        <v>244</v>
      </c>
      <c r="E23" s="49"/>
      <c r="F23" s="37" t="s">
        <v>246</v>
      </c>
      <c r="G23" s="47" t="s">
        <v>247</v>
      </c>
      <c r="H23" s="113"/>
      <c r="I23" s="113"/>
      <c r="J23" s="113"/>
      <c r="K23" s="113"/>
      <c r="L23" s="113">
        <v>3267000</v>
      </c>
      <c r="M23" s="113">
        <v>816750</v>
      </c>
      <c r="N23" s="34"/>
      <c r="O23" s="34"/>
      <c r="P23" s="39"/>
      <c r="R23" s="9"/>
      <c r="S23" s="51" t="s">
        <v>260</v>
      </c>
      <c r="U23" s="51" t="s">
        <v>260</v>
      </c>
    </row>
    <row r="24" spans="1:21" s="51" customFormat="1" ht="12.75" customHeight="1" x14ac:dyDescent="0.2">
      <c r="A24" s="96" t="s">
        <v>93</v>
      </c>
      <c r="B24" s="36" t="s">
        <v>136</v>
      </c>
      <c r="C24" s="96" t="s">
        <v>9</v>
      </c>
      <c r="D24" s="35" t="s">
        <v>55</v>
      </c>
      <c r="E24" s="36"/>
      <c r="F24" s="44" t="s">
        <v>137</v>
      </c>
      <c r="G24" s="45">
        <v>41918</v>
      </c>
      <c r="H24" s="34">
        <v>56624</v>
      </c>
      <c r="I24" s="34">
        <v>0</v>
      </c>
      <c r="J24" s="34">
        <f t="shared" ref="J24:J32" si="12">ROUND(H24/125*131.5,0)</f>
        <v>59568</v>
      </c>
      <c r="K24" s="34">
        <f t="shared" ref="K24:K32" si="13">ROUND(I24/118.2*119.9,0)</f>
        <v>0</v>
      </c>
      <c r="L24" s="34">
        <f t="shared" ref="L24:L32" si="14">ROUND(J24/131.5*140.3,0)</f>
        <v>63554</v>
      </c>
      <c r="M24" s="34">
        <f t="shared" ref="M24:M32" si="15">ROUND(K24/119.9*122.2,0)</f>
        <v>0</v>
      </c>
      <c r="N24" s="34">
        <f t="shared" ref="N24:N52" si="16">ROUND(L24/140.3*150.8,0)</f>
        <v>68310</v>
      </c>
      <c r="O24" s="34">
        <f t="shared" ref="O24:O52" si="17">ROUND(M24/122.2*124.2,0)</f>
        <v>0</v>
      </c>
      <c r="P24" s="40">
        <v>0</v>
      </c>
      <c r="Q24" s="9"/>
    </row>
    <row r="25" spans="1:21" s="51" customFormat="1" ht="25.5" customHeight="1" x14ac:dyDescent="0.2">
      <c r="A25" s="94" t="s">
        <v>54</v>
      </c>
      <c r="B25" s="49" t="s">
        <v>114</v>
      </c>
      <c r="C25" s="94" t="s">
        <v>9</v>
      </c>
      <c r="D25" s="50" t="s">
        <v>53</v>
      </c>
      <c r="E25" s="49" t="s">
        <v>4</v>
      </c>
      <c r="F25" s="37" t="s">
        <v>211</v>
      </c>
      <c r="G25" s="47" t="s">
        <v>205</v>
      </c>
      <c r="H25" s="34">
        <v>1384151</v>
      </c>
      <c r="I25" s="34">
        <v>101015</v>
      </c>
      <c r="J25" s="34">
        <f t="shared" si="12"/>
        <v>1456127</v>
      </c>
      <c r="K25" s="34">
        <f t="shared" si="13"/>
        <v>102468</v>
      </c>
      <c r="L25" s="34">
        <f t="shared" si="14"/>
        <v>1553571</v>
      </c>
      <c r="M25" s="34">
        <f t="shared" si="15"/>
        <v>104434</v>
      </c>
      <c r="N25" s="34">
        <f t="shared" si="16"/>
        <v>1669840</v>
      </c>
      <c r="O25" s="34">
        <f t="shared" si="17"/>
        <v>106143</v>
      </c>
      <c r="P25" s="39">
        <v>0</v>
      </c>
      <c r="R25" s="9"/>
    </row>
    <row r="26" spans="1:21" s="51" customFormat="1" ht="25.5" customHeight="1" x14ac:dyDescent="0.2">
      <c r="A26" s="94" t="s">
        <v>56</v>
      </c>
      <c r="B26" s="49" t="s">
        <v>114</v>
      </c>
      <c r="C26" s="94" t="s">
        <v>9</v>
      </c>
      <c r="D26" s="50" t="s">
        <v>12</v>
      </c>
      <c r="E26" s="49" t="s">
        <v>7</v>
      </c>
      <c r="F26" s="37" t="s">
        <v>138</v>
      </c>
      <c r="G26" s="52">
        <v>41948</v>
      </c>
      <c r="H26" s="34">
        <v>113249</v>
      </c>
      <c r="I26" s="34">
        <v>99482</v>
      </c>
      <c r="J26" s="34">
        <f t="shared" si="12"/>
        <v>119138</v>
      </c>
      <c r="K26" s="34">
        <f t="shared" si="13"/>
        <v>100913</v>
      </c>
      <c r="L26" s="34">
        <f t="shared" si="14"/>
        <v>127111</v>
      </c>
      <c r="M26" s="34">
        <f t="shared" si="15"/>
        <v>102849</v>
      </c>
      <c r="N26" s="34">
        <f t="shared" si="16"/>
        <v>136624</v>
      </c>
      <c r="O26" s="34">
        <f t="shared" si="17"/>
        <v>104532</v>
      </c>
      <c r="P26" s="39">
        <v>0</v>
      </c>
      <c r="Q26" s="53"/>
    </row>
    <row r="27" spans="1:21" s="51" customFormat="1" ht="38.25" x14ac:dyDescent="0.2">
      <c r="A27" s="37" t="s">
        <v>165</v>
      </c>
      <c r="B27" s="49" t="s">
        <v>114</v>
      </c>
      <c r="C27" s="94" t="s">
        <v>9</v>
      </c>
      <c r="D27" s="50" t="s">
        <v>10</v>
      </c>
      <c r="E27" s="49" t="s">
        <v>7</v>
      </c>
      <c r="F27" s="37" t="s">
        <v>95</v>
      </c>
      <c r="G27" s="52">
        <v>41780</v>
      </c>
      <c r="H27" s="34">
        <v>2353556</v>
      </c>
      <c r="I27" s="34">
        <v>100825</v>
      </c>
      <c r="J27" s="34">
        <f t="shared" si="12"/>
        <v>2475941</v>
      </c>
      <c r="K27" s="34">
        <f t="shared" si="13"/>
        <v>102275</v>
      </c>
      <c r="L27" s="34">
        <f t="shared" si="14"/>
        <v>2641631</v>
      </c>
      <c r="M27" s="34">
        <f t="shared" si="15"/>
        <v>104237</v>
      </c>
      <c r="N27" s="34">
        <f t="shared" si="16"/>
        <v>2839330</v>
      </c>
      <c r="O27" s="34">
        <f t="shared" si="17"/>
        <v>105943</v>
      </c>
      <c r="P27" s="39">
        <v>0</v>
      </c>
      <c r="Q27" s="53"/>
      <c r="S27" s="51" t="s">
        <v>260</v>
      </c>
    </row>
    <row r="28" spans="1:21" s="51" customFormat="1" x14ac:dyDescent="0.2">
      <c r="A28" s="94" t="s">
        <v>89</v>
      </c>
      <c r="B28" s="49" t="s">
        <v>115</v>
      </c>
      <c r="C28" s="94" t="s">
        <v>9</v>
      </c>
      <c r="D28" s="50" t="s">
        <v>42</v>
      </c>
      <c r="E28" s="49"/>
      <c r="F28" s="37" t="s">
        <v>139</v>
      </c>
      <c r="G28" s="47">
        <v>41948</v>
      </c>
      <c r="H28" s="34">
        <v>31458</v>
      </c>
      <c r="I28" s="34">
        <v>0</v>
      </c>
      <c r="J28" s="34">
        <f t="shared" si="12"/>
        <v>33094</v>
      </c>
      <c r="K28" s="34">
        <f t="shared" si="13"/>
        <v>0</v>
      </c>
      <c r="L28" s="34">
        <f t="shared" si="14"/>
        <v>35309</v>
      </c>
      <c r="M28" s="34">
        <f t="shared" si="15"/>
        <v>0</v>
      </c>
      <c r="N28" s="34">
        <f t="shared" si="16"/>
        <v>37952</v>
      </c>
      <c r="O28" s="34">
        <f t="shared" si="17"/>
        <v>0</v>
      </c>
      <c r="P28" s="39">
        <v>0</v>
      </c>
    </row>
    <row r="29" spans="1:21" s="51" customFormat="1" ht="25.5" x14ac:dyDescent="0.2">
      <c r="A29" s="94" t="s">
        <v>89</v>
      </c>
      <c r="B29" s="49" t="s">
        <v>115</v>
      </c>
      <c r="C29" s="94" t="s">
        <v>9</v>
      </c>
      <c r="D29" s="50" t="s">
        <v>59</v>
      </c>
      <c r="E29" s="49" t="s">
        <v>29</v>
      </c>
      <c r="F29" s="37" t="s">
        <v>192</v>
      </c>
      <c r="G29" s="52">
        <v>43053</v>
      </c>
      <c r="H29" s="34">
        <v>0</v>
      </c>
      <c r="I29" s="34">
        <v>12319</v>
      </c>
      <c r="J29" s="34">
        <f t="shared" si="12"/>
        <v>0</v>
      </c>
      <c r="K29" s="34">
        <f t="shared" si="13"/>
        <v>12496</v>
      </c>
      <c r="L29" s="34">
        <f t="shared" si="14"/>
        <v>0</v>
      </c>
      <c r="M29" s="34">
        <f t="shared" si="15"/>
        <v>12736</v>
      </c>
      <c r="N29" s="34">
        <f t="shared" si="16"/>
        <v>0</v>
      </c>
      <c r="O29" s="34">
        <f t="shared" si="17"/>
        <v>12944</v>
      </c>
      <c r="P29" s="39">
        <v>0</v>
      </c>
    </row>
    <row r="30" spans="1:21" s="51" customFormat="1" x14ac:dyDescent="0.2">
      <c r="A30" s="96" t="s">
        <v>16</v>
      </c>
      <c r="B30" s="36" t="s">
        <v>109</v>
      </c>
      <c r="C30" s="96" t="s">
        <v>9</v>
      </c>
      <c r="D30" s="35" t="s">
        <v>18</v>
      </c>
      <c r="E30" s="36" t="s">
        <v>17</v>
      </c>
      <c r="F30" s="44" t="s">
        <v>140</v>
      </c>
      <c r="G30" s="47">
        <v>41948</v>
      </c>
      <c r="H30" s="34">
        <v>149740</v>
      </c>
      <c r="I30" s="34">
        <v>0</v>
      </c>
      <c r="J30" s="34">
        <f t="shared" si="12"/>
        <v>157526</v>
      </c>
      <c r="K30" s="34">
        <f t="shared" si="13"/>
        <v>0</v>
      </c>
      <c r="L30" s="34">
        <f t="shared" si="14"/>
        <v>168068</v>
      </c>
      <c r="M30" s="34">
        <f t="shared" si="15"/>
        <v>0</v>
      </c>
      <c r="N30" s="34">
        <f t="shared" si="16"/>
        <v>180646</v>
      </c>
      <c r="O30" s="34">
        <f t="shared" si="17"/>
        <v>0</v>
      </c>
      <c r="P30" s="40">
        <v>0</v>
      </c>
      <c r="Q30" s="9"/>
    </row>
    <row r="31" spans="1:21" s="51" customFormat="1" x14ac:dyDescent="0.2">
      <c r="A31" s="97" t="s">
        <v>84</v>
      </c>
      <c r="B31" s="54" t="s">
        <v>109</v>
      </c>
      <c r="C31" s="101" t="s">
        <v>9</v>
      </c>
      <c r="D31" s="54" t="s">
        <v>82</v>
      </c>
      <c r="E31" s="54"/>
      <c r="F31" s="37" t="s">
        <v>204</v>
      </c>
      <c r="G31" s="47">
        <v>43053</v>
      </c>
      <c r="H31" s="34">
        <v>0</v>
      </c>
      <c r="I31" s="34">
        <v>6775</v>
      </c>
      <c r="J31" s="34">
        <f t="shared" si="12"/>
        <v>0</v>
      </c>
      <c r="K31" s="34">
        <f t="shared" si="13"/>
        <v>6872</v>
      </c>
      <c r="L31" s="34">
        <f t="shared" si="14"/>
        <v>0</v>
      </c>
      <c r="M31" s="34">
        <f t="shared" si="15"/>
        <v>7004</v>
      </c>
      <c r="N31" s="34">
        <f t="shared" si="16"/>
        <v>0</v>
      </c>
      <c r="O31" s="34">
        <f t="shared" si="17"/>
        <v>7119</v>
      </c>
      <c r="P31" s="55"/>
      <c r="Q31" s="9"/>
    </row>
    <row r="32" spans="1:21" s="107" customFormat="1" ht="25.5" x14ac:dyDescent="0.2">
      <c r="A32" s="96" t="s">
        <v>57</v>
      </c>
      <c r="B32" s="36" t="s">
        <v>116</v>
      </c>
      <c r="C32" s="96" t="s">
        <v>9</v>
      </c>
      <c r="D32" s="35" t="s">
        <v>58</v>
      </c>
      <c r="E32" s="36" t="s">
        <v>15</v>
      </c>
      <c r="F32" s="44" t="s">
        <v>193</v>
      </c>
      <c r="G32" s="119">
        <v>43053</v>
      </c>
      <c r="H32" s="39">
        <v>0</v>
      </c>
      <c r="I32" s="39">
        <v>6159</v>
      </c>
      <c r="J32" s="39">
        <f t="shared" si="12"/>
        <v>0</v>
      </c>
      <c r="K32" s="39">
        <f t="shared" si="13"/>
        <v>6248</v>
      </c>
      <c r="L32" s="34">
        <f t="shared" si="14"/>
        <v>0</v>
      </c>
      <c r="M32" s="34">
        <f t="shared" si="15"/>
        <v>6368</v>
      </c>
      <c r="N32" s="34">
        <f t="shared" si="16"/>
        <v>0</v>
      </c>
      <c r="O32" s="34">
        <f t="shared" si="17"/>
        <v>6472</v>
      </c>
      <c r="P32" s="40">
        <v>0</v>
      </c>
      <c r="Q32" s="9"/>
      <c r="R32" s="51"/>
    </row>
    <row r="33" spans="1:21" ht="12.75" customHeight="1" x14ac:dyDescent="0.2">
      <c r="A33" s="96" t="s">
        <v>255</v>
      </c>
      <c r="B33" s="36" t="s">
        <v>116</v>
      </c>
      <c r="C33" s="115" t="s">
        <v>9</v>
      </c>
      <c r="D33" s="57" t="s">
        <v>230</v>
      </c>
      <c r="E33" s="54"/>
      <c r="F33" s="37" t="s">
        <v>253</v>
      </c>
      <c r="G33" s="47" t="s">
        <v>247</v>
      </c>
      <c r="H33" s="120"/>
      <c r="I33" s="120"/>
      <c r="J33" s="120">
        <v>253000</v>
      </c>
      <c r="K33" s="34"/>
      <c r="L33" s="116">
        <v>242000</v>
      </c>
      <c r="M33" s="116">
        <v>18150</v>
      </c>
      <c r="N33" s="34">
        <f t="shared" si="16"/>
        <v>260111</v>
      </c>
      <c r="O33" s="34">
        <f t="shared" si="17"/>
        <v>18447</v>
      </c>
      <c r="P33" s="111"/>
      <c r="Q33" s="107"/>
      <c r="R33" s="107"/>
      <c r="U33" s="9" t="s">
        <v>260</v>
      </c>
    </row>
    <row r="34" spans="1:21" ht="25.5" x14ac:dyDescent="0.2">
      <c r="A34" s="96" t="s">
        <v>33</v>
      </c>
      <c r="B34" s="36" t="s">
        <v>117</v>
      </c>
      <c r="C34" s="96" t="s">
        <v>2</v>
      </c>
      <c r="D34" s="35" t="s">
        <v>34</v>
      </c>
      <c r="E34" s="36" t="s">
        <v>7</v>
      </c>
      <c r="F34" s="37" t="s">
        <v>209</v>
      </c>
      <c r="G34" s="118" t="s">
        <v>197</v>
      </c>
      <c r="H34" s="34">
        <v>2126559</v>
      </c>
      <c r="I34" s="34">
        <v>554349</v>
      </c>
      <c r="J34" s="34">
        <f t="shared" ref="J34:J67" si="18">ROUND(H34/125*131.5,0)</f>
        <v>2237140</v>
      </c>
      <c r="K34" s="34">
        <f t="shared" ref="K34:K70" si="19">ROUND(I34/118.2*119.9,0)</f>
        <v>562322</v>
      </c>
      <c r="L34" s="34">
        <f>ROUND(J34/131.5*140.3,0)</f>
        <v>2386850</v>
      </c>
      <c r="M34" s="34">
        <f>ROUND(K34/119.9*122.2,0)</f>
        <v>573109</v>
      </c>
      <c r="N34" s="34">
        <f t="shared" si="16"/>
        <v>2565481</v>
      </c>
      <c r="O34" s="34">
        <f t="shared" si="17"/>
        <v>582489</v>
      </c>
      <c r="P34" s="40">
        <v>0</v>
      </c>
    </row>
    <row r="35" spans="1:21" ht="12.75" customHeight="1" x14ac:dyDescent="0.2">
      <c r="A35" s="96" t="s">
        <v>250</v>
      </c>
      <c r="B35" s="36" t="s">
        <v>117</v>
      </c>
      <c r="C35" s="96" t="s">
        <v>2</v>
      </c>
      <c r="D35" s="50" t="s">
        <v>185</v>
      </c>
      <c r="E35" s="36"/>
      <c r="F35" s="37" t="s">
        <v>251</v>
      </c>
      <c r="G35" s="45">
        <v>43798</v>
      </c>
      <c r="H35" s="34">
        <v>0</v>
      </c>
      <c r="I35" s="34">
        <v>351997</v>
      </c>
      <c r="J35" s="34">
        <f t="shared" si="18"/>
        <v>0</v>
      </c>
      <c r="K35" s="34">
        <f t="shared" si="19"/>
        <v>357060</v>
      </c>
      <c r="L35" s="116">
        <v>2099350</v>
      </c>
      <c r="M35" s="116">
        <v>574750</v>
      </c>
      <c r="N35" s="34">
        <f t="shared" si="16"/>
        <v>2256465</v>
      </c>
      <c r="O35" s="34">
        <f t="shared" si="17"/>
        <v>584157</v>
      </c>
      <c r="P35" s="40"/>
    </row>
    <row r="36" spans="1:21" ht="12.75" customHeight="1" x14ac:dyDescent="0.2">
      <c r="A36" s="96" t="s">
        <v>46</v>
      </c>
      <c r="B36" s="36" t="s">
        <v>114</v>
      </c>
      <c r="C36" s="96" t="s">
        <v>2</v>
      </c>
      <c r="D36" s="35" t="s">
        <v>47</v>
      </c>
      <c r="E36" s="36" t="s">
        <v>7</v>
      </c>
      <c r="F36" s="37" t="s">
        <v>210</v>
      </c>
      <c r="G36" s="47" t="s">
        <v>205</v>
      </c>
      <c r="H36" s="34">
        <v>2579555</v>
      </c>
      <c r="I36" s="34">
        <v>554349</v>
      </c>
      <c r="J36" s="34">
        <f t="shared" si="18"/>
        <v>2713692</v>
      </c>
      <c r="K36" s="34">
        <f t="shared" si="19"/>
        <v>562322</v>
      </c>
      <c r="L36" s="34">
        <f t="shared" ref="L36:L51" si="20">ROUND(J36/131.5*140.3,0)</f>
        <v>2895293</v>
      </c>
      <c r="M36" s="34">
        <f t="shared" ref="M36:M51" si="21">ROUND(K36/119.9*122.2,0)</f>
        <v>573109</v>
      </c>
      <c r="N36" s="34">
        <f t="shared" si="16"/>
        <v>3111976</v>
      </c>
      <c r="O36" s="34">
        <f t="shared" si="17"/>
        <v>582489</v>
      </c>
      <c r="P36" s="40">
        <v>0</v>
      </c>
    </row>
    <row r="37" spans="1:21" ht="25.5" x14ac:dyDescent="0.2">
      <c r="A37" s="100" t="s">
        <v>222</v>
      </c>
      <c r="B37" s="89"/>
      <c r="C37" s="102" t="s">
        <v>2</v>
      </c>
      <c r="D37" s="90" t="s">
        <v>180</v>
      </c>
      <c r="E37" s="89" t="s">
        <v>31</v>
      </c>
      <c r="F37" s="91" t="s">
        <v>223</v>
      </c>
      <c r="G37" s="92"/>
      <c r="H37" s="88">
        <v>200000</v>
      </c>
      <c r="I37" s="88">
        <v>50000</v>
      </c>
      <c r="J37" s="34">
        <f t="shared" si="18"/>
        <v>210400</v>
      </c>
      <c r="K37" s="34">
        <f t="shared" si="19"/>
        <v>50719</v>
      </c>
      <c r="L37" s="34">
        <f t="shared" si="20"/>
        <v>224480</v>
      </c>
      <c r="M37" s="34">
        <f t="shared" si="21"/>
        <v>51692</v>
      </c>
      <c r="N37" s="34">
        <f t="shared" si="16"/>
        <v>241280</v>
      </c>
      <c r="O37" s="34">
        <f t="shared" si="17"/>
        <v>52538</v>
      </c>
      <c r="P37" s="85"/>
      <c r="Q37" s="51"/>
      <c r="R37" s="51"/>
    </row>
    <row r="38" spans="1:21" ht="12.75" customHeight="1" x14ac:dyDescent="0.2">
      <c r="A38" s="94" t="s">
        <v>65</v>
      </c>
      <c r="B38" s="49" t="s">
        <v>216</v>
      </c>
      <c r="C38" s="94" t="s">
        <v>2</v>
      </c>
      <c r="D38" s="50" t="s">
        <v>66</v>
      </c>
      <c r="E38" s="49" t="s">
        <v>7</v>
      </c>
      <c r="F38" s="37"/>
      <c r="G38" s="52"/>
      <c r="H38" s="34">
        <v>0</v>
      </c>
      <c r="I38" s="34">
        <v>134434</v>
      </c>
      <c r="J38" s="34">
        <f t="shared" si="18"/>
        <v>0</v>
      </c>
      <c r="K38" s="34">
        <f t="shared" si="19"/>
        <v>136367</v>
      </c>
      <c r="L38" s="34">
        <f t="shared" si="20"/>
        <v>0</v>
      </c>
      <c r="M38" s="34">
        <f t="shared" si="21"/>
        <v>138983</v>
      </c>
      <c r="N38" s="34">
        <f t="shared" si="16"/>
        <v>0</v>
      </c>
      <c r="O38" s="34">
        <f t="shared" si="17"/>
        <v>141258</v>
      </c>
      <c r="P38" s="39"/>
      <c r="Q38" s="51"/>
      <c r="S38" s="9" t="s">
        <v>260</v>
      </c>
      <c r="T38" s="9" t="s">
        <v>260</v>
      </c>
    </row>
    <row r="39" spans="1:21" x14ac:dyDescent="0.2">
      <c r="A39" s="96" t="s">
        <v>141</v>
      </c>
      <c r="B39" s="36" t="s">
        <v>142</v>
      </c>
      <c r="C39" s="96" t="s">
        <v>2</v>
      </c>
      <c r="D39" s="35" t="s">
        <v>23</v>
      </c>
      <c r="E39" s="36" t="s">
        <v>7</v>
      </c>
      <c r="F39" s="44" t="s">
        <v>143</v>
      </c>
      <c r="G39" s="47">
        <v>41948</v>
      </c>
      <c r="H39" s="34">
        <v>9940724</v>
      </c>
      <c r="I39" s="34">
        <v>0</v>
      </c>
      <c r="J39" s="34">
        <f t="shared" si="18"/>
        <v>10457642</v>
      </c>
      <c r="K39" s="34">
        <f t="shared" si="19"/>
        <v>0</v>
      </c>
      <c r="L39" s="34">
        <f t="shared" si="20"/>
        <v>11157469</v>
      </c>
      <c r="M39" s="34">
        <f t="shared" si="21"/>
        <v>0</v>
      </c>
      <c r="N39" s="34">
        <f t="shared" si="16"/>
        <v>11992490</v>
      </c>
      <c r="O39" s="34">
        <f t="shared" si="17"/>
        <v>0</v>
      </c>
      <c r="P39" s="40">
        <v>0</v>
      </c>
    </row>
    <row r="40" spans="1:21" ht="12.75" customHeight="1" x14ac:dyDescent="0.2">
      <c r="A40" s="97" t="s">
        <v>224</v>
      </c>
      <c r="B40" s="54"/>
      <c r="C40" s="101" t="s">
        <v>2</v>
      </c>
      <c r="D40" s="57" t="s">
        <v>225</v>
      </c>
      <c r="E40" s="54" t="s">
        <v>7</v>
      </c>
      <c r="F40" s="83"/>
      <c r="G40" s="84"/>
      <c r="H40" s="88">
        <v>714000</v>
      </c>
      <c r="I40" s="88"/>
      <c r="J40" s="34">
        <f t="shared" si="18"/>
        <v>751128</v>
      </c>
      <c r="K40" s="34">
        <f t="shared" si="19"/>
        <v>0</v>
      </c>
      <c r="L40" s="34">
        <f t="shared" si="20"/>
        <v>801394</v>
      </c>
      <c r="M40" s="34">
        <f t="shared" si="21"/>
        <v>0</v>
      </c>
      <c r="N40" s="34">
        <f t="shared" si="16"/>
        <v>861370</v>
      </c>
      <c r="O40" s="34">
        <f t="shared" si="17"/>
        <v>0</v>
      </c>
      <c r="P40" s="55"/>
      <c r="R40" s="51"/>
    </row>
    <row r="41" spans="1:21" s="51" customFormat="1" x14ac:dyDescent="0.2">
      <c r="A41" s="96" t="s">
        <v>67</v>
      </c>
      <c r="B41" s="36" t="s">
        <v>118</v>
      </c>
      <c r="C41" s="96" t="s">
        <v>2</v>
      </c>
      <c r="D41" s="35" t="s">
        <v>68</v>
      </c>
      <c r="E41" s="36" t="s">
        <v>3</v>
      </c>
      <c r="F41" s="44" t="s">
        <v>144</v>
      </c>
      <c r="G41" s="47">
        <v>41948</v>
      </c>
      <c r="H41" s="34">
        <v>578827</v>
      </c>
      <c r="I41" s="34">
        <v>0</v>
      </c>
      <c r="J41" s="34">
        <f t="shared" si="18"/>
        <v>608926</v>
      </c>
      <c r="K41" s="34">
        <f t="shared" si="19"/>
        <v>0</v>
      </c>
      <c r="L41" s="34">
        <f t="shared" si="20"/>
        <v>649675</v>
      </c>
      <c r="M41" s="34">
        <f t="shared" si="21"/>
        <v>0</v>
      </c>
      <c r="N41" s="34">
        <f t="shared" si="16"/>
        <v>698296</v>
      </c>
      <c r="O41" s="34">
        <f t="shared" si="17"/>
        <v>0</v>
      </c>
      <c r="P41" s="40">
        <v>0</v>
      </c>
      <c r="Q41" s="9"/>
      <c r="R41" s="9"/>
    </row>
    <row r="42" spans="1:21" s="51" customFormat="1" ht="12.75" customHeight="1" x14ac:dyDescent="0.2">
      <c r="A42" s="97" t="s">
        <v>226</v>
      </c>
      <c r="B42" s="54"/>
      <c r="C42" s="101" t="s">
        <v>2</v>
      </c>
      <c r="D42" s="57" t="s">
        <v>225</v>
      </c>
      <c r="E42" s="54" t="s">
        <v>7</v>
      </c>
      <c r="F42" s="83"/>
      <c r="G42" s="84"/>
      <c r="H42" s="88">
        <v>1006000</v>
      </c>
      <c r="I42" s="88"/>
      <c r="J42" s="34">
        <f t="shared" si="18"/>
        <v>1058312</v>
      </c>
      <c r="K42" s="34">
        <f t="shared" si="19"/>
        <v>0</v>
      </c>
      <c r="L42" s="34">
        <f t="shared" si="20"/>
        <v>1129134</v>
      </c>
      <c r="M42" s="34">
        <f t="shared" si="21"/>
        <v>0</v>
      </c>
      <c r="N42" s="34">
        <f t="shared" si="16"/>
        <v>1213638</v>
      </c>
      <c r="O42" s="34">
        <f t="shared" si="17"/>
        <v>0</v>
      </c>
      <c r="P42" s="55"/>
      <c r="Q42" s="9"/>
      <c r="R42" s="9"/>
    </row>
    <row r="43" spans="1:21" x14ac:dyDescent="0.2">
      <c r="A43" s="97" t="s">
        <v>81</v>
      </c>
      <c r="B43" s="36" t="s">
        <v>146</v>
      </c>
      <c r="C43" s="101" t="s">
        <v>2</v>
      </c>
      <c r="D43" s="54" t="s">
        <v>68</v>
      </c>
      <c r="E43" s="54"/>
      <c r="F43" s="44" t="s">
        <v>145</v>
      </c>
      <c r="G43" s="47">
        <v>41948</v>
      </c>
      <c r="H43" s="34">
        <v>629161</v>
      </c>
      <c r="I43" s="34">
        <v>0</v>
      </c>
      <c r="J43" s="34">
        <f t="shared" si="18"/>
        <v>661877</v>
      </c>
      <c r="K43" s="34">
        <f t="shared" si="19"/>
        <v>0</v>
      </c>
      <c r="L43" s="34">
        <f t="shared" si="20"/>
        <v>706170</v>
      </c>
      <c r="M43" s="34">
        <f t="shared" si="21"/>
        <v>0</v>
      </c>
      <c r="N43" s="34">
        <f t="shared" si="16"/>
        <v>759020</v>
      </c>
      <c r="O43" s="34">
        <f t="shared" si="17"/>
        <v>0</v>
      </c>
      <c r="P43" s="55"/>
    </row>
    <row r="44" spans="1:21" ht="12.75" customHeight="1" x14ac:dyDescent="0.2">
      <c r="A44" s="96" t="s">
        <v>102</v>
      </c>
      <c r="B44" s="36" t="s">
        <v>118</v>
      </c>
      <c r="C44" s="96" t="s">
        <v>2</v>
      </c>
      <c r="D44" s="35" t="s">
        <v>147</v>
      </c>
      <c r="E44" s="36" t="s">
        <v>3</v>
      </c>
      <c r="F44" s="44" t="s">
        <v>148</v>
      </c>
      <c r="G44" s="47">
        <v>41948</v>
      </c>
      <c r="H44" s="34">
        <v>2126559</v>
      </c>
      <c r="I44" s="34">
        <v>0</v>
      </c>
      <c r="J44" s="34">
        <f t="shared" si="18"/>
        <v>2237140</v>
      </c>
      <c r="K44" s="34">
        <f t="shared" si="19"/>
        <v>0</v>
      </c>
      <c r="L44" s="34">
        <f t="shared" si="20"/>
        <v>2386850</v>
      </c>
      <c r="M44" s="34">
        <f t="shared" si="21"/>
        <v>0</v>
      </c>
      <c r="N44" s="34">
        <f t="shared" si="16"/>
        <v>2565481</v>
      </c>
      <c r="O44" s="34">
        <f t="shared" si="17"/>
        <v>0</v>
      </c>
      <c r="P44" s="40">
        <v>0</v>
      </c>
    </row>
    <row r="45" spans="1:21" ht="12.75" customHeight="1" x14ac:dyDescent="0.2">
      <c r="A45" s="96" t="s">
        <v>71</v>
      </c>
      <c r="B45" s="36" t="s">
        <v>119</v>
      </c>
      <c r="C45" s="96" t="s">
        <v>2</v>
      </c>
      <c r="D45" s="35" t="s">
        <v>72</v>
      </c>
      <c r="E45" s="36"/>
      <c r="F45" s="44" t="s">
        <v>149</v>
      </c>
      <c r="G45" s="45">
        <v>41934</v>
      </c>
      <c r="H45" s="34">
        <v>522203</v>
      </c>
      <c r="I45" s="34">
        <v>0</v>
      </c>
      <c r="J45" s="34">
        <f t="shared" si="18"/>
        <v>549358</v>
      </c>
      <c r="K45" s="34">
        <f t="shared" si="19"/>
        <v>0</v>
      </c>
      <c r="L45" s="34">
        <f t="shared" si="20"/>
        <v>586121</v>
      </c>
      <c r="M45" s="34">
        <f t="shared" si="21"/>
        <v>0</v>
      </c>
      <c r="N45" s="34">
        <f t="shared" si="16"/>
        <v>629986</v>
      </c>
      <c r="O45" s="34">
        <f t="shared" si="17"/>
        <v>0</v>
      </c>
      <c r="P45" s="40">
        <v>0</v>
      </c>
    </row>
    <row r="46" spans="1:21" x14ac:dyDescent="0.2">
      <c r="A46" s="96" t="s">
        <v>71</v>
      </c>
      <c r="B46" s="36" t="s">
        <v>119</v>
      </c>
      <c r="C46" s="96" t="s">
        <v>2</v>
      </c>
      <c r="D46" s="35" t="s">
        <v>73</v>
      </c>
      <c r="E46" s="36"/>
      <c r="F46" s="44" t="s">
        <v>150</v>
      </c>
      <c r="G46" s="45">
        <v>41934</v>
      </c>
      <c r="H46" s="34">
        <v>213914</v>
      </c>
      <c r="I46" s="34">
        <v>0</v>
      </c>
      <c r="J46" s="34">
        <f t="shared" si="18"/>
        <v>225038</v>
      </c>
      <c r="K46" s="34">
        <f t="shared" si="19"/>
        <v>0</v>
      </c>
      <c r="L46" s="34">
        <f t="shared" si="20"/>
        <v>240098</v>
      </c>
      <c r="M46" s="34">
        <f t="shared" si="21"/>
        <v>0</v>
      </c>
      <c r="N46" s="34">
        <f t="shared" si="16"/>
        <v>258067</v>
      </c>
      <c r="O46" s="34">
        <f t="shared" si="17"/>
        <v>0</v>
      </c>
      <c r="P46" s="40">
        <v>0</v>
      </c>
    </row>
    <row r="47" spans="1:21" ht="25.5" x14ac:dyDescent="0.2">
      <c r="A47" s="96" t="s">
        <v>71</v>
      </c>
      <c r="B47" s="36" t="s">
        <v>119</v>
      </c>
      <c r="C47" s="96" t="s">
        <v>2</v>
      </c>
      <c r="D47" s="35" t="s">
        <v>74</v>
      </c>
      <c r="E47" s="36"/>
      <c r="F47" s="37" t="s">
        <v>194</v>
      </c>
      <c r="G47" s="47">
        <v>43053</v>
      </c>
      <c r="H47" s="34">
        <v>0</v>
      </c>
      <c r="I47" s="34">
        <v>123189</v>
      </c>
      <c r="J47" s="34">
        <f t="shared" si="18"/>
        <v>0</v>
      </c>
      <c r="K47" s="34">
        <f t="shared" si="19"/>
        <v>124961</v>
      </c>
      <c r="L47" s="34">
        <f t="shared" si="20"/>
        <v>0</v>
      </c>
      <c r="M47" s="34">
        <f t="shared" si="21"/>
        <v>127358</v>
      </c>
      <c r="N47" s="34">
        <f t="shared" si="16"/>
        <v>0</v>
      </c>
      <c r="O47" s="34">
        <f t="shared" si="17"/>
        <v>129442</v>
      </c>
      <c r="P47" s="40">
        <v>0</v>
      </c>
    </row>
    <row r="48" spans="1:21" ht="12.75" customHeight="1" x14ac:dyDescent="0.2">
      <c r="A48" s="96" t="s">
        <v>71</v>
      </c>
      <c r="B48" s="36" t="s">
        <v>119</v>
      </c>
      <c r="C48" s="96" t="s">
        <v>2</v>
      </c>
      <c r="D48" s="35" t="s">
        <v>75</v>
      </c>
      <c r="E48" s="36"/>
      <c r="F48" s="44" t="s">
        <v>151</v>
      </c>
      <c r="G48" s="45">
        <v>41934</v>
      </c>
      <c r="H48" s="34">
        <v>440413</v>
      </c>
      <c r="I48" s="34">
        <v>0</v>
      </c>
      <c r="J48" s="34">
        <f t="shared" si="18"/>
        <v>463314</v>
      </c>
      <c r="K48" s="34">
        <f t="shared" si="19"/>
        <v>0</v>
      </c>
      <c r="L48" s="34">
        <f t="shared" si="20"/>
        <v>494319</v>
      </c>
      <c r="M48" s="34">
        <f t="shared" si="21"/>
        <v>0</v>
      </c>
      <c r="N48" s="34">
        <f t="shared" si="16"/>
        <v>531314</v>
      </c>
      <c r="O48" s="34">
        <f t="shared" si="17"/>
        <v>0</v>
      </c>
      <c r="P48" s="40">
        <v>0</v>
      </c>
    </row>
    <row r="49" spans="1:21" s="51" customFormat="1" x14ac:dyDescent="0.2">
      <c r="A49" s="96" t="s">
        <v>71</v>
      </c>
      <c r="B49" s="36" t="s">
        <v>119</v>
      </c>
      <c r="C49" s="96" t="s">
        <v>2</v>
      </c>
      <c r="D49" s="35" t="s">
        <v>76</v>
      </c>
      <c r="E49" s="36"/>
      <c r="F49" s="37" t="s">
        <v>195</v>
      </c>
      <c r="G49" s="47">
        <v>43053</v>
      </c>
      <c r="H49" s="34">
        <v>0</v>
      </c>
      <c r="I49" s="34">
        <v>123189</v>
      </c>
      <c r="J49" s="34">
        <f t="shared" si="18"/>
        <v>0</v>
      </c>
      <c r="K49" s="34">
        <f t="shared" si="19"/>
        <v>124961</v>
      </c>
      <c r="L49" s="34">
        <f t="shared" si="20"/>
        <v>0</v>
      </c>
      <c r="M49" s="34">
        <f t="shared" si="21"/>
        <v>127358</v>
      </c>
      <c r="N49" s="34">
        <f t="shared" si="16"/>
        <v>0</v>
      </c>
      <c r="O49" s="34">
        <f t="shared" si="17"/>
        <v>129442</v>
      </c>
      <c r="P49" s="40">
        <v>0</v>
      </c>
      <c r="Q49" s="9"/>
      <c r="R49" s="9"/>
    </row>
    <row r="50" spans="1:21" ht="25.5" x14ac:dyDescent="0.2">
      <c r="A50" s="96" t="s">
        <v>71</v>
      </c>
      <c r="B50" s="36" t="s">
        <v>119</v>
      </c>
      <c r="C50" s="96" t="s">
        <v>2</v>
      </c>
      <c r="D50" s="35" t="s">
        <v>77</v>
      </c>
      <c r="E50" s="36"/>
      <c r="F50" s="44" t="s">
        <v>152</v>
      </c>
      <c r="G50" s="45">
        <v>41934</v>
      </c>
      <c r="H50" s="34">
        <v>113249</v>
      </c>
      <c r="I50" s="34">
        <v>0</v>
      </c>
      <c r="J50" s="34">
        <f t="shared" si="18"/>
        <v>119138</v>
      </c>
      <c r="K50" s="34">
        <f t="shared" si="19"/>
        <v>0</v>
      </c>
      <c r="L50" s="34">
        <f t="shared" si="20"/>
        <v>127111</v>
      </c>
      <c r="M50" s="34">
        <f t="shared" si="21"/>
        <v>0</v>
      </c>
      <c r="N50" s="34">
        <f t="shared" si="16"/>
        <v>136624</v>
      </c>
      <c r="O50" s="34">
        <f t="shared" si="17"/>
        <v>0</v>
      </c>
      <c r="P50" s="40">
        <v>0</v>
      </c>
    </row>
    <row r="51" spans="1:21" ht="12.75" customHeight="1" x14ac:dyDescent="0.2">
      <c r="A51" s="96" t="s">
        <v>71</v>
      </c>
      <c r="B51" s="36" t="s">
        <v>119</v>
      </c>
      <c r="C51" s="96" t="s">
        <v>2</v>
      </c>
      <c r="D51" s="35" t="s">
        <v>78</v>
      </c>
      <c r="E51" s="36"/>
      <c r="F51" s="44" t="s">
        <v>153</v>
      </c>
      <c r="G51" s="45">
        <v>41934</v>
      </c>
      <c r="H51" s="34">
        <v>62917</v>
      </c>
      <c r="I51" s="34">
        <v>0</v>
      </c>
      <c r="J51" s="34">
        <f t="shared" si="18"/>
        <v>66189</v>
      </c>
      <c r="K51" s="34">
        <f t="shared" si="19"/>
        <v>0</v>
      </c>
      <c r="L51" s="34">
        <f t="shared" si="20"/>
        <v>70618</v>
      </c>
      <c r="M51" s="34">
        <f t="shared" si="21"/>
        <v>0</v>
      </c>
      <c r="N51" s="34">
        <f t="shared" si="16"/>
        <v>75903</v>
      </c>
      <c r="O51" s="34">
        <f t="shared" si="17"/>
        <v>0</v>
      </c>
      <c r="P51" s="40">
        <v>0</v>
      </c>
    </row>
    <row r="52" spans="1:21" ht="11.25" customHeight="1" x14ac:dyDescent="0.2">
      <c r="A52" s="96" t="s">
        <v>254</v>
      </c>
      <c r="B52" s="36" t="s">
        <v>249</v>
      </c>
      <c r="C52" s="96" t="s">
        <v>2</v>
      </c>
      <c r="D52" s="50" t="s">
        <v>237</v>
      </c>
      <c r="E52" s="36" t="s">
        <v>7</v>
      </c>
      <c r="F52" s="37" t="s">
        <v>248</v>
      </c>
      <c r="G52" s="47" t="s">
        <v>247</v>
      </c>
      <c r="H52" s="113">
        <v>2601500</v>
      </c>
      <c r="I52" s="34">
        <v>751451</v>
      </c>
      <c r="J52" s="113">
        <f t="shared" si="18"/>
        <v>2736778</v>
      </c>
      <c r="K52" s="34">
        <f t="shared" si="19"/>
        <v>762259</v>
      </c>
      <c r="L52" s="116">
        <v>2807200</v>
      </c>
      <c r="M52" s="116">
        <v>792550</v>
      </c>
      <c r="N52" s="34">
        <f t="shared" si="16"/>
        <v>3017290</v>
      </c>
      <c r="O52" s="34">
        <f t="shared" si="17"/>
        <v>805521</v>
      </c>
      <c r="P52" s="40">
        <v>0</v>
      </c>
      <c r="Q52" s="107"/>
    </row>
    <row r="53" spans="1:21" ht="25.5" x14ac:dyDescent="0.2">
      <c r="A53" s="96" t="s">
        <v>103</v>
      </c>
      <c r="B53" s="36" t="s">
        <v>120</v>
      </c>
      <c r="C53" s="96" t="s">
        <v>2</v>
      </c>
      <c r="D53" s="35" t="s">
        <v>61</v>
      </c>
      <c r="E53" s="36" t="s">
        <v>29</v>
      </c>
      <c r="F53" s="37" t="s">
        <v>212</v>
      </c>
      <c r="G53" s="47" t="s">
        <v>205</v>
      </c>
      <c r="H53" s="34">
        <v>56624</v>
      </c>
      <c r="I53" s="34">
        <v>13551</v>
      </c>
      <c r="J53" s="34">
        <f t="shared" si="18"/>
        <v>59568</v>
      </c>
      <c r="K53" s="34">
        <f t="shared" si="19"/>
        <v>13746</v>
      </c>
      <c r="L53" s="34">
        <f>ROUND(J53/131.5*140.3,0)</f>
        <v>63554</v>
      </c>
      <c r="M53" s="34">
        <f t="shared" ref="M53:M55" si="22">ROUND(K53/119.9*122.2,0)</f>
        <v>14010</v>
      </c>
      <c r="N53" s="34">
        <f t="shared" ref="N53:N67" si="23">ROUND(L53/140.3*150.8,0)</f>
        <v>68310</v>
      </c>
      <c r="O53" s="34">
        <f t="shared" ref="O53:O70" si="24">ROUND(M53/122.2*124.2,0)</f>
        <v>14239</v>
      </c>
      <c r="P53" s="40">
        <v>0</v>
      </c>
    </row>
    <row r="54" spans="1:21" ht="25.5" x14ac:dyDescent="0.2">
      <c r="A54" s="96" t="s">
        <v>167</v>
      </c>
      <c r="B54" s="36" t="s">
        <v>214</v>
      </c>
      <c r="C54" s="96" t="s">
        <v>2</v>
      </c>
      <c r="D54" s="35" t="s">
        <v>96</v>
      </c>
      <c r="E54" s="36" t="s">
        <v>7</v>
      </c>
      <c r="F54" s="44" t="s">
        <v>95</v>
      </c>
      <c r="G54" s="45">
        <v>41780</v>
      </c>
      <c r="H54" s="34">
        <v>4079498</v>
      </c>
      <c r="I54" s="34">
        <v>0</v>
      </c>
      <c r="J54" s="34">
        <f t="shared" si="18"/>
        <v>4291632</v>
      </c>
      <c r="K54" s="34">
        <f t="shared" si="19"/>
        <v>0</v>
      </c>
      <c r="L54" s="34">
        <f>ROUND(J54/131.5*140.3,0)</f>
        <v>4578829</v>
      </c>
      <c r="M54" s="34">
        <f t="shared" si="22"/>
        <v>0</v>
      </c>
      <c r="N54" s="34">
        <f t="shared" si="23"/>
        <v>4921507</v>
      </c>
      <c r="O54" s="34">
        <f t="shared" si="24"/>
        <v>0</v>
      </c>
      <c r="P54" s="40">
        <v>0</v>
      </c>
    </row>
    <row r="55" spans="1:21" ht="25.5" x14ac:dyDescent="0.2">
      <c r="A55" s="96" t="s">
        <v>121</v>
      </c>
      <c r="B55" s="36" t="s">
        <v>122</v>
      </c>
      <c r="C55" s="96" t="s">
        <v>2</v>
      </c>
      <c r="D55" s="35" t="s">
        <v>45</v>
      </c>
      <c r="E55" s="36" t="s">
        <v>7</v>
      </c>
      <c r="F55" s="37" t="s">
        <v>196</v>
      </c>
      <c r="G55" s="47" t="s">
        <v>197</v>
      </c>
      <c r="H55" s="34">
        <v>2202059</v>
      </c>
      <c r="I55" s="34">
        <v>529711</v>
      </c>
      <c r="J55" s="34">
        <f t="shared" si="18"/>
        <v>2316566</v>
      </c>
      <c r="K55" s="34">
        <f t="shared" si="19"/>
        <v>537330</v>
      </c>
      <c r="L55" s="34">
        <f>ROUND(J55/131.5*140.3,0)</f>
        <v>2471591</v>
      </c>
      <c r="M55" s="34">
        <f t="shared" si="22"/>
        <v>547637</v>
      </c>
      <c r="N55" s="34">
        <f t="shared" si="23"/>
        <v>2656564</v>
      </c>
      <c r="O55" s="34">
        <f t="shared" si="24"/>
        <v>556600</v>
      </c>
      <c r="P55" s="40">
        <v>0</v>
      </c>
      <c r="R55" s="51"/>
    </row>
    <row r="56" spans="1:21" ht="12.75" customHeight="1" x14ac:dyDescent="0.2">
      <c r="A56" s="96" t="s">
        <v>52</v>
      </c>
      <c r="B56" s="36" t="s">
        <v>154</v>
      </c>
      <c r="C56" s="96" t="s">
        <v>2</v>
      </c>
      <c r="D56" s="35" t="s">
        <v>8</v>
      </c>
      <c r="E56" s="36" t="s">
        <v>7</v>
      </c>
      <c r="F56" s="44" t="s">
        <v>241</v>
      </c>
      <c r="G56" s="45">
        <v>43798</v>
      </c>
      <c r="H56" s="34">
        <v>7913616</v>
      </c>
      <c r="I56" s="34">
        <v>2340472</v>
      </c>
      <c r="J56" s="34">
        <f t="shared" si="18"/>
        <v>8325124</v>
      </c>
      <c r="K56" s="34">
        <f t="shared" si="19"/>
        <v>2374134</v>
      </c>
      <c r="L56" s="34">
        <f>ROUND(J56/131.5*140.3,0)</f>
        <v>8882243</v>
      </c>
      <c r="M56" s="116">
        <v>3000800</v>
      </c>
      <c r="N56" s="34">
        <f t="shared" si="23"/>
        <v>9546987</v>
      </c>
      <c r="O56" s="34">
        <f t="shared" si="24"/>
        <v>3049913</v>
      </c>
      <c r="P56" s="40">
        <v>0</v>
      </c>
      <c r="Q56" s="56"/>
      <c r="R56" s="51"/>
      <c r="S56" s="9" t="s">
        <v>260</v>
      </c>
      <c r="T56" s="9" t="s">
        <v>260</v>
      </c>
      <c r="U56" s="9" t="s">
        <v>260</v>
      </c>
    </row>
    <row r="57" spans="1:21" ht="12.75" customHeight="1" x14ac:dyDescent="0.2">
      <c r="A57" s="96" t="s">
        <v>87</v>
      </c>
      <c r="B57" s="36" t="s">
        <v>154</v>
      </c>
      <c r="C57" s="96" t="s">
        <v>2</v>
      </c>
      <c r="D57" s="35" t="s">
        <v>88</v>
      </c>
      <c r="E57" s="36" t="s">
        <v>37</v>
      </c>
      <c r="F57" s="37" t="s">
        <v>198</v>
      </c>
      <c r="G57" s="47" t="s">
        <v>197</v>
      </c>
      <c r="H57" s="34">
        <v>5347857</v>
      </c>
      <c r="I57" s="34">
        <v>1293481</v>
      </c>
      <c r="J57" s="34">
        <f t="shared" si="18"/>
        <v>5625946</v>
      </c>
      <c r="K57" s="34">
        <f t="shared" si="19"/>
        <v>1312084</v>
      </c>
      <c r="L57" s="34">
        <f>ROUND(J57/131.5*140.3,0)</f>
        <v>6002435</v>
      </c>
      <c r="M57" s="34">
        <f t="shared" ref="M57:M70" si="25">ROUND(K57/119.9*122.2,0)</f>
        <v>1337253</v>
      </c>
      <c r="N57" s="34">
        <f t="shared" si="23"/>
        <v>6451655</v>
      </c>
      <c r="O57" s="34">
        <f t="shared" si="24"/>
        <v>1359139</v>
      </c>
      <c r="P57" s="40">
        <v>0</v>
      </c>
    </row>
    <row r="58" spans="1:21" ht="12.75" customHeight="1" x14ac:dyDescent="0.2">
      <c r="A58" s="98" t="s">
        <v>168</v>
      </c>
      <c r="B58" s="36" t="s">
        <v>155</v>
      </c>
      <c r="C58" s="96" t="s">
        <v>2</v>
      </c>
      <c r="D58" s="35" t="s">
        <v>27</v>
      </c>
      <c r="E58" s="36" t="s">
        <v>7</v>
      </c>
      <c r="F58" s="44" t="s">
        <v>252</v>
      </c>
      <c r="G58" s="45">
        <v>43798</v>
      </c>
      <c r="H58" s="34">
        <v>2038477</v>
      </c>
      <c r="I58" s="34">
        <v>0</v>
      </c>
      <c r="J58" s="34">
        <f t="shared" si="18"/>
        <v>2144478</v>
      </c>
      <c r="K58" s="34">
        <f t="shared" si="19"/>
        <v>0</v>
      </c>
      <c r="L58" s="116">
        <v>2395800</v>
      </c>
      <c r="M58" s="34">
        <f t="shared" si="25"/>
        <v>0</v>
      </c>
      <c r="N58" s="34">
        <f t="shared" si="23"/>
        <v>2575101</v>
      </c>
      <c r="O58" s="34">
        <f t="shared" si="24"/>
        <v>0</v>
      </c>
      <c r="P58" s="40">
        <v>0</v>
      </c>
      <c r="S58" s="9" t="s">
        <v>260</v>
      </c>
    </row>
    <row r="59" spans="1:21" ht="25.5" x14ac:dyDescent="0.2">
      <c r="A59" s="99" t="s">
        <v>92</v>
      </c>
      <c r="B59" s="36" t="s">
        <v>123</v>
      </c>
      <c r="C59" s="101" t="s">
        <v>2</v>
      </c>
      <c r="D59" s="57" t="s">
        <v>94</v>
      </c>
      <c r="E59" s="54"/>
      <c r="F59" s="44" t="s">
        <v>156</v>
      </c>
      <c r="G59" s="47">
        <v>41948</v>
      </c>
      <c r="H59" s="34">
        <v>1509984</v>
      </c>
      <c r="I59" s="34">
        <v>0</v>
      </c>
      <c r="J59" s="34">
        <f t="shared" si="18"/>
        <v>1588503</v>
      </c>
      <c r="K59" s="34">
        <f t="shared" si="19"/>
        <v>0</v>
      </c>
      <c r="L59" s="34">
        <f t="shared" ref="L59:L67" si="26">ROUND(J59/131.5*140.3,0)</f>
        <v>1694806</v>
      </c>
      <c r="M59" s="34">
        <f t="shared" si="25"/>
        <v>0</v>
      </c>
      <c r="N59" s="34">
        <f t="shared" si="23"/>
        <v>1821645</v>
      </c>
      <c r="O59" s="34">
        <f t="shared" si="24"/>
        <v>0</v>
      </c>
      <c r="P59" s="55"/>
      <c r="R59" s="51"/>
      <c r="T59" s="9" t="s">
        <v>260</v>
      </c>
    </row>
    <row r="60" spans="1:21" x14ac:dyDescent="0.2">
      <c r="A60" s="98" t="s">
        <v>124</v>
      </c>
      <c r="B60" s="36" t="s">
        <v>123</v>
      </c>
      <c r="C60" s="96" t="s">
        <v>2</v>
      </c>
      <c r="D60" s="35" t="s">
        <v>5</v>
      </c>
      <c r="E60" s="36" t="s">
        <v>4</v>
      </c>
      <c r="F60" s="37" t="s">
        <v>199</v>
      </c>
      <c r="G60" s="47">
        <v>43053</v>
      </c>
      <c r="H60" s="34">
        <v>0</v>
      </c>
      <c r="I60" s="34">
        <v>381885</v>
      </c>
      <c r="J60" s="34">
        <f t="shared" si="18"/>
        <v>0</v>
      </c>
      <c r="K60" s="34">
        <f t="shared" si="19"/>
        <v>387377</v>
      </c>
      <c r="L60" s="34">
        <f t="shared" si="26"/>
        <v>0</v>
      </c>
      <c r="M60" s="34">
        <f t="shared" si="25"/>
        <v>394808</v>
      </c>
      <c r="N60" s="34">
        <f t="shared" si="23"/>
        <v>0</v>
      </c>
      <c r="O60" s="34">
        <f t="shared" si="24"/>
        <v>401270</v>
      </c>
      <c r="P60" s="40">
        <v>0</v>
      </c>
      <c r="T60" s="9" t="s">
        <v>260</v>
      </c>
    </row>
    <row r="61" spans="1:21" x14ac:dyDescent="0.2">
      <c r="A61" s="98" t="s">
        <v>158</v>
      </c>
      <c r="B61" s="36" t="s">
        <v>123</v>
      </c>
      <c r="C61" s="96" t="s">
        <v>2</v>
      </c>
      <c r="D61" s="35" t="s">
        <v>5</v>
      </c>
      <c r="E61" s="36" t="s">
        <v>4</v>
      </c>
      <c r="F61" s="44" t="s">
        <v>157</v>
      </c>
      <c r="G61" s="47">
        <v>41954</v>
      </c>
      <c r="H61" s="34">
        <v>4416701</v>
      </c>
      <c r="I61" s="34">
        <v>0</v>
      </c>
      <c r="J61" s="34">
        <f t="shared" si="18"/>
        <v>4646369</v>
      </c>
      <c r="K61" s="34">
        <f t="shared" si="19"/>
        <v>0</v>
      </c>
      <c r="L61" s="34">
        <f t="shared" si="26"/>
        <v>4957305</v>
      </c>
      <c r="M61" s="34">
        <f t="shared" si="25"/>
        <v>0</v>
      </c>
      <c r="N61" s="34">
        <f t="shared" si="23"/>
        <v>5328308</v>
      </c>
      <c r="O61" s="34">
        <f t="shared" si="24"/>
        <v>0</v>
      </c>
      <c r="P61" s="40">
        <v>0</v>
      </c>
      <c r="T61" s="9" t="s">
        <v>260</v>
      </c>
    </row>
    <row r="62" spans="1:21" s="51" customFormat="1" ht="25.5" x14ac:dyDescent="0.2">
      <c r="A62" s="96" t="s">
        <v>50</v>
      </c>
      <c r="B62" s="36" t="s">
        <v>174</v>
      </c>
      <c r="C62" s="96" t="s">
        <v>2</v>
      </c>
      <c r="D62" s="35" t="s">
        <v>51</v>
      </c>
      <c r="E62" s="36" t="s">
        <v>4</v>
      </c>
      <c r="F62" s="44" t="s">
        <v>181</v>
      </c>
      <c r="G62" s="45">
        <v>42516</v>
      </c>
      <c r="H62" s="34">
        <v>873409</v>
      </c>
      <c r="I62" s="34">
        <v>92631</v>
      </c>
      <c r="J62" s="34">
        <f t="shared" si="18"/>
        <v>918826</v>
      </c>
      <c r="K62" s="34">
        <f t="shared" si="19"/>
        <v>93963</v>
      </c>
      <c r="L62" s="34">
        <f t="shared" si="26"/>
        <v>980314</v>
      </c>
      <c r="M62" s="34">
        <f t="shared" si="25"/>
        <v>95765</v>
      </c>
      <c r="N62" s="34">
        <f t="shared" si="23"/>
        <v>1053680</v>
      </c>
      <c r="O62" s="34">
        <f t="shared" si="24"/>
        <v>97332</v>
      </c>
      <c r="P62" s="40">
        <v>0</v>
      </c>
      <c r="Q62" s="56"/>
      <c r="R62" s="9"/>
    </row>
    <row r="63" spans="1:21" s="51" customFormat="1" x14ac:dyDescent="0.2">
      <c r="A63" s="96" t="s">
        <v>178</v>
      </c>
      <c r="B63" s="36" t="s">
        <v>174</v>
      </c>
      <c r="C63" s="96" t="s">
        <v>2</v>
      </c>
      <c r="D63" s="35" t="s">
        <v>175</v>
      </c>
      <c r="E63" s="36"/>
      <c r="F63" s="44" t="s">
        <v>176</v>
      </c>
      <c r="G63" s="45">
        <v>41170</v>
      </c>
      <c r="H63" s="34">
        <v>3605769</v>
      </c>
      <c r="I63" s="34">
        <v>0</v>
      </c>
      <c r="J63" s="34">
        <f t="shared" si="18"/>
        <v>3793269</v>
      </c>
      <c r="K63" s="34">
        <f t="shared" si="19"/>
        <v>0</v>
      </c>
      <c r="L63" s="34">
        <f t="shared" si="26"/>
        <v>4047115</v>
      </c>
      <c r="M63" s="34">
        <f t="shared" si="25"/>
        <v>0</v>
      </c>
      <c r="N63" s="34">
        <f t="shared" si="23"/>
        <v>4350000</v>
      </c>
      <c r="O63" s="34">
        <f t="shared" si="24"/>
        <v>0</v>
      </c>
      <c r="P63" s="40"/>
      <c r="Q63" s="56"/>
      <c r="R63" s="9"/>
    </row>
    <row r="64" spans="1:21" x14ac:dyDescent="0.2">
      <c r="A64" s="94" t="s">
        <v>178</v>
      </c>
      <c r="B64" s="49" t="s">
        <v>174</v>
      </c>
      <c r="C64" s="94" t="s">
        <v>2</v>
      </c>
      <c r="D64" s="50" t="s">
        <v>175</v>
      </c>
      <c r="E64" s="49"/>
      <c r="F64" s="37" t="s">
        <v>177</v>
      </c>
      <c r="G64" s="52"/>
      <c r="H64" s="34">
        <v>0</v>
      </c>
      <c r="I64" s="34">
        <v>283256</v>
      </c>
      <c r="J64" s="34">
        <f t="shared" si="18"/>
        <v>0</v>
      </c>
      <c r="K64" s="34">
        <f t="shared" si="19"/>
        <v>287330</v>
      </c>
      <c r="L64" s="34">
        <f t="shared" si="26"/>
        <v>0</v>
      </c>
      <c r="M64" s="34">
        <f t="shared" si="25"/>
        <v>292842</v>
      </c>
      <c r="N64" s="34">
        <f t="shared" si="23"/>
        <v>0</v>
      </c>
      <c r="O64" s="34">
        <f t="shared" si="24"/>
        <v>297635</v>
      </c>
      <c r="P64" s="39"/>
      <c r="Q64" s="58"/>
    </row>
    <row r="65" spans="1:17" ht="27" customHeight="1" x14ac:dyDescent="0.2">
      <c r="A65" s="97" t="s">
        <v>79</v>
      </c>
      <c r="B65" s="36" t="s">
        <v>174</v>
      </c>
      <c r="C65" s="101" t="s">
        <v>2</v>
      </c>
      <c r="D65" s="57" t="s">
        <v>104</v>
      </c>
      <c r="E65" s="54"/>
      <c r="F65" s="37" t="s">
        <v>199</v>
      </c>
      <c r="G65" s="47">
        <v>43053</v>
      </c>
      <c r="H65" s="39">
        <v>0</v>
      </c>
      <c r="I65" s="39">
        <v>652900</v>
      </c>
      <c r="J65" s="34">
        <f t="shared" si="18"/>
        <v>0</v>
      </c>
      <c r="K65" s="34">
        <f t="shared" si="19"/>
        <v>662290</v>
      </c>
      <c r="L65" s="34">
        <f t="shared" si="26"/>
        <v>0</v>
      </c>
      <c r="M65" s="34">
        <f t="shared" si="25"/>
        <v>674994</v>
      </c>
      <c r="N65" s="34">
        <f t="shared" si="23"/>
        <v>0</v>
      </c>
      <c r="O65" s="34">
        <f t="shared" si="24"/>
        <v>686041</v>
      </c>
      <c r="P65" s="55"/>
    </row>
    <row r="66" spans="1:17" ht="12.75" customHeight="1" x14ac:dyDescent="0.2">
      <c r="A66" s="94" t="s">
        <v>49</v>
      </c>
      <c r="B66" s="49" t="s">
        <v>159</v>
      </c>
      <c r="C66" s="94" t="s">
        <v>24</v>
      </c>
      <c r="D66" s="50" t="s">
        <v>25</v>
      </c>
      <c r="E66" s="49" t="s">
        <v>7</v>
      </c>
      <c r="F66" s="37" t="s">
        <v>160</v>
      </c>
      <c r="G66" s="52">
        <v>41933</v>
      </c>
      <c r="H66" s="39">
        <v>1088447</v>
      </c>
      <c r="I66" s="39">
        <v>0</v>
      </c>
      <c r="J66" s="34">
        <f t="shared" si="18"/>
        <v>1145046</v>
      </c>
      <c r="K66" s="34">
        <f t="shared" si="19"/>
        <v>0</v>
      </c>
      <c r="L66" s="34">
        <f t="shared" si="26"/>
        <v>1221673</v>
      </c>
      <c r="M66" s="34">
        <f t="shared" si="25"/>
        <v>0</v>
      </c>
      <c r="N66" s="34">
        <f t="shared" si="23"/>
        <v>1313103</v>
      </c>
      <c r="O66" s="34">
        <f t="shared" si="24"/>
        <v>0</v>
      </c>
      <c r="P66" s="39">
        <v>0</v>
      </c>
      <c r="Q66" s="51"/>
    </row>
    <row r="67" spans="1:17" x14ac:dyDescent="0.2">
      <c r="A67" s="94" t="s">
        <v>91</v>
      </c>
      <c r="B67" s="48" t="s">
        <v>162</v>
      </c>
      <c r="C67" s="94" t="s">
        <v>24</v>
      </c>
      <c r="D67" s="50" t="s">
        <v>42</v>
      </c>
      <c r="E67" s="48" t="s">
        <v>30</v>
      </c>
      <c r="F67" s="37" t="s">
        <v>161</v>
      </c>
      <c r="G67" s="52">
        <v>41933</v>
      </c>
      <c r="H67" s="39">
        <v>62917</v>
      </c>
      <c r="I67" s="39">
        <v>1345</v>
      </c>
      <c r="J67" s="34">
        <f t="shared" si="18"/>
        <v>66189</v>
      </c>
      <c r="K67" s="34">
        <f t="shared" si="19"/>
        <v>1364</v>
      </c>
      <c r="L67" s="34">
        <f t="shared" si="26"/>
        <v>70618</v>
      </c>
      <c r="M67" s="34">
        <f t="shared" si="25"/>
        <v>1390</v>
      </c>
      <c r="N67" s="34">
        <f t="shared" si="23"/>
        <v>75903</v>
      </c>
      <c r="O67" s="34">
        <f t="shared" si="24"/>
        <v>1413</v>
      </c>
      <c r="P67" s="39">
        <v>0</v>
      </c>
      <c r="Q67" s="51"/>
    </row>
    <row r="68" spans="1:17" ht="25.5" x14ac:dyDescent="0.2">
      <c r="A68" s="94" t="s">
        <v>169</v>
      </c>
      <c r="B68" s="49" t="s">
        <v>163</v>
      </c>
      <c r="C68" s="94" t="s">
        <v>24</v>
      </c>
      <c r="D68" s="50" t="s">
        <v>80</v>
      </c>
      <c r="E68" s="49" t="s">
        <v>7</v>
      </c>
      <c r="F68" s="44" t="s">
        <v>164</v>
      </c>
      <c r="G68" s="45">
        <v>41933</v>
      </c>
      <c r="H68" s="34">
        <v>250000</v>
      </c>
      <c r="I68" s="34">
        <v>0</v>
      </c>
      <c r="J68" s="34">
        <f>H68</f>
        <v>250000</v>
      </c>
      <c r="K68" s="34">
        <f t="shared" si="19"/>
        <v>0</v>
      </c>
      <c r="L68" s="34">
        <f>J68</f>
        <v>250000</v>
      </c>
      <c r="M68" s="34">
        <f t="shared" si="25"/>
        <v>0</v>
      </c>
      <c r="N68" s="34">
        <f>L68</f>
        <v>250000</v>
      </c>
      <c r="O68" s="34">
        <f t="shared" si="24"/>
        <v>0</v>
      </c>
      <c r="P68" s="39">
        <v>0</v>
      </c>
      <c r="Q68" s="51"/>
    </row>
    <row r="69" spans="1:17" ht="25.5" x14ac:dyDescent="0.2">
      <c r="A69" s="96" t="s">
        <v>63</v>
      </c>
      <c r="B69" s="36" t="s">
        <v>107</v>
      </c>
      <c r="C69" s="96" t="s">
        <v>43</v>
      </c>
      <c r="D69" s="35" t="s">
        <v>42</v>
      </c>
      <c r="E69" s="36" t="s">
        <v>31</v>
      </c>
      <c r="F69" s="37" t="s">
        <v>202</v>
      </c>
      <c r="G69" s="47" t="s">
        <v>201</v>
      </c>
      <c r="H69" s="34">
        <v>40267</v>
      </c>
      <c r="I69" s="34">
        <v>2464</v>
      </c>
      <c r="J69" s="34">
        <f>ROUND(H69/125*131.5,0)</f>
        <v>42361</v>
      </c>
      <c r="K69" s="34">
        <f t="shared" si="19"/>
        <v>2499</v>
      </c>
      <c r="L69" s="34">
        <f>ROUND(J69/131.5*140.3,0)</f>
        <v>45196</v>
      </c>
      <c r="M69" s="34">
        <f t="shared" si="25"/>
        <v>2547</v>
      </c>
      <c r="N69" s="34">
        <f>ROUND(L69/140.3*150.8,0)</f>
        <v>48578</v>
      </c>
      <c r="O69" s="34">
        <f t="shared" si="24"/>
        <v>2589</v>
      </c>
      <c r="P69" s="40">
        <v>0</v>
      </c>
    </row>
    <row r="70" spans="1:17" ht="25.5" x14ac:dyDescent="0.2">
      <c r="A70" s="94" t="s">
        <v>106</v>
      </c>
      <c r="B70" s="49" t="s">
        <v>107</v>
      </c>
      <c r="C70" s="94" t="s">
        <v>43</v>
      </c>
      <c r="D70" s="50" t="s">
        <v>44</v>
      </c>
      <c r="E70" s="49" t="s">
        <v>7</v>
      </c>
      <c r="F70" s="37" t="s">
        <v>200</v>
      </c>
      <c r="G70" s="47" t="s">
        <v>201</v>
      </c>
      <c r="H70" s="39">
        <v>994072</v>
      </c>
      <c r="I70" s="39">
        <v>271015</v>
      </c>
      <c r="J70" s="39">
        <f>ROUND(H70/125*131.5,0)</f>
        <v>1045764</v>
      </c>
      <c r="K70" s="39">
        <f t="shared" si="19"/>
        <v>274913</v>
      </c>
      <c r="L70" s="39">
        <f>ROUND(J70/131.5*140.3,0)</f>
        <v>1115747</v>
      </c>
      <c r="M70" s="39">
        <f t="shared" si="25"/>
        <v>280187</v>
      </c>
      <c r="N70" s="39">
        <f>ROUND(L70/140.3*150.8,0)</f>
        <v>1199249</v>
      </c>
      <c r="O70" s="39">
        <f t="shared" si="24"/>
        <v>284773</v>
      </c>
      <c r="P70" s="117">
        <v>0</v>
      </c>
      <c r="Q70" s="51"/>
    </row>
    <row r="71" spans="1:17" s="65" customFormat="1" ht="13.5" thickBot="1" x14ac:dyDescent="0.25">
      <c r="A71" s="59"/>
      <c r="B71" s="59"/>
      <c r="C71" s="60"/>
      <c r="D71" s="61"/>
      <c r="E71" s="59"/>
      <c r="F71" s="62"/>
      <c r="G71" s="63"/>
      <c r="H71" s="64">
        <v>76916061</v>
      </c>
      <c r="I71" s="64">
        <v>11199836</v>
      </c>
      <c r="J71" s="64">
        <f>SUM(J5:J69)</f>
        <v>76238021</v>
      </c>
      <c r="K71" s="64">
        <f>SUM(K5:K69)</f>
        <v>10616262</v>
      </c>
      <c r="L71" s="64">
        <f>SUM(L5:L70)</f>
        <v>87823773</v>
      </c>
      <c r="M71" s="64">
        <f t="shared" ref="M71:P71" si="27">SUM(M5:M70)</f>
        <v>12742632</v>
      </c>
      <c r="N71" s="64">
        <f t="shared" si="27"/>
        <v>90863569</v>
      </c>
      <c r="O71" s="64">
        <f t="shared" si="27"/>
        <v>12121068</v>
      </c>
      <c r="P71" s="64">
        <f t="shared" si="27"/>
        <v>34714</v>
      </c>
    </row>
    <row r="72" spans="1:17" s="73" customFormat="1" ht="13.5" thickTop="1" x14ac:dyDescent="0.2">
      <c r="A72" s="66"/>
      <c r="B72" s="66"/>
      <c r="C72" s="67"/>
      <c r="D72" s="68"/>
      <c r="E72" s="66"/>
      <c r="F72" s="69"/>
      <c r="G72" s="70"/>
      <c r="H72" s="72"/>
      <c r="I72" s="72"/>
      <c r="J72" s="72"/>
      <c r="K72" s="72"/>
      <c r="L72" s="72"/>
      <c r="M72" s="72"/>
      <c r="N72" s="72"/>
      <c r="O72" s="72"/>
      <c r="P72" s="71"/>
    </row>
    <row r="73" spans="1:17" x14ac:dyDescent="0.2">
      <c r="A73" s="74"/>
      <c r="B73" s="74"/>
      <c r="C73" s="75"/>
      <c r="D73" s="76"/>
      <c r="E73" s="74"/>
      <c r="F73" s="77"/>
      <c r="G73" s="78"/>
    </row>
    <row r="78" spans="1:17" x14ac:dyDescent="0.2">
      <c r="A78" s="74"/>
    </row>
  </sheetData>
  <sortState xmlns:xlrd2="http://schemas.microsoft.com/office/spreadsheetml/2017/richdata2" ref="A5:R70">
    <sortCondition ref="C5:C70"/>
    <sortCondition ref="A5:A70"/>
  </sortState>
  <pageMargins left="0.59055118110236227" right="0.39370078740157483" top="1.5748031496062993" bottom="0.98425196850393704" header="0.31496062992125984" footer="0.70866141732283472"/>
  <pageSetup paperSize="9" scale="64" orientation="landscape" r:id="rId1"/>
  <headerFooter>
    <oddFooter>&amp;L&amp;F &amp;A&amp;C&amp;P&amp;R&amp;D</oddFooter>
  </headerFooter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specificatie per 311220</vt:lpstr>
      <vt:lpstr>'specificatie per 311220'!Afdrukbereik</vt:lpstr>
      <vt:lpstr>'specificatie per 311220'!Afdruktitels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Cornelisse</dc:creator>
  <cp:lastModifiedBy>Emma Zwaan</cp:lastModifiedBy>
  <cp:lastPrinted>2021-09-23T07:20:14Z</cp:lastPrinted>
  <dcterms:created xsi:type="dcterms:W3CDTF">2001-04-20T13:40:56Z</dcterms:created>
  <dcterms:modified xsi:type="dcterms:W3CDTF">2021-09-28T14:44:22Z</dcterms:modified>
</cp:coreProperties>
</file>