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BBP\36_Facilitaire_Zaken\02_Interne_Faciliteiten\07_Centrale_Inkoop\_W_\_G_\Aanbestedingen actueel\Marktconsultatie onderhoud IBA's\"/>
    </mc:Choice>
  </mc:AlternateContent>
  <xr:revisionPtr revIDLastSave="0" documentId="8_{53369301-2048-4FF7-8D8F-F704399F1A59}" xr6:coauthVersionLast="45" xr6:coauthVersionMax="45" xr10:uidLastSave="{00000000-0000-0000-0000-000000000000}"/>
  <bookViews>
    <workbookView xWindow="-120" yWindow="-120" windowWidth="21840" windowHeight="13140" activeTab="2" xr2:uid="{00000000-000D-0000-FFFF-FFFF00000000}"/>
  </bookViews>
  <sheets>
    <sheet name="Prijzenblad totaal" sheetId="4" r:id="rId1"/>
    <sheet name="Kosten voor ombouw NEN 3140" sheetId="3" r:id="rId2"/>
    <sheet name="Kosten van onderhoud" sheetId="2" r:id="rId3"/>
    <sheet name="Prijslijst onderdelen" sheetId="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20" i="2" l="1"/>
  <c r="B6" i="4" s="1"/>
  <c r="E11" i="3" l="1"/>
  <c r="C13" i="3"/>
  <c r="D35" i="2" l="1"/>
  <c r="E35" i="2" s="1"/>
  <c r="D36" i="2"/>
  <c r="E36" i="2" s="1"/>
  <c r="D37" i="2"/>
  <c r="E37" i="2" s="1"/>
  <c r="D34" i="2"/>
  <c r="E34" i="2" s="1"/>
  <c r="E13" i="2"/>
  <c r="F13" i="2" s="1"/>
  <c r="E14" i="2"/>
  <c r="F14" i="2" s="1"/>
  <c r="E15" i="2"/>
  <c r="F15" i="2" s="1"/>
  <c r="E12" i="3"/>
  <c r="E10" i="3"/>
  <c r="E9" i="3"/>
  <c r="E8" i="3"/>
  <c r="E7" i="3"/>
  <c r="E6" i="3"/>
  <c r="E5" i="3"/>
  <c r="E4" i="3"/>
  <c r="E6" i="2"/>
  <c r="F6" i="2" s="1"/>
  <c r="E7" i="2"/>
  <c r="F7" i="2" s="1"/>
  <c r="E8" i="2"/>
  <c r="F8" i="2" s="1"/>
  <c r="E9" i="2"/>
  <c r="F9" i="2" s="1"/>
  <c r="E10" i="2"/>
  <c r="F10" i="2" s="1"/>
  <c r="E11" i="2"/>
  <c r="F11" i="2" s="1"/>
  <c r="E12" i="2"/>
  <c r="F12" i="2" s="1"/>
  <c r="E5" i="2"/>
  <c r="F5" i="2" s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67" i="1" l="1"/>
  <c r="E68" i="1" s="1"/>
  <c r="B7" i="4" s="1"/>
  <c r="E16" i="2"/>
  <c r="F16" i="2" s="1"/>
  <c r="B5" i="4" s="1"/>
  <c r="D38" i="2"/>
  <c r="E38" i="2" s="1"/>
  <c r="E13" i="3"/>
  <c r="B4" i="4" s="1"/>
  <c r="B8" i="4" l="1"/>
</calcChain>
</file>

<file path=xl/sharedStrings.xml><?xml version="1.0" encoding="utf-8"?>
<sst xmlns="http://schemas.openxmlformats.org/spreadsheetml/2006/main" count="230" uniqueCount="109">
  <si>
    <t>Onderdelen exclusief arbeid</t>
  </si>
  <si>
    <t>Eenheid</t>
  </si>
  <si>
    <t>Boralit Supercompact</t>
  </si>
  <si>
    <t xml:space="preserve">Beluchtingsmembranen schotel </t>
  </si>
  <si>
    <t xml:space="preserve">Luchtslangen per meter </t>
  </si>
  <si>
    <t xml:space="preserve">Slangenklemmen RVS </t>
  </si>
  <si>
    <t>Slangtulen</t>
  </si>
  <si>
    <t>Afsluiters t.b.v. luchtverdeling</t>
  </si>
  <si>
    <t>Luchtpomp 50L</t>
  </si>
  <si>
    <t>Airlift</t>
  </si>
  <si>
    <t>Besturingskast leeg</t>
  </si>
  <si>
    <t>Trafo besturingskast</t>
  </si>
  <si>
    <t xml:space="preserve">Alamat 10 mA </t>
  </si>
  <si>
    <t>Alamat 30 mA</t>
  </si>
  <si>
    <t>Bodemplaat besturingskast</t>
  </si>
  <si>
    <t>Storingslamp</t>
  </si>
  <si>
    <t xml:space="preserve">Drukopnemer </t>
  </si>
  <si>
    <t>Kunststof afdekken IBA' s</t>
  </si>
  <si>
    <t>Stuk</t>
  </si>
  <si>
    <t>Balkeerklep</t>
  </si>
  <si>
    <t>Hoofdschakelaar</t>
  </si>
  <si>
    <t>Luchtpompmembranen 50 L</t>
  </si>
  <si>
    <t>Luchtmembraampomp 60L</t>
  </si>
  <si>
    <t>Luchtmembraampomp 80L</t>
  </si>
  <si>
    <t>luchtfilter t.b.v. luchtpomp</t>
  </si>
  <si>
    <t>Betonvoet voor schotel</t>
  </si>
  <si>
    <t>Boralit BCI5</t>
  </si>
  <si>
    <t>Timer Carlo Gavazzi (of vergelijkbaar)</t>
  </si>
  <si>
    <t>3-wegklep</t>
  </si>
  <si>
    <t>Magneetventiel Bibus (of vergelijkbaar)</t>
  </si>
  <si>
    <t xml:space="preserve">Ontvangstemmer </t>
  </si>
  <si>
    <t>Mengstaaf Cone</t>
  </si>
  <si>
    <t>Mengstaaf deni ruimte' s</t>
  </si>
  <si>
    <t>SM-80 (of vergelijkbaar)</t>
  </si>
  <si>
    <t>Aantal per jaar</t>
  </si>
  <si>
    <t>Eenheidsprijs</t>
  </si>
  <si>
    <t>Dompelpomp RVS met vlotter (Ebara of vergelijkbaar)</t>
  </si>
  <si>
    <t>Meter</t>
  </si>
  <si>
    <t>* Het betreft hier een geschatte, theoretische omvang, bedoeld voor de weging van dit</t>
  </si>
  <si>
    <t>subcriterium. Het werkelijke aantal vervangingen per jaar wijkt hiervan af. Aan de</t>
  </si>
  <si>
    <t>opgegeven aantallen kunnen geen rechten worden ontleend.</t>
  </si>
  <si>
    <t>Luchtpomp 60L</t>
  </si>
  <si>
    <t>Luchtpomp 80L</t>
  </si>
  <si>
    <t>Totaalprijs</t>
  </si>
  <si>
    <t xml:space="preserve">Opvoerpomp influentput </t>
  </si>
  <si>
    <t>BEGU (afdekken IBA' s A15 kwaliteit)</t>
  </si>
  <si>
    <t>Pompputdeksel kunststof afdek Karmat PP400</t>
  </si>
  <si>
    <t>Pompputdeksel kunstststof afdek Karmat PP400</t>
  </si>
  <si>
    <t>Merk</t>
  </si>
  <si>
    <t>Type</t>
  </si>
  <si>
    <t>Preventief onderhoud:</t>
  </si>
  <si>
    <t>Aantal</t>
  </si>
  <si>
    <t>Kosten per onderhoudsbeurt</t>
  </si>
  <si>
    <t>Totale  Kosten</t>
  </si>
  <si>
    <t>Boralit Super Compact</t>
  </si>
  <si>
    <t>Klasse II</t>
  </si>
  <si>
    <t>Boralit BCI</t>
  </si>
  <si>
    <t>Klasse III</t>
  </si>
  <si>
    <t>Helofytenfilter</t>
  </si>
  <si>
    <t>Lutra</t>
  </si>
  <si>
    <t>Kokopur</t>
  </si>
  <si>
    <t>Akanova</t>
  </si>
  <si>
    <t>Afmitech</t>
  </si>
  <si>
    <t>Roth</t>
  </si>
  <si>
    <t>Totaal</t>
  </si>
  <si>
    <t>Correctief onderhoud</t>
  </si>
  <si>
    <t xml:space="preserve">Tarief per uur </t>
  </si>
  <si>
    <t>Uren ingezet t.b.v. correctief onderhoud (jaar 2017)</t>
  </si>
  <si>
    <t>NB: De storingen bestaan uit niet-urgente en urgente storingen. Niet-urgente storingen dienen uitgevoerd te worden op werkdagen, van maandag tot en met vrijdag tijdens normale kantooruren van 7:30-17:00</t>
  </si>
  <si>
    <t>Toegestane  vaste opslagen:</t>
  </si>
  <si>
    <t>In het overzicht van de storingen kunt u vinden, wat een urgente storing is. Dit moet worden opgenomen in het storingsrapport. Binnen de normale kantooruren is het reguliere tarief  voor correctief onderhoud zonder opslagen van toepassing.</t>
  </si>
  <si>
    <t>Kosten voor onderhoud (exclusief BTW)</t>
  </si>
  <si>
    <t>Kosten voor ombouw op basis van NEN 3140-normering (exclusief BTW)</t>
  </si>
  <si>
    <t>Kosten ombouw</t>
  </si>
  <si>
    <t xml:space="preserve">Aantal </t>
  </si>
  <si>
    <t>NB: Voor het ombouwen van de installaties zijn géén opslagen van toepassing, dit dient plaats te vinden tijdens de kantooruren van 7:30-17:00</t>
  </si>
  <si>
    <t>NB. Alletarieven zijn inclusief alle eventuele bijkomende kosten en opslagen, zoals en voor zover van toepassing, maar niet uitputtend: uitvoering, implementatie, nazorg, overhead, reis-, parkeer- en andere kosten.</t>
  </si>
  <si>
    <t>NB. Alle tarieven zijn inclusief alle eventuele bijkomende kosten en opslagen, zoals en voor zover van toepassing, maar niet uitputtend: uitvoering, implementatie, nazorg, overhead, reis-, parkeer- en andere kosten.</t>
  </si>
  <si>
    <t>Prijzenblad totaal:</t>
  </si>
  <si>
    <t>LET OP:VOOR DE OMBOUW IS EEN PLAFONDBEDRAG VAN €1000,= PER INSTALLATIE VAN TOEPASSING</t>
  </si>
  <si>
    <t>TOTAAL INSCHRIJVING:</t>
  </si>
  <si>
    <t>Onderwerp</t>
  </si>
  <si>
    <t>V&amp;S BIO vs 5</t>
  </si>
  <si>
    <t>Eternit EP6</t>
  </si>
  <si>
    <t>Extra onderhoudsbeurt Boralit Super compact</t>
  </si>
  <si>
    <t>Extra onderhoudsbeurt Boralit BCI</t>
  </si>
  <si>
    <t>Onderhoud klasse II (Supercompact)</t>
  </si>
  <si>
    <t>Onderhoud klasse III (BCI 5 of 8)</t>
  </si>
  <si>
    <t xml:space="preserve">Opslag factor voor urgenste storing zaterdag </t>
  </si>
  <si>
    <t>Opslag factor voor urgenste storing zon en feestdagen</t>
  </si>
  <si>
    <t>Het aantal uren dat hier benoemd wordt is gebaseerd op historie, hieraan kunnen geen rechten worden ontleend voor de toekomst.</t>
  </si>
  <si>
    <t>Onderhoud afwijkende systemen</t>
  </si>
  <si>
    <t xml:space="preserve"> </t>
  </si>
  <si>
    <t xml:space="preserve">Onderhoud Helofytenfilter </t>
  </si>
  <si>
    <t>Totaal op basis van 7 jaar</t>
  </si>
  <si>
    <t>Contractduur in jaren</t>
  </si>
  <si>
    <t>Totaalprijs op basis van 7 jaar</t>
  </si>
  <si>
    <t>Totale  Kosten per jaar</t>
  </si>
  <si>
    <t>Plafondbedrag onderhoud per type</t>
  </si>
  <si>
    <t>Plafondbedrag per type per jaar</t>
  </si>
  <si>
    <t>Plafondbedrag obv 7 jaar</t>
  </si>
  <si>
    <t>Totale  Kosten obv 7 jaar</t>
  </si>
  <si>
    <t>Preventief onderhoud op basis van 7 jaar:</t>
  </si>
  <si>
    <t>Correctief onderhoud op basis van 7 jaar</t>
  </si>
  <si>
    <t>Kosten van onderdelen op basis van 7 jaar</t>
  </si>
  <si>
    <t>Opslag factor voor urgente storing (buiten kantooruren)</t>
  </si>
  <si>
    <t>Totaalprijs per jaar, exclusief btw</t>
  </si>
  <si>
    <t>NB! voor de extra onderhoudsbeurten geldt hetzelfde plafondbedrag als voor het type zoals hierboven benoemd.</t>
  </si>
  <si>
    <t>Niet invullen! Is ter informatie voor de marktconsultatie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</si>
</sst>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;[Red]&quot;€&quot;\ \-#,##0.00"/>
    <numFmt numFmtId="44" formatCode="_ &quot;€&quot;\ * #,##0.00_ ;_ &quot;€&quot;\ * \-#,##0.00_ ;_ &quot;€&quot;\ * &quot;-&quot;??_ ;_ @_ "/>
  </numFmts>
  <fonts count="14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sz val="14"/>
      <color theme="1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theme="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9"/>
      <name val="Verdana"/>
      <family val="2"/>
    </font>
    <font>
      <b/>
      <sz val="18"/>
      <color rgb="FFFF000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19">
    <xf numFmtId="0" fontId="0" fillId="0" borderId="0" xfId="0"/>
    <xf numFmtId="0" fontId="0" fillId="0" borderId="1" xfId="0" applyBorder="1"/>
    <xf numFmtId="0" fontId="2" fillId="0" borderId="0" xfId="0" applyFont="1"/>
    <xf numFmtId="0" fontId="2" fillId="0" borderId="1" xfId="0" applyFont="1" applyBorder="1"/>
    <xf numFmtId="0" fontId="0" fillId="0" borderId="0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9" fontId="0" fillId="0" borderId="0" xfId="1" applyFont="1" applyFill="1" applyBorder="1" applyAlignment="1" applyProtection="1">
      <alignment horizontal="center" vertical="center"/>
      <protection locked="0"/>
    </xf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left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/>
    <xf numFmtId="0" fontId="2" fillId="3" borderId="16" xfId="0" applyFont="1" applyFill="1" applyBorder="1"/>
    <xf numFmtId="0" fontId="2" fillId="3" borderId="17" xfId="0" applyFont="1" applyFill="1" applyBorder="1"/>
    <xf numFmtId="0" fontId="2" fillId="3" borderId="2" xfId="0" applyFont="1" applyFill="1" applyBorder="1"/>
    <xf numFmtId="0" fontId="0" fillId="0" borderId="3" xfId="0" applyBorder="1"/>
    <xf numFmtId="0" fontId="0" fillId="0" borderId="4" xfId="0" applyBorder="1"/>
    <xf numFmtId="0" fontId="0" fillId="0" borderId="22" xfId="0" applyBorder="1"/>
    <xf numFmtId="0" fontId="7" fillId="0" borderId="0" xfId="0" applyFont="1" applyAlignment="1">
      <alignment vertical="center" wrapText="1"/>
    </xf>
    <xf numFmtId="8" fontId="7" fillId="0" borderId="0" xfId="0" applyNumberFormat="1" applyFont="1" applyAlignment="1">
      <alignment vertical="center" wrapText="1"/>
    </xf>
    <xf numFmtId="0" fontId="8" fillId="0" borderId="0" xfId="0" applyFont="1" applyAlignment="1">
      <alignment vertical="center" wrapText="1"/>
    </xf>
    <xf numFmtId="8" fontId="0" fillId="0" borderId="0" xfId="0" applyNumberFormat="1"/>
    <xf numFmtId="0" fontId="5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/>
    </xf>
    <xf numFmtId="0" fontId="0" fillId="0" borderId="0" xfId="0" applyFont="1" applyFill="1"/>
    <xf numFmtId="0" fontId="0" fillId="0" borderId="23" xfId="0" applyBorder="1"/>
    <xf numFmtId="0" fontId="2" fillId="3" borderId="24" xfId="0" applyFont="1" applyFill="1" applyBorder="1"/>
    <xf numFmtId="8" fontId="2" fillId="0" borderId="0" xfId="0" applyNumberFormat="1" applyFont="1"/>
    <xf numFmtId="0" fontId="2" fillId="0" borderId="1" xfId="0" applyFont="1" applyBorder="1" applyAlignment="1">
      <alignment horizontal="right"/>
    </xf>
    <xf numFmtId="0" fontId="3" fillId="4" borderId="8" xfId="0" applyFont="1" applyFill="1" applyBorder="1" applyProtection="1"/>
    <xf numFmtId="9" fontId="3" fillId="4" borderId="9" xfId="1" applyFont="1" applyFill="1" applyBorder="1" applyAlignment="1" applyProtection="1">
      <alignment horizontal="center" vertical="center"/>
      <protection locked="0"/>
    </xf>
    <xf numFmtId="0" fontId="3" fillId="4" borderId="10" xfId="0" applyFont="1" applyFill="1" applyBorder="1" applyAlignment="1" applyProtection="1">
      <alignment wrapText="1"/>
    </xf>
    <xf numFmtId="9" fontId="3" fillId="4" borderId="11" xfId="1" applyFont="1" applyFill="1" applyBorder="1" applyAlignment="1" applyProtection="1">
      <alignment horizontal="center" vertical="center"/>
      <protection locked="0"/>
    </xf>
    <xf numFmtId="0" fontId="3" fillId="4" borderId="12" xfId="0" applyFont="1" applyFill="1" applyBorder="1" applyAlignment="1" applyProtection="1">
      <alignment wrapText="1"/>
    </xf>
    <xf numFmtId="9" fontId="3" fillId="4" borderId="14" xfId="1" applyFont="1" applyFill="1" applyBorder="1" applyAlignment="1" applyProtection="1">
      <alignment horizontal="center" vertical="center"/>
      <protection locked="0"/>
    </xf>
    <xf numFmtId="0" fontId="2" fillId="3" borderId="16" xfId="0" applyFont="1" applyFill="1" applyBorder="1" applyAlignment="1">
      <alignment wrapText="1"/>
    </xf>
    <xf numFmtId="0" fontId="2" fillId="3" borderId="17" xfId="0" applyFont="1" applyFill="1" applyBorder="1" applyAlignment="1">
      <alignment wrapText="1"/>
    </xf>
    <xf numFmtId="0" fontId="2" fillId="0" borderId="0" xfId="0" applyFont="1" applyAlignment="1">
      <alignment wrapText="1"/>
    </xf>
    <xf numFmtId="0" fontId="2" fillId="3" borderId="2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3" borderId="24" xfId="0" applyFont="1" applyFill="1" applyBorder="1" applyAlignment="1">
      <alignment wrapText="1"/>
    </xf>
    <xf numFmtId="0" fontId="0" fillId="0" borderId="0" xfId="0" applyAlignment="1">
      <alignment wrapText="1"/>
    </xf>
    <xf numFmtId="0" fontId="10" fillId="0" borderId="0" xfId="0" applyFont="1" applyAlignment="1">
      <alignment vertical="center" wrapText="1"/>
    </xf>
    <xf numFmtId="8" fontId="11" fillId="0" borderId="0" xfId="0" applyNumberFormat="1" applyFont="1" applyAlignment="1">
      <alignment vertical="center" wrapText="1"/>
    </xf>
    <xf numFmtId="0" fontId="12" fillId="0" borderId="1" xfId="0" applyFont="1" applyBorder="1" applyAlignment="1">
      <alignment vertical="center" wrapText="1"/>
    </xf>
    <xf numFmtId="8" fontId="3" fillId="0" borderId="1" xfId="0" applyNumberFormat="1" applyFont="1" applyBorder="1" applyAlignment="1">
      <alignment vertical="center" wrapText="1"/>
    </xf>
    <xf numFmtId="0" fontId="0" fillId="0" borderId="0" xfId="0" applyFont="1" applyAlignment="1">
      <alignment wrapText="1"/>
    </xf>
    <xf numFmtId="0" fontId="12" fillId="0" borderId="0" xfId="0" applyFont="1" applyAlignment="1">
      <alignment vertical="center"/>
    </xf>
    <xf numFmtId="8" fontId="3" fillId="0" borderId="0" xfId="0" applyNumberFormat="1" applyFont="1" applyAlignment="1">
      <alignment vertical="center" wrapText="1"/>
    </xf>
    <xf numFmtId="0" fontId="5" fillId="0" borderId="1" xfId="0" applyFont="1" applyBorder="1" applyAlignment="1"/>
    <xf numFmtId="0" fontId="0" fillId="0" borderId="0" xfId="0" applyFont="1" applyAlignment="1"/>
    <xf numFmtId="0" fontId="4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wrapText="1"/>
    </xf>
    <xf numFmtId="0" fontId="5" fillId="0" borderId="0" xfId="0" applyFont="1" applyAlignment="1">
      <alignment vertical="center" wrapText="1"/>
    </xf>
    <xf numFmtId="0" fontId="0" fillId="0" borderId="0" xfId="0" applyFont="1" applyAlignment="1">
      <alignment horizontal="left" wrapText="1"/>
    </xf>
    <xf numFmtId="0" fontId="4" fillId="0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0" fillId="0" borderId="22" xfId="0" applyFont="1" applyBorder="1"/>
    <xf numFmtId="0" fontId="0" fillId="3" borderId="2" xfId="0" applyFont="1" applyFill="1" applyBorder="1" applyAlignment="1">
      <alignment wrapText="1"/>
    </xf>
    <xf numFmtId="0" fontId="12" fillId="3" borderId="2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right" wrapText="1"/>
    </xf>
    <xf numFmtId="0" fontId="3" fillId="0" borderId="22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center" wrapText="1"/>
    </xf>
    <xf numFmtId="44" fontId="0" fillId="2" borderId="1" xfId="0" applyNumberFormat="1" applyFill="1" applyBorder="1"/>
    <xf numFmtId="44" fontId="0" fillId="0" borderId="25" xfId="0" applyNumberFormat="1" applyBorder="1"/>
    <xf numFmtId="44" fontId="0" fillId="0" borderId="22" xfId="0" applyNumberFormat="1" applyBorder="1"/>
    <xf numFmtId="44" fontId="0" fillId="0" borderId="26" xfId="0" applyNumberFormat="1" applyBorder="1"/>
    <xf numFmtId="44" fontId="0" fillId="0" borderId="1" xfId="0" applyNumberFormat="1" applyBorder="1"/>
    <xf numFmtId="44" fontId="0" fillId="0" borderId="18" xfId="0" applyNumberFormat="1" applyBorder="1"/>
    <xf numFmtId="44" fontId="2" fillId="3" borderId="2" xfId="0" applyNumberFormat="1" applyFont="1" applyFill="1" applyBorder="1"/>
    <xf numFmtId="44" fontId="0" fillId="3" borderId="4" xfId="0" applyNumberFormat="1" applyFill="1" applyBorder="1"/>
    <xf numFmtId="44" fontId="0" fillId="3" borderId="2" xfId="0" applyNumberFormat="1" applyFill="1" applyBorder="1"/>
    <xf numFmtId="44" fontId="3" fillId="0" borderId="22" xfId="0" applyNumberFormat="1" applyFont="1" applyBorder="1" applyAlignment="1">
      <alignment vertical="center" wrapText="1"/>
    </xf>
    <xf numFmtId="44" fontId="0" fillId="0" borderId="1" xfId="2" applyNumberFormat="1" applyFont="1" applyBorder="1"/>
    <xf numFmtId="44" fontId="3" fillId="0" borderId="1" xfId="0" applyNumberFormat="1" applyFont="1" applyBorder="1" applyAlignment="1">
      <alignment vertical="center" wrapText="1"/>
    </xf>
    <xf numFmtId="44" fontId="0" fillId="0" borderId="22" xfId="0" applyNumberFormat="1" applyFont="1" applyBorder="1"/>
    <xf numFmtId="44" fontId="0" fillId="0" borderId="1" xfId="0" applyNumberFormat="1" applyFont="1" applyBorder="1"/>
    <xf numFmtId="44" fontId="0" fillId="2" borderId="2" xfId="0" applyNumberFormat="1" applyFill="1" applyBorder="1"/>
    <xf numFmtId="44" fontId="0" fillId="0" borderId="2" xfId="0" applyNumberFormat="1" applyBorder="1"/>
    <xf numFmtId="0" fontId="2" fillId="3" borderId="29" xfId="0" applyFont="1" applyFill="1" applyBorder="1" applyAlignment="1">
      <alignment wrapText="1"/>
    </xf>
    <xf numFmtId="44" fontId="0" fillId="2" borderId="22" xfId="0" applyNumberFormat="1" applyFill="1" applyBorder="1"/>
    <xf numFmtId="44" fontId="0" fillId="2" borderId="18" xfId="0" applyNumberFormat="1" applyFill="1" applyBorder="1"/>
    <xf numFmtId="44" fontId="0" fillId="2" borderId="1" xfId="0" applyNumberFormat="1" applyFont="1" applyFill="1" applyBorder="1"/>
    <xf numFmtId="44" fontId="5" fillId="0" borderId="1" xfId="0" applyNumberFormat="1" applyFont="1" applyBorder="1" applyAlignment="1">
      <alignment vertical="center"/>
    </xf>
    <xf numFmtId="44" fontId="5" fillId="2" borderId="1" xfId="0" applyNumberFormat="1" applyFont="1" applyFill="1" applyBorder="1" applyAlignment="1">
      <alignment vertical="center"/>
    </xf>
    <xf numFmtId="44" fontId="5" fillId="2" borderId="1" xfId="0" applyNumberFormat="1" applyFont="1" applyFill="1" applyBorder="1" applyAlignment="1"/>
    <xf numFmtId="44" fontId="5" fillId="0" borderId="1" xfId="0" applyNumberFormat="1" applyFont="1" applyBorder="1" applyAlignment="1"/>
    <xf numFmtId="44" fontId="5" fillId="0" borderId="1" xfId="0" applyNumberFormat="1" applyFont="1" applyFill="1" applyBorder="1" applyAlignment="1">
      <alignment vertical="center"/>
    </xf>
    <xf numFmtId="44" fontId="0" fillId="2" borderId="18" xfId="0" applyNumberFormat="1" applyFont="1" applyFill="1" applyBorder="1"/>
    <xf numFmtId="44" fontId="5" fillId="0" borderId="18" xfId="0" applyNumberFormat="1" applyFont="1" applyBorder="1" applyAlignment="1">
      <alignment vertical="center"/>
    </xf>
    <xf numFmtId="44" fontId="4" fillId="3" borderId="5" xfId="0" applyNumberFormat="1" applyFont="1" applyFill="1" applyBorder="1" applyAlignment="1">
      <alignment vertical="center" wrapText="1"/>
    </xf>
    <xf numFmtId="44" fontId="0" fillId="3" borderId="6" xfId="0" applyNumberFormat="1" applyFont="1" applyFill="1" applyBorder="1" applyAlignment="1">
      <alignment wrapText="1"/>
    </xf>
    <xf numFmtId="44" fontId="0" fillId="0" borderId="9" xfId="0" applyNumberFormat="1" applyBorder="1"/>
    <xf numFmtId="44" fontId="0" fillId="0" borderId="11" xfId="0" applyNumberFormat="1" applyBorder="1"/>
    <xf numFmtId="44" fontId="0" fillId="0" borderId="14" xfId="0" applyNumberFormat="1" applyBorder="1"/>
    <xf numFmtId="44" fontId="0" fillId="3" borderId="21" xfId="0" applyNumberFormat="1" applyFill="1" applyBorder="1"/>
    <xf numFmtId="44" fontId="0" fillId="0" borderId="0" xfId="0" applyNumberFormat="1"/>
    <xf numFmtId="0" fontId="2" fillId="3" borderId="26" xfId="0" applyFont="1" applyFill="1" applyBorder="1"/>
    <xf numFmtId="0" fontId="9" fillId="0" borderId="0" xfId="0" applyFont="1"/>
    <xf numFmtId="0" fontId="2" fillId="3" borderId="29" xfId="0" applyFont="1" applyFill="1" applyBorder="1"/>
    <xf numFmtId="0" fontId="4" fillId="3" borderId="26" xfId="0" applyFont="1" applyFill="1" applyBorder="1" applyAlignment="1">
      <alignment horizontal="left" vertical="center"/>
    </xf>
    <xf numFmtId="0" fontId="4" fillId="3" borderId="27" xfId="0" applyFont="1" applyFill="1" applyBorder="1" applyAlignment="1">
      <alignment horizontal="left" vertical="center"/>
    </xf>
    <xf numFmtId="0" fontId="4" fillId="3" borderId="28" xfId="0" applyFont="1" applyFill="1" applyBorder="1" applyAlignment="1">
      <alignment horizontal="left" vertical="center"/>
    </xf>
    <xf numFmtId="0" fontId="13" fillId="0" borderId="0" xfId="0" applyFont="1"/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zoomScale="142" zoomScaleNormal="142" workbookViewId="0"/>
  </sheetViews>
  <sheetFormatPr defaultRowHeight="11.25" x14ac:dyDescent="0.15"/>
  <cols>
    <col min="1" max="1" width="63.625" customWidth="1"/>
    <col min="2" max="2" width="9" style="111"/>
  </cols>
  <sheetData>
    <row r="1" spans="1:2" ht="18" x14ac:dyDescent="0.25">
      <c r="A1" s="22" t="s">
        <v>78</v>
      </c>
    </row>
    <row r="4" spans="1:2" x14ac:dyDescent="0.15">
      <c r="A4" s="3" t="s">
        <v>72</v>
      </c>
      <c r="B4" s="82">
        <f>'Kosten voor ombouw NEN 3140'!E13</f>
        <v>0</v>
      </c>
    </row>
    <row r="5" spans="1:2" x14ac:dyDescent="0.15">
      <c r="A5" s="3" t="s">
        <v>102</v>
      </c>
      <c r="B5" s="82">
        <f>'Kosten van onderhoud'!F16</f>
        <v>0</v>
      </c>
    </row>
    <row r="6" spans="1:2" x14ac:dyDescent="0.15">
      <c r="A6" s="3" t="s">
        <v>103</v>
      </c>
      <c r="B6" s="82">
        <f>'Kosten van onderhoud'!E20</f>
        <v>0</v>
      </c>
    </row>
    <row r="7" spans="1:2" ht="12" thickBot="1" x14ac:dyDescent="0.2">
      <c r="A7" s="3" t="s">
        <v>104</v>
      </c>
      <c r="B7" s="83">
        <f>'Prijslijst onderdelen'!E68</f>
        <v>0</v>
      </c>
    </row>
    <row r="8" spans="1:2" ht="12" thickBot="1" x14ac:dyDescent="0.2">
      <c r="A8" s="112" t="s">
        <v>80</v>
      </c>
      <c r="B8" s="86">
        <f>SUM(B4:B7)</f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8"/>
  <sheetViews>
    <sheetView zoomScale="118" zoomScaleNormal="118" workbookViewId="0">
      <selection activeCell="C21" sqref="C21"/>
    </sheetView>
  </sheetViews>
  <sheetFormatPr defaultRowHeight="11.25" x14ac:dyDescent="0.15"/>
  <cols>
    <col min="1" max="1" width="30.625" customWidth="1"/>
    <col min="2" max="2" width="17.75" customWidth="1"/>
    <col min="4" max="4" width="17" customWidth="1"/>
    <col min="5" max="5" width="13.125" customWidth="1"/>
  </cols>
  <sheetData>
    <row r="1" spans="1:7" s="2" customFormat="1" x14ac:dyDescent="0.15">
      <c r="A1" s="2" t="s">
        <v>72</v>
      </c>
    </row>
    <row r="2" spans="1:7" s="2" customFormat="1" ht="12" thickBot="1" x14ac:dyDescent="0.2"/>
    <row r="3" spans="1:7" s="2" customFormat="1" ht="12" thickBot="1" x14ac:dyDescent="0.2">
      <c r="A3" s="23" t="s">
        <v>48</v>
      </c>
      <c r="B3" s="24" t="s">
        <v>49</v>
      </c>
      <c r="C3" s="114" t="s">
        <v>51</v>
      </c>
      <c r="D3" s="25" t="s">
        <v>73</v>
      </c>
      <c r="E3" s="37" t="s">
        <v>53</v>
      </c>
    </row>
    <row r="4" spans="1:7" x14ac:dyDescent="0.15">
      <c r="A4" s="6" t="s">
        <v>54</v>
      </c>
      <c r="B4" s="5" t="s">
        <v>55</v>
      </c>
      <c r="C4" s="5">
        <v>233</v>
      </c>
      <c r="D4" s="95"/>
      <c r="E4" s="107">
        <f>+D4*C4</f>
        <v>0</v>
      </c>
      <c r="F4" s="4"/>
    </row>
    <row r="5" spans="1:7" x14ac:dyDescent="0.15">
      <c r="A5" s="7" t="s">
        <v>56</v>
      </c>
      <c r="B5" s="1" t="s">
        <v>57</v>
      </c>
      <c r="C5" s="1">
        <v>452</v>
      </c>
      <c r="D5" s="78"/>
      <c r="E5" s="108">
        <f t="shared" ref="E5:E12" si="0">+D5*C5</f>
        <v>0</v>
      </c>
      <c r="F5" s="4"/>
      <c r="G5" s="113">
        <v>1000</v>
      </c>
    </row>
    <row r="6" spans="1:7" x14ac:dyDescent="0.15">
      <c r="A6" s="7" t="s">
        <v>58</v>
      </c>
      <c r="B6" s="1" t="s">
        <v>57</v>
      </c>
      <c r="C6" s="1">
        <v>6</v>
      </c>
      <c r="D6" s="78"/>
      <c r="E6" s="108">
        <f t="shared" si="0"/>
        <v>0</v>
      </c>
      <c r="F6" s="4"/>
    </row>
    <row r="7" spans="1:7" x14ac:dyDescent="0.15">
      <c r="A7" s="1" t="s">
        <v>82</v>
      </c>
      <c r="B7" s="1" t="s">
        <v>57</v>
      </c>
      <c r="C7" s="1">
        <v>1</v>
      </c>
      <c r="D7" s="78"/>
      <c r="E7" s="108">
        <f t="shared" si="0"/>
        <v>0</v>
      </c>
      <c r="F7" s="4"/>
    </row>
    <row r="8" spans="1:7" x14ac:dyDescent="0.15">
      <c r="A8" s="11" t="s">
        <v>83</v>
      </c>
      <c r="B8" s="1" t="s">
        <v>57</v>
      </c>
      <c r="C8" s="1">
        <v>2</v>
      </c>
      <c r="D8" s="78"/>
      <c r="E8" s="108">
        <f t="shared" si="0"/>
        <v>0</v>
      </c>
      <c r="F8" s="4"/>
    </row>
    <row r="9" spans="1:7" x14ac:dyDescent="0.15">
      <c r="A9" s="7" t="s">
        <v>60</v>
      </c>
      <c r="B9" s="1" t="s">
        <v>55</v>
      </c>
      <c r="C9" s="1">
        <v>1</v>
      </c>
      <c r="D9" s="78"/>
      <c r="E9" s="108">
        <f t="shared" si="0"/>
        <v>0</v>
      </c>
      <c r="F9" s="4"/>
    </row>
    <row r="10" spans="1:7" x14ac:dyDescent="0.15">
      <c r="A10" s="7" t="s">
        <v>61</v>
      </c>
      <c r="B10" s="1" t="s">
        <v>55</v>
      </c>
      <c r="C10" s="1">
        <v>1</v>
      </c>
      <c r="D10" s="78"/>
      <c r="E10" s="108">
        <f t="shared" si="0"/>
        <v>0</v>
      </c>
      <c r="F10" s="4"/>
    </row>
    <row r="11" spans="1:7" x14ac:dyDescent="0.15">
      <c r="A11" s="7" t="s">
        <v>62</v>
      </c>
      <c r="B11" s="1" t="s">
        <v>55</v>
      </c>
      <c r="C11" s="1">
        <v>1</v>
      </c>
      <c r="D11" s="78"/>
      <c r="E11" s="108">
        <f t="shared" si="0"/>
        <v>0</v>
      </c>
      <c r="F11" s="4"/>
    </row>
    <row r="12" spans="1:7" ht="12" thickBot="1" x14ac:dyDescent="0.2">
      <c r="A12" s="7" t="s">
        <v>63</v>
      </c>
      <c r="B12" s="1" t="s">
        <v>55</v>
      </c>
      <c r="C12" s="1">
        <v>1</v>
      </c>
      <c r="D12" s="96"/>
      <c r="E12" s="109">
        <f t="shared" si="0"/>
        <v>0</v>
      </c>
      <c r="F12" s="4"/>
    </row>
    <row r="13" spans="1:7" ht="12" thickBot="1" x14ac:dyDescent="0.2">
      <c r="C13">
        <f>SUM(C4:C12)</f>
        <v>698</v>
      </c>
      <c r="D13" s="25" t="s">
        <v>64</v>
      </c>
      <c r="E13" s="110">
        <f>SUM(E4:E12)</f>
        <v>0</v>
      </c>
      <c r="F13" s="4"/>
    </row>
    <row r="15" spans="1:7" x14ac:dyDescent="0.15">
      <c r="A15" s="2" t="s">
        <v>79</v>
      </c>
    </row>
    <row r="17" spans="1:4" x14ac:dyDescent="0.15">
      <c r="A17" t="s">
        <v>75</v>
      </c>
    </row>
    <row r="18" spans="1:4" x14ac:dyDescent="0.15">
      <c r="A18" t="s">
        <v>76</v>
      </c>
    </row>
    <row r="21" spans="1:4" x14ac:dyDescent="0.15">
      <c r="C21" s="2"/>
    </row>
    <row r="28" spans="1:4" x14ac:dyDescent="0.15">
      <c r="D28" t="s">
        <v>92</v>
      </c>
    </row>
  </sheetData>
  <dataValidations count="1">
    <dataValidation type="custom" errorStyle="warning" allowBlank="1" showInputMessage="1" showErrorMessage="1" error="Let op, u biedt aan boven het door aanbesteder gestelde plafondbedrag!" sqref="D4:D12" xr:uid="{00000000-0002-0000-0100-000000000000}">
      <formula1>$G$5&gt;=D4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6"/>
  <sheetViews>
    <sheetView tabSelected="1" zoomScale="118" zoomScaleNormal="118" workbookViewId="0">
      <selection activeCell="B1" sqref="B1"/>
    </sheetView>
  </sheetViews>
  <sheetFormatPr defaultRowHeight="11.25" x14ac:dyDescent="0.15"/>
  <cols>
    <col min="1" max="1" width="48.5" customWidth="1"/>
    <col min="2" max="2" width="14.625" customWidth="1"/>
    <col min="3" max="3" width="10.5" customWidth="1"/>
    <col min="4" max="4" width="16.75" customWidth="1"/>
    <col min="5" max="5" width="13.625" customWidth="1"/>
    <col min="6" max="6" width="16.875" customWidth="1"/>
  </cols>
  <sheetData>
    <row r="1" spans="1:7" s="2" customFormat="1" ht="22.5" x14ac:dyDescent="0.3">
      <c r="A1" s="2" t="s">
        <v>71</v>
      </c>
      <c r="B1" s="118" t="s">
        <v>108</v>
      </c>
    </row>
    <row r="2" spans="1:7" s="2" customFormat="1" x14ac:dyDescent="0.15"/>
    <row r="3" spans="1:7" s="2" customFormat="1" ht="12" thickBot="1" x14ac:dyDescent="0.2">
      <c r="A3" s="2" t="s">
        <v>50</v>
      </c>
    </row>
    <row r="4" spans="1:7" s="48" customFormat="1" ht="23.25" thickBot="1" x14ac:dyDescent="0.2">
      <c r="A4" s="46" t="s">
        <v>48</v>
      </c>
      <c r="B4" s="47" t="s">
        <v>49</v>
      </c>
      <c r="C4" s="94" t="s">
        <v>51</v>
      </c>
      <c r="D4" s="49" t="s">
        <v>52</v>
      </c>
      <c r="E4" s="51" t="s">
        <v>97</v>
      </c>
      <c r="F4" s="49" t="s">
        <v>101</v>
      </c>
    </row>
    <row r="5" spans="1:7" x14ac:dyDescent="0.15">
      <c r="A5" s="6" t="s">
        <v>54</v>
      </c>
      <c r="B5" s="5" t="s">
        <v>55</v>
      </c>
      <c r="C5" s="5">
        <v>240</v>
      </c>
      <c r="D5" s="95"/>
      <c r="E5" s="79">
        <f t="shared" ref="E5:E15" si="0">+D5*C5</f>
        <v>0</v>
      </c>
      <c r="F5" s="80">
        <f>E5*7</f>
        <v>0</v>
      </c>
      <c r="G5" s="4"/>
    </row>
    <row r="6" spans="1:7" x14ac:dyDescent="0.15">
      <c r="A6" s="7" t="s">
        <v>56</v>
      </c>
      <c r="B6" s="1" t="s">
        <v>57</v>
      </c>
      <c r="C6" s="1">
        <v>467</v>
      </c>
      <c r="D6" s="78"/>
      <c r="E6" s="81">
        <f t="shared" si="0"/>
        <v>0</v>
      </c>
      <c r="F6" s="82">
        <f t="shared" ref="F6:F16" si="1">E6*7</f>
        <v>0</v>
      </c>
      <c r="G6" s="4"/>
    </row>
    <row r="7" spans="1:7" x14ac:dyDescent="0.15">
      <c r="A7" s="7" t="s">
        <v>58</v>
      </c>
      <c r="B7" s="1" t="s">
        <v>57</v>
      </c>
      <c r="C7" s="1">
        <v>6</v>
      </c>
      <c r="D7" s="78"/>
      <c r="E7" s="81">
        <f t="shared" si="0"/>
        <v>0</v>
      </c>
      <c r="F7" s="82">
        <f t="shared" si="1"/>
        <v>0</v>
      </c>
      <c r="G7" s="4"/>
    </row>
    <row r="8" spans="1:7" x14ac:dyDescent="0.15">
      <c r="A8" s="1" t="s">
        <v>59</v>
      </c>
      <c r="B8" s="1" t="s">
        <v>57</v>
      </c>
      <c r="C8" s="1">
        <v>1</v>
      </c>
      <c r="D8" s="78"/>
      <c r="E8" s="81">
        <f t="shared" si="0"/>
        <v>0</v>
      </c>
      <c r="F8" s="82">
        <f t="shared" si="1"/>
        <v>0</v>
      </c>
      <c r="G8" s="4"/>
    </row>
    <row r="9" spans="1:7" x14ac:dyDescent="0.15">
      <c r="A9" s="1" t="s">
        <v>82</v>
      </c>
      <c r="B9" s="1" t="s">
        <v>57</v>
      </c>
      <c r="C9" s="1">
        <v>1</v>
      </c>
      <c r="D9" s="78"/>
      <c r="E9" s="81">
        <f t="shared" si="0"/>
        <v>0</v>
      </c>
      <c r="F9" s="82">
        <f t="shared" si="1"/>
        <v>0</v>
      </c>
      <c r="G9" s="4"/>
    </row>
    <row r="10" spans="1:7" x14ac:dyDescent="0.15">
      <c r="A10" s="1" t="s">
        <v>83</v>
      </c>
      <c r="B10" s="1" t="s">
        <v>57</v>
      </c>
      <c r="C10" s="1">
        <v>2</v>
      </c>
      <c r="D10" s="78"/>
      <c r="E10" s="81">
        <f t="shared" si="0"/>
        <v>0</v>
      </c>
      <c r="F10" s="82">
        <f t="shared" si="1"/>
        <v>0</v>
      </c>
      <c r="G10" s="4"/>
    </row>
    <row r="11" spans="1:7" x14ac:dyDescent="0.15">
      <c r="A11" s="7" t="s">
        <v>60</v>
      </c>
      <c r="B11" s="1" t="s">
        <v>55</v>
      </c>
      <c r="C11" s="1">
        <v>1</v>
      </c>
      <c r="D11" s="78"/>
      <c r="E11" s="81">
        <f t="shared" si="0"/>
        <v>0</v>
      </c>
      <c r="F11" s="82">
        <f t="shared" si="1"/>
        <v>0</v>
      </c>
      <c r="G11" s="4"/>
    </row>
    <row r="12" spans="1:7" x14ac:dyDescent="0.15">
      <c r="A12" s="7" t="s">
        <v>61</v>
      </c>
      <c r="B12" s="1" t="s">
        <v>55</v>
      </c>
      <c r="C12" s="1">
        <v>1</v>
      </c>
      <c r="D12" s="78"/>
      <c r="E12" s="81">
        <f t="shared" si="0"/>
        <v>0</v>
      </c>
      <c r="F12" s="82">
        <f t="shared" si="1"/>
        <v>0</v>
      </c>
      <c r="G12" s="4"/>
    </row>
    <row r="13" spans="1:7" x14ac:dyDescent="0.15">
      <c r="A13" s="7" t="s">
        <v>63</v>
      </c>
      <c r="B13" s="1" t="s">
        <v>55</v>
      </c>
      <c r="C13" s="1">
        <v>1</v>
      </c>
      <c r="D13" s="78"/>
      <c r="E13" s="81">
        <f t="shared" si="0"/>
        <v>0</v>
      </c>
      <c r="F13" s="82">
        <f t="shared" si="1"/>
        <v>0</v>
      </c>
      <c r="G13" s="4"/>
    </row>
    <row r="14" spans="1:7" x14ac:dyDescent="0.15">
      <c r="A14" s="12" t="s">
        <v>84</v>
      </c>
      <c r="B14" s="28" t="s">
        <v>55</v>
      </c>
      <c r="C14" s="13">
        <v>6</v>
      </c>
      <c r="D14" s="78"/>
      <c r="E14" s="81">
        <f t="shared" si="0"/>
        <v>0</v>
      </c>
      <c r="F14" s="82">
        <f t="shared" si="1"/>
        <v>0</v>
      </c>
      <c r="G14" s="4"/>
    </row>
    <row r="15" spans="1:7" ht="12" thickBot="1" x14ac:dyDescent="0.2">
      <c r="A15" s="8" t="s">
        <v>85</v>
      </c>
      <c r="B15" s="9" t="s">
        <v>57</v>
      </c>
      <c r="C15" s="10">
        <v>10</v>
      </c>
      <c r="D15" s="96"/>
      <c r="E15" s="81">
        <f t="shared" si="0"/>
        <v>0</v>
      </c>
      <c r="F15" s="83">
        <f t="shared" si="1"/>
        <v>0</v>
      </c>
      <c r="G15" s="4"/>
    </row>
    <row r="16" spans="1:7" ht="12" thickBot="1" x14ac:dyDescent="0.2">
      <c r="D16" s="84" t="s">
        <v>64</v>
      </c>
      <c r="E16" s="85">
        <f>SUM(E5:E15)</f>
        <v>0</v>
      </c>
      <c r="F16" s="86">
        <f t="shared" si="1"/>
        <v>0</v>
      </c>
      <c r="G16" s="4"/>
    </row>
    <row r="18" spans="1:6" ht="12" thickBot="1" x14ac:dyDescent="0.2">
      <c r="A18" s="2" t="s">
        <v>65</v>
      </c>
    </row>
    <row r="19" spans="1:6" s="52" customFormat="1" ht="23.25" thickBot="1" x14ac:dyDescent="0.2">
      <c r="A19" s="49" t="s">
        <v>81</v>
      </c>
      <c r="B19" s="49" t="s">
        <v>66</v>
      </c>
      <c r="C19" s="50" t="s">
        <v>74</v>
      </c>
      <c r="D19" s="50" t="s">
        <v>95</v>
      </c>
      <c r="E19" s="51" t="s">
        <v>94</v>
      </c>
    </row>
    <row r="20" spans="1:6" ht="12" thickBot="1" x14ac:dyDescent="0.2">
      <c r="A20" s="26" t="s">
        <v>67</v>
      </c>
      <c r="B20" s="92"/>
      <c r="C20" s="27">
        <v>449</v>
      </c>
      <c r="D20" s="36">
        <v>7</v>
      </c>
      <c r="E20" s="93">
        <f>+D20*C20*B20</f>
        <v>0</v>
      </c>
    </row>
    <row r="21" spans="1:6" x14ac:dyDescent="0.15">
      <c r="C21" s="4"/>
      <c r="D21" s="4"/>
    </row>
    <row r="22" spans="1:6" x14ac:dyDescent="0.15">
      <c r="A22" t="s">
        <v>68</v>
      </c>
    </row>
    <row r="23" spans="1:6" x14ac:dyDescent="0.15">
      <c r="A23" t="s">
        <v>70</v>
      </c>
    </row>
    <row r="24" spans="1:6" x14ac:dyDescent="0.15">
      <c r="A24" t="s">
        <v>90</v>
      </c>
    </row>
    <row r="26" spans="1:6" ht="12" thickBot="1" x14ac:dyDescent="0.2">
      <c r="A26" s="2" t="s">
        <v>69</v>
      </c>
    </row>
    <row r="27" spans="1:6" x14ac:dyDescent="0.15">
      <c r="A27" s="40" t="s">
        <v>105</v>
      </c>
      <c r="B27" s="41">
        <v>1.5</v>
      </c>
      <c r="C27" s="14"/>
      <c r="D27" s="14"/>
      <c r="E27" s="14"/>
      <c r="F27" s="14"/>
    </row>
    <row r="28" spans="1:6" ht="12.75" customHeight="1" x14ac:dyDescent="0.15">
      <c r="A28" s="42" t="s">
        <v>88</v>
      </c>
      <c r="B28" s="43">
        <v>1.5</v>
      </c>
      <c r="C28" s="14"/>
      <c r="D28" s="14"/>
      <c r="E28" s="14"/>
      <c r="F28" s="14"/>
    </row>
    <row r="29" spans="1:6" ht="12" thickBot="1" x14ac:dyDescent="0.2">
      <c r="A29" s="44" t="s">
        <v>89</v>
      </c>
      <c r="B29" s="45">
        <v>2</v>
      </c>
    </row>
    <row r="31" spans="1:6" x14ac:dyDescent="0.15">
      <c r="A31" t="s">
        <v>77</v>
      </c>
    </row>
    <row r="32" spans="1:6" ht="12" thickBot="1" x14ac:dyDescent="0.2"/>
    <row r="33" spans="1:6" s="52" customFormat="1" ht="34.5" thickBot="1" x14ac:dyDescent="0.2">
      <c r="A33" s="72"/>
      <c r="B33" s="73" t="s">
        <v>98</v>
      </c>
      <c r="C33" s="74" t="s">
        <v>51</v>
      </c>
      <c r="D33" s="74" t="s">
        <v>99</v>
      </c>
      <c r="E33" s="50" t="s">
        <v>100</v>
      </c>
      <c r="F33" s="57"/>
    </row>
    <row r="34" spans="1:6" x14ac:dyDescent="0.15">
      <c r="A34" s="75" t="s">
        <v>86</v>
      </c>
      <c r="B34" s="87">
        <v>195</v>
      </c>
      <c r="C34" s="71">
        <v>240</v>
      </c>
      <c r="D34" s="90">
        <f>B34*C34</f>
        <v>46800</v>
      </c>
      <c r="E34" s="90">
        <f>7*D34</f>
        <v>327600</v>
      </c>
      <c r="F34" s="15"/>
    </row>
    <row r="35" spans="1:6" x14ac:dyDescent="0.15">
      <c r="A35" s="76" t="s">
        <v>87</v>
      </c>
      <c r="B35" s="88">
        <v>225</v>
      </c>
      <c r="C35" s="16">
        <v>467</v>
      </c>
      <c r="D35" s="91">
        <f t="shared" ref="D35:D37" si="2">B35*C35</f>
        <v>105075</v>
      </c>
      <c r="E35" s="91">
        <f t="shared" ref="E35:E38" si="3">7*D35</f>
        <v>735525</v>
      </c>
      <c r="F35" s="15"/>
    </row>
    <row r="36" spans="1:6" x14ac:dyDescent="0.15">
      <c r="A36" s="77" t="s">
        <v>91</v>
      </c>
      <c r="B36" s="89">
        <v>400</v>
      </c>
      <c r="C36" s="16">
        <v>6</v>
      </c>
      <c r="D36" s="91">
        <f t="shared" si="2"/>
        <v>2400</v>
      </c>
      <c r="E36" s="91">
        <f t="shared" si="3"/>
        <v>16800</v>
      </c>
      <c r="F36" s="15"/>
    </row>
    <row r="37" spans="1:6" x14ac:dyDescent="0.15">
      <c r="A37" s="77" t="s">
        <v>93</v>
      </c>
      <c r="B37" s="89">
        <v>500</v>
      </c>
      <c r="C37" s="16">
        <v>6</v>
      </c>
      <c r="D37" s="91">
        <f t="shared" si="2"/>
        <v>3000</v>
      </c>
      <c r="E37" s="91">
        <f t="shared" si="3"/>
        <v>21000</v>
      </c>
      <c r="F37" s="15"/>
    </row>
    <row r="38" spans="1:6" x14ac:dyDescent="0.15">
      <c r="A38" s="55"/>
      <c r="B38" s="56"/>
      <c r="C38" s="39" t="s">
        <v>64</v>
      </c>
      <c r="D38" s="91">
        <f>SUM(D34:D37)</f>
        <v>157275</v>
      </c>
      <c r="E38" s="91">
        <f t="shared" si="3"/>
        <v>1100925</v>
      </c>
      <c r="F38" s="15"/>
    </row>
    <row r="39" spans="1:6" ht="12.75" x14ac:dyDescent="0.15">
      <c r="A39" s="53"/>
      <c r="B39" s="54"/>
      <c r="C39" s="2"/>
      <c r="D39" s="38"/>
      <c r="E39" s="15"/>
      <c r="F39" s="15"/>
    </row>
    <row r="40" spans="1:6" s="15" customFormat="1" x14ac:dyDescent="0.15">
      <c r="A40" s="58" t="s">
        <v>107</v>
      </c>
      <c r="B40" s="59"/>
    </row>
    <row r="41" spans="1:6" ht="12.75" x14ac:dyDescent="0.15">
      <c r="A41" s="31"/>
      <c r="B41" s="30"/>
    </row>
    <row r="42" spans="1:6" ht="12.75" x14ac:dyDescent="0.15">
      <c r="A42" s="29"/>
      <c r="B42" s="30"/>
    </row>
    <row r="43" spans="1:6" ht="12.75" x14ac:dyDescent="0.15">
      <c r="A43" s="29"/>
      <c r="B43" s="30"/>
    </row>
    <row r="46" spans="1:6" x14ac:dyDescent="0.15">
      <c r="D46" s="32"/>
    </row>
  </sheetData>
  <dataValidations count="9">
    <dataValidation type="custom" errorStyle="warning" allowBlank="1" showInputMessage="1" showErrorMessage="1" error="Let op, u biedt aan boven het door aanbesteder gestelde plafondbedrag!" sqref="D5:D6" xr:uid="{00000000-0002-0000-0200-000000000000}">
      <formula1>B34&gt;=D5</formula1>
    </dataValidation>
    <dataValidation type="custom" errorStyle="warning" allowBlank="1" showInputMessage="1" showErrorMessage="1" error="Let op, u biedt aan boven het door aanbesteder gestelde plafondbedrag!" sqref="D7" xr:uid="{00000000-0002-0000-0200-000001000000}">
      <formula1>B37&gt;=D7</formula1>
    </dataValidation>
    <dataValidation type="custom" errorStyle="warning" allowBlank="1" showInputMessage="1" showErrorMessage="1" error="Let op, u biedt aan boven het door aanbesteder gestelde plafondbedrag!" sqref="D8" xr:uid="{00000000-0002-0000-0200-000002000000}">
      <formula1>B36&gt;=D8</formula1>
    </dataValidation>
    <dataValidation type="custom" errorStyle="warning" allowBlank="1" showInputMessage="1" showErrorMessage="1" error="Let op, u biedt aan boven het door aanbesteder gestelde plafondbedrag!" sqref="D9" xr:uid="{00000000-0002-0000-0200-000003000000}">
      <formula1>B36&gt;=D9</formula1>
    </dataValidation>
    <dataValidation type="custom" errorStyle="warning" allowBlank="1" showInputMessage="1" showErrorMessage="1" error="Let op, u biedt aan boven het door aanbesteder gestelde plafondbedrag!" sqref="D10" xr:uid="{00000000-0002-0000-0200-000004000000}">
      <formula1>B36&gt;=D10</formula1>
    </dataValidation>
    <dataValidation type="custom" errorStyle="warning" allowBlank="1" showInputMessage="1" showErrorMessage="1" error="Let op, u biedt aan boven het door aanbesteder gestelde plafondbedrag!" sqref="D11" xr:uid="{00000000-0002-0000-0200-000005000000}">
      <formula1>B36&gt;=D11</formula1>
    </dataValidation>
    <dataValidation type="custom" errorStyle="warning" allowBlank="1" showInputMessage="1" showErrorMessage="1" error="Let op, u biedt aan boven het door aanbesteder gestelde plafondbedrag!" sqref="D12" xr:uid="{00000000-0002-0000-0200-000006000000}">
      <formula1>B36&gt;=D12</formula1>
    </dataValidation>
    <dataValidation type="custom" errorStyle="warning" allowBlank="1" showInputMessage="1" showErrorMessage="1" error="Let op, u biedt aan boven het door aanbesteder gestelde plafondbedrag!" sqref="D13" xr:uid="{00000000-0002-0000-0200-000007000000}">
      <formula1>B36&gt;=D13</formula1>
    </dataValidation>
    <dataValidation type="custom" errorStyle="warning" allowBlank="1" showInputMessage="1" showErrorMessage="1" error="Let op, u biedt aan boven het door aanbesteder gestelde plafondbedrag!" sqref="D14:D15" xr:uid="{00000000-0002-0000-0200-000008000000}">
      <formula1>B34&gt;=D14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72"/>
  <sheetViews>
    <sheetView topLeftCell="A25" workbookViewId="0">
      <selection activeCell="D32" sqref="D32:E68"/>
    </sheetView>
  </sheetViews>
  <sheetFormatPr defaultColWidth="9" defaultRowHeight="11.25" x14ac:dyDescent="0.15"/>
  <cols>
    <col min="1" max="1" width="45.25" style="15" customWidth="1"/>
    <col min="2" max="2" width="9.125" style="18" customWidth="1"/>
    <col min="3" max="3" width="9.125" style="15" customWidth="1"/>
    <col min="4" max="4" width="12.625" style="15" customWidth="1"/>
    <col min="5" max="5" width="13.125" style="15" customWidth="1"/>
    <col min="6" max="16384" width="9" style="15"/>
  </cols>
  <sheetData>
    <row r="1" spans="1:8" s="57" customFormat="1" ht="22.5" x14ac:dyDescent="0.15">
      <c r="A1" s="69" t="s">
        <v>0</v>
      </c>
      <c r="B1" s="70" t="s">
        <v>34</v>
      </c>
      <c r="C1" s="69" t="s">
        <v>1</v>
      </c>
      <c r="D1" s="69" t="s">
        <v>35</v>
      </c>
      <c r="E1" s="69" t="s">
        <v>43</v>
      </c>
    </row>
    <row r="2" spans="1:8" x14ac:dyDescent="0.15">
      <c r="A2" s="115" t="s">
        <v>2</v>
      </c>
      <c r="B2" s="116"/>
      <c r="C2" s="116"/>
      <c r="D2" s="116"/>
      <c r="E2" s="117"/>
    </row>
    <row r="3" spans="1:8" x14ac:dyDescent="0.15">
      <c r="A3" s="19" t="s">
        <v>3</v>
      </c>
      <c r="B3" s="20">
        <v>4</v>
      </c>
      <c r="C3" s="19" t="s">
        <v>18</v>
      </c>
      <c r="D3" s="97"/>
      <c r="E3" s="98">
        <f>+B3*D3</f>
        <v>0</v>
      </c>
      <c r="G3" s="21"/>
    </row>
    <row r="4" spans="1:8" x14ac:dyDescent="0.15">
      <c r="A4" s="19" t="s">
        <v>4</v>
      </c>
      <c r="B4" s="17">
        <v>1</v>
      </c>
      <c r="C4" s="19" t="s">
        <v>37</v>
      </c>
      <c r="D4" s="99"/>
      <c r="E4" s="98">
        <f t="shared" ref="E4:E30" si="0">+B4*D4</f>
        <v>0</v>
      </c>
      <c r="F4" s="21"/>
      <c r="H4" s="21"/>
    </row>
    <row r="5" spans="1:8" x14ac:dyDescent="0.15">
      <c r="A5" s="19" t="s">
        <v>5</v>
      </c>
      <c r="B5" s="17">
        <v>1</v>
      </c>
      <c r="C5" s="19" t="s">
        <v>18</v>
      </c>
      <c r="D5" s="99"/>
      <c r="E5" s="98">
        <f t="shared" si="0"/>
        <v>0</v>
      </c>
    </row>
    <row r="6" spans="1:8" x14ac:dyDescent="0.15">
      <c r="A6" s="19" t="s">
        <v>6</v>
      </c>
      <c r="B6" s="17">
        <v>1</v>
      </c>
      <c r="C6" s="19" t="s">
        <v>18</v>
      </c>
      <c r="D6" s="99"/>
      <c r="E6" s="98">
        <f t="shared" si="0"/>
        <v>0</v>
      </c>
      <c r="F6" s="21"/>
    </row>
    <row r="7" spans="1:8" x14ac:dyDescent="0.15">
      <c r="A7" s="19" t="s">
        <v>7</v>
      </c>
      <c r="B7" s="20">
        <v>1</v>
      </c>
      <c r="C7" s="19" t="s">
        <v>18</v>
      </c>
      <c r="D7" s="97"/>
      <c r="E7" s="98">
        <f t="shared" si="0"/>
        <v>0</v>
      </c>
    </row>
    <row r="8" spans="1:8" x14ac:dyDescent="0.15">
      <c r="A8" s="19" t="s">
        <v>8</v>
      </c>
      <c r="B8" s="17">
        <v>1</v>
      </c>
      <c r="C8" s="19" t="s">
        <v>18</v>
      </c>
      <c r="D8" s="97"/>
      <c r="E8" s="98">
        <f t="shared" si="0"/>
        <v>0</v>
      </c>
    </row>
    <row r="9" spans="1:8" x14ac:dyDescent="0.15">
      <c r="A9" s="19" t="s">
        <v>41</v>
      </c>
      <c r="B9" s="17">
        <v>1</v>
      </c>
      <c r="C9" s="19" t="s">
        <v>18</v>
      </c>
      <c r="D9" s="97"/>
      <c r="E9" s="98">
        <f t="shared" si="0"/>
        <v>0</v>
      </c>
    </row>
    <row r="10" spans="1:8" x14ac:dyDescent="0.15">
      <c r="A10" s="19" t="s">
        <v>42</v>
      </c>
      <c r="B10" s="17">
        <v>1</v>
      </c>
      <c r="C10" s="19" t="s">
        <v>18</v>
      </c>
      <c r="D10" s="97"/>
      <c r="E10" s="98">
        <f t="shared" si="0"/>
        <v>0</v>
      </c>
    </row>
    <row r="11" spans="1:8" x14ac:dyDescent="0.15">
      <c r="A11" s="19" t="s">
        <v>9</v>
      </c>
      <c r="B11" s="17">
        <v>1</v>
      </c>
      <c r="C11" s="19" t="s">
        <v>18</v>
      </c>
      <c r="D11" s="97"/>
      <c r="E11" s="98">
        <f t="shared" si="0"/>
        <v>0</v>
      </c>
      <c r="G11" s="21"/>
    </row>
    <row r="12" spans="1:8" x14ac:dyDescent="0.15">
      <c r="A12" s="19" t="s">
        <v>10</v>
      </c>
      <c r="B12" s="17">
        <v>1</v>
      </c>
      <c r="C12" s="19" t="s">
        <v>18</v>
      </c>
      <c r="D12" s="97"/>
      <c r="E12" s="98">
        <f t="shared" si="0"/>
        <v>0</v>
      </c>
    </row>
    <row r="13" spans="1:8" x14ac:dyDescent="0.15">
      <c r="A13" s="19" t="s">
        <v>11</v>
      </c>
      <c r="B13" s="17">
        <v>1</v>
      </c>
      <c r="C13" s="19" t="s">
        <v>18</v>
      </c>
      <c r="D13" s="97"/>
      <c r="E13" s="98">
        <f t="shared" si="0"/>
        <v>0</v>
      </c>
    </row>
    <row r="14" spans="1:8" x14ac:dyDescent="0.15">
      <c r="A14" s="19" t="s">
        <v>12</v>
      </c>
      <c r="B14" s="17">
        <v>1</v>
      </c>
      <c r="C14" s="19" t="s">
        <v>18</v>
      </c>
      <c r="D14" s="97"/>
      <c r="E14" s="98">
        <f t="shared" si="0"/>
        <v>0</v>
      </c>
    </row>
    <row r="15" spans="1:8" x14ac:dyDescent="0.15">
      <c r="A15" s="19" t="s">
        <v>13</v>
      </c>
      <c r="B15" s="17">
        <v>1</v>
      </c>
      <c r="C15" s="19" t="s">
        <v>18</v>
      </c>
      <c r="D15" s="99"/>
      <c r="E15" s="98">
        <f t="shared" si="0"/>
        <v>0</v>
      </c>
      <c r="F15" s="21"/>
    </row>
    <row r="16" spans="1:8" x14ac:dyDescent="0.15">
      <c r="A16" s="19" t="s">
        <v>14</v>
      </c>
      <c r="B16" s="17">
        <v>1</v>
      </c>
      <c r="C16" s="19" t="s">
        <v>18</v>
      </c>
      <c r="D16" s="99"/>
      <c r="E16" s="98">
        <f t="shared" si="0"/>
        <v>0</v>
      </c>
    </row>
    <row r="17" spans="1:10" x14ac:dyDescent="0.15">
      <c r="A17" s="19" t="s">
        <v>15</v>
      </c>
      <c r="B17" s="17">
        <v>1</v>
      </c>
      <c r="C17" s="19" t="s">
        <v>18</v>
      </c>
      <c r="D17" s="99"/>
      <c r="E17" s="98">
        <f t="shared" si="0"/>
        <v>0</v>
      </c>
      <c r="F17" s="21"/>
    </row>
    <row r="18" spans="1:10" x14ac:dyDescent="0.15">
      <c r="A18" s="19" t="s">
        <v>44</v>
      </c>
      <c r="B18" s="17">
        <v>1</v>
      </c>
      <c r="C18" s="19" t="s">
        <v>18</v>
      </c>
      <c r="D18" s="99"/>
      <c r="E18" s="98">
        <f t="shared" si="0"/>
        <v>0</v>
      </c>
      <c r="F18" s="21"/>
    </row>
    <row r="19" spans="1:10" x14ac:dyDescent="0.15">
      <c r="A19" s="19" t="s">
        <v>16</v>
      </c>
      <c r="B19" s="17">
        <v>4</v>
      </c>
      <c r="C19" s="19" t="s">
        <v>18</v>
      </c>
      <c r="D19" s="99"/>
      <c r="E19" s="98">
        <f t="shared" si="0"/>
        <v>0</v>
      </c>
      <c r="F19" s="21"/>
      <c r="H19" s="21"/>
      <c r="J19" s="21"/>
    </row>
    <row r="20" spans="1:10" x14ac:dyDescent="0.15">
      <c r="A20" s="19" t="s">
        <v>17</v>
      </c>
      <c r="B20" s="17">
        <v>1</v>
      </c>
      <c r="C20" s="19" t="s">
        <v>18</v>
      </c>
      <c r="D20" s="99"/>
      <c r="E20" s="98">
        <f t="shared" si="0"/>
        <v>0</v>
      </c>
    </row>
    <row r="21" spans="1:10" s="61" customFormat="1" ht="12" customHeight="1" x14ac:dyDescent="0.15">
      <c r="A21" s="60" t="s">
        <v>45</v>
      </c>
      <c r="B21" s="17">
        <v>2</v>
      </c>
      <c r="C21" s="60" t="s">
        <v>18</v>
      </c>
      <c r="D21" s="100"/>
      <c r="E21" s="101">
        <f t="shared" si="0"/>
        <v>0</v>
      </c>
    </row>
    <row r="22" spans="1:10" x14ac:dyDescent="0.15">
      <c r="A22" s="19" t="s">
        <v>47</v>
      </c>
      <c r="B22" s="20">
        <v>3</v>
      </c>
      <c r="C22" s="19" t="s">
        <v>18</v>
      </c>
      <c r="D22" s="97"/>
      <c r="E22" s="98">
        <f t="shared" si="0"/>
        <v>0</v>
      </c>
    </row>
    <row r="23" spans="1:10" x14ac:dyDescent="0.15">
      <c r="A23" s="19" t="s">
        <v>36</v>
      </c>
      <c r="B23" s="17">
        <v>18</v>
      </c>
      <c r="C23" s="19" t="s">
        <v>18</v>
      </c>
      <c r="D23" s="97"/>
      <c r="E23" s="98">
        <f t="shared" si="0"/>
        <v>0</v>
      </c>
    </row>
    <row r="24" spans="1:10" x14ac:dyDescent="0.15">
      <c r="A24" s="19" t="s">
        <v>19</v>
      </c>
      <c r="B24" s="17">
        <v>1</v>
      </c>
      <c r="C24" s="19" t="s">
        <v>18</v>
      </c>
      <c r="D24" s="99"/>
      <c r="E24" s="98">
        <f t="shared" si="0"/>
        <v>0</v>
      </c>
      <c r="F24" s="21"/>
    </row>
    <row r="25" spans="1:10" x14ac:dyDescent="0.15">
      <c r="A25" s="19" t="s">
        <v>20</v>
      </c>
      <c r="B25" s="17">
        <v>1</v>
      </c>
      <c r="C25" s="19" t="s">
        <v>18</v>
      </c>
      <c r="D25" s="97"/>
      <c r="E25" s="98">
        <f t="shared" si="0"/>
        <v>0</v>
      </c>
    </row>
    <row r="26" spans="1:10" x14ac:dyDescent="0.15">
      <c r="A26" s="19" t="s">
        <v>21</v>
      </c>
      <c r="B26" s="17">
        <v>1</v>
      </c>
      <c r="C26" s="19" t="s">
        <v>18</v>
      </c>
      <c r="D26" s="99"/>
      <c r="E26" s="98">
        <f t="shared" si="0"/>
        <v>0</v>
      </c>
    </row>
    <row r="27" spans="1:10" x14ac:dyDescent="0.15">
      <c r="A27" s="19" t="s">
        <v>22</v>
      </c>
      <c r="B27" s="17">
        <v>1</v>
      </c>
      <c r="C27" s="19" t="s">
        <v>18</v>
      </c>
      <c r="D27" s="99"/>
      <c r="E27" s="98">
        <f t="shared" si="0"/>
        <v>0</v>
      </c>
    </row>
    <row r="28" spans="1:10" x14ac:dyDescent="0.15">
      <c r="A28" s="19" t="s">
        <v>23</v>
      </c>
      <c r="B28" s="17">
        <v>1</v>
      </c>
      <c r="C28" s="19" t="s">
        <v>18</v>
      </c>
      <c r="D28" s="99"/>
      <c r="E28" s="98">
        <f t="shared" si="0"/>
        <v>0</v>
      </c>
    </row>
    <row r="29" spans="1:10" x14ac:dyDescent="0.15">
      <c r="A29" s="19" t="s">
        <v>24</v>
      </c>
      <c r="B29" s="17">
        <v>1</v>
      </c>
      <c r="C29" s="19" t="s">
        <v>18</v>
      </c>
      <c r="D29" s="99"/>
      <c r="E29" s="98">
        <f t="shared" si="0"/>
        <v>0</v>
      </c>
      <c r="F29" s="21"/>
      <c r="H29" s="21"/>
    </row>
    <row r="30" spans="1:10" x14ac:dyDescent="0.15">
      <c r="A30" s="19" t="s">
        <v>25</v>
      </c>
      <c r="B30" s="17">
        <v>1</v>
      </c>
      <c r="C30" s="19" t="s">
        <v>18</v>
      </c>
      <c r="D30" s="99"/>
      <c r="E30" s="98">
        <f t="shared" si="0"/>
        <v>0</v>
      </c>
    </row>
    <row r="31" spans="1:10" x14ac:dyDescent="0.15">
      <c r="A31" s="115" t="s">
        <v>26</v>
      </c>
      <c r="B31" s="116"/>
      <c r="C31" s="116"/>
      <c r="D31" s="116"/>
      <c r="E31" s="117"/>
    </row>
    <row r="32" spans="1:10" x14ac:dyDescent="0.15">
      <c r="A32" s="19" t="s">
        <v>3</v>
      </c>
      <c r="B32" s="20">
        <v>8</v>
      </c>
      <c r="C32" s="19" t="s">
        <v>18</v>
      </c>
      <c r="D32" s="97"/>
      <c r="E32" s="98">
        <f>+B32*D32</f>
        <v>0</v>
      </c>
      <c r="G32" s="21"/>
    </row>
    <row r="33" spans="1:10" x14ac:dyDescent="0.15">
      <c r="A33" s="19" t="s">
        <v>4</v>
      </c>
      <c r="B33" s="17">
        <v>1</v>
      </c>
      <c r="C33" s="19" t="s">
        <v>37</v>
      </c>
      <c r="D33" s="99"/>
      <c r="E33" s="98">
        <f t="shared" ref="E33:E66" si="1">+B33*D33</f>
        <v>0</v>
      </c>
      <c r="F33" s="21"/>
      <c r="H33" s="21"/>
    </row>
    <row r="34" spans="1:10" x14ac:dyDescent="0.15">
      <c r="A34" s="19" t="s">
        <v>5</v>
      </c>
      <c r="B34" s="17">
        <v>1</v>
      </c>
      <c r="C34" s="19" t="s">
        <v>18</v>
      </c>
      <c r="D34" s="99"/>
      <c r="E34" s="98">
        <f t="shared" si="1"/>
        <v>0</v>
      </c>
    </row>
    <row r="35" spans="1:10" x14ac:dyDescent="0.15">
      <c r="A35" s="19" t="s">
        <v>6</v>
      </c>
      <c r="B35" s="17">
        <v>1</v>
      </c>
      <c r="C35" s="19" t="s">
        <v>18</v>
      </c>
      <c r="D35" s="99"/>
      <c r="E35" s="98">
        <f t="shared" si="1"/>
        <v>0</v>
      </c>
      <c r="F35" s="21"/>
    </row>
    <row r="36" spans="1:10" x14ac:dyDescent="0.15">
      <c r="A36" s="19" t="s">
        <v>7</v>
      </c>
      <c r="B36" s="20">
        <v>1</v>
      </c>
      <c r="C36" s="19" t="s">
        <v>18</v>
      </c>
      <c r="D36" s="97"/>
      <c r="E36" s="98">
        <f>+B36*D36</f>
        <v>0</v>
      </c>
    </row>
    <row r="37" spans="1:10" x14ac:dyDescent="0.15">
      <c r="A37" s="19" t="s">
        <v>8</v>
      </c>
      <c r="B37" s="17">
        <v>3</v>
      </c>
      <c r="C37" s="19" t="s">
        <v>18</v>
      </c>
      <c r="D37" s="97"/>
      <c r="E37" s="98">
        <f t="shared" si="1"/>
        <v>0</v>
      </c>
    </row>
    <row r="38" spans="1:10" x14ac:dyDescent="0.15">
      <c r="A38" s="19" t="s">
        <v>41</v>
      </c>
      <c r="B38" s="17">
        <v>3</v>
      </c>
      <c r="C38" s="19" t="s">
        <v>18</v>
      </c>
      <c r="D38" s="97"/>
      <c r="E38" s="98">
        <f t="shared" si="1"/>
        <v>0</v>
      </c>
    </row>
    <row r="39" spans="1:10" x14ac:dyDescent="0.15">
      <c r="A39" s="19" t="s">
        <v>42</v>
      </c>
      <c r="B39" s="17">
        <v>1</v>
      </c>
      <c r="C39" s="19" t="s">
        <v>18</v>
      </c>
      <c r="D39" s="97"/>
      <c r="E39" s="98">
        <f t="shared" si="1"/>
        <v>0</v>
      </c>
    </row>
    <row r="40" spans="1:10" x14ac:dyDescent="0.15">
      <c r="A40" s="19" t="s">
        <v>9</v>
      </c>
      <c r="B40" s="17">
        <v>3</v>
      </c>
      <c r="C40" s="19" t="s">
        <v>18</v>
      </c>
      <c r="D40" s="97"/>
      <c r="E40" s="98">
        <f t="shared" si="1"/>
        <v>0</v>
      </c>
      <c r="G40" s="21"/>
    </row>
    <row r="41" spans="1:10" x14ac:dyDescent="0.15">
      <c r="A41" s="19" t="s">
        <v>10</v>
      </c>
      <c r="B41" s="17">
        <v>1</v>
      </c>
      <c r="C41" s="19" t="s">
        <v>18</v>
      </c>
      <c r="D41" s="97"/>
      <c r="E41" s="98">
        <f t="shared" si="1"/>
        <v>0</v>
      </c>
    </row>
    <row r="42" spans="1:10" x14ac:dyDescent="0.15">
      <c r="A42" s="19" t="s">
        <v>11</v>
      </c>
      <c r="B42" s="17">
        <v>1</v>
      </c>
      <c r="C42" s="19" t="s">
        <v>18</v>
      </c>
      <c r="D42" s="97"/>
      <c r="E42" s="98">
        <f t="shared" si="1"/>
        <v>0</v>
      </c>
    </row>
    <row r="43" spans="1:10" x14ac:dyDescent="0.15">
      <c r="A43" s="19" t="s">
        <v>12</v>
      </c>
      <c r="B43" s="17">
        <v>1</v>
      </c>
      <c r="C43" s="19" t="s">
        <v>18</v>
      </c>
      <c r="D43" s="97"/>
      <c r="E43" s="98">
        <f t="shared" si="1"/>
        <v>0</v>
      </c>
    </row>
    <row r="44" spans="1:10" x14ac:dyDescent="0.15">
      <c r="A44" s="19" t="s">
        <v>13</v>
      </c>
      <c r="B44" s="17">
        <v>2</v>
      </c>
      <c r="C44" s="19" t="s">
        <v>18</v>
      </c>
      <c r="D44" s="99"/>
      <c r="E44" s="98">
        <f t="shared" si="1"/>
        <v>0</v>
      </c>
      <c r="F44" s="21"/>
    </row>
    <row r="45" spans="1:10" x14ac:dyDescent="0.15">
      <c r="A45" s="19" t="s">
        <v>14</v>
      </c>
      <c r="B45" s="17">
        <v>1</v>
      </c>
      <c r="C45" s="19" t="s">
        <v>18</v>
      </c>
      <c r="D45" s="99"/>
      <c r="E45" s="98">
        <f t="shared" si="1"/>
        <v>0</v>
      </c>
    </row>
    <row r="46" spans="1:10" x14ac:dyDescent="0.15">
      <c r="A46" s="19" t="s">
        <v>15</v>
      </c>
      <c r="B46" s="17">
        <v>1</v>
      </c>
      <c r="C46" s="19" t="s">
        <v>18</v>
      </c>
      <c r="D46" s="99"/>
      <c r="E46" s="98">
        <f t="shared" si="1"/>
        <v>0</v>
      </c>
      <c r="F46" s="21"/>
    </row>
    <row r="47" spans="1:10" x14ac:dyDescent="0.15">
      <c r="A47" s="19" t="s">
        <v>44</v>
      </c>
      <c r="B47" s="17">
        <v>1</v>
      </c>
      <c r="C47" s="19" t="s">
        <v>18</v>
      </c>
      <c r="D47" s="99"/>
      <c r="E47" s="98">
        <f t="shared" si="1"/>
        <v>0</v>
      </c>
      <c r="F47" s="21"/>
    </row>
    <row r="48" spans="1:10" x14ac:dyDescent="0.15">
      <c r="A48" s="19" t="s">
        <v>16</v>
      </c>
      <c r="B48" s="17">
        <v>7</v>
      </c>
      <c r="C48" s="19" t="s">
        <v>18</v>
      </c>
      <c r="D48" s="99"/>
      <c r="E48" s="98">
        <f t="shared" si="1"/>
        <v>0</v>
      </c>
      <c r="F48" s="21"/>
      <c r="H48" s="21"/>
      <c r="J48" s="21"/>
    </row>
    <row r="49" spans="1:8" x14ac:dyDescent="0.15">
      <c r="A49" s="19" t="s">
        <v>17</v>
      </c>
      <c r="B49" s="17">
        <v>1</v>
      </c>
      <c r="C49" s="19" t="s">
        <v>18</v>
      </c>
      <c r="D49" s="99"/>
      <c r="E49" s="98">
        <f t="shared" si="1"/>
        <v>0</v>
      </c>
    </row>
    <row r="50" spans="1:8" x14ac:dyDescent="0.15">
      <c r="A50" s="19" t="s">
        <v>45</v>
      </c>
      <c r="B50" s="17">
        <v>3</v>
      </c>
      <c r="C50" s="19" t="s">
        <v>18</v>
      </c>
      <c r="D50" s="99"/>
      <c r="E50" s="98">
        <f t="shared" si="1"/>
        <v>0</v>
      </c>
    </row>
    <row r="51" spans="1:8" x14ac:dyDescent="0.15">
      <c r="A51" s="19" t="s">
        <v>46</v>
      </c>
      <c r="B51" s="20">
        <v>7</v>
      </c>
      <c r="C51" s="19" t="s">
        <v>18</v>
      </c>
      <c r="D51" s="97"/>
      <c r="E51" s="98">
        <f t="shared" si="1"/>
        <v>0</v>
      </c>
    </row>
    <row r="52" spans="1:8" x14ac:dyDescent="0.15">
      <c r="A52" s="19" t="s">
        <v>36</v>
      </c>
      <c r="B52" s="17">
        <v>35</v>
      </c>
      <c r="C52" s="19" t="s">
        <v>18</v>
      </c>
      <c r="D52" s="97"/>
      <c r="E52" s="98">
        <f t="shared" si="1"/>
        <v>0</v>
      </c>
    </row>
    <row r="53" spans="1:8" x14ac:dyDescent="0.15">
      <c r="A53" s="19" t="s">
        <v>19</v>
      </c>
      <c r="B53" s="17">
        <v>1</v>
      </c>
      <c r="C53" s="19" t="s">
        <v>18</v>
      </c>
      <c r="D53" s="99"/>
      <c r="E53" s="98">
        <f t="shared" si="1"/>
        <v>0</v>
      </c>
      <c r="F53" s="21"/>
    </row>
    <row r="54" spans="1:8" x14ac:dyDescent="0.15">
      <c r="A54" s="19" t="s">
        <v>20</v>
      </c>
      <c r="B54" s="17">
        <v>1</v>
      </c>
      <c r="C54" s="19" t="s">
        <v>18</v>
      </c>
      <c r="D54" s="97"/>
      <c r="E54" s="98">
        <f t="shared" si="1"/>
        <v>0</v>
      </c>
    </row>
    <row r="55" spans="1:8" x14ac:dyDescent="0.15">
      <c r="A55" s="19" t="s">
        <v>21</v>
      </c>
      <c r="B55" s="17">
        <v>3</v>
      </c>
      <c r="C55" s="19" t="s">
        <v>18</v>
      </c>
      <c r="D55" s="99"/>
      <c r="E55" s="98">
        <f t="shared" si="1"/>
        <v>0</v>
      </c>
    </row>
    <row r="56" spans="1:8" x14ac:dyDescent="0.15">
      <c r="A56" s="19" t="s">
        <v>22</v>
      </c>
      <c r="B56" s="17">
        <v>3</v>
      </c>
      <c r="C56" s="19" t="s">
        <v>18</v>
      </c>
      <c r="D56" s="99"/>
      <c r="E56" s="98">
        <f t="shared" si="1"/>
        <v>0</v>
      </c>
    </row>
    <row r="57" spans="1:8" x14ac:dyDescent="0.15">
      <c r="A57" s="19" t="s">
        <v>23</v>
      </c>
      <c r="B57" s="17">
        <v>1</v>
      </c>
      <c r="C57" s="19" t="s">
        <v>18</v>
      </c>
      <c r="D57" s="99"/>
      <c r="E57" s="98">
        <f t="shared" si="1"/>
        <v>0</v>
      </c>
    </row>
    <row r="58" spans="1:8" x14ac:dyDescent="0.15">
      <c r="A58" s="19" t="s">
        <v>24</v>
      </c>
      <c r="B58" s="17">
        <v>1</v>
      </c>
      <c r="C58" s="19" t="s">
        <v>18</v>
      </c>
      <c r="D58" s="99"/>
      <c r="E58" s="98">
        <f t="shared" si="1"/>
        <v>0</v>
      </c>
      <c r="F58" s="21"/>
      <c r="H58" s="21"/>
    </row>
    <row r="59" spans="1:8" x14ac:dyDescent="0.15">
      <c r="A59" s="19" t="s">
        <v>25</v>
      </c>
      <c r="B59" s="17">
        <v>1</v>
      </c>
      <c r="C59" s="19" t="s">
        <v>18</v>
      </c>
      <c r="D59" s="99"/>
      <c r="E59" s="98">
        <f t="shared" si="1"/>
        <v>0</v>
      </c>
    </row>
    <row r="60" spans="1:8" x14ac:dyDescent="0.15">
      <c r="A60" s="19" t="s">
        <v>27</v>
      </c>
      <c r="B60" s="17">
        <v>12</v>
      </c>
      <c r="C60" s="19" t="s">
        <v>18</v>
      </c>
      <c r="D60" s="97"/>
      <c r="E60" s="98">
        <f t="shared" si="1"/>
        <v>0</v>
      </c>
    </row>
    <row r="61" spans="1:8" x14ac:dyDescent="0.15">
      <c r="A61" s="19" t="s">
        <v>28</v>
      </c>
      <c r="B61" s="17">
        <v>1</v>
      </c>
      <c r="C61" s="19" t="s">
        <v>18</v>
      </c>
      <c r="D61" s="99"/>
      <c r="E61" s="98">
        <f t="shared" si="1"/>
        <v>0</v>
      </c>
      <c r="F61" s="21"/>
    </row>
    <row r="62" spans="1:8" x14ac:dyDescent="0.15">
      <c r="A62" s="19" t="s">
        <v>33</v>
      </c>
      <c r="B62" s="17">
        <v>3</v>
      </c>
      <c r="C62" s="19" t="s">
        <v>18</v>
      </c>
      <c r="D62" s="97"/>
      <c r="E62" s="98">
        <f t="shared" si="1"/>
        <v>0</v>
      </c>
    </row>
    <row r="63" spans="1:8" x14ac:dyDescent="0.15">
      <c r="A63" s="19" t="s">
        <v>29</v>
      </c>
      <c r="B63" s="17">
        <v>2</v>
      </c>
      <c r="C63" s="19" t="s">
        <v>18</v>
      </c>
      <c r="D63" s="97"/>
      <c r="E63" s="98">
        <f t="shared" si="1"/>
        <v>0</v>
      </c>
    </row>
    <row r="64" spans="1:8" x14ac:dyDescent="0.15">
      <c r="A64" s="19" t="s">
        <v>30</v>
      </c>
      <c r="B64" s="17">
        <v>11</v>
      </c>
      <c r="C64" s="19" t="s">
        <v>18</v>
      </c>
      <c r="D64" s="97"/>
      <c r="E64" s="98">
        <f t="shared" si="1"/>
        <v>0</v>
      </c>
    </row>
    <row r="65" spans="1:5" s="35" customFormat="1" x14ac:dyDescent="0.15">
      <c r="A65" s="33" t="s">
        <v>31</v>
      </c>
      <c r="B65" s="34">
        <v>1</v>
      </c>
      <c r="C65" s="33" t="s">
        <v>18</v>
      </c>
      <c r="D65" s="97"/>
      <c r="E65" s="102">
        <f t="shared" si="1"/>
        <v>0</v>
      </c>
    </row>
    <row r="66" spans="1:5" ht="12" thickBot="1" x14ac:dyDescent="0.2">
      <c r="A66" s="19" t="s">
        <v>32</v>
      </c>
      <c r="B66" s="17">
        <v>1</v>
      </c>
      <c r="C66" s="19" t="s">
        <v>18</v>
      </c>
      <c r="D66" s="103"/>
      <c r="E66" s="104">
        <f t="shared" si="1"/>
        <v>0</v>
      </c>
    </row>
    <row r="67" spans="1:5" s="57" customFormat="1" ht="34.5" thickBot="1" x14ac:dyDescent="0.2">
      <c r="A67" s="62"/>
      <c r="B67" s="63"/>
      <c r="C67" s="64"/>
      <c r="D67" s="105" t="s">
        <v>106</v>
      </c>
      <c r="E67" s="106">
        <f>SUM(E3:E66)</f>
        <v>0</v>
      </c>
    </row>
    <row r="68" spans="1:5" s="57" customFormat="1" ht="34.5" thickBot="1" x14ac:dyDescent="0.2">
      <c r="A68" s="65"/>
      <c r="B68" s="66"/>
      <c r="D68" s="105" t="s">
        <v>96</v>
      </c>
      <c r="E68" s="106">
        <f>+E67*7</f>
        <v>0</v>
      </c>
    </row>
    <row r="69" spans="1:5" s="57" customFormat="1" ht="15.75" customHeight="1" x14ac:dyDescent="0.15">
      <c r="A69" s="65"/>
      <c r="B69" s="66"/>
      <c r="D69" s="67"/>
      <c r="E69" s="68"/>
    </row>
    <row r="70" spans="1:5" x14ac:dyDescent="0.15">
      <c r="A70" s="21" t="s">
        <v>38</v>
      </c>
    </row>
    <row r="71" spans="1:5" x14ac:dyDescent="0.15">
      <c r="A71" s="21" t="s">
        <v>39</v>
      </c>
    </row>
    <row r="72" spans="1:5" x14ac:dyDescent="0.15">
      <c r="A72" s="21" t="s">
        <v>40</v>
      </c>
    </row>
  </sheetData>
  <mergeCells count="2">
    <mergeCell ref="A2:E2"/>
    <mergeCell ref="A31:E3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605EE87E4E8C44908AE302CC0B3CAE" ma:contentTypeVersion="0" ma:contentTypeDescription="Een nieuw document maken." ma:contentTypeScope="" ma:versionID="b9d63e2092fa092db6a4e4f850e8973c">
  <xsd:schema xmlns:xsd="http://www.w3.org/2001/XMLSchema" xmlns:xs="http://www.w3.org/2001/XMLSchema" xmlns:p="http://schemas.microsoft.com/office/2006/metadata/properties" xmlns:ns2="1415f4b5-8986-45d0-9cd7-38a2c93eba82" targetNamespace="http://schemas.microsoft.com/office/2006/metadata/properties" ma:root="true" ma:fieldsID="f7b1eed86d989e32ce7d205cd20f587c" ns2:_="">
    <xsd:import namespace="1415f4b5-8986-45d0-9cd7-38a2c93eba82"/>
    <xsd:element name="properties">
      <xsd:complexType>
        <xsd:sequence>
          <xsd:element name="documentManagement">
            <xsd:complexType>
              <xsd:all>
                <xsd:element ref="ns2:Onderwerptype"/>
                <xsd:element ref="ns2:Afzender" minOccurs="0"/>
                <xsd:element ref="ns2:Opmerking" minOccurs="0"/>
                <xsd:element ref="ns2:Dossier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15f4b5-8986-45d0-9cd7-38a2c93eba82" elementFormDefault="qualified">
    <xsd:import namespace="http://schemas.microsoft.com/office/2006/documentManagement/types"/>
    <xsd:import namespace="http://schemas.microsoft.com/office/infopath/2007/PartnerControls"/>
    <xsd:element name="Onderwerptype" ma:index="8" ma:displayName="Onderwerp" ma:format="Dropdown" ma:internalName="Onderwerptype">
      <xsd:simpleType>
        <xsd:restriction base="dms:Choice">
          <xsd:enumeration value="Administratie"/>
          <xsd:enumeration value="Analyseresultaten"/>
          <xsd:enumeration value="Archief"/>
          <xsd:enumeration value="ATEX"/>
          <xsd:enumeration value="Contracten"/>
          <xsd:enumeration value="Dagstaten"/>
          <xsd:enumeration value="Energie"/>
          <xsd:enumeration value="Financiën"/>
          <xsd:enumeration value="Formulieren"/>
          <xsd:enumeration value="IBA' s documenten aanbesteding"/>
          <xsd:enumeration value="Info algemeen"/>
          <xsd:enumeration value="Kentallen"/>
          <xsd:enumeration value="Mechanisch / Elektrisch"/>
          <xsd:enumeration value="Mededelingen"/>
          <xsd:enumeration value="Meetstaat Gerrit"/>
          <xsd:enumeration value="Offertes"/>
          <xsd:enumeration value="Onderhoudsstop"/>
          <xsd:enumeration value="Opdrachten"/>
          <xsd:enumeration value="Opleidingen"/>
          <xsd:enumeration value="Overleggen"/>
          <xsd:enumeration value="Ploegen rooster"/>
          <xsd:enumeration value="Rapportage"/>
          <xsd:enumeration value="Sliboverzichten"/>
          <xsd:enumeration value="Slib en Granulaat"/>
          <xsd:enumeration value="Staten"/>
          <xsd:enumeration value="Vergunningen"/>
          <xsd:enumeration value="Wachtverslagen"/>
          <xsd:enumeration value="Werkinstructies"/>
        </xsd:restriction>
      </xsd:simpleType>
    </xsd:element>
    <xsd:element name="Afzender" ma:index="9" nillable="true" ma:displayName="Afzender" ma:internalName="Afzender">
      <xsd:simpleType>
        <xsd:restriction base="dms:Text">
          <xsd:maxLength value="255"/>
        </xsd:restriction>
      </xsd:simpleType>
    </xsd:element>
    <xsd:element name="Opmerking" ma:index="10" nillable="true" ma:displayName="Jaar" ma:internalName="Opmerking" ma:readOnly="false">
      <xsd:simpleType>
        <xsd:restriction base="dms:Text">
          <xsd:maxLength value="25"/>
        </xsd:restriction>
      </xsd:simpleType>
    </xsd:element>
    <xsd:element name="Dossiercode" ma:index="11" nillable="true" ma:displayName="Dossiercode" ma:hidden="true" ma:internalName="Dossiercode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Leverancier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haredContentType xmlns="Microsoft.SharePoint.Taxonomy.ContentTypeSync" SourceId="2a232222-3f1b-4c83-90bb-5b4c11d76a51" ContentTypeId="0x0101" PreviousValue="false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nderwerptype xmlns="1415f4b5-8986-45d0-9cd7-38a2c93eba82">IBA' s documenten aanbesteding</Onderwerptype>
    <Opmerking xmlns="1415f4b5-8986-45d0-9cd7-38a2c93eba82" xsi:nil="true"/>
    <Dossiercode xmlns="1415f4b5-8986-45d0-9cd7-38a2c93eba82" xsi:nil="true"/>
    <Afzender xmlns="1415f4b5-8986-45d0-9cd7-38a2c93eba82" xsi:nil="true"/>
  </documentManagement>
</p:properties>
</file>

<file path=customXml/itemProps1.xml><?xml version="1.0" encoding="utf-8"?>
<ds:datastoreItem xmlns:ds="http://schemas.openxmlformats.org/officeDocument/2006/customXml" ds:itemID="{553D9B63-FA61-4D94-90A5-3F775E0CAD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15f4b5-8986-45d0-9cd7-38a2c93eba8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D8E606-93A5-4ADF-B155-74AB77354B59}">
  <ds:schemaRefs>
    <ds:schemaRef ds:uri="Microsoft.SharePoint.Taxonomy.ContentTypeSync"/>
  </ds:schemaRefs>
</ds:datastoreItem>
</file>

<file path=customXml/itemProps3.xml><?xml version="1.0" encoding="utf-8"?>
<ds:datastoreItem xmlns:ds="http://schemas.openxmlformats.org/officeDocument/2006/customXml" ds:itemID="{CC066B26-B525-41AB-8ED4-5DEABCF511F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3CC6BC08-6175-466B-8EC3-5CBED58DEFB1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purl.org/dc/terms/"/>
    <ds:schemaRef ds:uri="http://purl.org/dc/dcmitype/"/>
    <ds:schemaRef ds:uri="http://schemas.microsoft.com/office/infopath/2007/PartnerControls"/>
    <ds:schemaRef ds:uri="1415f4b5-8986-45d0-9cd7-38a2c93eba8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Prijzenblad totaal</vt:lpstr>
      <vt:lpstr>Kosten voor ombouw NEN 3140</vt:lpstr>
      <vt:lpstr>Kosten van onderhoud</vt:lpstr>
      <vt:lpstr>Prijslijst onderdelen</vt:lpstr>
    </vt:vector>
  </TitlesOfParts>
  <Company>HHNK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Epke, Rolf</dc:creator>
  <cp:lastModifiedBy>Eng - Verduin, Annemiek van der</cp:lastModifiedBy>
  <dcterms:created xsi:type="dcterms:W3CDTF">2018-01-29T09:26:18Z</dcterms:created>
  <dcterms:modified xsi:type="dcterms:W3CDTF">2020-11-16T07:46:26Z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0x01010043605EE87E4E8C44908AE302CC0B3CAE</vt:lpwstr>
  </property>
</Properties>
</file>