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LIENTS\Corporate\Onderwijs (Public)\NWO-I Nederlands Wetenschappelijk Onderzoeks Instituut\Brandpolis EA 2021\"/>
    </mc:Choice>
  </mc:AlternateContent>
  <bookViews>
    <workbookView xWindow="0" yWindow="0" windowWidth="23310" windowHeight="957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H29" i="1" s="1"/>
  <c r="K29" i="1" s="1"/>
  <c r="G17" i="1" l="1"/>
  <c r="G18" i="1" l="1"/>
  <c r="H30" i="1" l="1"/>
  <c r="K30" i="1" s="1"/>
  <c r="J19" i="1" l="1"/>
  <c r="H16" i="1"/>
  <c r="K16" i="1" s="1"/>
  <c r="J24" i="1" l="1"/>
  <c r="K24" i="1" s="1"/>
  <c r="H18" i="1"/>
  <c r="H17" i="1"/>
  <c r="K18" i="1" l="1"/>
  <c r="H19" i="1"/>
  <c r="K17" i="1"/>
  <c r="G19" i="1"/>
  <c r="K19" i="1" l="1"/>
</calcChain>
</file>

<file path=xl/sharedStrings.xml><?xml version="1.0" encoding="utf-8"?>
<sst xmlns="http://schemas.openxmlformats.org/spreadsheetml/2006/main" count="75" uniqueCount="35">
  <si>
    <t>Datum</t>
  </si>
  <si>
    <t>Schadenr</t>
  </si>
  <si>
    <t>Omschrijving</t>
  </si>
  <si>
    <t>Schade</t>
  </si>
  <si>
    <t>Eigen risico</t>
  </si>
  <si>
    <t>Betaald</t>
  </si>
  <si>
    <t>Verhaald</t>
  </si>
  <si>
    <t xml:space="preserve">Reserve </t>
  </si>
  <si>
    <t>Totaal</t>
  </si>
  <si>
    <t xml:space="preserve"> </t>
  </si>
  <si>
    <t>Brandpolis 641.123.104 per 01-01-2018</t>
  </si>
  <si>
    <t>Kosten</t>
  </si>
  <si>
    <t>service</t>
  </si>
  <si>
    <t>Stormschade aan kunst, De Zaale 20, Eindhoven</t>
  </si>
  <si>
    <t>SCHADE-OVERZICHT NWO-I</t>
  </si>
  <si>
    <t>n.n.b.</t>
  </si>
  <si>
    <t>EUR 10,000 verhaald EUR 2,500 voor klant</t>
  </si>
  <si>
    <t>Brand na onderhoudswerkzaamheden laagspanningsverdeelinr.</t>
  </si>
  <si>
    <t>Instituut</t>
  </si>
  <si>
    <t>Astron</t>
  </si>
  <si>
    <t>?</t>
  </si>
  <si>
    <t>In schadebedrag zit voor EUR 85,000,-- aan uren ivm niet kunnen werken maar zijn naderhand niet op ander tijdstip ingehaald</t>
  </si>
  <si>
    <t>Amolf</t>
  </si>
  <si>
    <t>Differ</t>
  </si>
  <si>
    <t xml:space="preserve">Waterschade door lekke boiler derde verdieping </t>
  </si>
  <si>
    <t>Brand in lasermachine</t>
  </si>
  <si>
    <t>NIOZ</t>
  </si>
  <si>
    <t xml:space="preserve">Nettenloods Texel verzakt agv dijkverzwaring </t>
  </si>
  <si>
    <t xml:space="preserve">Ontploffing fles salpeterzuur in lab </t>
  </si>
  <si>
    <t>CWI</t>
  </si>
  <si>
    <t xml:space="preserve">Stormschade Amsterdam </t>
  </si>
  <si>
    <t xml:space="preserve">Stormschade Texel,  fietsenstalling </t>
  </si>
  <si>
    <t xml:space="preserve">Aanrijdingschade loods Yerseke </t>
  </si>
  <si>
    <t>Schade is afgewikkeld onder de oude brandpolis bij Centraal Beheer, voordat de polis in co-assurantie werd aanbesteed. Die polis kende alleen een dekking voor opstal en inhoud.</t>
  </si>
  <si>
    <t>Op verzoek van Astron pleegt het vorige intermediair regres op de partijen die betrokken zijn geweest bij het onderhoud, te weten Van Wijnen (contractueel) en Engie (uitvoerende partij).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</si>
</sst>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/>
    <xf numFmtId="0" fontId="0" fillId="0" borderId="0" xfId="0" applyAlignment="1"/>
    <xf numFmtId="4" fontId="0" fillId="0" borderId="0" xfId="0" applyNumberFormat="1"/>
    <xf numFmtId="0" fontId="0" fillId="0" borderId="0" xfId="0" applyFont="1"/>
    <xf numFmtId="4" fontId="0" fillId="0" borderId="0" xfId="0" applyNumberFormat="1" applyFont="1"/>
    <xf numFmtId="0" fontId="3" fillId="0" borderId="1" xfId="0" applyFont="1" applyBorder="1"/>
    <xf numFmtId="4" fontId="3" fillId="0" borderId="1" xfId="0" applyNumberFormat="1" applyFont="1" applyBorder="1"/>
    <xf numFmtId="4" fontId="3" fillId="0" borderId="1" xfId="0" applyNumberFormat="1" applyFont="1" applyFill="1" applyBorder="1"/>
    <xf numFmtId="0" fontId="4" fillId="0" borderId="0" xfId="0" applyFont="1"/>
    <xf numFmtId="14" fontId="0" fillId="0" borderId="1" xfId="0" applyNumberFormat="1" applyBorder="1"/>
    <xf numFmtId="0" fontId="0" fillId="0" borderId="1" xfId="0" applyBorder="1"/>
    <xf numFmtId="4" fontId="1" fillId="0" borderId="0" xfId="0" applyNumberFormat="1" applyFont="1"/>
    <xf numFmtId="14" fontId="5" fillId="0" borderId="1" xfId="0" applyNumberFormat="1" applyFont="1" applyBorder="1"/>
    <xf numFmtId="0" fontId="5" fillId="0" borderId="1" xfId="0" applyFont="1" applyBorder="1"/>
    <xf numFmtId="14" fontId="0" fillId="0" borderId="1" xfId="0" applyNumberFormat="1" applyFont="1" applyBorder="1"/>
    <xf numFmtId="0" fontId="0" fillId="0" borderId="1" xfId="0" applyFont="1" applyBorder="1"/>
    <xf numFmtId="44" fontId="0" fillId="0" borderId="1" xfId="1" applyNumberFormat="1" applyFont="1" applyBorder="1"/>
    <xf numFmtId="44" fontId="0" fillId="0" borderId="1" xfId="0" applyNumberFormat="1" applyBorder="1"/>
    <xf numFmtId="44" fontId="5" fillId="0" borderId="1" xfId="0" applyNumberFormat="1" applyFont="1" applyBorder="1"/>
    <xf numFmtId="44" fontId="5" fillId="0" borderId="1" xfId="0" applyNumberFormat="1" applyFont="1" applyFill="1" applyBorder="1"/>
    <xf numFmtId="0" fontId="0" fillId="0" borderId="1" xfId="0" applyFill="1" applyBorder="1"/>
    <xf numFmtId="4" fontId="0" fillId="0" borderId="1" xfId="0" applyNumberFormat="1" applyBorder="1"/>
    <xf numFmtId="0" fontId="2" fillId="0" borderId="0" xfId="0" applyFont="1" applyAlignment="1"/>
    <xf numFmtId="0" fontId="0" fillId="0" borderId="0" xfId="0" applyAlignment="1"/>
    <xf numFmtId="0" fontId="3" fillId="0" borderId="0" xfId="0" applyFont="1" applyBorder="1"/>
    <xf numFmtId="4" fontId="3" fillId="0" borderId="0" xfId="0" applyNumberFormat="1" applyFont="1" applyBorder="1"/>
    <xf numFmtId="4" fontId="3" fillId="0" borderId="0" xfId="0" applyNumberFormat="1" applyFont="1" applyFill="1" applyBorder="1"/>
    <xf numFmtId="14" fontId="5" fillId="0" borderId="0" xfId="0" applyNumberFormat="1" applyFont="1" applyBorder="1"/>
    <xf numFmtId="0" fontId="5" fillId="0" borderId="0" xfId="0" applyFont="1" applyBorder="1"/>
    <xf numFmtId="4" fontId="5" fillId="0" borderId="0" xfId="0" applyNumberFormat="1" applyFont="1" applyBorder="1"/>
    <xf numFmtId="4" fontId="5" fillId="0" borderId="0" xfId="0" applyNumberFormat="1" applyFont="1" applyFill="1" applyBorder="1"/>
    <xf numFmtId="4" fontId="5" fillId="0" borderId="1" xfId="0" applyNumberFormat="1" applyFont="1" applyBorder="1"/>
    <xf numFmtId="4" fontId="5" fillId="0" borderId="1" xfId="0" applyNumberFormat="1" applyFont="1" applyFill="1" applyBorder="1"/>
    <xf numFmtId="0" fontId="2" fillId="0" borderId="0" xfId="0" applyFont="1" applyAlignment="1"/>
    <xf numFmtId="0" fontId="0" fillId="0" borderId="0" xfId="0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workbookViewId="0">
      <selection activeCell="L21" sqref="L21"/>
    </sheetView>
  </sheetViews>
  <sheetFormatPr defaultRowHeight="15" x14ac:dyDescent="0.25"/>
  <cols>
    <col min="1" max="1" width="10.42578125" bestFit="1" customWidth="1"/>
    <col min="2" max="2" width="9.28515625" bestFit="1" customWidth="1"/>
    <col min="3" max="3" width="60.28515625" customWidth="1"/>
    <col min="4" max="4" width="19.28515625" customWidth="1"/>
    <col min="5" max="5" width="14.28515625" style="3" bestFit="1" customWidth="1"/>
    <col min="6" max="6" width="17.28515625" style="3" bestFit="1" customWidth="1"/>
    <col min="7" max="7" width="15" style="3" customWidth="1"/>
    <col min="8" max="8" width="13.85546875" style="3" customWidth="1"/>
    <col min="9" max="9" width="13.140625" style="3" customWidth="1"/>
    <col min="10" max="10" width="12.7109375" style="3" customWidth="1"/>
    <col min="11" max="11" width="15.140625" style="3" customWidth="1"/>
    <col min="12" max="12" width="41.140625" customWidth="1"/>
  </cols>
  <sheetData>
    <row r="1" spans="1:11" x14ac:dyDescent="0.25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1">
        <v>2017</v>
      </c>
      <c r="B2" s="2"/>
      <c r="C2" s="2"/>
      <c r="D2" s="24"/>
    </row>
    <row r="3" spans="1:11" x14ac:dyDescent="0.25">
      <c r="A3" s="6" t="s">
        <v>0</v>
      </c>
      <c r="B3" s="6" t="s">
        <v>1</v>
      </c>
      <c r="C3" s="6" t="s">
        <v>2</v>
      </c>
      <c r="D3" s="6" t="s">
        <v>18</v>
      </c>
      <c r="E3" s="7" t="s">
        <v>3</v>
      </c>
      <c r="F3" s="8" t="s">
        <v>4</v>
      </c>
      <c r="G3" s="8" t="s">
        <v>11</v>
      </c>
      <c r="H3" s="8" t="s">
        <v>5</v>
      </c>
      <c r="I3" s="8" t="s">
        <v>6</v>
      </c>
      <c r="J3" s="8" t="s">
        <v>7</v>
      </c>
      <c r="K3" s="8" t="s">
        <v>8</v>
      </c>
    </row>
    <row r="4" spans="1:11" s="4" customFormat="1" x14ac:dyDescent="0.25">
      <c r="A4" s="13">
        <v>42991</v>
      </c>
      <c r="B4" s="14">
        <v>1702839</v>
      </c>
      <c r="C4" s="14" t="s">
        <v>17</v>
      </c>
      <c r="D4" s="14" t="s">
        <v>19</v>
      </c>
      <c r="E4" s="32">
        <v>275000</v>
      </c>
      <c r="F4" s="33">
        <v>5000</v>
      </c>
      <c r="G4" s="33" t="s">
        <v>20</v>
      </c>
      <c r="H4" s="33">
        <v>31447.08</v>
      </c>
      <c r="I4" s="33"/>
      <c r="J4" s="33">
        <v>240000</v>
      </c>
      <c r="K4" s="33">
        <v>240000</v>
      </c>
    </row>
    <row r="5" spans="1:11" s="4" customFormat="1" x14ac:dyDescent="0.25">
      <c r="A5" s="28"/>
      <c r="B5" s="29"/>
      <c r="C5" s="29"/>
      <c r="D5" s="29"/>
      <c r="E5" s="30"/>
      <c r="F5" s="31"/>
      <c r="G5" s="31"/>
      <c r="H5" s="31"/>
      <c r="I5" s="31"/>
      <c r="J5" s="31"/>
      <c r="K5" s="31"/>
    </row>
    <row r="6" spans="1:11" s="4" customFormat="1" x14ac:dyDescent="0.25">
      <c r="A6" s="28" t="s">
        <v>33</v>
      </c>
      <c r="B6" s="29"/>
      <c r="C6" s="29"/>
      <c r="D6" s="29"/>
      <c r="E6" s="30"/>
      <c r="F6" s="31"/>
      <c r="G6" s="31"/>
      <c r="H6" s="31"/>
      <c r="I6" s="31"/>
      <c r="J6" s="31"/>
      <c r="K6" s="31"/>
    </row>
    <row r="7" spans="1:11" s="4" customFormat="1" x14ac:dyDescent="0.25">
      <c r="A7" s="28" t="s">
        <v>34</v>
      </c>
      <c r="B7" s="29"/>
      <c r="C7" s="29"/>
      <c r="D7" s="29"/>
      <c r="E7" s="30"/>
      <c r="F7" s="31"/>
      <c r="G7" s="31"/>
      <c r="H7" s="31"/>
      <c r="I7" s="31"/>
      <c r="J7" s="31"/>
      <c r="K7" s="31"/>
    </row>
    <row r="8" spans="1:11" s="4" customFormat="1" x14ac:dyDescent="0.25">
      <c r="A8" s="28" t="s">
        <v>21</v>
      </c>
      <c r="B8" s="29"/>
      <c r="C8" s="29"/>
      <c r="D8" s="29"/>
      <c r="E8" s="30"/>
      <c r="F8" s="31"/>
      <c r="G8" s="31"/>
      <c r="H8" s="31"/>
      <c r="I8" s="31"/>
      <c r="J8" s="31"/>
      <c r="K8" s="31"/>
    </row>
    <row r="9" spans="1:11" s="4" customFormat="1" x14ac:dyDescent="0.25">
      <c r="A9" s="28"/>
      <c r="B9" s="29"/>
      <c r="C9" s="29"/>
      <c r="D9" s="29"/>
      <c r="E9" s="30"/>
      <c r="F9" s="31"/>
      <c r="G9" s="31"/>
      <c r="H9" s="31"/>
      <c r="I9" s="31"/>
      <c r="J9" s="31"/>
      <c r="K9" s="31"/>
    </row>
    <row r="10" spans="1:11" x14ac:dyDescent="0.25">
      <c r="A10" s="25"/>
      <c r="B10" s="25"/>
      <c r="C10" s="25"/>
      <c r="D10" s="25"/>
      <c r="E10" s="26"/>
      <c r="F10" s="27"/>
      <c r="G10" s="27"/>
      <c r="H10" s="27"/>
      <c r="I10" s="27"/>
      <c r="J10" s="27"/>
      <c r="K10" s="27"/>
    </row>
    <row r="11" spans="1:11" x14ac:dyDescent="0.25">
      <c r="A11" s="34" t="s">
        <v>14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</row>
    <row r="12" spans="1:11" x14ac:dyDescent="0.25">
      <c r="A12" s="34" t="s">
        <v>10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</row>
    <row r="13" spans="1:11" x14ac:dyDescent="0.25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</row>
    <row r="14" spans="1:11" s="4" customFormat="1" ht="15.75" x14ac:dyDescent="0.25">
      <c r="A14" s="9">
        <v>2018</v>
      </c>
      <c r="E14" s="5"/>
      <c r="F14" s="5" t="s">
        <v>9</v>
      </c>
      <c r="G14" s="5"/>
      <c r="H14" s="5"/>
      <c r="I14" s="5"/>
      <c r="J14" s="5"/>
      <c r="K14" s="5"/>
    </row>
    <row r="15" spans="1:11" s="4" customFormat="1" x14ac:dyDescent="0.25">
      <c r="A15" s="6" t="s">
        <v>0</v>
      </c>
      <c r="B15" s="6" t="s">
        <v>1</v>
      </c>
      <c r="C15" s="6" t="s">
        <v>2</v>
      </c>
      <c r="D15" s="6" t="s">
        <v>18</v>
      </c>
      <c r="E15" s="7" t="s">
        <v>3</v>
      </c>
      <c r="F15" s="8" t="s">
        <v>4</v>
      </c>
      <c r="G15" s="8" t="s">
        <v>11</v>
      </c>
      <c r="H15" s="8" t="s">
        <v>5</v>
      </c>
      <c r="I15" s="8" t="s">
        <v>6</v>
      </c>
      <c r="J15" s="8" t="s">
        <v>7</v>
      </c>
      <c r="K15" s="8" t="s">
        <v>8</v>
      </c>
    </row>
    <row r="16" spans="1:11" x14ac:dyDescent="0.25">
      <c r="A16" s="15">
        <v>43118</v>
      </c>
      <c r="B16" s="16">
        <v>1801265</v>
      </c>
      <c r="C16" s="14" t="s">
        <v>13</v>
      </c>
      <c r="D16" s="14" t="s">
        <v>23</v>
      </c>
      <c r="E16" s="17">
        <v>3855.9</v>
      </c>
      <c r="F16" s="17">
        <v>2500</v>
      </c>
      <c r="G16" s="17">
        <v>0</v>
      </c>
      <c r="H16" s="17">
        <f>+E16-F16</f>
        <v>1355.9</v>
      </c>
      <c r="I16" s="17">
        <v>0</v>
      </c>
      <c r="J16" s="17">
        <v>0</v>
      </c>
      <c r="K16" s="17">
        <f>+H16-I16+J16</f>
        <v>1355.9</v>
      </c>
    </row>
    <row r="17" spans="1:12" x14ac:dyDescent="0.25">
      <c r="A17" s="10">
        <v>43188</v>
      </c>
      <c r="B17" s="11">
        <v>1800965</v>
      </c>
      <c r="C17" s="11" t="s">
        <v>25</v>
      </c>
      <c r="D17" s="11" t="s">
        <v>22</v>
      </c>
      <c r="E17" s="18">
        <v>71478.33</v>
      </c>
      <c r="F17" s="18">
        <v>0</v>
      </c>
      <c r="G17" s="18">
        <f>3030.37+2420</f>
        <v>5450.37</v>
      </c>
      <c r="H17" s="18">
        <f>E17-F17+G17</f>
        <v>76928.7</v>
      </c>
      <c r="I17" s="18">
        <v>7500</v>
      </c>
      <c r="J17" s="18">
        <v>0</v>
      </c>
      <c r="K17" s="18">
        <f>H17-I17+J17</f>
        <v>69428.7</v>
      </c>
      <c r="L17" t="s">
        <v>16</v>
      </c>
    </row>
    <row r="18" spans="1:12" x14ac:dyDescent="0.25">
      <c r="A18" s="10">
        <v>43414</v>
      </c>
      <c r="B18" s="11">
        <v>1803181</v>
      </c>
      <c r="C18" s="11" t="s">
        <v>24</v>
      </c>
      <c r="D18" s="11" t="s">
        <v>23</v>
      </c>
      <c r="E18" s="18">
        <v>25733.72</v>
      </c>
      <c r="F18" s="18">
        <v>2500</v>
      </c>
      <c r="G18" s="18">
        <f>3868.53+1531.63+117.82</f>
        <v>5517.98</v>
      </c>
      <c r="H18" s="18">
        <f>E18-F18+G18</f>
        <v>28751.7</v>
      </c>
      <c r="I18" s="18" t="s">
        <v>9</v>
      </c>
      <c r="J18" s="18">
        <v>0</v>
      </c>
      <c r="K18" s="18">
        <f>H18+J18</f>
        <v>28751.7</v>
      </c>
    </row>
    <row r="19" spans="1:12" x14ac:dyDescent="0.25">
      <c r="G19" s="12">
        <f>SUM(G17:G18)</f>
        <v>10968.349999999999</v>
      </c>
      <c r="H19" s="12">
        <f>SUM(H16:H18)</f>
        <v>107036.29999999999</v>
      </c>
      <c r="I19" s="12"/>
      <c r="J19" s="12">
        <f>SUM(J16:J18)</f>
        <v>0</v>
      </c>
      <c r="K19" s="12">
        <f>SUM(K16:K18)</f>
        <v>99536.299999999988</v>
      </c>
    </row>
    <row r="21" spans="1:12" s="4" customFormat="1" ht="15.75" x14ac:dyDescent="0.25">
      <c r="A21" s="9">
        <v>2019</v>
      </c>
      <c r="B21"/>
      <c r="C21"/>
      <c r="D21"/>
      <c r="E21" s="3"/>
      <c r="F21" s="3"/>
      <c r="G21" s="3"/>
      <c r="H21" s="3"/>
      <c r="I21" s="3"/>
      <c r="J21" s="3"/>
      <c r="K21" s="3"/>
    </row>
    <row r="22" spans="1:12" s="4" customFormat="1" x14ac:dyDescent="0.25">
      <c r="A22" s="6" t="s">
        <v>0</v>
      </c>
      <c r="B22" s="6" t="s">
        <v>1</v>
      </c>
      <c r="C22" s="6" t="s">
        <v>2</v>
      </c>
      <c r="D22" s="6" t="s">
        <v>18</v>
      </c>
      <c r="E22" s="7" t="s">
        <v>3</v>
      </c>
      <c r="F22" s="8" t="s">
        <v>4</v>
      </c>
      <c r="G22" s="8" t="s">
        <v>11</v>
      </c>
      <c r="H22" s="8" t="s">
        <v>5</v>
      </c>
      <c r="I22" s="8" t="s">
        <v>6</v>
      </c>
      <c r="J22" s="8" t="s">
        <v>7</v>
      </c>
      <c r="K22" s="8" t="s">
        <v>8</v>
      </c>
      <c r="L22" s="4" t="s">
        <v>9</v>
      </c>
    </row>
    <row r="23" spans="1:12" x14ac:dyDescent="0.25">
      <c r="A23" s="13">
        <v>43644</v>
      </c>
      <c r="B23" s="14">
        <v>1901832</v>
      </c>
      <c r="C23" s="14" t="s">
        <v>27</v>
      </c>
      <c r="D23" s="14" t="s">
        <v>26</v>
      </c>
      <c r="E23" s="19"/>
      <c r="F23" s="20"/>
      <c r="G23" s="20"/>
      <c r="H23" s="20"/>
      <c r="I23" s="20">
        <v>-46450</v>
      </c>
      <c r="J23" s="20"/>
      <c r="K23" s="20">
        <v>-46450</v>
      </c>
      <c r="L23" s="4" t="s">
        <v>12</v>
      </c>
    </row>
    <row r="24" spans="1:12" x14ac:dyDescent="0.25">
      <c r="A24" s="10">
        <v>43806</v>
      </c>
      <c r="B24" s="11">
        <v>1903812</v>
      </c>
      <c r="C24" s="11" t="s">
        <v>28</v>
      </c>
      <c r="D24" s="11" t="s">
        <v>23</v>
      </c>
      <c r="E24" s="18">
        <v>115000</v>
      </c>
      <c r="F24" s="18">
        <v>2500</v>
      </c>
      <c r="G24" s="18">
        <v>2995.51</v>
      </c>
      <c r="H24" s="18">
        <v>0</v>
      </c>
      <c r="I24" s="18"/>
      <c r="J24" s="18">
        <f>E24-F24+G24</f>
        <v>115495.51</v>
      </c>
      <c r="K24" s="18">
        <f>H24-I24+J24</f>
        <v>115495.51</v>
      </c>
    </row>
    <row r="27" spans="1:12" ht="15.75" x14ac:dyDescent="0.25">
      <c r="A27" s="9">
        <v>2020</v>
      </c>
      <c r="L27" s="4"/>
    </row>
    <row r="28" spans="1:12" x14ac:dyDescent="0.25">
      <c r="A28" s="6" t="s">
        <v>0</v>
      </c>
      <c r="B28" s="6" t="s">
        <v>1</v>
      </c>
      <c r="C28" s="6" t="s">
        <v>2</v>
      </c>
      <c r="D28" s="6" t="s">
        <v>18</v>
      </c>
      <c r="E28" s="7" t="s">
        <v>3</v>
      </c>
      <c r="F28" s="8" t="s">
        <v>4</v>
      </c>
      <c r="G28" s="8" t="s">
        <v>11</v>
      </c>
      <c r="H28" s="8" t="s">
        <v>5</v>
      </c>
      <c r="I28" s="8" t="s">
        <v>6</v>
      </c>
      <c r="J28" s="8" t="s">
        <v>7</v>
      </c>
      <c r="K28" s="8" t="s">
        <v>8</v>
      </c>
      <c r="L28" s="4" t="s">
        <v>9</v>
      </c>
    </row>
    <row r="29" spans="1:12" x14ac:dyDescent="0.25">
      <c r="A29" s="13">
        <v>43870</v>
      </c>
      <c r="B29" s="14">
        <v>2000316</v>
      </c>
      <c r="C29" s="14" t="s">
        <v>30</v>
      </c>
      <c r="D29" s="14" t="s">
        <v>29</v>
      </c>
      <c r="E29" s="19">
        <v>25265.3</v>
      </c>
      <c r="F29" s="20">
        <v>0</v>
      </c>
      <c r="G29" s="20">
        <f>252.65+2510.69</f>
        <v>2763.34</v>
      </c>
      <c r="H29" s="20">
        <f>+E29-F29+G29</f>
        <v>28028.639999999999</v>
      </c>
      <c r="I29" s="20">
        <v>0</v>
      </c>
      <c r="J29" s="20">
        <v>0</v>
      </c>
      <c r="K29" s="20">
        <f>+H29-I29+J29</f>
        <v>28028.639999999999</v>
      </c>
      <c r="L29" s="4"/>
    </row>
    <row r="30" spans="1:12" x14ac:dyDescent="0.25">
      <c r="A30" s="10">
        <v>43870</v>
      </c>
      <c r="B30" s="11">
        <v>2000697</v>
      </c>
      <c r="C30" s="11" t="s">
        <v>31</v>
      </c>
      <c r="D30" s="11" t="s">
        <v>26</v>
      </c>
      <c r="E30" s="18">
        <v>5418</v>
      </c>
      <c r="F30" s="18">
        <v>2500</v>
      </c>
      <c r="G30" s="18">
        <v>29.18</v>
      </c>
      <c r="H30" s="18">
        <f>E30-F30+G30</f>
        <v>2947.18</v>
      </c>
      <c r="I30" s="18">
        <v>0</v>
      </c>
      <c r="J30" s="18">
        <v>0</v>
      </c>
      <c r="K30" s="18">
        <f>H30</f>
        <v>2947.18</v>
      </c>
    </row>
    <row r="31" spans="1:12" x14ac:dyDescent="0.25">
      <c r="A31" s="10">
        <v>44067</v>
      </c>
      <c r="B31" s="11">
        <v>2002506</v>
      </c>
      <c r="C31" s="21" t="s">
        <v>32</v>
      </c>
      <c r="D31" s="21" t="s">
        <v>26</v>
      </c>
      <c r="E31" s="22" t="s">
        <v>15</v>
      </c>
      <c r="F31" s="22"/>
      <c r="G31" s="22"/>
      <c r="H31" s="22"/>
      <c r="I31" s="22"/>
      <c r="J31" s="22"/>
      <c r="K31" s="22"/>
    </row>
  </sheetData>
  <mergeCells count="2">
    <mergeCell ref="A11:K11"/>
    <mergeCell ref="A12:K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Hollenberg</dc:creator>
  <cp:lastModifiedBy>Drijver, P.F.</cp:lastModifiedBy>
  <dcterms:created xsi:type="dcterms:W3CDTF">2020-02-05T08:35:53Z</dcterms:created>
  <dcterms:modified xsi:type="dcterms:W3CDTF">2021-05-11T12:04:48Z</dcterms:modified>
</cp:coreProperties>
</file>