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boRijnland/Aanbestedingen/Inhuur 2021/3. Documenten/5. NvI/"/>
    </mc:Choice>
  </mc:AlternateContent>
  <xr:revisionPtr revIDLastSave="0" documentId="8_{091D47BC-B8DA-4386-9DB4-D3EECE6C091F}" xr6:coauthVersionLast="47" xr6:coauthVersionMax="47" xr10:uidLastSave="{00000000-0000-0000-0000-000000000000}"/>
  <bookViews>
    <workbookView xWindow="-108" yWindow="-108" windowWidth="23256" windowHeight="12576" xr2:uid="{EC476787-1233-4695-B503-162F268FC3BD}"/>
  </bookViews>
  <sheets>
    <sheet name="O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D35" i="1"/>
  <c r="F27" i="1"/>
  <c r="E27" i="1"/>
  <c r="D27" i="1"/>
  <c r="C27" i="1"/>
  <c r="F26" i="1"/>
  <c r="E26" i="1"/>
  <c r="D26" i="1"/>
  <c r="C26" i="1"/>
  <c r="F25" i="1"/>
  <c r="E25" i="1"/>
  <c r="D25" i="1"/>
  <c r="C25" i="1"/>
  <c r="F24" i="1"/>
  <c r="E24" i="1"/>
  <c r="D24" i="1"/>
  <c r="C24" i="1"/>
  <c r="F23" i="1"/>
  <c r="E23" i="1"/>
  <c r="D23" i="1"/>
  <c r="C23" i="1"/>
  <c r="F22" i="1"/>
  <c r="E22" i="1"/>
  <c r="D22" i="1"/>
  <c r="C22" i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G16" i="1"/>
  <c r="F16" i="1"/>
  <c r="E16" i="1"/>
  <c r="D16" i="1"/>
</calcChain>
</file>

<file path=xl/sharedStrings.xml><?xml version="1.0" encoding="utf-8"?>
<sst xmlns="http://schemas.openxmlformats.org/spreadsheetml/2006/main" count="20" uniqueCount="20">
  <si>
    <t>mboRijnland</t>
  </si>
  <si>
    <t>Inhuur Onderwijsgevend (op detacheringsbasis niet met uitzend cao)</t>
  </si>
  <si>
    <t xml:space="preserve">Prijzenblad </t>
  </si>
  <si>
    <t>Perceel 2</t>
  </si>
  <si>
    <t>Inschrijver dient de gele cellen in te vullen</t>
  </si>
  <si>
    <t>Tarieven zijn exclusief btw.</t>
  </si>
  <si>
    <t xml:space="preserve">Prijzen boven het maximumtarief leiden tot uitsluiting. </t>
  </si>
  <si>
    <t>Naam Inschrijver</t>
  </si>
  <si>
    <t>trede</t>
  </si>
  <si>
    <t>LB</t>
  </si>
  <si>
    <t>LC</t>
  </si>
  <si>
    <t>LD</t>
  </si>
  <si>
    <t>LE</t>
  </si>
  <si>
    <t>LIO</t>
  </si>
  <si>
    <t>Prijs per uur</t>
  </si>
  <si>
    <t>Fictief resterend aantal uur t.o.v. 750</t>
  </si>
  <si>
    <t>Afkoopsom overname</t>
  </si>
  <si>
    <t>Totaal</t>
  </si>
  <si>
    <t>Inschrijfprijs perceel 2</t>
  </si>
  <si>
    <t xml:space="preserve">Het maximale totale uurtarief is € 52 exclusief btw.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</si>
</sst>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0" fillId="0" borderId="0" xfId="0" applyProtection="1">
      <protection locked="0"/>
    </xf>
    <xf numFmtId="14" fontId="2" fillId="0" borderId="0" xfId="0" applyNumberFormat="1" applyFont="1"/>
    <xf numFmtId="14" fontId="0" fillId="0" borderId="0" xfId="0" applyNumberFormat="1"/>
    <xf numFmtId="44" fontId="0" fillId="2" borderId="3" xfId="1" applyFont="1" applyFill="1" applyBorder="1" applyProtection="1">
      <protection locked="0"/>
    </xf>
    <xf numFmtId="44" fontId="0" fillId="0" borderId="3" xfId="1" applyFont="1" applyFill="1" applyBorder="1"/>
    <xf numFmtId="0" fontId="0" fillId="0" borderId="3" xfId="0" applyBorder="1"/>
    <xf numFmtId="44" fontId="0" fillId="3" borderId="3" xfId="1" applyFont="1" applyFill="1" applyBorder="1"/>
    <xf numFmtId="44" fontId="0" fillId="4" borderId="3" xfId="0" applyNumberFormat="1" applyFill="1" applyBorder="1"/>
    <xf numFmtId="0" fontId="3" fillId="0" borderId="0" xfId="0" applyFont="1"/>
    <xf numFmtId="14" fontId="4" fillId="0" borderId="0" xfId="0" applyNumberFormat="1" applyFont="1"/>
    <xf numFmtId="14" fontId="3" fillId="0" borderId="0" xfId="0" applyNumberFormat="1" applyFont="1" applyAlignment="1">
      <alignment horizontal="left"/>
    </xf>
    <xf numFmtId="0" fontId="0" fillId="0" borderId="3" xfId="0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44" fontId="0" fillId="2" borderId="3" xfId="1" applyFont="1" applyFill="1" applyBorder="1" applyAlignment="1" applyProtection="1">
      <alignment horizontal="left"/>
      <protection locked="0"/>
    </xf>
    <xf numFmtId="0" fontId="0" fillId="0" borderId="3" xfId="0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5CC12-3E76-43B1-94A6-07DB72C472A2}">
  <dimension ref="A1:H35"/>
  <sheetViews>
    <sheetView tabSelected="1" workbookViewId="0">
      <selection activeCell="F10" sqref="F10"/>
    </sheetView>
  </sheetViews>
  <sheetFormatPr defaultRowHeight="14.4" x14ac:dyDescent="0.3"/>
  <cols>
    <col min="1" max="1" width="11.44140625" customWidth="1"/>
    <col min="2" max="2" width="20.33203125" bestFit="1" customWidth="1"/>
  </cols>
  <sheetData>
    <row r="1" spans="1:7" x14ac:dyDescent="0.3">
      <c r="A1" s="1" t="s">
        <v>0</v>
      </c>
    </row>
    <row r="2" spans="1:7" x14ac:dyDescent="0.3">
      <c r="A2" t="s">
        <v>1</v>
      </c>
    </row>
    <row r="3" spans="1:7" x14ac:dyDescent="0.3">
      <c r="A3" t="s">
        <v>2</v>
      </c>
      <c r="B3" s="2" t="s">
        <v>3</v>
      </c>
    </row>
    <row r="4" spans="1:7" x14ac:dyDescent="0.3">
      <c r="A4" s="12">
        <v>44364</v>
      </c>
    </row>
    <row r="5" spans="1:7" x14ac:dyDescent="0.3">
      <c r="A5" s="3"/>
    </row>
    <row r="6" spans="1:7" x14ac:dyDescent="0.3">
      <c r="A6" s="3" t="s">
        <v>4</v>
      </c>
    </row>
    <row r="7" spans="1:7" x14ac:dyDescent="0.3">
      <c r="A7" s="3" t="s">
        <v>5</v>
      </c>
    </row>
    <row r="8" spans="1:7" x14ac:dyDescent="0.3">
      <c r="A8" s="11" t="s">
        <v>19</v>
      </c>
      <c r="B8" s="10"/>
    </row>
    <row r="9" spans="1:7" x14ac:dyDescent="0.3">
      <c r="A9" s="3" t="s">
        <v>6</v>
      </c>
    </row>
    <row r="10" spans="1:7" x14ac:dyDescent="0.3">
      <c r="A10" s="3"/>
    </row>
    <row r="11" spans="1:7" x14ac:dyDescent="0.3">
      <c r="B11" s="4" t="s">
        <v>7</v>
      </c>
      <c r="C11" s="14"/>
      <c r="D11" s="15"/>
    </row>
    <row r="14" spans="1:7" x14ac:dyDescent="0.3">
      <c r="B14" t="s">
        <v>8</v>
      </c>
      <c r="C14" t="s">
        <v>9</v>
      </c>
      <c r="D14" t="s">
        <v>10</v>
      </c>
      <c r="E14" t="s">
        <v>11</v>
      </c>
      <c r="F14" t="s">
        <v>12</v>
      </c>
      <c r="G14" t="s">
        <v>13</v>
      </c>
    </row>
    <row r="16" spans="1:7" x14ac:dyDescent="0.3">
      <c r="B16">
        <v>1</v>
      </c>
      <c r="C16" s="5"/>
      <c r="D16" s="6">
        <f>C16*1.006189</f>
        <v>0</v>
      </c>
      <c r="E16" s="6">
        <f>C16*1.010193</f>
        <v>0</v>
      </c>
      <c r="F16" s="6">
        <f>C16*1.296323</f>
        <v>0</v>
      </c>
      <c r="G16" s="6">
        <f>C16*0.504914</f>
        <v>0</v>
      </c>
    </row>
    <row r="17" spans="2:8" x14ac:dyDescent="0.3">
      <c r="B17">
        <v>2</v>
      </c>
      <c r="C17" s="6">
        <f>C16*1.02439</f>
        <v>0</v>
      </c>
      <c r="D17" s="6">
        <f>C16*1.053877</f>
        <v>0</v>
      </c>
      <c r="E17" s="6">
        <f>C16*1.06953</f>
        <v>0</v>
      </c>
      <c r="F17" s="6">
        <f>C16*1.344376</f>
        <v>0</v>
      </c>
    </row>
    <row r="18" spans="2:8" x14ac:dyDescent="0.3">
      <c r="B18">
        <v>3</v>
      </c>
      <c r="C18" s="6">
        <f>C16*1.054969</f>
        <v>0</v>
      </c>
      <c r="D18" s="6">
        <f>C16*1.108482</f>
        <v>0</v>
      </c>
      <c r="E18" s="6">
        <f>C16*1.138697</f>
        <v>0</v>
      </c>
      <c r="F18" s="6">
        <f>C16*1.387332</f>
        <v>0</v>
      </c>
    </row>
    <row r="19" spans="2:8" x14ac:dyDescent="0.3">
      <c r="B19">
        <v>4</v>
      </c>
      <c r="C19" s="6">
        <f>C16*1.155442</f>
        <v>0</v>
      </c>
      <c r="D19" s="6">
        <f>C16*1.163087</f>
        <v>0</v>
      </c>
      <c r="E19" s="6">
        <f>C16*1.208227</f>
        <v>0</v>
      </c>
      <c r="F19" s="6">
        <f>C16*1.474336</f>
        <v>0</v>
      </c>
    </row>
    <row r="20" spans="2:8" x14ac:dyDescent="0.3">
      <c r="B20">
        <v>5</v>
      </c>
      <c r="C20" s="6">
        <f>C16*1.116855</f>
        <v>0</v>
      </c>
      <c r="D20" s="6">
        <f>C16*1.217328</f>
        <v>0</v>
      </c>
      <c r="E20" s="6">
        <f>C16*1.277394</f>
        <v>0</v>
      </c>
      <c r="F20" s="6">
        <f>C16*1.571169</f>
        <v>0</v>
      </c>
    </row>
    <row r="21" spans="2:8" x14ac:dyDescent="0.3">
      <c r="B21">
        <v>6</v>
      </c>
      <c r="C21" s="6">
        <f>C16*1.155442</f>
        <v>0</v>
      </c>
      <c r="D21" s="6">
        <f>C16*1.278122</f>
        <v>0</v>
      </c>
      <c r="E21" s="6">
        <f>C16*1.355297</f>
        <v>0</v>
      </c>
      <c r="F21" s="6">
        <f>C16*1.659629</f>
        <v>0</v>
      </c>
    </row>
    <row r="22" spans="2:8" x14ac:dyDescent="0.3">
      <c r="B22">
        <v>7</v>
      </c>
      <c r="C22" s="6">
        <f>C16*1.200218</f>
        <v>0</v>
      </c>
      <c r="D22" s="6">
        <f>C16*1.345468</f>
        <v>0</v>
      </c>
      <c r="E22" s="6">
        <f>C16*1.442665</f>
        <v>0</v>
      </c>
      <c r="F22" s="6">
        <f>C16*1.747361</f>
        <v>0</v>
      </c>
    </row>
    <row r="23" spans="2:8" x14ac:dyDescent="0.3">
      <c r="B23">
        <v>8</v>
      </c>
      <c r="C23" s="6">
        <f>C16*1.251547</f>
        <v>0</v>
      </c>
      <c r="D23" s="6">
        <f>C16*1.1418639</f>
        <v>0</v>
      </c>
      <c r="E23" s="6">
        <f>C16*1.539498</f>
        <v>0</v>
      </c>
      <c r="F23" s="6">
        <f>C16*1.835821</f>
        <v>0</v>
      </c>
    </row>
    <row r="24" spans="2:8" x14ac:dyDescent="0.3">
      <c r="B24">
        <v>9</v>
      </c>
      <c r="C24" s="6">
        <f>C16*1.309428</f>
        <v>0</v>
      </c>
      <c r="D24" s="6">
        <f>C16*1.498362</f>
        <v>0</v>
      </c>
      <c r="E24" s="6">
        <f>C16*1.645431</f>
        <v>0</v>
      </c>
      <c r="F24" s="6">
        <f>C16*1.923917</f>
        <v>0</v>
      </c>
    </row>
    <row r="25" spans="2:8" x14ac:dyDescent="0.3">
      <c r="B25">
        <v>10</v>
      </c>
      <c r="C25" s="6">
        <f>C16*1.373498</f>
        <v>0</v>
      </c>
      <c r="D25" s="6">
        <f>C16*1.584638</f>
        <v>0</v>
      </c>
      <c r="E25" s="6">
        <f>C16*1.884965</f>
        <v>0</v>
      </c>
      <c r="F25" s="6">
        <f>C16*2.011649</f>
        <v>0</v>
      </c>
    </row>
    <row r="26" spans="2:8" x14ac:dyDescent="0.3">
      <c r="B26">
        <v>11</v>
      </c>
      <c r="C26" s="6">
        <f>C16*1.444849</f>
        <v>0</v>
      </c>
      <c r="D26" s="6">
        <f>C16*1.677102</f>
        <v>0</v>
      </c>
      <c r="E26" s="6">
        <f>C16*1.884965</f>
        <v>0</v>
      </c>
      <c r="F26" s="6">
        <f>C16*2.099745</f>
        <v>0</v>
      </c>
    </row>
    <row r="27" spans="2:8" x14ac:dyDescent="0.3">
      <c r="B27">
        <v>12</v>
      </c>
      <c r="C27" s="6">
        <f>C16*1.523844</f>
        <v>0</v>
      </c>
      <c r="D27" s="6">
        <f>C16*1.775755</f>
        <v>0</v>
      </c>
      <c r="E27" s="6">
        <f>C16*2.01893</f>
        <v>0</v>
      </c>
      <c r="F27" s="6">
        <f>C16*2.188569</f>
        <v>0</v>
      </c>
    </row>
    <row r="29" spans="2:8" x14ac:dyDescent="0.3">
      <c r="C29" s="13" t="s">
        <v>14</v>
      </c>
      <c r="D29" s="13"/>
      <c r="E29" s="13" t="s">
        <v>15</v>
      </c>
      <c r="F29" s="13"/>
      <c r="G29" s="13"/>
      <c r="H29" s="13"/>
    </row>
    <row r="30" spans="2:8" x14ac:dyDescent="0.3">
      <c r="B30" s="7" t="s">
        <v>16</v>
      </c>
      <c r="C30" s="16"/>
      <c r="D30" s="16"/>
      <c r="E30" s="17">
        <v>1</v>
      </c>
      <c r="F30" s="17"/>
      <c r="G30" s="17"/>
      <c r="H30" s="17"/>
    </row>
    <row r="32" spans="2:8" x14ac:dyDescent="0.3">
      <c r="E32" t="s">
        <v>17</v>
      </c>
      <c r="F32" s="8">
        <f>C30*E30</f>
        <v>0</v>
      </c>
    </row>
    <row r="35" spans="2:4" x14ac:dyDescent="0.3">
      <c r="B35" s="13" t="s">
        <v>18</v>
      </c>
      <c r="C35" s="13"/>
      <c r="D35" s="9">
        <f>C16+F32</f>
        <v>0</v>
      </c>
    </row>
  </sheetData>
  <sheetProtection algorithmName="SHA-512" hashValue="uCEi4Z7nkJqy9OJD4CIU7qH5C9O97xLrFWvEDjAfXm11Cnvnp2GdKqSTGnqdP+flX6KJsUMdVmAzpGfJVpnalQ==" saltValue="u+raDiKYjPU1dfO08VfShQ==" spinCount="100000" sheet="1" objects="1" scenarios="1"/>
  <mergeCells count="6">
    <mergeCell ref="B35:C35"/>
    <mergeCell ref="C11:D11"/>
    <mergeCell ref="C29:D29"/>
    <mergeCell ref="E29:H29"/>
    <mergeCell ref="C30:D30"/>
    <mergeCell ref="E30:H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45D02A-BF56-4718-B8FA-B5A1FC343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7C4494-6A30-4EB6-9ED8-C5B95AA79D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8D22C1-CA7B-4F28-917D-AD30CC7A2D1D}">
  <ds:schemaRefs>
    <ds:schemaRef ds:uri="http://purl.org/dc/elements/1.1/"/>
    <ds:schemaRef ds:uri="http://schemas.microsoft.com/office/2006/documentManagement/types"/>
    <ds:schemaRef ds:uri="718f682f-1aee-4659-8d2c-29e8773f526d"/>
    <ds:schemaRef ds:uri="http://www.w3.org/XML/1998/namespace"/>
    <ds:schemaRef ds:uri="e119f780-fb82-45e2-9f8e-81a7b540ed3a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Marleen van der Velden | InkoopMeesters</cp:lastModifiedBy>
  <dcterms:created xsi:type="dcterms:W3CDTF">2021-05-04T12:17:41Z</dcterms:created>
  <dcterms:modified xsi:type="dcterms:W3CDTF">2021-06-17T13:05:50Z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