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Mijn documenten\Offline Records (01)\EA Labelsysteem\"/>
    </mc:Choice>
  </mc:AlternateContent>
  <bookViews>
    <workbookView xWindow="0" yWindow="0" windowWidth="2160" windowHeight="0"/>
  </bookViews>
  <sheets>
    <sheet name="standaard"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3" i="1" l="1"/>
  <c r="F21" i="1" l="1"/>
  <c r="F63" i="1" l="1"/>
  <c r="F73" i="1" s="1"/>
  <c r="D38" i="1"/>
  <c r="D74" i="1"/>
  <c r="D64" i="1"/>
  <c r="D70" i="1" s="1"/>
  <c r="F76" i="1" l="1"/>
  <c r="F77" i="1"/>
  <c r="F78" i="1"/>
  <c r="F79" i="1"/>
  <c r="F75" i="1"/>
  <c r="F40" i="1"/>
  <c r="F60" i="1"/>
  <c r="F56" i="1"/>
  <c r="F50" i="1"/>
  <c r="F53" i="1"/>
  <c r="F48" i="1"/>
  <c r="F45" i="1"/>
  <c r="F44" i="1"/>
  <c r="F42" i="1"/>
  <c r="F41" i="1"/>
  <c r="F54" i="1"/>
  <c r="F49" i="1"/>
  <c r="F59" i="1"/>
  <c r="F57" i="1"/>
  <c r="F51" i="1"/>
  <c r="F55" i="1"/>
  <c r="F47" i="1"/>
  <c r="F46" i="1"/>
  <c r="F39" i="1"/>
  <c r="F52" i="1"/>
  <c r="F43" i="1"/>
  <c r="F58" i="1"/>
  <c r="D66" i="1"/>
  <c r="F65" i="1" s="1"/>
  <c r="F69" i="1"/>
  <c r="D68" i="1"/>
  <c r="F67" i="1" s="1"/>
  <c r="E21" i="1"/>
  <c r="E29" i="1"/>
  <c r="E30" i="1" s="1"/>
  <c r="G33" i="1"/>
  <c r="G71" i="1" l="1"/>
  <c r="F23" i="1"/>
  <c r="E22" i="1"/>
  <c r="G23" i="1" l="1"/>
  <c r="F24" i="1"/>
  <c r="G61" i="1"/>
  <c r="G14" i="1" l="1"/>
  <c r="G35" i="1" l="1"/>
  <c r="G85" i="1" s="1"/>
  <c r="G80" i="1"/>
  <c r="G82" i="1" s="1"/>
  <c r="G86" i="1" l="1"/>
  <c r="G87" i="1" l="1"/>
</calcChain>
</file>

<file path=xl/comments1.xml><?xml version="1.0" encoding="utf-8"?>
<comments xmlns="http://schemas.openxmlformats.org/spreadsheetml/2006/main">
  <authors>
    <author>Wijk, G.P. van der (Peter) - IBI-FenI</author>
  </authors>
  <commentList>
    <comment ref="F21" authorId="0" shapeId="0">
      <text>
        <r>
          <rPr>
            <b/>
            <sz val="9"/>
            <color indexed="81"/>
            <rFont val="Tahoma"/>
            <charset val="1"/>
          </rPr>
          <t>Wijk, G.P. van der (Peter) - IBI-FenI:</t>
        </r>
        <r>
          <rPr>
            <sz val="9"/>
            <color indexed="81"/>
            <rFont val="Tahoma"/>
            <charset val="1"/>
          </rPr>
          <t xml:space="preserve">
LET OP EXCL BTW
</t>
        </r>
      </text>
    </comment>
  </commentList>
</comments>
</file>

<file path=xl/sharedStrings.xml><?xml version="1.0" encoding="utf-8"?>
<sst xmlns="http://schemas.openxmlformats.org/spreadsheetml/2006/main" count="137" uniqueCount="108">
  <si>
    <t>Prijs</t>
  </si>
  <si>
    <t xml:space="preserve">Kwaliteit </t>
  </si>
  <si>
    <t>P2</t>
  </si>
  <si>
    <t>P1</t>
  </si>
  <si>
    <t>P4</t>
  </si>
  <si>
    <t>K1</t>
  </si>
  <si>
    <t>K2</t>
  </si>
  <si>
    <t>K3</t>
  </si>
  <si>
    <t>Gunningscriterium:</t>
  </si>
  <si>
    <t>Eindscore:</t>
  </si>
  <si>
    <t>Fictieve korting</t>
  </si>
  <si>
    <t>Totaal:</t>
  </si>
  <si>
    <t>K2.1</t>
  </si>
  <si>
    <t>Redelijkheid prijs</t>
  </si>
  <si>
    <t>K2.2</t>
  </si>
  <si>
    <t>Duidelijkheid</t>
  </si>
  <si>
    <t>K2.3</t>
  </si>
  <si>
    <t>Realistisch</t>
  </si>
  <si>
    <t xml:space="preserve">Max korting: </t>
  </si>
  <si>
    <t>per goede vraag;</t>
  </si>
  <si>
    <t>max fictieve korting:</t>
  </si>
  <si>
    <t xml:space="preserve">Op afroep; </t>
  </si>
  <si>
    <t>Jaarlijks terugkerende kosten;</t>
  </si>
  <si>
    <t>Jaarlijkse kosten vragen afhandelen</t>
  </si>
  <si>
    <t>Jaarlijkse kosten behandeling proces aanvraag tot erkenning</t>
  </si>
  <si>
    <t>Jaarlijkse kosten behandeling proces wijziging erkenning</t>
  </si>
  <si>
    <t>Overige jaarlijkse kosten 1 (specificeer in aanbieding)</t>
  </si>
  <si>
    <t>Overige jaarlijkse kosten 2 (specificeer in aanbieding)</t>
  </si>
  <si>
    <t>Eenmalige kosten</t>
  </si>
  <si>
    <t>Implementatie ICT (o.a. website en database)</t>
  </si>
  <si>
    <t>Implementatie processen</t>
  </si>
  <si>
    <t>Overige eenmalige kosten 1 (specificeer in aanbieding)</t>
  </si>
  <si>
    <t>Overige eenmalige kosten 2 (specificeer in aanbieding)</t>
  </si>
  <si>
    <t>Toetsing door Opdrachtgever op beveiliging, privacy en toegangkelijkheid</t>
  </si>
  <si>
    <t xml:space="preserve">P3 </t>
  </si>
  <si>
    <t>P3.1</t>
  </si>
  <si>
    <t>P3.2</t>
  </si>
  <si>
    <t>P3.3</t>
  </si>
  <si>
    <t>P3.4</t>
  </si>
  <si>
    <t>P2.1</t>
  </si>
  <si>
    <t>P2.2</t>
  </si>
  <si>
    <t>P2.3</t>
  </si>
  <si>
    <t>P2.4</t>
  </si>
  <si>
    <t>P2.5</t>
  </si>
  <si>
    <t>P2.6</t>
  </si>
  <si>
    <t>P2.7</t>
  </si>
  <si>
    <t>P1.1</t>
  </si>
  <si>
    <t xml:space="preserve">senior - meer dan 10 jaar ervaring </t>
  </si>
  <si>
    <t xml:space="preserve">medior - minder dan 10 jaar ervaring </t>
  </si>
  <si>
    <t xml:space="preserve">Op dit moment is het totaal bedrag; </t>
  </si>
  <si>
    <t>IenW kosten</t>
  </si>
  <si>
    <t>P4.1</t>
  </si>
  <si>
    <t>Deel controle en weging</t>
  </si>
  <si>
    <t>Controle 2</t>
  </si>
  <si>
    <t xml:space="preserve">Op dit moment is het totaal bedrag van de jaarlijkse, eenmalige en IenW kosten; </t>
  </si>
  <si>
    <t xml:space="preserve">Fictief aantal uur t.b.v. de weging: </t>
  </si>
  <si>
    <r>
      <t xml:space="preserve">Gesteld Plafond uitvoering </t>
    </r>
    <r>
      <rPr>
        <b/>
        <sz val="11"/>
        <color theme="1"/>
        <rFont val="Calibri"/>
        <family val="2"/>
        <scheme val="minor"/>
      </rPr>
      <t>JAARLIJKSE</t>
    </r>
    <r>
      <rPr>
        <sz val="11"/>
        <color theme="1"/>
        <rFont val="Calibri"/>
        <family val="2"/>
        <scheme val="minor"/>
      </rPr>
      <t xml:space="preserve"> kosten:</t>
    </r>
  </si>
  <si>
    <r>
      <t xml:space="preserve">Het gestelde plafond voor het eerste jaar (= </t>
    </r>
    <r>
      <rPr>
        <b/>
        <sz val="11"/>
        <color theme="1"/>
        <rFont val="Calibri"/>
        <family val="2"/>
        <scheme val="minor"/>
      </rPr>
      <t xml:space="preserve">JAARLIJKSE </t>
    </r>
    <r>
      <rPr>
        <sz val="11"/>
        <color theme="1"/>
        <rFont val="Calibri"/>
        <family val="2"/>
        <scheme val="minor"/>
      </rPr>
      <t xml:space="preserve">en </t>
    </r>
    <r>
      <rPr>
        <b/>
        <sz val="11"/>
        <color theme="1"/>
        <rFont val="Calibri"/>
        <family val="2"/>
        <scheme val="minor"/>
      </rPr>
      <t xml:space="preserve">EENMALIGE kosten) is </t>
    </r>
    <r>
      <rPr>
        <sz val="11"/>
        <color theme="1"/>
        <rFont val="Calibri"/>
        <family val="2"/>
        <scheme val="minor"/>
      </rPr>
      <t xml:space="preserve">gesteld op maximaal: </t>
    </r>
  </si>
  <si>
    <t>Per onderdeel</t>
  </si>
  <si>
    <t>K1 - 2.1</t>
  </si>
  <si>
    <t>K1 - 2.2</t>
  </si>
  <si>
    <t>K1 - 3.2</t>
  </si>
  <si>
    <t>K1 - 3.1</t>
  </si>
  <si>
    <t>K1 - 2.3</t>
  </si>
  <si>
    <t>K2 - 2.1</t>
  </si>
  <si>
    <t>K2 - 2.2</t>
  </si>
  <si>
    <t>K2 - 2.3</t>
  </si>
  <si>
    <t xml:space="preserve">Max korting (bij 3/3): </t>
  </si>
  <si>
    <r>
      <t>Max korting (bij</t>
    </r>
    <r>
      <rPr>
        <b/>
        <sz val="11"/>
        <color theme="1"/>
        <rFont val="Calibri"/>
        <family val="2"/>
        <scheme val="minor"/>
      </rPr>
      <t xml:space="preserve"> </t>
    </r>
    <r>
      <rPr>
        <sz val="11"/>
        <color theme="1"/>
        <rFont val="Calibri"/>
        <family val="2"/>
        <scheme val="minor"/>
      </rPr>
      <t xml:space="preserve">3/3): </t>
    </r>
  </si>
  <si>
    <t>K3 - 1</t>
  </si>
  <si>
    <t>K3 - 2</t>
  </si>
  <si>
    <t>K3 - 3</t>
  </si>
  <si>
    <t>K3 - 4</t>
  </si>
  <si>
    <t>K3 - 5</t>
  </si>
  <si>
    <t>Beoordelingsonderdeel zoals opgenomen in beschrijvend document: 1</t>
  </si>
  <si>
    <t>Beoordelingsonderdeel zoals opgenomen in beschrijvend document: 2</t>
  </si>
  <si>
    <t>Beoordelingsonderdeel zoals opgenomen in beschrijvend document: 3</t>
  </si>
  <si>
    <t>Beoordelingsonderdeel zoals opgenomen in beschrijvend document: 4</t>
  </si>
  <si>
    <t>Beoordelingsonderdeel zoals opgenomen in beschrijvend document: 5</t>
  </si>
  <si>
    <t xml:space="preserve">Score leverancier op grond van de beoordeling: </t>
  </si>
  <si>
    <r>
      <t xml:space="preserve">De maximale kosten voor de uitvoering van de </t>
    </r>
    <r>
      <rPr>
        <b/>
        <sz val="11"/>
        <color theme="1"/>
        <rFont val="Calibri"/>
        <family val="2"/>
        <scheme val="minor"/>
      </rPr>
      <t xml:space="preserve">eenmalige </t>
    </r>
    <r>
      <rPr>
        <sz val="11"/>
        <color theme="1"/>
        <rFont val="Calibri"/>
        <family val="2"/>
        <scheme val="minor"/>
      </rPr>
      <t>kosten zijn</t>
    </r>
  </si>
  <si>
    <t>Inschrijfprijs</t>
  </si>
  <si>
    <t xml:space="preserve">Inschrijfprijs: </t>
  </si>
  <si>
    <t>Totaal fictieve korting op onderdelen K1, K2 en K3:</t>
  </si>
  <si>
    <t>v1.0</t>
  </si>
  <si>
    <t xml:space="preserve">Instructies: </t>
  </si>
  <si>
    <t xml:space="preserve">102 Prijsformulier - EA Emissielabel binnenvaart </t>
  </si>
  <si>
    <t xml:space="preserve">IP </t>
  </si>
  <si>
    <t xml:space="preserve">- inschrijver wordt verzocht kennis te nemen van de de beschrijving van de inhoud van de onderdelen zoals beschreven in document 101 en de hierbij behorende prijs in dit prijsformulier op te nemen. </t>
  </si>
  <si>
    <t>IP</t>
  </si>
  <si>
    <t>- voor het uitbrengen van een inschrijving wordt inschrijver verzocht o.a. zijn prijzen in beeld te brengen. Allen op grond hiervan wordt de inschrijfprijs vastgesteld.</t>
  </si>
  <si>
    <t xml:space="preserve">- inschrijver blijft zelf verantwoordelijk voor een juiste invulling. Let goed op of teksten niet wegvallen doordat de cellen te klein zijn. De aanbestedende dienst gebruikt Excel 2016. </t>
  </si>
  <si>
    <t>- Inschrijver mag uitlsuitend de groen cellen overschrijven. Het wijzigen van andere cellen zal terzijde legging tot gevolg hebben.</t>
  </si>
  <si>
    <t>Onderstaande is bedoeld om inschrijver kennis te laten nemen van de beoordelingsmethodiek. Zie ook document 101 voor een toelichting.</t>
  </si>
  <si>
    <t>x</t>
  </si>
  <si>
    <t xml:space="preserve">2.1 Implementatiefase - Vragen; </t>
  </si>
  <si>
    <t>2.2 uitvoering - Vragen;</t>
  </si>
  <si>
    <t>2.3 Afronding  - Vragen;</t>
  </si>
  <si>
    <t>3.1 Kwaliteit en risico's  - Vragen;</t>
  </si>
  <si>
    <t>3.2 Kwaliteit en risico's  - Vragen;</t>
  </si>
  <si>
    <r>
      <t xml:space="preserve">[BEOORDELING DOOR COMMISSIE]
te behalen score per onderdeel: 
</t>
    </r>
    <r>
      <rPr>
        <b/>
        <sz val="11"/>
        <color theme="1"/>
        <rFont val="Calibri"/>
        <family val="2"/>
        <scheme val="minor"/>
      </rPr>
      <t>goed</t>
    </r>
    <r>
      <rPr>
        <sz val="11"/>
        <color theme="1"/>
        <rFont val="Calibri"/>
        <family val="2"/>
        <scheme val="minor"/>
      </rPr>
      <t xml:space="preserve"> (=max fictieve korting) of slecht (= geen korting). </t>
    </r>
  </si>
  <si>
    <r>
      <t xml:space="preserve">[BEOORDELING DOOR COMMISSIE]
te behalen score per onderdeel:
</t>
    </r>
    <r>
      <rPr>
        <b/>
        <sz val="11"/>
        <color theme="1"/>
        <rFont val="Calibri"/>
        <family val="2"/>
        <scheme val="minor"/>
      </rPr>
      <t xml:space="preserve">0, 1/3, 2,3 </t>
    </r>
    <r>
      <rPr>
        <sz val="11"/>
        <color theme="1"/>
        <rFont val="Calibri"/>
        <family val="2"/>
        <scheme val="minor"/>
      </rPr>
      <t>of</t>
    </r>
    <r>
      <rPr>
        <b/>
        <sz val="11"/>
        <color theme="1"/>
        <rFont val="Calibri"/>
        <family val="2"/>
        <scheme val="minor"/>
      </rPr>
      <t xml:space="preserve"> 3/3</t>
    </r>
    <r>
      <rPr>
        <sz val="11"/>
        <color theme="1"/>
        <rFont val="Calibri"/>
        <family val="2"/>
        <scheme val="minor"/>
      </rPr>
      <t xml:space="preserve"> van de max fictieve korting:</t>
    </r>
  </si>
  <si>
    <r>
      <t xml:space="preserve">[BEOORDELING DOOR COMMISSIE]
</t>
    </r>
    <r>
      <rPr>
        <b/>
        <sz val="11"/>
        <color theme="1"/>
        <rFont val="Calibri"/>
        <family val="2"/>
        <scheme val="minor"/>
      </rPr>
      <t>V</t>
    </r>
    <r>
      <rPr>
        <sz val="11"/>
        <color theme="1"/>
        <rFont val="Calibri"/>
        <family val="2"/>
        <scheme val="minor"/>
      </rPr>
      <t xml:space="preserve">= akkoord
</t>
    </r>
    <r>
      <rPr>
        <b/>
        <sz val="11"/>
        <color theme="1"/>
        <rFont val="Calibri"/>
        <family val="2"/>
        <scheme val="minor"/>
      </rPr>
      <t>X</t>
    </r>
    <r>
      <rPr>
        <sz val="11"/>
        <color theme="1"/>
        <rFont val="Calibri"/>
        <family val="2"/>
        <scheme val="minor"/>
      </rPr>
      <t xml:space="preserve"> = niet akkoord</t>
    </r>
  </si>
  <si>
    <t xml:space="preserve">- alle bedragen dienen excl. btw te worden ingevuld door inschrijver. </t>
  </si>
  <si>
    <t>- eventuele fouten dienen tijdig kenbaar te worden gemaakt.</t>
  </si>
  <si>
    <t>- het gestelde in document 101 is prevalerend indien onverhoopt onduidelijkheden ontstaan.</t>
  </si>
  <si>
    <t xml:space="preserve">Jaarlijkse kosten website hosten (incl. alle hierbij behorende infra voorzieningen) </t>
  </si>
  <si>
    <t xml:space="preserve">Jaarlijkse kosten beheer en onderhoud Database (incl. alle hierbij behorende infra voorzieningen)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</si>
</sst>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quot;#,##0_);[Red]\(&quot;€&quot;#,##0\)"/>
    <numFmt numFmtId="165" formatCode="_(&quot;€&quot;* #,##0.00_);_(&quot;€&quot;* \(#,##0.00\);_(&quot;€&quot;* &quot;-&quot;??_);_(@_)"/>
  </numFmts>
  <fonts count="18" x14ac:knownFonts="1">
    <font>
      <sz val="11"/>
      <color theme="1"/>
      <name val="Calibri"/>
      <family val="2"/>
      <scheme val="minor"/>
    </font>
    <font>
      <sz val="11"/>
      <color theme="1"/>
      <name val="Calibri"/>
      <family val="2"/>
      <scheme val="minor"/>
    </font>
    <font>
      <sz val="14"/>
      <color theme="1"/>
      <name val="Calibri"/>
      <family val="2"/>
      <scheme val="minor"/>
    </font>
    <font>
      <b/>
      <sz val="11"/>
      <color theme="1"/>
      <name val="Calibri"/>
      <family val="2"/>
      <scheme val="minor"/>
    </font>
    <font>
      <sz val="10"/>
      <color rgb="FF000000"/>
      <name val="Verdana"/>
      <family val="2"/>
    </font>
    <font>
      <b/>
      <sz val="16"/>
      <color theme="1"/>
      <name val="Calibri"/>
      <family val="2"/>
      <scheme val="minor"/>
    </font>
    <font>
      <b/>
      <sz val="11"/>
      <color rgb="FFFFFF00"/>
      <name val="Calibri"/>
      <family val="2"/>
      <scheme val="minor"/>
    </font>
    <font>
      <b/>
      <sz val="12"/>
      <color theme="1"/>
      <name val="Calibri"/>
      <family val="2"/>
      <scheme val="minor"/>
    </font>
    <font>
      <b/>
      <sz val="14"/>
      <color theme="1"/>
      <name val="Calibri"/>
      <family val="2"/>
      <scheme val="minor"/>
    </font>
    <font>
      <sz val="18"/>
      <color theme="1"/>
      <name val="Calibri"/>
      <family val="2"/>
      <scheme val="minor"/>
    </font>
    <font>
      <b/>
      <i/>
      <sz val="11"/>
      <color rgb="FFFFFF00"/>
      <name val="Calibri"/>
      <family val="2"/>
      <scheme val="minor"/>
    </font>
    <font>
      <sz val="12"/>
      <color theme="1"/>
      <name val="Calibri"/>
      <family val="2"/>
      <scheme val="minor"/>
    </font>
    <font>
      <sz val="9"/>
      <color indexed="81"/>
      <name val="Tahoma"/>
      <charset val="1"/>
    </font>
    <font>
      <b/>
      <sz val="9"/>
      <color indexed="81"/>
      <name val="Tahoma"/>
      <charset val="1"/>
    </font>
    <font>
      <sz val="22"/>
      <color theme="0"/>
      <name val="Calibri"/>
      <family val="2"/>
      <scheme val="minor"/>
    </font>
    <font>
      <b/>
      <sz val="14"/>
      <color theme="0"/>
      <name val="Calibri"/>
      <family val="2"/>
      <scheme val="minor"/>
    </font>
    <font>
      <sz val="11"/>
      <name val="Calibri"/>
      <family val="2"/>
      <scheme val="minor"/>
    </font>
    <font>
      <b/>
      <i/>
      <sz val="14"/>
      <color theme="0"/>
      <name val="Calibri"/>
      <family val="2"/>
      <scheme val="minor"/>
    </font>
  </fonts>
  <fills count="16">
    <fill>
      <patternFill patternType="none"/>
    </fill>
    <fill>
      <patternFill patternType="gray125"/>
    </fill>
    <fill>
      <patternFill patternType="solid">
        <fgColor rgb="FF92D050"/>
        <bgColor indexed="64"/>
      </patternFill>
    </fill>
    <fill>
      <patternFill patternType="solid">
        <fgColor theme="4" tint="0.59999389629810485"/>
        <bgColor indexed="64"/>
      </patternFill>
    </fill>
    <fill>
      <patternFill patternType="solid">
        <fgColor rgb="FFFFFF00"/>
        <bgColor indexed="64"/>
      </patternFill>
    </fill>
    <fill>
      <patternFill patternType="solid">
        <fgColor theme="5"/>
        <bgColor indexed="64"/>
      </patternFill>
    </fill>
    <fill>
      <patternFill patternType="solid">
        <fgColor theme="3" tint="0.79998168889431442"/>
        <bgColor indexed="64"/>
      </patternFill>
    </fill>
    <fill>
      <patternFill patternType="solid">
        <fgColor theme="4"/>
        <bgColor indexed="64"/>
      </patternFill>
    </fill>
    <fill>
      <patternFill patternType="solid">
        <fgColor rgb="FFFF0000"/>
        <bgColor indexed="64"/>
      </patternFill>
    </fill>
    <fill>
      <patternFill patternType="solid">
        <fgColor theme="2"/>
        <bgColor indexed="64"/>
      </patternFill>
    </fill>
    <fill>
      <patternFill patternType="solid">
        <fgColor theme="1"/>
        <bgColor indexed="64"/>
      </patternFill>
    </fill>
    <fill>
      <patternFill patternType="solid">
        <fgColor theme="3"/>
        <bgColor indexed="64"/>
      </patternFill>
    </fill>
    <fill>
      <patternFill patternType="solid">
        <fgColor rgb="FF7030A0"/>
        <bgColor indexed="64"/>
      </patternFill>
    </fill>
    <fill>
      <patternFill patternType="solid">
        <fgColor rgb="FFC29AC6"/>
        <bgColor indexed="64"/>
      </patternFill>
    </fill>
    <fill>
      <patternFill patternType="solid">
        <fgColor theme="4" tint="0.79998168889431442"/>
        <bgColor indexed="64"/>
      </patternFill>
    </fill>
    <fill>
      <patternFill patternType="solid">
        <fgColor theme="9" tint="0.79998168889431442"/>
        <bgColor indexed="64"/>
      </patternFill>
    </fill>
  </fills>
  <borders count="38">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bottom style="medium">
        <color indexed="64"/>
      </bottom>
      <diagonal/>
    </border>
    <border>
      <left style="medium">
        <color indexed="64"/>
      </left>
      <right/>
      <top/>
      <bottom style="double">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top style="medium">
        <color indexed="64"/>
      </top>
      <bottom style="double">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165" fontId="1" fillId="0" borderId="0" applyFont="0" applyFill="0" applyBorder="0" applyAlignment="0" applyProtection="0"/>
  </cellStyleXfs>
  <cellXfs count="163">
    <xf numFmtId="0" fontId="0" fillId="0" borderId="0" xfId="0"/>
    <xf numFmtId="0" fontId="2" fillId="0" borderId="3" xfId="0" applyFont="1" applyBorder="1"/>
    <xf numFmtId="0" fontId="2" fillId="0" borderId="4" xfId="0" applyFont="1" applyBorder="1"/>
    <xf numFmtId="0" fontId="0" fillId="0" borderId="5" xfId="0" applyBorder="1"/>
    <xf numFmtId="0" fontId="0" fillId="0" borderId="6" xfId="0" applyBorder="1"/>
    <xf numFmtId="0" fontId="0" fillId="0" borderId="7" xfId="0" applyBorder="1"/>
    <xf numFmtId="0" fontId="0" fillId="0" borderId="0" xfId="0" applyBorder="1"/>
    <xf numFmtId="0" fontId="0" fillId="0" borderId="8" xfId="0" applyBorder="1"/>
    <xf numFmtId="165" fontId="0" fillId="0" borderId="0" xfId="1" applyFont="1" applyBorder="1"/>
    <xf numFmtId="165" fontId="0" fillId="0" borderId="8" xfId="0" applyNumberFormat="1" applyBorder="1"/>
    <xf numFmtId="0" fontId="0" fillId="0" borderId="9" xfId="0" applyBorder="1"/>
    <xf numFmtId="0" fontId="0" fillId="0" borderId="10" xfId="0" applyBorder="1"/>
    <xf numFmtId="0" fontId="0" fillId="0" borderId="11" xfId="0" applyBorder="1"/>
    <xf numFmtId="165" fontId="0" fillId="0" borderId="8" xfId="1" applyFont="1" applyBorder="1"/>
    <xf numFmtId="0" fontId="0" fillId="0" borderId="13" xfId="0" applyBorder="1"/>
    <xf numFmtId="0" fontId="0" fillId="0" borderId="14" xfId="0" applyBorder="1"/>
    <xf numFmtId="0" fontId="0" fillId="0" borderId="0" xfId="0" applyFill="1" applyBorder="1"/>
    <xf numFmtId="165" fontId="0" fillId="0" borderId="0" xfId="0" applyNumberFormat="1" applyBorder="1"/>
    <xf numFmtId="0" fontId="0" fillId="0" borderId="15" xfId="0" applyBorder="1"/>
    <xf numFmtId="0" fontId="0" fillId="10" borderId="0" xfId="0" applyFill="1"/>
    <xf numFmtId="0" fontId="2" fillId="10" borderId="3" xfId="0" applyFont="1" applyFill="1" applyBorder="1"/>
    <xf numFmtId="0" fontId="0" fillId="10" borderId="6" xfId="0" applyFill="1" applyBorder="1"/>
    <xf numFmtId="165" fontId="0" fillId="10" borderId="0" xfId="1" applyFont="1" applyFill="1" applyBorder="1"/>
    <xf numFmtId="0" fontId="0" fillId="10" borderId="0" xfId="0" applyFill="1" applyBorder="1"/>
    <xf numFmtId="165" fontId="0" fillId="10" borderId="0" xfId="0" applyNumberFormat="1" applyFill="1" applyBorder="1"/>
    <xf numFmtId="165" fontId="0" fillId="10" borderId="10" xfId="0" applyNumberFormat="1" applyFill="1" applyBorder="1"/>
    <xf numFmtId="165" fontId="0" fillId="10" borderId="0" xfId="0" applyNumberFormat="1" applyFill="1"/>
    <xf numFmtId="165" fontId="5" fillId="10" borderId="0" xfId="0" applyNumberFormat="1" applyFont="1" applyFill="1"/>
    <xf numFmtId="0" fontId="3" fillId="0" borderId="20" xfId="0" applyFont="1" applyBorder="1"/>
    <xf numFmtId="0" fontId="3" fillId="0" borderId="0" xfId="0" applyFont="1" applyBorder="1"/>
    <xf numFmtId="0" fontId="0" fillId="9" borderId="13" xfId="0" applyFill="1" applyBorder="1"/>
    <xf numFmtId="165" fontId="6" fillId="12" borderId="13" xfId="1" applyFont="1" applyFill="1" applyBorder="1"/>
    <xf numFmtId="0" fontId="0" fillId="9" borderId="14" xfId="0" applyFill="1" applyBorder="1"/>
    <xf numFmtId="0" fontId="3" fillId="0" borderId="6" xfId="0" applyFont="1" applyBorder="1"/>
    <xf numFmtId="0" fontId="3" fillId="0" borderId="0" xfId="0" applyFont="1" applyFill="1" applyBorder="1" applyAlignment="1">
      <alignment vertical="top" wrapText="1"/>
    </xf>
    <xf numFmtId="0" fontId="3" fillId="0" borderId="23" xfId="0" applyFont="1" applyBorder="1"/>
    <xf numFmtId="0" fontId="2" fillId="0" borderId="7" xfId="0" applyFont="1" applyBorder="1"/>
    <xf numFmtId="0" fontId="2" fillId="0" borderId="13" xfId="0" applyFont="1" applyBorder="1"/>
    <xf numFmtId="0" fontId="0" fillId="9" borderId="16" xfId="0" applyFill="1" applyBorder="1" applyAlignment="1">
      <alignment horizontal="center"/>
    </xf>
    <xf numFmtId="0" fontId="0" fillId="6" borderId="16" xfId="0" applyFill="1" applyBorder="1" applyAlignment="1">
      <alignment horizontal="center"/>
    </xf>
    <xf numFmtId="0" fontId="0" fillId="0" borderId="16" xfId="0" applyFill="1" applyBorder="1" applyAlignment="1">
      <alignment horizontal="center"/>
    </xf>
    <xf numFmtId="165" fontId="0" fillId="0" borderId="10" xfId="1" applyFont="1" applyBorder="1"/>
    <xf numFmtId="165" fontId="0" fillId="0" borderId="5" xfId="1" applyFont="1" applyBorder="1" applyAlignment="1">
      <alignment horizontal="right"/>
    </xf>
    <xf numFmtId="165" fontId="0" fillId="0" borderId="6" xfId="1" applyFont="1" applyBorder="1" applyAlignment="1">
      <alignment horizontal="right"/>
    </xf>
    <xf numFmtId="165" fontId="0" fillId="0" borderId="15" xfId="0" applyNumberFormat="1" applyBorder="1"/>
    <xf numFmtId="0" fontId="0" fillId="14" borderId="5" xfId="0" applyFill="1" applyBorder="1"/>
    <xf numFmtId="0" fontId="0" fillId="14" borderId="9" xfId="0" applyFill="1" applyBorder="1"/>
    <xf numFmtId="0" fontId="0" fillId="9" borderId="5" xfId="0" applyFill="1" applyBorder="1"/>
    <xf numFmtId="0" fontId="0" fillId="9" borderId="9" xfId="0" applyFill="1" applyBorder="1"/>
    <xf numFmtId="0" fontId="0" fillId="15" borderId="5" xfId="0" applyFill="1" applyBorder="1"/>
    <xf numFmtId="0" fontId="0" fillId="15" borderId="9" xfId="0" applyFill="1" applyBorder="1"/>
    <xf numFmtId="0" fontId="0" fillId="14" borderId="6" xfId="0" applyFill="1" applyBorder="1"/>
    <xf numFmtId="0" fontId="0" fillId="15" borderId="6" xfId="0" applyFill="1" applyBorder="1"/>
    <xf numFmtId="0" fontId="0" fillId="9" borderId="6" xfId="0" applyFill="1" applyBorder="1"/>
    <xf numFmtId="165" fontId="0" fillId="0" borderId="0" xfId="1" applyFont="1" applyBorder="1" applyAlignment="1">
      <alignment horizontal="right" vertical="center"/>
    </xf>
    <xf numFmtId="165" fontId="0" fillId="0" borderId="0" xfId="0" applyNumberFormat="1" applyBorder="1" applyAlignment="1">
      <alignment vertical="center"/>
    </xf>
    <xf numFmtId="165" fontId="0" fillId="3" borderId="26" xfId="1" applyFont="1" applyFill="1" applyBorder="1" applyAlignment="1">
      <alignment vertical="center"/>
    </xf>
    <xf numFmtId="165" fontId="0" fillId="0" borderId="24" xfId="1" applyFont="1" applyBorder="1" applyAlignment="1">
      <alignment horizontal="right" vertical="center"/>
    </xf>
    <xf numFmtId="165" fontId="0" fillId="0" borderId="27" xfId="0" applyNumberFormat="1" applyBorder="1" applyAlignment="1">
      <alignment vertical="center"/>
    </xf>
    <xf numFmtId="165" fontId="0" fillId="4" borderId="19" xfId="0" applyNumberFormat="1" applyFill="1" applyBorder="1"/>
    <xf numFmtId="0" fontId="0" fillId="0" borderId="19" xfId="0" applyBorder="1"/>
    <xf numFmtId="0" fontId="0" fillId="0" borderId="0" xfId="0" applyFill="1"/>
    <xf numFmtId="0" fontId="2" fillId="0" borderId="13" xfId="0" applyFont="1" applyBorder="1" applyAlignment="1">
      <alignment horizontal="left" vertical="center"/>
    </xf>
    <xf numFmtId="0" fontId="0" fillId="0" borderId="7" xfId="0" applyFill="1" applyBorder="1" applyAlignment="1">
      <alignment horizontal="left" vertical="center" wrapText="1"/>
    </xf>
    <xf numFmtId="0" fontId="0" fillId="0" borderId="2" xfId="0" applyBorder="1" applyAlignment="1">
      <alignment horizontal="right"/>
    </xf>
    <xf numFmtId="0" fontId="0" fillId="0" borderId="7" xfId="0" applyFill="1" applyBorder="1" applyAlignment="1">
      <alignment horizontal="left" vertical="center"/>
    </xf>
    <xf numFmtId="0" fontId="3" fillId="0" borderId="20" xfId="0" applyFont="1" applyFill="1" applyBorder="1" applyAlignment="1">
      <alignment horizontal="left" vertical="center" wrapText="1"/>
    </xf>
    <xf numFmtId="0" fontId="0" fillId="0" borderId="7" xfId="0" applyBorder="1" applyAlignment="1">
      <alignment horizontal="left" vertical="center"/>
    </xf>
    <xf numFmtId="0" fontId="8" fillId="0" borderId="22" xfId="0" applyFont="1" applyBorder="1"/>
    <xf numFmtId="0" fontId="8" fillId="0" borderId="21" xfId="0" applyFont="1" applyBorder="1"/>
    <xf numFmtId="0" fontId="8" fillId="0" borderId="5" xfId="0" applyFont="1" applyBorder="1"/>
    <xf numFmtId="0" fontId="8" fillId="0" borderId="2" xfId="0" applyFont="1" applyBorder="1"/>
    <xf numFmtId="0" fontId="8" fillId="0" borderId="21" xfId="0" applyFont="1" applyBorder="1" applyAlignment="1">
      <alignment horizontal="left" vertical="center"/>
    </xf>
    <xf numFmtId="0" fontId="8" fillId="0" borderId="7" xfId="0" applyFont="1" applyBorder="1"/>
    <xf numFmtId="0" fontId="8" fillId="0" borderId="12" xfId="0" applyFont="1" applyBorder="1"/>
    <xf numFmtId="0" fontId="0" fillId="9" borderId="12" xfId="0" applyFill="1" applyBorder="1" applyAlignment="1">
      <alignment vertical="top" wrapText="1"/>
    </xf>
    <xf numFmtId="164" fontId="11" fillId="2" borderId="17" xfId="1" applyNumberFormat="1" applyFont="1" applyFill="1" applyBorder="1" applyAlignment="1">
      <alignment horizontal="left" vertical="center"/>
    </xf>
    <xf numFmtId="164" fontId="3" fillId="7" borderId="13" xfId="1" applyNumberFormat="1" applyFont="1" applyFill="1" applyBorder="1" applyAlignment="1">
      <alignment horizontal="left" vertical="center"/>
    </xf>
    <xf numFmtId="0" fontId="0" fillId="13" borderId="12" xfId="0" applyFill="1" applyBorder="1" applyAlignment="1">
      <alignment wrapText="1"/>
    </xf>
    <xf numFmtId="164" fontId="3" fillId="7" borderId="8" xfId="1" applyNumberFormat="1" applyFont="1" applyFill="1" applyBorder="1" applyAlignment="1">
      <alignment vertical="center"/>
    </xf>
    <xf numFmtId="0" fontId="0" fillId="0" borderId="18" xfId="0" applyFill="1" applyBorder="1" applyAlignment="1">
      <alignment horizontal="left" vertical="center" wrapText="1"/>
    </xf>
    <xf numFmtId="0" fontId="0" fillId="0" borderId="11" xfId="0" applyFill="1" applyBorder="1" applyAlignment="1">
      <alignment horizontal="left" vertical="center" wrapText="1"/>
    </xf>
    <xf numFmtId="165" fontId="10" fillId="12" borderId="13" xfId="1" applyFont="1" applyFill="1" applyBorder="1" applyAlignment="1">
      <alignment vertical="center"/>
    </xf>
    <xf numFmtId="0" fontId="0" fillId="9" borderId="13" xfId="0" applyFill="1" applyBorder="1" applyAlignment="1">
      <alignment vertical="center"/>
    </xf>
    <xf numFmtId="0" fontId="0" fillId="9" borderId="13" xfId="0" applyFill="1" applyBorder="1" applyAlignment="1">
      <alignment vertical="center" wrapText="1"/>
    </xf>
    <xf numFmtId="0" fontId="3" fillId="0" borderId="20" xfId="0" applyFont="1" applyFill="1" applyBorder="1" applyAlignment="1">
      <alignment horizontal="left" vertical="center"/>
    </xf>
    <xf numFmtId="165" fontId="0" fillId="14" borderId="10" xfId="1" applyFont="1" applyFill="1" applyBorder="1" applyAlignment="1">
      <alignment horizontal="center"/>
    </xf>
    <xf numFmtId="165" fontId="0" fillId="15" borderId="10" xfId="1" applyFont="1" applyFill="1" applyBorder="1" applyAlignment="1">
      <alignment horizontal="center"/>
    </xf>
    <xf numFmtId="165" fontId="0" fillId="9" borderId="10" xfId="1" applyFont="1" applyFill="1" applyBorder="1" applyAlignment="1">
      <alignment horizontal="center"/>
    </xf>
    <xf numFmtId="165" fontId="0" fillId="0" borderId="12" xfId="0" applyNumberFormat="1" applyBorder="1" applyAlignment="1">
      <alignment vertical="center"/>
    </xf>
    <xf numFmtId="165" fontId="0" fillId="8" borderId="1" xfId="1" applyFont="1" applyFill="1" applyBorder="1" applyAlignment="1">
      <alignment vertical="center"/>
    </xf>
    <xf numFmtId="0" fontId="0" fillId="0" borderId="5" xfId="0" applyBorder="1" applyAlignment="1">
      <alignment horizontal="right" vertical="center"/>
    </xf>
    <xf numFmtId="0" fontId="0" fillId="0" borderId="0" xfId="0" applyBorder="1" applyAlignment="1">
      <alignment horizontal="right"/>
    </xf>
    <xf numFmtId="165" fontId="0" fillId="5" borderId="11" xfId="0" applyNumberFormat="1" applyFill="1" applyBorder="1"/>
    <xf numFmtId="165" fontId="0" fillId="4" borderId="15" xfId="0" applyNumberFormat="1" applyFill="1" applyBorder="1"/>
    <xf numFmtId="0" fontId="0" fillId="0" borderId="9" xfId="0" applyBorder="1" applyAlignment="1">
      <alignment vertical="center"/>
    </xf>
    <xf numFmtId="165" fontId="7" fillId="0" borderId="19" xfId="0" applyNumberFormat="1" applyFont="1" applyBorder="1"/>
    <xf numFmtId="165" fontId="0" fillId="0" borderId="28" xfId="1" applyFont="1" applyBorder="1"/>
    <xf numFmtId="0" fontId="14" fillId="11" borderId="5" xfId="0" applyFont="1" applyFill="1" applyBorder="1"/>
    <xf numFmtId="0" fontId="14" fillId="11" borderId="6" xfId="0" applyFont="1" applyFill="1" applyBorder="1"/>
    <xf numFmtId="0" fontId="14" fillId="11" borderId="0" xfId="0" applyFont="1" applyFill="1"/>
    <xf numFmtId="165" fontId="14" fillId="11" borderId="6" xfId="1" applyFont="1" applyFill="1" applyBorder="1"/>
    <xf numFmtId="0" fontId="14" fillId="11" borderId="11" xfId="0" applyFont="1" applyFill="1" applyBorder="1"/>
    <xf numFmtId="164" fontId="15" fillId="11" borderId="8" xfId="0" applyNumberFormat="1" applyFont="1" applyFill="1" applyBorder="1"/>
    <xf numFmtId="0" fontId="16" fillId="9" borderId="0" xfId="0" applyFont="1" applyFill="1" applyBorder="1"/>
    <xf numFmtId="164" fontId="16" fillId="9" borderId="0" xfId="0" applyNumberFormat="1" applyFont="1" applyFill="1" applyBorder="1"/>
    <xf numFmtId="164" fontId="16" fillId="9" borderId="8" xfId="0" applyNumberFormat="1" applyFont="1" applyFill="1" applyBorder="1"/>
    <xf numFmtId="0" fontId="0" fillId="0" borderId="0" xfId="0" quotePrefix="1" applyBorder="1"/>
    <xf numFmtId="0" fontId="0" fillId="2" borderId="0" xfId="0" applyFill="1" applyBorder="1"/>
    <xf numFmtId="0" fontId="0" fillId="2" borderId="0" xfId="0" applyFill="1"/>
    <xf numFmtId="165" fontId="0" fillId="0" borderId="1" xfId="0" applyNumberFormat="1" applyBorder="1" applyAlignment="1">
      <alignment vertical="center"/>
    </xf>
    <xf numFmtId="165" fontId="0" fillId="0" borderId="8" xfId="0" applyNumberFormat="1" applyBorder="1" applyAlignment="1">
      <alignment vertical="center"/>
    </xf>
    <xf numFmtId="49" fontId="9" fillId="3" borderId="16" xfId="0" applyNumberFormat="1" applyFont="1" applyFill="1" applyBorder="1" applyAlignment="1">
      <alignment horizontal="center"/>
    </xf>
    <xf numFmtId="165" fontId="0" fillId="0" borderId="28" xfId="0" applyNumberFormat="1" applyBorder="1"/>
    <xf numFmtId="0" fontId="0" fillId="6" borderId="29" xfId="0" applyFill="1" applyBorder="1" applyAlignment="1">
      <alignment horizontal="center"/>
    </xf>
    <xf numFmtId="49" fontId="9" fillId="3" borderId="29" xfId="0" applyNumberFormat="1" applyFont="1" applyFill="1" applyBorder="1" applyAlignment="1">
      <alignment horizontal="center"/>
    </xf>
    <xf numFmtId="165" fontId="0" fillId="0" borderId="30" xfId="0" applyNumberFormat="1" applyBorder="1"/>
    <xf numFmtId="0" fontId="8" fillId="0" borderId="1" xfId="0" applyFont="1" applyBorder="1"/>
    <xf numFmtId="0" fontId="2" fillId="0" borderId="1" xfId="0" applyFont="1" applyBorder="1"/>
    <xf numFmtId="165" fontId="0" fillId="0" borderId="7" xfId="1" applyFont="1" applyBorder="1" applyAlignment="1">
      <alignment horizontal="right" vertical="center"/>
    </xf>
    <xf numFmtId="0" fontId="0" fillId="6" borderId="36" xfId="0" applyFill="1" applyBorder="1" applyAlignment="1">
      <alignment horizontal="center"/>
    </xf>
    <xf numFmtId="49" fontId="9" fillId="3" borderId="36" xfId="0" applyNumberFormat="1" applyFont="1" applyFill="1" applyBorder="1" applyAlignment="1">
      <alignment horizontal="center"/>
    </xf>
    <xf numFmtId="165" fontId="0" fillId="0" borderId="37" xfId="0" applyNumberFormat="1" applyBorder="1"/>
    <xf numFmtId="0" fontId="0" fillId="0" borderId="0" xfId="0" quotePrefix="1" applyFill="1" applyBorder="1"/>
    <xf numFmtId="0" fontId="0" fillId="0" borderId="7" xfId="0" quotePrefix="1" applyBorder="1"/>
    <xf numFmtId="165" fontId="0" fillId="2" borderId="0" xfId="1" quotePrefix="1" applyFont="1" applyFill="1" applyBorder="1"/>
    <xf numFmtId="0" fontId="0" fillId="0" borderId="7" xfId="0" applyFill="1" applyBorder="1" applyAlignment="1">
      <alignment horizontal="left" vertical="top" wrapText="1"/>
    </xf>
    <xf numFmtId="0" fontId="0" fillId="0" borderId="9" xfId="0" applyBorder="1" applyAlignment="1">
      <alignment horizontal="right"/>
    </xf>
    <xf numFmtId="0" fontId="0" fillId="0" borderId="10" xfId="0" applyBorder="1" applyAlignment="1">
      <alignment horizontal="right"/>
    </xf>
    <xf numFmtId="0" fontId="0" fillId="0" borderId="5" xfId="0" applyBorder="1" applyAlignment="1">
      <alignment horizontal="left" vertical="top" wrapText="1"/>
    </xf>
    <xf numFmtId="0" fontId="0" fillId="0" borderId="7" xfId="0" applyBorder="1" applyAlignment="1">
      <alignment horizontal="left" vertical="top" wrapText="1"/>
    </xf>
    <xf numFmtId="165" fontId="0" fillId="0" borderId="12" xfId="0" applyNumberFormat="1" applyBorder="1" applyAlignment="1">
      <alignment horizontal="left" vertical="center" wrapText="1"/>
    </xf>
    <xf numFmtId="165" fontId="0" fillId="0" borderId="13" xfId="0" applyNumberFormat="1" applyBorder="1" applyAlignment="1">
      <alignment horizontal="left" vertical="center" wrapText="1"/>
    </xf>
    <xf numFmtId="165" fontId="0" fillId="0" borderId="12" xfId="0" applyNumberFormat="1" applyBorder="1" applyAlignment="1">
      <alignment horizontal="left" vertical="center"/>
    </xf>
    <xf numFmtId="165" fontId="0" fillId="0" borderId="14" xfId="0" applyNumberFormat="1" applyBorder="1" applyAlignment="1">
      <alignment horizontal="left" vertical="center"/>
    </xf>
    <xf numFmtId="165" fontId="0" fillId="0" borderId="13" xfId="0" applyNumberFormat="1" applyBorder="1" applyAlignment="1">
      <alignment horizontal="left" vertical="center"/>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4" fillId="0" borderId="2" xfId="0" applyFont="1" applyBorder="1" applyAlignment="1">
      <alignment horizontal="left" vertical="center" wrapText="1"/>
    </xf>
    <xf numFmtId="0" fontId="4" fillId="0" borderId="25" xfId="0" applyFont="1" applyBorder="1" applyAlignment="1">
      <alignment horizontal="left" vertical="center" wrapText="1"/>
    </xf>
    <xf numFmtId="0" fontId="0" fillId="0" borderId="12" xfId="0" applyBorder="1" applyAlignment="1">
      <alignment horizontal="left" wrapText="1"/>
    </xf>
    <xf numFmtId="0" fontId="0" fillId="0" borderId="13" xfId="0" applyBorder="1" applyAlignment="1">
      <alignment horizontal="left" wrapText="1"/>
    </xf>
    <xf numFmtId="12" fontId="8" fillId="3" borderId="12" xfId="1" applyNumberFormat="1" applyFont="1" applyFill="1" applyBorder="1" applyAlignment="1">
      <alignment horizontal="center" vertical="center"/>
    </xf>
    <xf numFmtId="12" fontId="8" fillId="3" borderId="14" xfId="1" applyNumberFormat="1" applyFont="1" applyFill="1" applyBorder="1" applyAlignment="1">
      <alignment horizontal="center" vertical="center"/>
    </xf>
    <xf numFmtId="0" fontId="0" fillId="13" borderId="12" xfId="0" applyFill="1" applyBorder="1" applyAlignment="1">
      <alignment horizontal="left" wrapText="1"/>
    </xf>
    <xf numFmtId="0" fontId="0" fillId="13" borderId="13" xfId="0" applyFill="1" applyBorder="1" applyAlignment="1">
      <alignment horizontal="left" wrapText="1"/>
    </xf>
    <xf numFmtId="0" fontId="3" fillId="9" borderId="13" xfId="0" applyFont="1" applyFill="1" applyBorder="1" applyAlignment="1">
      <alignment horizontal="center" vertical="center" wrapText="1"/>
    </xf>
    <xf numFmtId="0" fontId="3" fillId="9" borderId="14" xfId="0" applyFont="1" applyFill="1" applyBorder="1" applyAlignment="1">
      <alignment horizontal="center" vertical="center" wrapText="1"/>
    </xf>
    <xf numFmtId="0" fontId="0" fillId="9" borderId="12" xfId="0" applyFill="1" applyBorder="1" applyAlignment="1">
      <alignment horizontal="left" vertical="top" wrapText="1"/>
    </xf>
    <xf numFmtId="0" fontId="0" fillId="9" borderId="13" xfId="0" applyFill="1" applyBorder="1" applyAlignment="1">
      <alignment horizontal="left" vertical="top" wrapText="1"/>
    </xf>
    <xf numFmtId="0" fontId="17" fillId="10" borderId="7" xfId="0" applyFont="1" applyFill="1" applyBorder="1" applyAlignment="1">
      <alignment horizontal="center"/>
    </xf>
    <xf numFmtId="0" fontId="17" fillId="10" borderId="0" xfId="0" applyFont="1" applyFill="1" applyBorder="1" applyAlignment="1">
      <alignment horizontal="center"/>
    </xf>
    <xf numFmtId="0" fontId="17" fillId="10" borderId="8" xfId="0" applyFont="1" applyFill="1" applyBorder="1" applyAlignment="1">
      <alignment horizontal="center"/>
    </xf>
    <xf numFmtId="0" fontId="3" fillId="6" borderId="31" xfId="0" applyFont="1" applyFill="1" applyBorder="1" applyAlignment="1">
      <alignment horizontal="left" vertical="top"/>
    </xf>
    <xf numFmtId="0" fontId="3" fillId="6" borderId="32" xfId="0" applyFont="1" applyFill="1" applyBorder="1" applyAlignment="1">
      <alignment horizontal="left" vertical="top"/>
    </xf>
    <xf numFmtId="0" fontId="3" fillId="6" borderId="33" xfId="0" applyFont="1" applyFill="1" applyBorder="1" applyAlignment="1">
      <alignment horizontal="left" vertical="top"/>
    </xf>
    <xf numFmtId="0" fontId="3" fillId="6" borderId="34" xfId="0" applyFont="1" applyFill="1" applyBorder="1" applyAlignment="1">
      <alignment horizontal="left" vertical="top"/>
    </xf>
    <xf numFmtId="0" fontId="3" fillId="6" borderId="35" xfId="0" applyFont="1" applyFill="1" applyBorder="1" applyAlignment="1">
      <alignment horizontal="left" vertical="top"/>
    </xf>
    <xf numFmtId="0" fontId="3" fillId="0" borderId="34" xfId="0" applyFont="1" applyBorder="1" applyAlignment="1">
      <alignment horizontal="left" vertical="top"/>
    </xf>
    <xf numFmtId="0" fontId="3" fillId="0" borderId="32" xfId="0" applyFont="1" applyBorder="1" applyAlignment="1">
      <alignment horizontal="left" vertical="top"/>
    </xf>
    <xf numFmtId="0" fontId="3" fillId="0" borderId="33" xfId="0" applyFont="1" applyBorder="1" applyAlignment="1">
      <alignment horizontal="left" vertical="top"/>
    </xf>
    <xf numFmtId="0" fontId="3" fillId="9" borderId="13" xfId="0" applyFont="1" applyFill="1" applyBorder="1" applyAlignment="1">
      <alignment horizontal="left" vertical="center" wrapText="1"/>
    </xf>
  </cellXfs>
  <cellStyles count="2">
    <cellStyle name="Standaard" xfId="0" builtinId="0"/>
    <cellStyle name="Valuta" xfId="1" builtinId="4"/>
  </cellStyles>
  <dxfs count="8">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C29AC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88"/>
  <sheetViews>
    <sheetView tabSelected="1" topLeftCell="A17" zoomScale="50" zoomScaleNormal="50" workbookViewId="0">
      <selection activeCell="G35" sqref="G35"/>
    </sheetView>
  </sheetViews>
  <sheetFormatPr defaultRowHeight="14.25" x14ac:dyDescent="0.45"/>
  <cols>
    <col min="1" max="1" width="12" customWidth="1"/>
    <col min="2" max="2" width="16.86328125" customWidth="1"/>
    <col min="3" max="3" width="71.3984375" customWidth="1"/>
    <col min="4" max="4" width="35" customWidth="1"/>
    <col min="5" max="5" width="34.265625" customWidth="1"/>
    <col min="6" max="6" width="33.73046875" customWidth="1"/>
    <col min="7" max="7" width="25.1328125" customWidth="1"/>
    <col min="8" max="8" width="3.59765625" style="61" customWidth="1"/>
  </cols>
  <sheetData>
    <row r="1" spans="1:8" ht="28.5" customHeight="1" x14ac:dyDescent="0.85">
      <c r="A1" s="98" t="s">
        <v>86</v>
      </c>
      <c r="B1" s="99"/>
      <c r="C1" s="100"/>
      <c r="D1" s="101"/>
      <c r="E1" s="99"/>
      <c r="F1" s="99"/>
      <c r="G1" s="102" t="s">
        <v>84</v>
      </c>
      <c r="H1" s="19"/>
    </row>
    <row r="2" spans="1:8" ht="15.75" customHeight="1" x14ac:dyDescent="0.45">
      <c r="A2" s="5" t="s">
        <v>85</v>
      </c>
      <c r="B2" s="6"/>
      <c r="C2" s="61"/>
      <c r="D2" s="16"/>
      <c r="E2" s="6"/>
      <c r="F2" s="6"/>
      <c r="G2" s="7"/>
      <c r="H2" s="19"/>
    </row>
    <row r="3" spans="1:8" ht="15.75" customHeight="1" x14ac:dyDescent="0.45">
      <c r="A3" s="107" t="s">
        <v>90</v>
      </c>
      <c r="B3" s="6"/>
      <c r="C3" s="61"/>
      <c r="D3" s="16"/>
      <c r="E3" s="6"/>
      <c r="F3" s="6"/>
      <c r="G3" s="7"/>
      <c r="H3" s="19"/>
    </row>
    <row r="4" spans="1:8" ht="15.75" customHeight="1" x14ac:dyDescent="0.45">
      <c r="A4" s="107" t="s">
        <v>88</v>
      </c>
      <c r="B4" s="6"/>
      <c r="C4" s="61"/>
      <c r="D4" s="16"/>
      <c r="E4" s="6"/>
      <c r="F4" s="6"/>
      <c r="G4" s="7"/>
      <c r="H4" s="19"/>
    </row>
    <row r="5" spans="1:8" ht="15.75" customHeight="1" x14ac:dyDescent="0.45">
      <c r="A5" s="107" t="s">
        <v>91</v>
      </c>
      <c r="B5" s="6"/>
      <c r="C5" s="61"/>
      <c r="D5" s="16"/>
      <c r="E5" s="6"/>
      <c r="F5" s="6"/>
      <c r="G5" s="7"/>
      <c r="H5" s="19"/>
    </row>
    <row r="6" spans="1:8" ht="15.75" customHeight="1" x14ac:dyDescent="0.45">
      <c r="A6" s="125" t="s">
        <v>92</v>
      </c>
      <c r="B6" s="108"/>
      <c r="C6" s="109"/>
      <c r="D6" s="108"/>
      <c r="E6" s="108"/>
      <c r="F6" s="6"/>
      <c r="G6" s="7"/>
      <c r="H6" s="19"/>
    </row>
    <row r="7" spans="1:8" ht="15.75" customHeight="1" x14ac:dyDescent="0.45">
      <c r="A7" s="123" t="s">
        <v>103</v>
      </c>
      <c r="C7" s="16"/>
      <c r="D7" s="16"/>
      <c r="E7" s="6"/>
      <c r="F7" s="6"/>
      <c r="G7" s="7"/>
      <c r="H7" s="19"/>
    </row>
    <row r="8" spans="1:8" ht="15.75" customHeight="1" x14ac:dyDescent="0.45">
      <c r="A8" s="123" t="s">
        <v>105</v>
      </c>
      <c r="B8" s="61"/>
      <c r="C8" s="16"/>
      <c r="D8" s="16"/>
      <c r="E8" s="6"/>
      <c r="F8" s="6"/>
      <c r="G8" s="7"/>
      <c r="H8" s="19"/>
    </row>
    <row r="9" spans="1:8" ht="15.75" customHeight="1" x14ac:dyDescent="0.45">
      <c r="A9" s="124" t="s">
        <v>104</v>
      </c>
      <c r="B9" s="6"/>
      <c r="C9" s="16"/>
      <c r="D9" s="16"/>
      <c r="E9" s="6"/>
      <c r="F9" s="6"/>
      <c r="G9" s="7"/>
      <c r="H9" s="19"/>
    </row>
    <row r="10" spans="1:8" ht="15.75" customHeight="1" thickBot="1" x14ac:dyDescent="0.5">
      <c r="A10" s="5"/>
      <c r="B10" s="6"/>
      <c r="C10" s="6"/>
      <c r="D10" s="6"/>
      <c r="E10" s="6"/>
      <c r="F10" s="6"/>
      <c r="G10" s="7"/>
      <c r="H10" s="19"/>
    </row>
    <row r="11" spans="1:8" ht="18.399999999999999" thickBot="1" x14ac:dyDescent="0.6">
      <c r="A11" s="71" t="s">
        <v>8</v>
      </c>
      <c r="B11" s="1"/>
      <c r="C11" s="1"/>
      <c r="D11" s="1" t="s">
        <v>52</v>
      </c>
      <c r="E11" s="1"/>
      <c r="F11" s="1" t="s">
        <v>53</v>
      </c>
      <c r="G11" s="2"/>
      <c r="H11" s="20"/>
    </row>
    <row r="12" spans="1:8" ht="18.399999999999999" thickBot="1" x14ac:dyDescent="0.6">
      <c r="A12" s="70" t="s">
        <v>0</v>
      </c>
      <c r="B12" s="68" t="s">
        <v>3</v>
      </c>
      <c r="C12" s="35" t="s">
        <v>21</v>
      </c>
      <c r="D12" s="33"/>
      <c r="E12" s="4"/>
      <c r="F12" s="4"/>
      <c r="G12" s="12"/>
      <c r="H12" s="21"/>
    </row>
    <row r="13" spans="1:8" ht="18.399999999999999" thickTop="1" x14ac:dyDescent="0.55000000000000004">
      <c r="A13" s="36"/>
      <c r="B13" s="37" t="s">
        <v>46</v>
      </c>
      <c r="C13" s="5" t="s">
        <v>48</v>
      </c>
      <c r="D13" s="6" t="s">
        <v>55</v>
      </c>
      <c r="E13" s="38">
        <v>200</v>
      </c>
      <c r="F13" s="76">
        <v>0</v>
      </c>
      <c r="G13" s="97">
        <f>F13*E13</f>
        <v>0</v>
      </c>
      <c r="H13" s="22"/>
    </row>
    <row r="14" spans="1:8" ht="18" x14ac:dyDescent="0.55000000000000004">
      <c r="A14" s="36"/>
      <c r="B14" s="37" t="s">
        <v>46</v>
      </c>
      <c r="C14" s="5" t="s">
        <v>47</v>
      </c>
      <c r="D14" s="6" t="s">
        <v>55</v>
      </c>
      <c r="E14" s="38">
        <v>100</v>
      </c>
      <c r="F14" s="76">
        <v>0</v>
      </c>
      <c r="G14" s="97">
        <f>F14*E14</f>
        <v>0</v>
      </c>
      <c r="H14" s="22"/>
    </row>
    <row r="15" spans="1:8" ht="18" x14ac:dyDescent="0.55000000000000004">
      <c r="A15" s="36"/>
      <c r="B15" s="37"/>
      <c r="C15" s="5"/>
      <c r="D15" s="6"/>
      <c r="E15" s="6"/>
      <c r="F15" s="6"/>
      <c r="G15" s="13"/>
      <c r="H15" s="22"/>
    </row>
    <row r="16" spans="1:8" ht="18.399999999999999" thickBot="1" x14ac:dyDescent="0.6">
      <c r="A16" s="36"/>
      <c r="B16" s="69" t="s">
        <v>2</v>
      </c>
      <c r="C16" s="28" t="s">
        <v>22</v>
      </c>
      <c r="D16" s="29"/>
      <c r="E16" s="6"/>
      <c r="F16" s="6"/>
      <c r="G16" s="13"/>
      <c r="H16" s="22"/>
    </row>
    <row r="17" spans="1:8" ht="33.75" customHeight="1" thickTop="1" x14ac:dyDescent="0.55000000000000004">
      <c r="A17" s="36"/>
      <c r="B17" s="37" t="s">
        <v>39</v>
      </c>
      <c r="C17" s="126" t="s">
        <v>107</v>
      </c>
      <c r="D17" s="76">
        <v>0</v>
      </c>
      <c r="E17" s="145" t="s">
        <v>56</v>
      </c>
      <c r="F17" s="149" t="s">
        <v>57</v>
      </c>
      <c r="G17" s="13"/>
      <c r="H17" s="22"/>
    </row>
    <row r="18" spans="1:8" ht="18" x14ac:dyDescent="0.55000000000000004">
      <c r="A18" s="36"/>
      <c r="B18" s="62" t="s">
        <v>40</v>
      </c>
      <c r="C18" s="126" t="s">
        <v>106</v>
      </c>
      <c r="D18" s="76">
        <v>0</v>
      </c>
      <c r="E18" s="146"/>
      <c r="F18" s="150"/>
      <c r="G18" s="13"/>
      <c r="H18" s="22"/>
    </row>
    <row r="19" spans="1:8" ht="22.5" customHeight="1" x14ac:dyDescent="0.55000000000000004">
      <c r="A19" s="36"/>
      <c r="B19" s="62" t="s">
        <v>41</v>
      </c>
      <c r="C19" s="65" t="s">
        <v>23</v>
      </c>
      <c r="D19" s="76">
        <v>0</v>
      </c>
      <c r="E19" s="31">
        <v>65000</v>
      </c>
      <c r="F19" s="150"/>
      <c r="G19" s="13"/>
      <c r="H19" s="22"/>
    </row>
    <row r="20" spans="1:8" ht="45" customHeight="1" x14ac:dyDescent="0.55000000000000004">
      <c r="A20" s="36"/>
      <c r="B20" s="62" t="s">
        <v>42</v>
      </c>
      <c r="C20" s="63" t="s">
        <v>24</v>
      </c>
      <c r="D20" s="76">
        <v>0</v>
      </c>
      <c r="E20" s="83" t="s">
        <v>49</v>
      </c>
      <c r="F20" s="150"/>
      <c r="G20" s="13"/>
      <c r="H20" s="22"/>
    </row>
    <row r="21" spans="1:8" ht="45" customHeight="1" thickBot="1" x14ac:dyDescent="0.6">
      <c r="A21" s="36"/>
      <c r="B21" s="62" t="s">
        <v>43</v>
      </c>
      <c r="C21" s="63" t="s">
        <v>25</v>
      </c>
      <c r="D21" s="76">
        <v>0</v>
      </c>
      <c r="E21" s="77">
        <f>SUM(D17:D23)</f>
        <v>0</v>
      </c>
      <c r="F21" s="82">
        <f>E19+E27</f>
        <v>150000</v>
      </c>
      <c r="G21" s="13"/>
      <c r="H21" s="22"/>
    </row>
    <row r="22" spans="1:8" ht="48.75" customHeight="1" x14ac:dyDescent="0.55000000000000004">
      <c r="A22" s="36"/>
      <c r="B22" s="62" t="s">
        <v>44</v>
      </c>
      <c r="C22" s="63" t="s">
        <v>26</v>
      </c>
      <c r="D22" s="76">
        <v>0</v>
      </c>
      <c r="E22" s="147" t="str">
        <f>IF(E21&lt;=E19,"De inschrijving blijft ONDER het prijsplafond","De inschrijving komt BOVEN het gestelde prijsplafond")</f>
        <v>De inschrijving blijft ONDER het prijsplafond</v>
      </c>
      <c r="F22" s="75" t="s">
        <v>54</v>
      </c>
      <c r="G22" s="13"/>
      <c r="H22" s="22"/>
    </row>
    <row r="23" spans="1:8" ht="29.25" customHeight="1" thickBot="1" x14ac:dyDescent="0.6">
      <c r="A23" s="36"/>
      <c r="B23" s="62" t="s">
        <v>45</v>
      </c>
      <c r="C23" s="63" t="s">
        <v>27</v>
      </c>
      <c r="D23" s="76">
        <v>0</v>
      </c>
      <c r="E23" s="148"/>
      <c r="F23" s="77">
        <f>E21+E29</f>
        <v>0</v>
      </c>
      <c r="G23" s="79">
        <f>F23</f>
        <v>0</v>
      </c>
      <c r="H23" s="22"/>
    </row>
    <row r="24" spans="1:8" ht="29.25" customHeight="1" x14ac:dyDescent="0.55000000000000004">
      <c r="A24" s="36"/>
      <c r="B24" s="62"/>
      <c r="C24" s="63"/>
      <c r="D24" s="80"/>
      <c r="E24" s="81"/>
      <c r="F24" s="162" t="str">
        <f>IF(F23&lt;=F21,"De inschrijving blijft ONDER het gestelde prijsplafond","De inschrijving komt BOVEN het gestelde prijsplafond")</f>
        <v>De inschrijving blijft ONDER het gestelde prijsplafond</v>
      </c>
      <c r="G24" s="7"/>
      <c r="H24" s="22"/>
    </row>
    <row r="25" spans="1:8" ht="18.399999999999999" thickBot="1" x14ac:dyDescent="0.6">
      <c r="A25" s="36"/>
      <c r="B25" s="72" t="s">
        <v>34</v>
      </c>
      <c r="C25" s="66" t="s">
        <v>28</v>
      </c>
      <c r="D25" s="6"/>
      <c r="E25" s="34"/>
      <c r="F25" s="162"/>
      <c r="G25" s="7"/>
      <c r="H25" s="22"/>
    </row>
    <row r="26" spans="1:8" ht="29.25" customHeight="1" thickTop="1" x14ac:dyDescent="0.55000000000000004">
      <c r="A26" s="36"/>
      <c r="B26" s="62" t="s">
        <v>35</v>
      </c>
      <c r="C26" s="67" t="s">
        <v>30</v>
      </c>
      <c r="D26" s="76">
        <v>0</v>
      </c>
      <c r="E26" s="78" t="s">
        <v>80</v>
      </c>
      <c r="F26" s="30"/>
      <c r="G26" s="7"/>
      <c r="H26" s="22"/>
    </row>
    <row r="27" spans="1:8" ht="18" x14ac:dyDescent="0.55000000000000004">
      <c r="A27" s="36"/>
      <c r="B27" s="62" t="s">
        <v>36</v>
      </c>
      <c r="C27" s="67" t="s">
        <v>29</v>
      </c>
      <c r="D27" s="76">
        <v>0</v>
      </c>
      <c r="E27" s="31">
        <v>85000</v>
      </c>
      <c r="F27" s="30"/>
      <c r="G27" s="13"/>
      <c r="H27" s="22"/>
    </row>
    <row r="28" spans="1:8" ht="18" x14ac:dyDescent="0.55000000000000004">
      <c r="A28" s="36"/>
      <c r="B28" s="62" t="s">
        <v>37</v>
      </c>
      <c r="C28" s="63" t="s">
        <v>31</v>
      </c>
      <c r="D28" s="76">
        <v>0</v>
      </c>
      <c r="E28" s="84" t="s">
        <v>49</v>
      </c>
      <c r="F28" s="30"/>
      <c r="G28" s="13"/>
      <c r="H28" s="22"/>
    </row>
    <row r="29" spans="1:8" ht="18" x14ac:dyDescent="0.55000000000000004">
      <c r="A29" s="36"/>
      <c r="B29" s="62" t="s">
        <v>38</v>
      </c>
      <c r="C29" s="63" t="s">
        <v>32</v>
      </c>
      <c r="D29" s="76">
        <v>0</v>
      </c>
      <c r="E29" s="77">
        <f>SUM(D26:D29)</f>
        <v>0</v>
      </c>
      <c r="F29" s="30"/>
      <c r="G29" s="13"/>
      <c r="H29" s="22"/>
    </row>
    <row r="30" spans="1:8" ht="18.75" customHeight="1" x14ac:dyDescent="0.55000000000000004">
      <c r="A30" s="36"/>
      <c r="B30" s="62"/>
      <c r="C30" s="67"/>
      <c r="D30" s="6"/>
      <c r="E30" s="147" t="str">
        <f>IF(E29&lt;=E27,"De inschrijving blijft ONDER het prijsplafond","De inschrijving komt BOVEN het gestelde prijsplafond")</f>
        <v>De inschrijving blijft ONDER het prijsplafond</v>
      </c>
      <c r="F30" s="30"/>
      <c r="G30" s="13"/>
      <c r="H30" s="22"/>
    </row>
    <row r="31" spans="1:8" ht="15" customHeight="1" thickBot="1" x14ac:dyDescent="0.6">
      <c r="A31" s="36"/>
      <c r="B31" s="62"/>
      <c r="C31" s="67"/>
      <c r="D31" s="6"/>
      <c r="E31" s="148"/>
      <c r="F31" s="32"/>
      <c r="G31" s="13"/>
      <c r="H31" s="22"/>
    </row>
    <row r="32" spans="1:8" ht="18.399999999999999" thickBot="1" x14ac:dyDescent="0.6">
      <c r="A32" s="36"/>
      <c r="B32" s="72" t="s">
        <v>4</v>
      </c>
      <c r="C32" s="85" t="s">
        <v>50</v>
      </c>
      <c r="D32" s="16"/>
      <c r="E32" s="6"/>
      <c r="F32" s="6"/>
      <c r="G32" s="13"/>
      <c r="H32" s="22"/>
    </row>
    <row r="33" spans="1:8" ht="20.25" customHeight="1" thickTop="1" x14ac:dyDescent="0.55000000000000004">
      <c r="A33" s="36"/>
      <c r="B33" s="62" t="s">
        <v>51</v>
      </c>
      <c r="C33" s="65" t="s">
        <v>33</v>
      </c>
      <c r="D33" s="104"/>
      <c r="E33" s="105">
        <v>10000</v>
      </c>
      <c r="F33" s="104"/>
      <c r="G33" s="106">
        <f>E33</f>
        <v>10000</v>
      </c>
      <c r="H33" s="22"/>
    </row>
    <row r="34" spans="1:8" ht="18.399999999999999" thickBot="1" x14ac:dyDescent="0.6">
      <c r="A34" s="36"/>
      <c r="B34" s="37"/>
      <c r="C34" s="5"/>
      <c r="D34" s="6"/>
      <c r="E34" s="6"/>
      <c r="F34" s="6"/>
      <c r="G34" s="9"/>
      <c r="H34" s="24"/>
    </row>
    <row r="35" spans="1:8" ht="18.399999999999999" thickBot="1" x14ac:dyDescent="0.6">
      <c r="A35" s="117" t="s">
        <v>89</v>
      </c>
      <c r="B35" s="118" t="s">
        <v>87</v>
      </c>
      <c r="C35" s="10"/>
      <c r="D35" s="11"/>
      <c r="E35" s="11"/>
      <c r="F35" s="64" t="s">
        <v>82</v>
      </c>
      <c r="G35" s="103">
        <f>SUM(G13:G33)</f>
        <v>10000</v>
      </c>
      <c r="H35" s="25"/>
    </row>
    <row r="36" spans="1:8" ht="18.399999999999999" thickBot="1" x14ac:dyDescent="0.6">
      <c r="A36" s="151" t="s">
        <v>93</v>
      </c>
      <c r="B36" s="152"/>
      <c r="C36" s="152"/>
      <c r="D36" s="152"/>
      <c r="E36" s="152"/>
      <c r="F36" s="152"/>
      <c r="G36" s="153"/>
      <c r="H36" s="19"/>
    </row>
    <row r="37" spans="1:8" ht="30" customHeight="1" thickBot="1" x14ac:dyDescent="0.6">
      <c r="A37" s="73" t="s">
        <v>1</v>
      </c>
      <c r="B37" s="70" t="s">
        <v>5</v>
      </c>
      <c r="C37" s="91" t="s">
        <v>20</v>
      </c>
      <c r="D37" s="90">
        <v>-62500</v>
      </c>
      <c r="E37" s="129" t="s">
        <v>102</v>
      </c>
      <c r="F37" s="136" t="s">
        <v>79</v>
      </c>
      <c r="G37" s="12"/>
      <c r="H37" s="21"/>
    </row>
    <row r="38" spans="1:8" ht="36.75" customHeight="1" thickBot="1" x14ac:dyDescent="0.6">
      <c r="A38" s="36"/>
      <c r="B38" s="36"/>
      <c r="C38" s="119" t="s">
        <v>58</v>
      </c>
      <c r="D38" s="111">
        <f>D37/22</f>
        <v>-2840.909090909091</v>
      </c>
      <c r="E38" s="130"/>
      <c r="F38" s="137"/>
      <c r="G38" s="7"/>
      <c r="H38" s="23"/>
    </row>
    <row r="39" spans="1:8" ht="23.25" x14ac:dyDescent="0.7">
      <c r="A39" s="36"/>
      <c r="B39" s="36" t="s">
        <v>59</v>
      </c>
      <c r="C39" s="154" t="s">
        <v>95</v>
      </c>
      <c r="D39" s="120">
        <v>1</v>
      </c>
      <c r="E39" s="121" t="s">
        <v>94</v>
      </c>
      <c r="F39" s="122">
        <f>IF(E39="v",$D$38,0)</f>
        <v>0</v>
      </c>
      <c r="G39" s="7"/>
      <c r="H39" s="23"/>
    </row>
    <row r="40" spans="1:8" ht="23.25" x14ac:dyDescent="0.7">
      <c r="A40" s="36"/>
      <c r="B40" s="36"/>
      <c r="C40" s="155"/>
      <c r="D40" s="39">
        <v>2</v>
      </c>
      <c r="E40" s="112" t="s">
        <v>94</v>
      </c>
      <c r="F40" s="113">
        <f t="shared" ref="F40:F60" si="0">IF(E40="v",$D$38,0)</f>
        <v>0</v>
      </c>
      <c r="G40" s="7"/>
      <c r="H40" s="23"/>
    </row>
    <row r="41" spans="1:8" ht="23.25" x14ac:dyDescent="0.7">
      <c r="A41" s="36"/>
      <c r="B41" s="36"/>
      <c r="C41" s="155"/>
      <c r="D41" s="39">
        <v>3</v>
      </c>
      <c r="E41" s="112" t="s">
        <v>94</v>
      </c>
      <c r="F41" s="113">
        <f t="shared" si="0"/>
        <v>0</v>
      </c>
      <c r="G41" s="7"/>
      <c r="H41" s="23"/>
    </row>
    <row r="42" spans="1:8" ht="23.25" x14ac:dyDescent="0.7">
      <c r="A42" s="36"/>
      <c r="B42" s="36"/>
      <c r="C42" s="155"/>
      <c r="D42" s="39">
        <v>4</v>
      </c>
      <c r="E42" s="112" t="s">
        <v>94</v>
      </c>
      <c r="F42" s="113">
        <f t="shared" si="0"/>
        <v>0</v>
      </c>
      <c r="G42" s="7"/>
      <c r="H42" s="23"/>
    </row>
    <row r="43" spans="1:8" ht="23.25" x14ac:dyDescent="0.7">
      <c r="A43" s="36"/>
      <c r="B43" s="36"/>
      <c r="C43" s="156"/>
      <c r="D43" s="39">
        <v>5</v>
      </c>
      <c r="E43" s="112" t="s">
        <v>94</v>
      </c>
      <c r="F43" s="113">
        <f t="shared" si="0"/>
        <v>0</v>
      </c>
      <c r="G43" s="7"/>
      <c r="H43" s="23"/>
    </row>
    <row r="44" spans="1:8" ht="23.25" x14ac:dyDescent="0.7">
      <c r="A44" s="36"/>
      <c r="B44" s="36" t="s">
        <v>60</v>
      </c>
      <c r="C44" s="159" t="s">
        <v>96</v>
      </c>
      <c r="D44" s="40">
        <v>6</v>
      </c>
      <c r="E44" s="112" t="s">
        <v>94</v>
      </c>
      <c r="F44" s="113">
        <f t="shared" si="0"/>
        <v>0</v>
      </c>
      <c r="G44" s="7"/>
      <c r="H44" s="23"/>
    </row>
    <row r="45" spans="1:8" ht="23.25" x14ac:dyDescent="0.7">
      <c r="A45" s="36"/>
      <c r="B45" s="36"/>
      <c r="C45" s="160"/>
      <c r="D45" s="40">
        <v>7</v>
      </c>
      <c r="E45" s="112" t="s">
        <v>94</v>
      </c>
      <c r="F45" s="113">
        <f t="shared" si="0"/>
        <v>0</v>
      </c>
      <c r="G45" s="7"/>
      <c r="H45" s="23"/>
    </row>
    <row r="46" spans="1:8" ht="23.25" x14ac:dyDescent="0.7">
      <c r="A46" s="36"/>
      <c r="B46" s="36"/>
      <c r="C46" s="160"/>
      <c r="D46" s="40">
        <v>8</v>
      </c>
      <c r="E46" s="112" t="s">
        <v>94</v>
      </c>
      <c r="F46" s="113">
        <f t="shared" si="0"/>
        <v>0</v>
      </c>
      <c r="G46" s="7"/>
      <c r="H46" s="23"/>
    </row>
    <row r="47" spans="1:8" ht="23.25" x14ac:dyDescent="0.7">
      <c r="A47" s="36"/>
      <c r="B47" s="36"/>
      <c r="C47" s="160"/>
      <c r="D47" s="40">
        <v>9</v>
      </c>
      <c r="E47" s="112" t="s">
        <v>94</v>
      </c>
      <c r="F47" s="113">
        <f t="shared" si="0"/>
        <v>0</v>
      </c>
      <c r="G47" s="7"/>
      <c r="H47" s="23"/>
    </row>
    <row r="48" spans="1:8" ht="23.25" x14ac:dyDescent="0.7">
      <c r="A48" s="36"/>
      <c r="B48" s="36"/>
      <c r="C48" s="160"/>
      <c r="D48" s="40">
        <v>10</v>
      </c>
      <c r="E48" s="112" t="s">
        <v>94</v>
      </c>
      <c r="F48" s="113">
        <f t="shared" si="0"/>
        <v>0</v>
      </c>
      <c r="G48" s="7"/>
      <c r="H48" s="23"/>
    </row>
    <row r="49" spans="1:8" ht="23.25" x14ac:dyDescent="0.7">
      <c r="A49" s="36"/>
      <c r="B49" s="36"/>
      <c r="C49" s="161"/>
      <c r="D49" s="40">
        <v>11</v>
      </c>
      <c r="E49" s="112" t="s">
        <v>94</v>
      </c>
      <c r="F49" s="113">
        <f t="shared" si="0"/>
        <v>0</v>
      </c>
      <c r="G49" s="7"/>
      <c r="H49" s="23"/>
    </row>
    <row r="50" spans="1:8" ht="23.25" x14ac:dyDescent="0.7">
      <c r="A50" s="36"/>
      <c r="B50" s="36" t="s">
        <v>63</v>
      </c>
      <c r="C50" s="157" t="s">
        <v>97</v>
      </c>
      <c r="D50" s="39">
        <v>12</v>
      </c>
      <c r="E50" s="112" t="s">
        <v>94</v>
      </c>
      <c r="F50" s="113">
        <f t="shared" si="0"/>
        <v>0</v>
      </c>
      <c r="G50" s="7"/>
      <c r="H50" s="23"/>
    </row>
    <row r="51" spans="1:8" ht="23.25" x14ac:dyDescent="0.7">
      <c r="A51" s="36"/>
      <c r="B51" s="36"/>
      <c r="C51" s="155"/>
      <c r="D51" s="39">
        <v>13</v>
      </c>
      <c r="E51" s="112" t="s">
        <v>94</v>
      </c>
      <c r="F51" s="113">
        <f t="shared" si="0"/>
        <v>0</v>
      </c>
      <c r="G51" s="7"/>
      <c r="H51" s="23"/>
    </row>
    <row r="52" spans="1:8" ht="23.25" x14ac:dyDescent="0.7">
      <c r="A52" s="36"/>
      <c r="B52" s="36"/>
      <c r="C52" s="156"/>
      <c r="D52" s="39">
        <v>14</v>
      </c>
      <c r="E52" s="112" t="s">
        <v>94</v>
      </c>
      <c r="F52" s="113">
        <f t="shared" si="0"/>
        <v>0</v>
      </c>
      <c r="G52" s="7"/>
      <c r="H52" s="23"/>
    </row>
    <row r="53" spans="1:8" ht="23.25" x14ac:dyDescent="0.7">
      <c r="A53" s="36"/>
      <c r="B53" s="36" t="s">
        <v>62</v>
      </c>
      <c r="C53" s="159" t="s">
        <v>98</v>
      </c>
      <c r="D53" s="40">
        <v>15</v>
      </c>
      <c r="E53" s="112" t="s">
        <v>94</v>
      </c>
      <c r="F53" s="113">
        <f t="shared" si="0"/>
        <v>0</v>
      </c>
      <c r="G53" s="7"/>
      <c r="H53" s="23"/>
    </row>
    <row r="54" spans="1:8" ht="23.25" x14ac:dyDescent="0.7">
      <c r="A54" s="36"/>
      <c r="B54" s="36"/>
      <c r="C54" s="160"/>
      <c r="D54" s="40">
        <v>16</v>
      </c>
      <c r="E54" s="112" t="s">
        <v>94</v>
      </c>
      <c r="F54" s="113">
        <f t="shared" si="0"/>
        <v>0</v>
      </c>
      <c r="G54" s="7"/>
      <c r="H54" s="23"/>
    </row>
    <row r="55" spans="1:8" ht="23.25" x14ac:dyDescent="0.7">
      <c r="A55" s="36"/>
      <c r="B55" s="36"/>
      <c r="C55" s="161"/>
      <c r="D55" s="40">
        <v>17</v>
      </c>
      <c r="E55" s="112" t="s">
        <v>94</v>
      </c>
      <c r="F55" s="113">
        <f t="shared" si="0"/>
        <v>0</v>
      </c>
      <c r="G55" s="7"/>
      <c r="H55" s="23"/>
    </row>
    <row r="56" spans="1:8" ht="23.25" x14ac:dyDescent="0.7">
      <c r="A56" s="36"/>
      <c r="B56" s="36" t="s">
        <v>61</v>
      </c>
      <c r="C56" s="157" t="s">
        <v>99</v>
      </c>
      <c r="D56" s="39">
        <v>18</v>
      </c>
      <c r="E56" s="112" t="s">
        <v>94</v>
      </c>
      <c r="F56" s="113">
        <f t="shared" si="0"/>
        <v>0</v>
      </c>
      <c r="G56" s="7"/>
      <c r="H56" s="23"/>
    </row>
    <row r="57" spans="1:8" ht="23.25" x14ac:dyDescent="0.7">
      <c r="A57" s="36"/>
      <c r="B57" s="36"/>
      <c r="C57" s="155"/>
      <c r="D57" s="39">
        <v>19</v>
      </c>
      <c r="E57" s="112" t="s">
        <v>94</v>
      </c>
      <c r="F57" s="113">
        <f t="shared" si="0"/>
        <v>0</v>
      </c>
      <c r="G57" s="7"/>
      <c r="H57" s="23"/>
    </row>
    <row r="58" spans="1:8" ht="23.25" x14ac:dyDescent="0.7">
      <c r="A58" s="36"/>
      <c r="B58" s="36"/>
      <c r="C58" s="155"/>
      <c r="D58" s="39">
        <v>20</v>
      </c>
      <c r="E58" s="112" t="s">
        <v>94</v>
      </c>
      <c r="F58" s="113">
        <f t="shared" si="0"/>
        <v>0</v>
      </c>
      <c r="G58" s="7"/>
      <c r="H58" s="23"/>
    </row>
    <row r="59" spans="1:8" ht="23.25" x14ac:dyDescent="0.7">
      <c r="A59" s="36"/>
      <c r="B59" s="36"/>
      <c r="C59" s="155"/>
      <c r="D59" s="39">
        <v>21</v>
      </c>
      <c r="E59" s="112" t="s">
        <v>94</v>
      </c>
      <c r="F59" s="113">
        <f t="shared" si="0"/>
        <v>0</v>
      </c>
      <c r="G59" s="7"/>
      <c r="H59" s="23"/>
    </row>
    <row r="60" spans="1:8" ht="23.65" thickBot="1" x14ac:dyDescent="0.75">
      <c r="A60" s="36"/>
      <c r="B60" s="36"/>
      <c r="C60" s="158"/>
      <c r="D60" s="114">
        <v>22</v>
      </c>
      <c r="E60" s="115" t="s">
        <v>94</v>
      </c>
      <c r="F60" s="116">
        <f t="shared" si="0"/>
        <v>0</v>
      </c>
      <c r="G60" s="18"/>
      <c r="H60" s="23"/>
    </row>
    <row r="61" spans="1:8" ht="18" x14ac:dyDescent="0.55000000000000004">
      <c r="A61" s="36"/>
      <c r="B61" s="37"/>
      <c r="C61" s="5"/>
      <c r="D61" s="6"/>
      <c r="E61" s="8"/>
      <c r="F61" s="92" t="s">
        <v>11</v>
      </c>
      <c r="G61" s="9">
        <f>SUM(F39:F60)</f>
        <v>0</v>
      </c>
      <c r="H61" s="24"/>
    </row>
    <row r="62" spans="1:8" ht="18.399999999999999" thickBot="1" x14ac:dyDescent="0.6">
      <c r="A62" s="36"/>
      <c r="B62" s="37"/>
      <c r="C62" s="5"/>
      <c r="D62" s="6"/>
      <c r="E62" s="6"/>
      <c r="F62" s="8"/>
      <c r="G62" s="7"/>
      <c r="H62" s="23"/>
    </row>
    <row r="63" spans="1:8" ht="23.25" customHeight="1" thickBot="1" x14ac:dyDescent="0.6">
      <c r="A63" s="36"/>
      <c r="B63" s="74" t="s">
        <v>6</v>
      </c>
      <c r="C63" s="43" t="s">
        <v>18</v>
      </c>
      <c r="D63" s="90">
        <v>-21000</v>
      </c>
      <c r="E63" s="141" t="s">
        <v>101</v>
      </c>
      <c r="F63" s="136" t="str">
        <f>F37</f>
        <v xml:space="preserve">Score leverancier op grond van de beoordeling: </v>
      </c>
      <c r="G63" s="12"/>
      <c r="H63" s="21"/>
    </row>
    <row r="64" spans="1:8" ht="39" customHeight="1" thickBot="1" x14ac:dyDescent="0.6">
      <c r="A64" s="36"/>
      <c r="B64" s="37"/>
      <c r="C64" s="54" t="s">
        <v>58</v>
      </c>
      <c r="D64" s="55">
        <f>D63/3</f>
        <v>-7000</v>
      </c>
      <c r="E64" s="142"/>
      <c r="F64" s="138"/>
      <c r="G64" s="7"/>
      <c r="H64" s="23"/>
    </row>
    <row r="65" spans="1:8" ht="18" x14ac:dyDescent="0.55000000000000004">
      <c r="A65" s="36"/>
      <c r="B65" s="36" t="s">
        <v>64</v>
      </c>
      <c r="C65" s="45" t="s">
        <v>12</v>
      </c>
      <c r="D65" s="51" t="s">
        <v>67</v>
      </c>
      <c r="E65" s="143">
        <v>0</v>
      </c>
      <c r="F65" s="131">
        <f>(D66*E65)</f>
        <v>0</v>
      </c>
      <c r="G65" s="7"/>
      <c r="H65" s="23"/>
    </row>
    <row r="66" spans="1:8" ht="18.399999999999999" thickBot="1" x14ac:dyDescent="0.6">
      <c r="A66" s="36"/>
      <c r="B66" s="36"/>
      <c r="C66" s="46" t="s">
        <v>13</v>
      </c>
      <c r="D66" s="86">
        <f>D64</f>
        <v>-7000</v>
      </c>
      <c r="E66" s="144"/>
      <c r="F66" s="132"/>
      <c r="G66" s="9"/>
      <c r="H66" s="24"/>
    </row>
    <row r="67" spans="1:8" ht="18" x14ac:dyDescent="0.55000000000000004">
      <c r="A67" s="36"/>
      <c r="B67" s="36" t="s">
        <v>65</v>
      </c>
      <c r="C67" s="49" t="s">
        <v>14</v>
      </c>
      <c r="D67" s="52" t="s">
        <v>68</v>
      </c>
      <c r="E67" s="143">
        <v>0</v>
      </c>
      <c r="F67" s="133">
        <f>(D68*E67)</f>
        <v>0</v>
      </c>
      <c r="G67" s="7"/>
      <c r="H67" s="23"/>
    </row>
    <row r="68" spans="1:8" ht="18.399999999999999" thickBot="1" x14ac:dyDescent="0.6">
      <c r="A68" s="36"/>
      <c r="B68" s="36"/>
      <c r="C68" s="50" t="s">
        <v>15</v>
      </c>
      <c r="D68" s="87">
        <f>D64</f>
        <v>-7000</v>
      </c>
      <c r="E68" s="144"/>
      <c r="F68" s="134"/>
      <c r="G68" s="9"/>
      <c r="H68" s="24"/>
    </row>
    <row r="69" spans="1:8" ht="18" x14ac:dyDescent="0.55000000000000004">
      <c r="A69" s="36"/>
      <c r="B69" s="36" t="s">
        <v>66</v>
      </c>
      <c r="C69" s="47" t="s">
        <v>16</v>
      </c>
      <c r="D69" s="53" t="s">
        <v>67</v>
      </c>
      <c r="E69" s="143">
        <v>0</v>
      </c>
      <c r="F69" s="135">
        <f>(D70*E69)</f>
        <v>0</v>
      </c>
      <c r="G69" s="7"/>
      <c r="H69" s="23"/>
    </row>
    <row r="70" spans="1:8" ht="18.399999999999999" thickBot="1" x14ac:dyDescent="0.6">
      <c r="A70" s="36"/>
      <c r="B70" s="36"/>
      <c r="C70" s="48" t="s">
        <v>17</v>
      </c>
      <c r="D70" s="88">
        <f>D64</f>
        <v>-7000</v>
      </c>
      <c r="E70" s="144"/>
      <c r="F70" s="134"/>
      <c r="G70" s="44"/>
      <c r="H70" s="24"/>
    </row>
    <row r="71" spans="1:8" ht="18" x14ac:dyDescent="0.55000000000000004">
      <c r="A71" s="36"/>
      <c r="B71" s="37"/>
      <c r="C71" s="6"/>
      <c r="D71" s="8"/>
      <c r="E71" s="17"/>
      <c r="F71" s="92" t="s">
        <v>11</v>
      </c>
      <c r="G71" s="9">
        <f>SUM(F65:F70)</f>
        <v>0</v>
      </c>
      <c r="H71" s="24"/>
    </row>
    <row r="72" spans="1:8" ht="18.399999999999999" thickBot="1" x14ac:dyDescent="0.6">
      <c r="A72" s="36"/>
      <c r="B72" s="36"/>
      <c r="C72" s="6"/>
      <c r="D72" s="8"/>
      <c r="E72" s="17"/>
      <c r="F72" s="6"/>
      <c r="G72" s="9"/>
      <c r="H72" s="24"/>
    </row>
    <row r="73" spans="1:8" ht="18.75" customHeight="1" thickBot="1" x14ac:dyDescent="0.6">
      <c r="A73" s="36"/>
      <c r="B73" s="74" t="s">
        <v>7</v>
      </c>
      <c r="C73" s="42" t="s">
        <v>18</v>
      </c>
      <c r="D73" s="90">
        <v>-15000</v>
      </c>
      <c r="E73" s="136" t="s">
        <v>100</v>
      </c>
      <c r="F73" s="136" t="str">
        <f>F63</f>
        <v xml:space="preserve">Score leverancier op grond van de beoordeling: </v>
      </c>
      <c r="G73" s="12"/>
      <c r="H73" s="23"/>
    </row>
    <row r="74" spans="1:8" ht="27" customHeight="1" thickBot="1" x14ac:dyDescent="0.6">
      <c r="A74" s="5"/>
      <c r="B74" s="37"/>
      <c r="C74" s="57" t="s">
        <v>19</v>
      </c>
      <c r="D74" s="58">
        <f>(D73/5)</f>
        <v>-3000</v>
      </c>
      <c r="E74" s="138"/>
      <c r="F74" s="138"/>
      <c r="G74" s="7"/>
      <c r="H74" s="23"/>
    </row>
    <row r="75" spans="1:8" ht="20.25" customHeight="1" thickBot="1" x14ac:dyDescent="0.6">
      <c r="A75" s="5"/>
      <c r="B75" s="37" t="s">
        <v>69</v>
      </c>
      <c r="C75" s="139" t="s">
        <v>74</v>
      </c>
      <c r="D75" s="140"/>
      <c r="E75" s="56"/>
      <c r="F75" s="89">
        <f>IF(E75="goed",$D$74,0)</f>
        <v>0</v>
      </c>
      <c r="G75" s="7"/>
      <c r="H75" s="23"/>
    </row>
    <row r="76" spans="1:8" ht="20.25" customHeight="1" thickBot="1" x14ac:dyDescent="0.6">
      <c r="A76" s="5"/>
      <c r="B76" s="37" t="s">
        <v>70</v>
      </c>
      <c r="C76" s="139" t="s">
        <v>75</v>
      </c>
      <c r="D76" s="140"/>
      <c r="E76" s="56"/>
      <c r="F76" s="89">
        <f t="shared" ref="F76:F79" si="1">IF(E76="goed",$D$74,0)</f>
        <v>0</v>
      </c>
      <c r="G76" s="7"/>
      <c r="H76" s="23"/>
    </row>
    <row r="77" spans="1:8" ht="20.25" customHeight="1" thickBot="1" x14ac:dyDescent="0.6">
      <c r="A77" s="5"/>
      <c r="B77" s="37" t="s">
        <v>71</v>
      </c>
      <c r="C77" s="139" t="s">
        <v>76</v>
      </c>
      <c r="D77" s="140"/>
      <c r="E77" s="56"/>
      <c r="F77" s="89">
        <f t="shared" si="1"/>
        <v>0</v>
      </c>
      <c r="G77" s="7"/>
      <c r="H77" s="23"/>
    </row>
    <row r="78" spans="1:8" ht="20.25" customHeight="1" thickBot="1" x14ac:dyDescent="0.6">
      <c r="A78" s="5"/>
      <c r="B78" s="37" t="s">
        <v>72</v>
      </c>
      <c r="C78" s="139" t="s">
        <v>77</v>
      </c>
      <c r="D78" s="140"/>
      <c r="E78" s="56"/>
      <c r="F78" s="89">
        <f t="shared" si="1"/>
        <v>0</v>
      </c>
      <c r="G78" s="7"/>
      <c r="H78" s="23"/>
    </row>
    <row r="79" spans="1:8" ht="20.25" customHeight="1" thickBot="1" x14ac:dyDescent="0.6">
      <c r="A79" s="5"/>
      <c r="B79" s="37" t="s">
        <v>73</v>
      </c>
      <c r="C79" s="139" t="s">
        <v>78</v>
      </c>
      <c r="D79" s="140"/>
      <c r="E79" s="56"/>
      <c r="F79" s="110">
        <f t="shared" si="1"/>
        <v>0</v>
      </c>
      <c r="G79" s="18"/>
      <c r="H79" s="23"/>
    </row>
    <row r="80" spans="1:8" x14ac:dyDescent="0.45">
      <c r="A80" s="5"/>
      <c r="B80" s="14"/>
      <c r="C80" s="5"/>
      <c r="D80" s="8"/>
      <c r="E80" s="8"/>
      <c r="F80" s="92" t="s">
        <v>11</v>
      </c>
      <c r="G80" s="9">
        <f>SUM(F75:F79)</f>
        <v>0</v>
      </c>
      <c r="H80" s="24"/>
    </row>
    <row r="81" spans="1:8" ht="14.65" thickBot="1" x14ac:dyDescent="0.5">
      <c r="A81" s="5"/>
      <c r="B81" s="14"/>
      <c r="C81" s="10"/>
      <c r="D81" s="11"/>
      <c r="E81" s="41"/>
      <c r="F81" s="11"/>
      <c r="G81" s="60"/>
      <c r="H81" s="23"/>
    </row>
    <row r="82" spans="1:8" ht="14.65" thickBot="1" x14ac:dyDescent="0.5">
      <c r="A82" s="10"/>
      <c r="B82" s="15"/>
      <c r="C82" s="10"/>
      <c r="D82" s="127" t="s">
        <v>83</v>
      </c>
      <c r="E82" s="128"/>
      <c r="F82" s="128"/>
      <c r="G82" s="59">
        <f>G80+G71+G61</f>
        <v>0</v>
      </c>
      <c r="H82" s="25"/>
    </row>
    <row r="83" spans="1:8" x14ac:dyDescent="0.45">
      <c r="A83" s="5"/>
      <c r="B83" s="6"/>
      <c r="C83" s="6"/>
      <c r="D83" s="6"/>
      <c r="E83" s="6"/>
      <c r="F83" s="6"/>
      <c r="G83" s="7"/>
      <c r="H83" s="19"/>
    </row>
    <row r="84" spans="1:8" ht="14.65" thickBot="1" x14ac:dyDescent="0.5">
      <c r="A84" s="5"/>
      <c r="B84" s="6"/>
      <c r="C84" s="6"/>
      <c r="D84" s="6"/>
      <c r="E84" s="6"/>
      <c r="F84" s="6"/>
      <c r="G84" s="7"/>
      <c r="H84" s="19"/>
    </row>
    <row r="85" spans="1:8" x14ac:dyDescent="0.45">
      <c r="A85" s="5"/>
      <c r="B85" s="6"/>
      <c r="C85" s="6"/>
      <c r="D85" s="6"/>
      <c r="E85" s="6"/>
      <c r="F85" s="3" t="s">
        <v>81</v>
      </c>
      <c r="G85" s="93">
        <f>G35</f>
        <v>10000</v>
      </c>
      <c r="H85" s="26"/>
    </row>
    <row r="86" spans="1:8" ht="14.65" thickBot="1" x14ac:dyDescent="0.5">
      <c r="A86" s="5"/>
      <c r="B86" s="6"/>
      <c r="C86" s="6"/>
      <c r="D86" s="6"/>
      <c r="E86" s="6"/>
      <c r="F86" s="5" t="s">
        <v>10</v>
      </c>
      <c r="G86" s="94">
        <f>G82</f>
        <v>0</v>
      </c>
      <c r="H86" s="24"/>
    </row>
    <row r="87" spans="1:8" ht="21.75" thickTop="1" thickBot="1" x14ac:dyDescent="0.7">
      <c r="A87" s="10"/>
      <c r="B87" s="11"/>
      <c r="C87" s="11"/>
      <c r="D87" s="11"/>
      <c r="E87" s="11"/>
      <c r="F87" s="95" t="s">
        <v>9</v>
      </c>
      <c r="G87" s="96">
        <f>G85+G86</f>
        <v>10000</v>
      </c>
      <c r="H87" s="27"/>
    </row>
    <row r="88" spans="1:8" x14ac:dyDescent="0.45">
      <c r="A88" s="19"/>
      <c r="B88" s="19"/>
      <c r="C88" s="19"/>
      <c r="D88" s="19"/>
      <c r="E88" s="19"/>
      <c r="F88" s="19"/>
      <c r="G88" s="19"/>
      <c r="H88" s="19"/>
    </row>
  </sheetData>
  <mergeCells count="29">
    <mergeCell ref="E17:E18"/>
    <mergeCell ref="E22:E23"/>
    <mergeCell ref="F17:F20"/>
    <mergeCell ref="E67:E68"/>
    <mergeCell ref="E65:E66"/>
    <mergeCell ref="E30:E31"/>
    <mergeCell ref="A36:G36"/>
    <mergeCell ref="C39:C43"/>
    <mergeCell ref="C56:C60"/>
    <mergeCell ref="C53:C55"/>
    <mergeCell ref="C50:C52"/>
    <mergeCell ref="C44:C49"/>
    <mergeCell ref="F24:F25"/>
    <mergeCell ref="D82:F82"/>
    <mergeCell ref="E37:E38"/>
    <mergeCell ref="F65:F66"/>
    <mergeCell ref="F67:F68"/>
    <mergeCell ref="F69:F70"/>
    <mergeCell ref="F37:F38"/>
    <mergeCell ref="F63:F64"/>
    <mergeCell ref="F73:F74"/>
    <mergeCell ref="E73:E74"/>
    <mergeCell ref="C79:D79"/>
    <mergeCell ref="C78:D78"/>
    <mergeCell ref="C77:D77"/>
    <mergeCell ref="C76:D76"/>
    <mergeCell ref="C75:D75"/>
    <mergeCell ref="E63:E64"/>
    <mergeCell ref="E69:E70"/>
  </mergeCells>
  <conditionalFormatting sqref="E22">
    <cfRule type="containsText" dxfId="7" priority="31" operator="containsText" text="BOVEN">
      <formula>NOT(ISERROR(SEARCH("BOVEN",E22)))</formula>
    </cfRule>
    <cfRule type="containsText" dxfId="6" priority="32" operator="containsText" text="ONDER">
      <formula>NOT(ISERROR(SEARCH("ONDER",E22)))</formula>
    </cfRule>
  </conditionalFormatting>
  <conditionalFormatting sqref="E30:E31">
    <cfRule type="containsText" dxfId="5" priority="29" operator="containsText" text="BOVEN">
      <formula>NOT(ISERROR(SEARCH("BOVEN",E30)))</formula>
    </cfRule>
    <cfRule type="containsText" dxfId="4" priority="30" operator="containsText" text="ONDER">
      <formula>NOT(ISERROR(SEARCH("ONDER",E30)))</formula>
    </cfRule>
  </conditionalFormatting>
  <conditionalFormatting sqref="E39:E60">
    <cfRule type="containsText" dxfId="3" priority="28" operator="containsText" text="V">
      <formula>NOT(ISERROR(SEARCH("V",E39)))</formula>
    </cfRule>
  </conditionalFormatting>
  <conditionalFormatting sqref="E75:E79">
    <cfRule type="containsText" dxfId="2" priority="27" operator="containsText" text="goed">
      <formula>NOT(ISERROR(SEARCH("goed",E75)))</formula>
    </cfRule>
  </conditionalFormatting>
  <conditionalFormatting sqref="F24:F25">
    <cfRule type="containsText" dxfId="1" priority="1" operator="containsText" text="BOVEN">
      <formula>NOT(ISERROR(SEARCH("BOVEN",F24)))</formula>
    </cfRule>
    <cfRule type="containsText" dxfId="0" priority="2" operator="containsText" text="ONDER">
      <formula>NOT(ISERROR(SEARCH("ONDER",F24)))</formula>
    </cfRule>
  </conditionalFormatting>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standaard</vt:lpstr>
    </vt:vector>
  </TitlesOfParts>
  <Company>Rijksoverheid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Wijk, G.P. van der (Peter) - IBI-FenI</dc:creator>
  <cp:lastModifiedBy>Wang, X. (Jenny) - IBI F&amp;I</cp:lastModifiedBy>
  <dcterms:created xsi:type="dcterms:W3CDTF">2021-03-10T15:19:00Z</dcterms:created>
  <dcterms:modified xsi:type="dcterms:W3CDTF">2021-05-07T09:13:24Z</dcterms:modified>
</cp:coreProperties>
</file>