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-my.sharepoint.com/personal/remco_verheij_stichtingboor_nl/Documents/BOOR/Gebouwen/Aanbesteding onderhoud W/EA W - actuele stukken/"/>
    </mc:Choice>
  </mc:AlternateContent>
  <xr:revisionPtr revIDLastSave="1069" documentId="8_{68196115-F3FB-45C4-B1F7-A42CACBA795D}" xr6:coauthVersionLast="46" xr6:coauthVersionMax="47" xr10:uidLastSave="{30AC9BCD-01B9-4DDC-A459-C193F243B3D4}"/>
  <bookViews>
    <workbookView xWindow="11475" yWindow="2385" windowWidth="38700" windowHeight="15435" tabRatio="862" xr2:uid="{42A3B221-06FA-4F3D-8123-0866527DD706}"/>
  </bookViews>
  <sheets>
    <sheet name="Prijzenblad resultaat" sheetId="1" r:id="rId1"/>
    <sheet name="G1.1 Preventief onderhoud" sheetId="3" r:id="rId2"/>
    <sheet name="G1.2 en G1.3 uurtarief " sheetId="10" r:id="rId3"/>
    <sheet name="G1.4 Calculatieschema" sheetId="12" r:id="rId4"/>
    <sheet name="Percelen voorkeur" sheetId="1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5" i="3" l="1"/>
  <c r="O14" i="3"/>
  <c r="O13" i="3"/>
  <c r="O12" i="3"/>
  <c r="O222" i="3"/>
  <c r="O221" i="3"/>
  <c r="O11" i="3"/>
  <c r="O201" i="3"/>
  <c r="O181" i="3"/>
  <c r="O10" i="3" s="1"/>
  <c r="O9" i="3"/>
  <c r="O163" i="3"/>
  <c r="O162" i="3"/>
  <c r="O161" i="3"/>
  <c r="O160" i="3"/>
  <c r="O5" i="3"/>
  <c r="O69" i="3"/>
  <c r="O68" i="3"/>
  <c r="O4" i="3"/>
  <c r="O42" i="3"/>
  <c r="O6" i="3"/>
  <c r="O92" i="3"/>
  <c r="O128" i="3"/>
  <c r="G15" i="1"/>
  <c r="H15" i="1"/>
  <c r="A13" i="12" l="1"/>
  <c r="I31" i="12"/>
  <c r="H16" i="1" l="1"/>
  <c r="H14" i="1"/>
  <c r="C26" i="1" s="1"/>
  <c r="H13" i="1"/>
  <c r="H9" i="1"/>
  <c r="H7" i="1"/>
  <c r="H6" i="1"/>
  <c r="H4" i="1"/>
  <c r="O234" i="3"/>
  <c r="O235" i="3"/>
  <c r="O236" i="3"/>
  <c r="O237" i="3"/>
  <c r="O8" i="3"/>
  <c r="O7" i="3"/>
  <c r="D20" i="1"/>
  <c r="D21" i="1"/>
  <c r="D19" i="1"/>
  <c r="D7" i="1"/>
  <c r="D6" i="1"/>
  <c r="I26" i="12"/>
  <c r="I25" i="12"/>
  <c r="I24" i="12"/>
  <c r="I23" i="12"/>
  <c r="I22" i="12"/>
  <c r="I21" i="12"/>
  <c r="I20" i="12"/>
  <c r="I19" i="12"/>
  <c r="I18" i="12"/>
  <c r="I17" i="12"/>
  <c r="I16" i="12"/>
  <c r="I14" i="12"/>
  <c r="I13" i="12"/>
  <c r="I12" i="12"/>
  <c r="I11" i="12"/>
  <c r="I10" i="12"/>
  <c r="I9" i="12"/>
  <c r="G16" i="12"/>
  <c r="G17" i="12"/>
  <c r="G18" i="12"/>
  <c r="G19" i="12"/>
  <c r="G20" i="12"/>
  <c r="G21" i="12"/>
  <c r="G22" i="12"/>
  <c r="G23" i="12"/>
  <c r="G24" i="12"/>
  <c r="G25" i="12"/>
  <c r="G26" i="12"/>
  <c r="G9" i="12"/>
  <c r="G10" i="12"/>
  <c r="G11" i="12"/>
  <c r="G12" i="12"/>
  <c r="G13" i="12"/>
  <c r="G14" i="12"/>
  <c r="G15" i="12"/>
  <c r="I15" i="12" s="1"/>
  <c r="A17" i="12"/>
  <c r="A18" i="12"/>
  <c r="O248" i="3"/>
  <c r="O247" i="3"/>
  <c r="O246" i="3"/>
  <c r="O245" i="3"/>
  <c r="O238" i="3"/>
  <c r="O239" i="3"/>
  <c r="O240" i="3"/>
  <c r="O241" i="3"/>
  <c r="O242" i="3"/>
  <c r="O220" i="3"/>
  <c r="O200" i="3"/>
  <c r="O180" i="3"/>
  <c r="O159" i="3"/>
  <c r="O127" i="3"/>
  <c r="O115" i="3"/>
  <c r="O226" i="3"/>
  <c r="O227" i="3"/>
  <c r="O228" i="3"/>
  <c r="O229" i="3"/>
  <c r="O230" i="3"/>
  <c r="O231" i="3"/>
  <c r="O225" i="3"/>
  <c r="O219" i="3"/>
  <c r="O218" i="3"/>
  <c r="O217" i="3"/>
  <c r="O216" i="3"/>
  <c r="O215" i="3"/>
  <c r="O214" i="3"/>
  <c r="O213" i="3"/>
  <c r="O212" i="3"/>
  <c r="O211" i="3"/>
  <c r="O210" i="3"/>
  <c r="O209" i="3"/>
  <c r="O208" i="3"/>
  <c r="O207" i="3"/>
  <c r="O206" i="3"/>
  <c r="O205" i="3"/>
  <c r="O204" i="3"/>
  <c r="O199" i="3"/>
  <c r="O198" i="3"/>
  <c r="O197" i="3"/>
  <c r="O196" i="3"/>
  <c r="O195" i="3"/>
  <c r="O194" i="3"/>
  <c r="O193" i="3"/>
  <c r="O192" i="3"/>
  <c r="O191" i="3"/>
  <c r="O190" i="3"/>
  <c r="O189" i="3"/>
  <c r="O188" i="3"/>
  <c r="O187" i="3"/>
  <c r="O186" i="3"/>
  <c r="O185" i="3"/>
  <c r="O184" i="3"/>
  <c r="O179" i="3"/>
  <c r="O178" i="3"/>
  <c r="O177" i="3"/>
  <c r="O176" i="3"/>
  <c r="O175" i="3"/>
  <c r="O174" i="3"/>
  <c r="O173" i="3"/>
  <c r="O172" i="3"/>
  <c r="O171" i="3"/>
  <c r="O170" i="3"/>
  <c r="O169" i="3"/>
  <c r="O168" i="3"/>
  <c r="O167" i="3"/>
  <c r="O166" i="3"/>
  <c r="O158" i="3"/>
  <c r="O157" i="3"/>
  <c r="O156" i="3"/>
  <c r="O155" i="3"/>
  <c r="O154" i="3"/>
  <c r="O153" i="3"/>
  <c r="O152" i="3"/>
  <c r="O151" i="3"/>
  <c r="O150" i="3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O134" i="3"/>
  <c r="O133" i="3"/>
  <c r="O132" i="3"/>
  <c r="O131" i="3"/>
  <c r="O126" i="3"/>
  <c r="O125" i="3"/>
  <c r="O124" i="3"/>
  <c r="O123" i="3"/>
  <c r="O122" i="3"/>
  <c r="O121" i="3"/>
  <c r="O120" i="3"/>
  <c r="O119" i="3"/>
  <c r="O118" i="3"/>
  <c r="O114" i="3"/>
  <c r="O113" i="3"/>
  <c r="O112" i="3"/>
  <c r="O111" i="3"/>
  <c r="O110" i="3"/>
  <c r="O109" i="3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1" i="3"/>
  <c r="O67" i="3"/>
  <c r="O41" i="3"/>
  <c r="A10" i="12"/>
  <c r="A11" i="12"/>
  <c r="A12" i="12"/>
  <c r="A14" i="12"/>
  <c r="A15" i="12"/>
  <c r="A16" i="12"/>
  <c r="A19" i="12"/>
  <c r="A20" i="12"/>
  <c r="A21" i="12"/>
  <c r="A22" i="12"/>
  <c r="A23" i="12"/>
  <c r="A24" i="12"/>
  <c r="A25" i="12"/>
  <c r="A26" i="12"/>
  <c r="A9" i="12"/>
  <c r="C25" i="1" l="1"/>
  <c r="H2" i="1"/>
  <c r="D25" i="1" s="1"/>
  <c r="I27" i="12"/>
  <c r="I28" i="12" s="1"/>
  <c r="A27" i="12"/>
  <c r="I30" i="12"/>
  <c r="D26" i="1" l="1"/>
  <c r="I32" i="12"/>
  <c r="I33" i="12" s="1"/>
  <c r="I34" i="12" s="1"/>
  <c r="D9" i="1" s="1"/>
  <c r="G4" i="1"/>
  <c r="G14" i="1"/>
  <c r="G16" i="1"/>
  <c r="G7" i="1"/>
  <c r="G9" i="1"/>
  <c r="G13" i="1"/>
  <c r="G6" i="1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72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18" i="3"/>
  <c r="O46" i="3"/>
  <c r="O47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45" i="3"/>
  <c r="D6" i="3"/>
  <c r="M3" i="3" l="1"/>
  <c r="G2" i="1"/>
  <c r="D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tc={93165F80-84D3-4664-B042-4AF7B907D74D}</author>
  </authors>
  <commentList>
    <comment ref="B4" authorId="0" shapeId="0" xr:uid="{93165F80-84D3-4664-B042-4AF7B907D74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preventief</t>
      </text>
    </comment>
  </commentList>
</comments>
</file>

<file path=xl/sharedStrings.xml><?xml version="1.0" encoding="utf-8"?>
<sst xmlns="http://schemas.openxmlformats.org/spreadsheetml/2006/main" count="1706" uniqueCount="683">
  <si>
    <t>Tab</t>
  </si>
  <si>
    <t>Overzicht resultaat tarieven</t>
  </si>
  <si>
    <t>Max score</t>
  </si>
  <si>
    <t>Invullen in TAB</t>
  </si>
  <si>
    <t>Score</t>
  </si>
  <si>
    <t>Weging</t>
  </si>
  <si>
    <t>Punten</t>
  </si>
  <si>
    <t>Max punten</t>
  </si>
  <si>
    <t>G1.1</t>
  </si>
  <si>
    <t>Prevetief onderhoud en PI/Scope 7a</t>
  </si>
  <si>
    <t>G 1.2</t>
  </si>
  <si>
    <t>Uurtarief voor werkzaamheden 06:00u tot 17:00u</t>
  </si>
  <si>
    <t>G 1.3</t>
  </si>
  <si>
    <t>G 1.4</t>
  </si>
  <si>
    <t>Component calculatie schema</t>
  </si>
  <si>
    <t>Percelen voorkeur</t>
  </si>
  <si>
    <t>Eerste voorkeur</t>
  </si>
  <si>
    <t>Tweede voorkeur</t>
  </si>
  <si>
    <t>Derde voorkeur</t>
  </si>
  <si>
    <t>Maximum aantal punten onderdeel prijs</t>
  </si>
  <si>
    <t>Prijs</t>
  </si>
  <si>
    <t>Maximum aantal punten onderdeel kwaliteit</t>
  </si>
  <si>
    <t>Kwalitiet</t>
  </si>
  <si>
    <t>In te vullen bij beoordeling prijs en kwalitiet</t>
  </si>
  <si>
    <t>G 1.1</t>
  </si>
  <si>
    <t>Prijzenblad Preventief onderhoud</t>
  </si>
  <si>
    <t>Naam</t>
  </si>
  <si>
    <t>Adres</t>
  </si>
  <si>
    <t>Postcode</t>
  </si>
  <si>
    <t>m2 BVO</t>
  </si>
  <si>
    <t>B J</t>
  </si>
  <si>
    <t>Prijzen preventief onderhoud locatie</t>
  </si>
  <si>
    <t>School 1</t>
  </si>
  <si>
    <t>School 2</t>
  </si>
  <si>
    <t>School 3</t>
  </si>
  <si>
    <t>School 4</t>
  </si>
  <si>
    <t>School 5</t>
  </si>
  <si>
    <t>School 6</t>
  </si>
  <si>
    <t>School 7</t>
  </si>
  <si>
    <t>School 8</t>
  </si>
  <si>
    <t>School 9</t>
  </si>
  <si>
    <t>Diversen</t>
  </si>
  <si>
    <t>PI</t>
  </si>
  <si>
    <t>Scope 7A</t>
  </si>
  <si>
    <t>School  1</t>
  </si>
  <si>
    <t>NL/SfB</t>
  </si>
  <si>
    <t>NL/SfB2</t>
  </si>
  <si>
    <t>Element</t>
  </si>
  <si>
    <t>Hoeveelheid</t>
  </si>
  <si>
    <t>Eenheid</t>
  </si>
  <si>
    <t>Conditie</t>
  </si>
  <si>
    <t>Bouwjaar</t>
  </si>
  <si>
    <t>Fabricaat</t>
  </si>
  <si>
    <t>Type</t>
  </si>
  <si>
    <t>Capaciteit</t>
  </si>
  <si>
    <t>Omschrijving</t>
  </si>
  <si>
    <t>Locatie</t>
  </si>
  <si>
    <t>Prijs per element</t>
  </si>
  <si>
    <t>Totaal prijs elementen</t>
  </si>
  <si>
    <t>512110505</t>
  </si>
  <si>
    <t>51</t>
  </si>
  <si>
    <t>Ketel gasgestookt HR 100 - 150 KW</t>
  </si>
  <si>
    <t>st</t>
  </si>
  <si>
    <t>Remeha</t>
  </si>
  <si>
    <t>Quinta Pro 115</t>
  </si>
  <si>
    <t>512110504</t>
  </si>
  <si>
    <t>Ketel gasgestookt HR 65 - 100 KW</t>
  </si>
  <si>
    <t>Quinta Pro 90</t>
  </si>
  <si>
    <t>512111506</t>
  </si>
  <si>
    <t>PI Cascade opstelling HR 400 - 500 KW</t>
  </si>
  <si>
    <t>450 kW</t>
  </si>
  <si>
    <t>PI op 26-3-2019</t>
  </si>
  <si>
    <t>532120206</t>
  </si>
  <si>
    <t>53</t>
  </si>
  <si>
    <t>Boiler elektrisch 80 liter</t>
  </si>
  <si>
    <t>Daalderop</t>
  </si>
  <si>
    <t>Duo Koper</t>
  </si>
  <si>
    <t>80L</t>
  </si>
  <si>
    <t>Daalderop Duo koper 80L, 1998</t>
  </si>
  <si>
    <t>0.51</t>
  </si>
  <si>
    <t>532120205</t>
  </si>
  <si>
    <t>Boiler elektrisch 50 liter</t>
  </si>
  <si>
    <t>50L</t>
  </si>
  <si>
    <t>Daalderop Duo koper 50L, 2016</t>
  </si>
  <si>
    <t>0.34</t>
  </si>
  <si>
    <t>532120202</t>
  </si>
  <si>
    <t>Boiler elektrisch 10 liter</t>
  </si>
  <si>
    <t>Close-in</t>
  </si>
  <si>
    <t>10L</t>
  </si>
  <si>
    <t>Daalderop, Close-in 10L, 2015</t>
  </si>
  <si>
    <t>0.42</t>
  </si>
  <si>
    <t>Daalderop, Close-in 10L, 2004</t>
  </si>
  <si>
    <t>0.25</t>
  </si>
  <si>
    <t>540000</t>
  </si>
  <si>
    <t>54</t>
  </si>
  <si>
    <t>Gasmeter G65</t>
  </si>
  <si>
    <t>pst</t>
  </si>
  <si>
    <t>Roots Dresser</t>
  </si>
  <si>
    <t>G65</t>
  </si>
  <si>
    <t>100 m3/h</t>
  </si>
  <si>
    <t>541005</t>
  </si>
  <si>
    <t>Gasleiding staal</t>
  </si>
  <si>
    <t>m1</t>
  </si>
  <si>
    <t>Gasleiding stalen draadpijp</t>
  </si>
  <si>
    <t>561060</t>
  </si>
  <si>
    <t>56</t>
  </si>
  <si>
    <t>Driewegmengklep</t>
  </si>
  <si>
    <t>Siemens</t>
  </si>
  <si>
    <t>Acvatix</t>
  </si>
  <si>
    <t>Siemens Acvatix SQS 65, bj 2014</t>
  </si>
  <si>
    <t>0.64</t>
  </si>
  <si>
    <t>561100</t>
  </si>
  <si>
    <t>Radiatoren algemeen</t>
  </si>
  <si>
    <t>kw</t>
  </si>
  <si>
    <t>2x 90kw en 2x115kw</t>
  </si>
  <si>
    <t>Installatie</t>
  </si>
  <si>
    <t>561030209</t>
  </si>
  <si>
    <t>Expansievat 80 ltr</t>
  </si>
  <si>
    <t>Flamco</t>
  </si>
  <si>
    <t>Flexcon</t>
  </si>
  <si>
    <t>Flamco flecon 80L, bj 2014</t>
  </si>
  <si>
    <t>561040603</t>
  </si>
  <si>
    <t>Circulatiepomp enkel DN 50 mm</t>
  </si>
  <si>
    <t>Grundfos</t>
  </si>
  <si>
    <t xml:space="preserve"> Magna 1</t>
  </si>
  <si>
    <t>50-120F 280</t>
  </si>
  <si>
    <t>Grunfos Magna 1 50-120F 280, bj 2014</t>
  </si>
  <si>
    <t>50-120F 240</t>
  </si>
  <si>
    <t>Grunfos Magna 1 50-120F 240, bj 2014</t>
  </si>
  <si>
    <t>565241602</t>
  </si>
  <si>
    <t>Lucht- en vuilafscheider gelast DN 65 mm</t>
  </si>
  <si>
    <t>Spirotech</t>
  </si>
  <si>
    <t>Spirocombi BCO65FM</t>
  </si>
  <si>
    <t>20m3/h, 7L en 17kg</t>
  </si>
  <si>
    <t>561000</t>
  </si>
  <si>
    <t>Leidingen algemeen</t>
  </si>
  <si>
    <t>Interieur</t>
  </si>
  <si>
    <t>575111501</t>
  </si>
  <si>
    <t>57</t>
  </si>
  <si>
    <t>Ventilatiesysteem CO2 gestuurd met WTW &lt; 200 m3/h</t>
  </si>
  <si>
    <t>Quairo</t>
  </si>
  <si>
    <t xml:space="preserve">Easy ventilation </t>
  </si>
  <si>
    <t>Lokalen</t>
  </si>
  <si>
    <t>575110</t>
  </si>
  <si>
    <t>Boxventilator</t>
  </si>
  <si>
    <t>ITHO</t>
  </si>
  <si>
    <t>CVE ECO 2E</t>
  </si>
  <si>
    <t>325m3/h, 49W</t>
  </si>
  <si>
    <t>0.13</t>
  </si>
  <si>
    <t>573110501</t>
  </si>
  <si>
    <t>Dakventilator &lt; 0,3 m3/s</t>
  </si>
  <si>
    <t>Eltag</t>
  </si>
  <si>
    <t>Type 35</t>
  </si>
  <si>
    <t>Uitgaande dat de ventilator gelijktijdig met het dak is vervangen.</t>
  </si>
  <si>
    <t>Dak 02</t>
  </si>
  <si>
    <t>99</t>
  </si>
  <si>
    <t>Bijhouden logboeken/FMIS/managemant rap.</t>
  </si>
  <si>
    <t>Zie PVE</t>
  </si>
  <si>
    <t>582010</t>
  </si>
  <si>
    <t>58</t>
  </si>
  <si>
    <t>PRIVA Regelinstallatie</t>
  </si>
  <si>
    <t>Priva</t>
  </si>
  <si>
    <t>Compri HX</t>
  </si>
  <si>
    <t>Priva Compri HX bj 2008, 1x hoofd, 2x neven en 20x losse elementen</t>
  </si>
  <si>
    <t xml:space="preserve">Close-up </t>
  </si>
  <si>
    <t>0.1.7, 1.01, 2.01, 3.01</t>
  </si>
  <si>
    <t xml:space="preserve">Close-in </t>
  </si>
  <si>
    <t>0.1.5</t>
  </si>
  <si>
    <t>532200203</t>
  </si>
  <si>
    <t>Boiler indirect gestookt 500 liter</t>
  </si>
  <si>
    <t>Van der Beyl</t>
  </si>
  <si>
    <t>MVB-500</t>
  </si>
  <si>
    <t>500L</t>
  </si>
  <si>
    <t>Indirect gestookte boiler is onderhoudsvrij(opgave leverancier)</t>
  </si>
  <si>
    <t>1.5.1</t>
  </si>
  <si>
    <t>531400002</t>
  </si>
  <si>
    <t>Hydrofoor 2 pompen</t>
  </si>
  <si>
    <t>Duijvelaar</t>
  </si>
  <si>
    <t>HU 2 DPVME4/4B</t>
  </si>
  <si>
    <t>3.70A</t>
  </si>
  <si>
    <t>0.0.1</t>
  </si>
  <si>
    <t>SSC61</t>
  </si>
  <si>
    <t>Siemens Acvatix SSC61, bj 2013</t>
  </si>
  <si>
    <t>0.12.0</t>
  </si>
  <si>
    <t>561005</t>
  </si>
  <si>
    <t>Leidingen staal</t>
  </si>
  <si>
    <t>561040601</t>
  </si>
  <si>
    <t>Circulatiepomp enkel DN &lt; 40 mm</t>
  </si>
  <si>
    <t xml:space="preserve">Magna 3 </t>
  </si>
  <si>
    <t>25-40/180</t>
  </si>
  <si>
    <t>Grundfos magna 3 25-40 180, bj 2014</t>
  </si>
  <si>
    <t>4.0.0</t>
  </si>
  <si>
    <t xml:space="preserve">Magna  </t>
  </si>
  <si>
    <t>25-60 180</t>
  </si>
  <si>
    <t>Grundfos Magna 25-60 180, bj 2014</t>
  </si>
  <si>
    <t xml:space="preserve">Magna </t>
  </si>
  <si>
    <t xml:space="preserve"> 32-60 180</t>
  </si>
  <si>
    <t>Grundfos Magna 32-80 180, bj 2014</t>
  </si>
  <si>
    <t>UPS</t>
  </si>
  <si>
    <t>32-80 N180</t>
  </si>
  <si>
    <t>Grundfos UPS 32-80 N180, bj 2014</t>
  </si>
  <si>
    <t>Aanname obv BVO</t>
  </si>
  <si>
    <t>561410</t>
  </si>
  <si>
    <t>Warmtewisselaar gesoldeerd</t>
  </si>
  <si>
    <t>Bischer</t>
  </si>
  <si>
    <t>Type 4(00)-30/40</t>
  </si>
  <si>
    <t>WP4 Swarz</t>
  </si>
  <si>
    <t>Betreft douchewater: Bischer type 4(00)-30/40 WP4 Swarz</t>
  </si>
  <si>
    <t>Merk en type onbekend. Uitgaande dat hij bij de school hoort.</t>
  </si>
  <si>
    <t>Clean</t>
  </si>
  <si>
    <t xml:space="preserve"> 65F</t>
  </si>
  <si>
    <t>Flamco 65F, bj 2014</t>
  </si>
  <si>
    <t>561030211</t>
  </si>
  <si>
    <t>Expansievat 140 ltr</t>
  </si>
  <si>
    <t>Reflex</t>
  </si>
  <si>
    <t>Reflex N</t>
  </si>
  <si>
    <t>140L</t>
  </si>
  <si>
    <t>Reflex 'reflex N' 140L, bj 2013</t>
  </si>
  <si>
    <t>573110505</t>
  </si>
  <si>
    <t>Dakventilator &gt; 2 m3/s</t>
  </si>
  <si>
    <t>Zehnder</t>
  </si>
  <si>
    <t>MX 210 + WS</t>
  </si>
  <si>
    <t>3701m3/h</t>
  </si>
  <si>
    <t>dakvlak 2</t>
  </si>
  <si>
    <t>0.3.1</t>
  </si>
  <si>
    <t>575210509</t>
  </si>
  <si>
    <t>Balansventilatie met warmteterugwinning &gt; 3500 m3/h</t>
  </si>
  <si>
    <t>Systemair</t>
  </si>
  <si>
    <t>Danvent DV Time 40</t>
  </si>
  <si>
    <t>8250m3/h,  4.7Kw</t>
  </si>
  <si>
    <t>Systemair Danvent DV Time 40 8250m3/h,  4.7Kw, bj 2013</t>
  </si>
  <si>
    <t>11261. m3/h, 4.7Kw</t>
  </si>
  <si>
    <t>Systemair Danvent DV Time 40 11261m3/h,  4.7Kw, bj 2013</t>
  </si>
  <si>
    <t>577313501</t>
  </si>
  <si>
    <t>Luchtbehandelingskast BU TA + VKB (&lt; 1 m3/s)</t>
  </si>
  <si>
    <t>Carrier</t>
  </si>
  <si>
    <t>39SQC</t>
  </si>
  <si>
    <t xml:space="preserve"> (&lt; 1 m3/s)</t>
  </si>
  <si>
    <t>Carrier 39SQC, bj 2014</t>
  </si>
  <si>
    <t>Dakvlak 3</t>
  </si>
  <si>
    <t>dakvlak 2 en 7</t>
  </si>
  <si>
    <t>570000</t>
  </si>
  <si>
    <t>Luchtbehandeling</t>
  </si>
  <si>
    <t>Regelinstallatie</t>
  </si>
  <si>
    <t xml:space="preserve">Priva </t>
  </si>
  <si>
    <t>PS70 Blue ID</t>
  </si>
  <si>
    <t>0.1.7</t>
  </si>
  <si>
    <t>RVL 481</t>
  </si>
  <si>
    <t>Inclusief weersafhankelijke regeling</t>
  </si>
  <si>
    <t>512111504</t>
  </si>
  <si>
    <t>Cascade opstelling HR 200 - 300 KW</t>
  </si>
  <si>
    <t>Quinta 85</t>
  </si>
  <si>
    <t>85 kW</t>
  </si>
  <si>
    <t>3x Remeha Quinta 85, bj 2007</t>
  </si>
  <si>
    <t>1.24</t>
  </si>
  <si>
    <t>duo koper</t>
  </si>
  <si>
    <t>Daalerop duo koper 50L, bj 1993</t>
  </si>
  <si>
    <t>0.06</t>
  </si>
  <si>
    <t>monoplus</t>
  </si>
  <si>
    <t>Daalerop monoplus koper 50L, bj 2008</t>
  </si>
  <si>
    <t>1.12</t>
  </si>
  <si>
    <t>532120203</t>
  </si>
  <si>
    <t>Boiler elektrisch 15 liter</t>
  </si>
  <si>
    <t>15L</t>
  </si>
  <si>
    <t>Daalderop close-in 15L, bj 2011</t>
  </si>
  <si>
    <t>1.01</t>
  </si>
  <si>
    <t>Daalerop monoplus koper 50L, bj 2005</t>
  </si>
  <si>
    <t>0.12</t>
  </si>
  <si>
    <t>Daalerop duo koper 50L, bj 2002</t>
  </si>
  <si>
    <t>1.20</t>
  </si>
  <si>
    <t>532110204</t>
  </si>
  <si>
    <t>Boiler direct gestookt huishoudelijk 250 - 350 liter</t>
  </si>
  <si>
    <t>AO Smith</t>
  </si>
  <si>
    <t>BT 65N</t>
  </si>
  <si>
    <t>265L en 22.6Kw</t>
  </si>
  <si>
    <t>Magna 32-120F</t>
  </si>
  <si>
    <t>Grundfos Magna 32-120F, bj 2007</t>
  </si>
  <si>
    <t>Magna 40-120F</t>
  </si>
  <si>
    <t>Grundfos Magna 40-120F, bj 2007</t>
  </si>
  <si>
    <t>UPE 25-60 180</t>
  </si>
  <si>
    <t>Grundfos UPE 25-60 180 toerengeregeld, bj 2007</t>
  </si>
  <si>
    <t>UPS 25-80 130</t>
  </si>
  <si>
    <t>Grundfos UPS 25-80 130, bj 2007</t>
  </si>
  <si>
    <t>SQS65</t>
  </si>
  <si>
    <t>Siemens SQS65, bj 2007</t>
  </si>
  <si>
    <t>561030212</t>
  </si>
  <si>
    <t>Expansievat 200 ltr</t>
  </si>
  <si>
    <t>200L</t>
  </si>
  <si>
    <t>Flamco Flexcon 200L, bj 2007</t>
  </si>
  <si>
    <t>561030203</t>
  </si>
  <si>
    <t>Expansievat 8 ltr</t>
  </si>
  <si>
    <t>8L</t>
  </si>
  <si>
    <t>Flamco Flexcon 8L, bj 2006</t>
  </si>
  <si>
    <t>573110</t>
  </si>
  <si>
    <t>Dakventilator</t>
  </si>
  <si>
    <t xml:space="preserve">ZEHN </t>
  </si>
  <si>
    <t>VPME</t>
  </si>
  <si>
    <t>Dak</t>
  </si>
  <si>
    <t>MX110+WS HGR</t>
  </si>
  <si>
    <t>DVS 560DS sileo+REV5/7</t>
  </si>
  <si>
    <t>580000</t>
  </si>
  <si>
    <t>Regeling klimaat en sanitair</t>
  </si>
  <si>
    <t>Compri HX4</t>
  </si>
  <si>
    <t>2x Priva Compri HX hoofdpaneel, 4 nevenpanelen, 39st aansluitingen</t>
  </si>
  <si>
    <t>512110510</t>
  </si>
  <si>
    <t>Ketel gasgestookt HR 500 - 600 KW - Nr. 98</t>
  </si>
  <si>
    <t>GAS 5DXR - 18</t>
  </si>
  <si>
    <t>595 kW</t>
  </si>
  <si>
    <t>Kelder</t>
  </si>
  <si>
    <t>512110506</t>
  </si>
  <si>
    <t>Ketel gasgestookt VR 150 - 200 KW - Nr. 96</t>
  </si>
  <si>
    <t>GAS 3B</t>
  </si>
  <si>
    <t>170 kW</t>
  </si>
  <si>
    <t>Zolder</t>
  </si>
  <si>
    <t>PI Ketel gasgestookt HR 500 - 600 KW - Nr. 98</t>
  </si>
  <si>
    <t>2019 afkeur</t>
  </si>
  <si>
    <t>PI Ketel gasgestookt VR 150 - 200 KW - Nr. 96</t>
  </si>
  <si>
    <t>PI op 8-4-2019</t>
  </si>
  <si>
    <t>512110</t>
  </si>
  <si>
    <t>CV ketel, verdeler compleet, regeling</t>
  </si>
  <si>
    <t>07.02.28.631</t>
  </si>
  <si>
    <t>10l</t>
  </si>
  <si>
    <t>07.02.26.631</t>
  </si>
  <si>
    <t>07.17.38.049</t>
  </si>
  <si>
    <t>80l</t>
  </si>
  <si>
    <t xml:space="preserve">Gasleiding nr. 98 - stalen draadpijp </t>
  </si>
  <si>
    <t>561040604</t>
  </si>
  <si>
    <t>Circulatiepomp enkel DN 65 mm</t>
  </si>
  <si>
    <t>UPS 65-60/2F</t>
  </si>
  <si>
    <t>DN65</t>
  </si>
  <si>
    <t>kelder</t>
  </si>
  <si>
    <t>UPE 50-60/ F</t>
  </si>
  <si>
    <t>MAGNA3 50-60 F 240</t>
  </si>
  <si>
    <t>DN 50</t>
  </si>
  <si>
    <t>LANDIS &amp; GYR</t>
  </si>
  <si>
    <t>GG20</t>
  </si>
  <si>
    <t>UPE 65-60/F</t>
  </si>
  <si>
    <t>561040602</t>
  </si>
  <si>
    <t>Circulatiepomp enkel DN 40 mm</t>
  </si>
  <si>
    <t>MAGNA 40-120 F</t>
  </si>
  <si>
    <t>DN40</t>
  </si>
  <si>
    <t>561030208</t>
  </si>
  <si>
    <t>Expansievat 50 ltr</t>
  </si>
  <si>
    <t>FLEXCON</t>
  </si>
  <si>
    <t>50/1,5</t>
  </si>
  <si>
    <t>50l</t>
  </si>
  <si>
    <t>UPS 40-30/F</t>
  </si>
  <si>
    <t>3.01</t>
  </si>
  <si>
    <t>80/0,5</t>
  </si>
  <si>
    <t>561030213</t>
  </si>
  <si>
    <t>Expansievat 300 ltr</t>
  </si>
  <si>
    <t>FLEXCON 300</t>
  </si>
  <si>
    <t>300l</t>
  </si>
  <si>
    <t>577216501</t>
  </si>
  <si>
    <t>TURBOVEX E/O QUAIRA</t>
  </si>
  <si>
    <t>EC 750</t>
  </si>
  <si>
    <t>750 m^3/h</t>
  </si>
  <si>
    <t>Close-in 10</t>
  </si>
  <si>
    <t>Installaties</t>
  </si>
  <si>
    <t>Mono Koper</t>
  </si>
  <si>
    <t>561095</t>
  </si>
  <si>
    <t>Verdeler-/ verzamelaar 2 CV groepen</t>
  </si>
  <si>
    <t>561120</t>
  </si>
  <si>
    <t>Stralingspanelen</t>
  </si>
  <si>
    <t>Onbekend</t>
  </si>
  <si>
    <t>Acvatix SKD62</t>
  </si>
  <si>
    <t>SAX61</t>
  </si>
  <si>
    <t>561041601</t>
  </si>
  <si>
    <t>Circulatiepomp dubbel DN &lt; 40 mm</t>
  </si>
  <si>
    <t>UPS 65-60 /2F</t>
  </si>
  <si>
    <t>UPS 50-60 /2F</t>
  </si>
  <si>
    <t>Itho</t>
  </si>
  <si>
    <t>07.02.26.033</t>
  </si>
  <si>
    <t>Totale gebouw</t>
  </si>
  <si>
    <t>531400003</t>
  </si>
  <si>
    <t>Hydrofoor 3 pompen</t>
  </si>
  <si>
    <t>HU3 DPVME6/2 B</t>
  </si>
  <si>
    <t>3 pompen</t>
  </si>
  <si>
    <t>Ruimte 0-B-30</t>
  </si>
  <si>
    <t>532120204</t>
  </si>
  <si>
    <t>Boiler elektrisch 30 liter</t>
  </si>
  <si>
    <t>07.04.38.041</t>
  </si>
  <si>
    <t>30l</t>
  </si>
  <si>
    <t>Ruimte 1-A-54</t>
  </si>
  <si>
    <t>551230503</t>
  </si>
  <si>
    <t>55</t>
  </si>
  <si>
    <t>Split-Systeem buitendeel (condensor) 7 - 10 kW</t>
  </si>
  <si>
    <t>Panasonic</t>
  </si>
  <si>
    <t>U-250PE1E8</t>
  </si>
  <si>
    <t>8.2kW</t>
  </si>
  <si>
    <t>inclusief leidingwerk</t>
  </si>
  <si>
    <t>Dakvlak: D3</t>
  </si>
  <si>
    <t>552061508</t>
  </si>
  <si>
    <t>Warmtewisselaar pakking 300 kW</t>
  </si>
  <si>
    <t>Alfa Laval</t>
  </si>
  <si>
    <t>CB300-24MIX</t>
  </si>
  <si>
    <t>Ruimte 0-B-31</t>
  </si>
  <si>
    <t>553170213</t>
  </si>
  <si>
    <t>300/1,0</t>
  </si>
  <si>
    <t>Magna3 65-120 F 340</t>
  </si>
  <si>
    <t>1 stuks in Ruimte 0-B-31</t>
  </si>
  <si>
    <t>Ruimte 2-B-02</t>
  </si>
  <si>
    <t>561310</t>
  </si>
  <si>
    <t>Vloerverwarming</t>
  </si>
  <si>
    <t>Verdeler-/ verzamelaar 3 CV groepen</t>
  </si>
  <si>
    <t>Regelklep tweeweg</t>
  </si>
  <si>
    <t>SKD32.51</t>
  </si>
  <si>
    <t>561410503</t>
  </si>
  <si>
    <t>Warmtewisselaar gesoldeerd 100 kW</t>
  </si>
  <si>
    <t>561500207</t>
  </si>
  <si>
    <t>Buffervat warmteopslag 1500 ltr</t>
  </si>
  <si>
    <t>Alpha2</t>
  </si>
  <si>
    <t>DN15</t>
  </si>
  <si>
    <t>Ruimte 2-B-01</t>
  </si>
  <si>
    <t>UP20-30 N 150</t>
  </si>
  <si>
    <t>DN20</t>
  </si>
  <si>
    <t>UPS25-80 N 180</t>
  </si>
  <si>
    <t>DN25</t>
  </si>
  <si>
    <t>Belimo</t>
  </si>
  <si>
    <t>SR24A-SR-5</t>
  </si>
  <si>
    <t>Dn65</t>
  </si>
  <si>
    <t>572100</t>
  </si>
  <si>
    <t>Lokale afzuigventilator</t>
  </si>
  <si>
    <t>Diverse</t>
  </si>
  <si>
    <t>500 m3/h</t>
  </si>
  <si>
    <t>TFSK160 en TFSK200</t>
  </si>
  <si>
    <t>Dakvlak: D1</t>
  </si>
  <si>
    <t>577314503</t>
  </si>
  <si>
    <t>Luchtbehandelingskast BU TA + VWW (2-3 m3/s)</t>
  </si>
  <si>
    <t>GEA Happel</t>
  </si>
  <si>
    <t>COM4plus CL40AVBV</t>
  </si>
  <si>
    <t>10000 m3/h</t>
  </si>
  <si>
    <t>577310502</t>
  </si>
  <si>
    <t>Luchtbehandelingskast BU T + VK (1-2 m3/s)</t>
  </si>
  <si>
    <t>Danvent DV20</t>
  </si>
  <si>
    <t>onbekend</t>
  </si>
  <si>
    <t>COM4plus CL50AVBV</t>
  </si>
  <si>
    <t>Dakvlak: D2</t>
  </si>
  <si>
    <t>577214502</t>
  </si>
  <si>
    <t>Luchtbehandelingskast BI TA + VWW (1-2 m3/s)</t>
  </si>
  <si>
    <t>Rotovex SR11</t>
  </si>
  <si>
    <t>4000 m3/h</t>
  </si>
  <si>
    <t>Rotovex SR09</t>
  </si>
  <si>
    <t>3200 m3/h</t>
  </si>
  <si>
    <t>570200</t>
  </si>
  <si>
    <t>Ventilatie; brandkleppen</t>
  </si>
  <si>
    <t>577460305</t>
  </si>
  <si>
    <t>Luchtkanalen gebouw 4000 - 5000 m2 BVO</t>
  </si>
  <si>
    <t>582010114</t>
  </si>
  <si>
    <t>Regelinstallatie, data-aansluitpunten 70 - 80 - Webeasy</t>
  </si>
  <si>
    <t>Webeasy</t>
  </si>
  <si>
    <t>WE server</t>
  </si>
  <si>
    <t>RK1
tekeningen ontbreken in de kast.</t>
  </si>
  <si>
    <t>582010105</t>
  </si>
  <si>
    <t>Regelinstallatie, data-aansluitpunten 20 - 25 - Webeasy</t>
  </si>
  <si>
    <t>RK2
Tekeningen aanwezig</t>
  </si>
  <si>
    <t>Regelinstallatie warmtenet</t>
  </si>
  <si>
    <t>RK12
Tekeningen aanwezig</t>
  </si>
  <si>
    <t>Regelinstallatie decentraal (in lokalen)</t>
  </si>
  <si>
    <t>Quinta PRO 115</t>
  </si>
  <si>
    <t>115 kW</t>
  </si>
  <si>
    <t>EBI uitgevoerd 11/03/2015. 
PI uitgevoerd 10/01/2018.
Onderhoud uitgevoerd 27/11/2017.</t>
  </si>
  <si>
    <t>Techn. rmt verd. 1</t>
  </si>
  <si>
    <t>512110503</t>
  </si>
  <si>
    <t>Ketel gasgestookt HR 40 - 65 KW</t>
  </si>
  <si>
    <t>Quinta PRO 90</t>
  </si>
  <si>
    <t>90 kW</t>
  </si>
  <si>
    <t>EBI uitgevoerd 11/03/2015.
PI uitgevoerd 10/01/2018.
Onderhoud uitgevoerd 27/11/2017.</t>
  </si>
  <si>
    <t>Close-up</t>
  </si>
  <si>
    <t>30 ltr</t>
  </si>
  <si>
    <t>532120201</t>
  </si>
  <si>
    <t>Boiler elektrisch 5 liter</t>
  </si>
  <si>
    <t>Close-in compact</t>
  </si>
  <si>
    <t>5 ltr</t>
  </si>
  <si>
    <t>Verd.1 pers. ruimte</t>
  </si>
  <si>
    <t>80 ltr</t>
  </si>
  <si>
    <t>Inspectie keerklep uitgevoerd 11/20117.</t>
  </si>
  <si>
    <t>BG werkkast</t>
  </si>
  <si>
    <t>Kram Schroder</t>
  </si>
  <si>
    <t>G10</t>
  </si>
  <si>
    <t>Leidingnet staal techniekruimte verd.1 incl. gasmeter.
EBI uitgevoerd 11/03/2015.</t>
  </si>
  <si>
    <t>Kast buitengevel</t>
  </si>
  <si>
    <t>Paneelradiatoren</t>
  </si>
  <si>
    <t>Radiator incl thermostaatkraan.</t>
  </si>
  <si>
    <t>Algemeen</t>
  </si>
  <si>
    <t>Magna 3 25-100-180</t>
  </si>
  <si>
    <t>9 W</t>
  </si>
  <si>
    <t>Magna 3 32-100-180</t>
  </si>
  <si>
    <t>Arvatis SQS 65</t>
  </si>
  <si>
    <t>3Wegklep t.b.v. CV ketels.</t>
  </si>
  <si>
    <t>561030207</t>
  </si>
  <si>
    <t>Expansievat 35 ltr</t>
  </si>
  <si>
    <t>8 ltr</t>
  </si>
  <si>
    <t>Staal</t>
  </si>
  <si>
    <t>Algemene leidingwerk CV.</t>
  </si>
  <si>
    <t>?</t>
  </si>
  <si>
    <t>Charlois</t>
  </si>
  <si>
    <t>Compri</t>
  </si>
  <si>
    <t>15 gr</t>
  </si>
  <si>
    <t>Stalen regelkast RK1 (Rittal) incl:
- Regelunit Priva Compri HX4;
- 2x unit Priva R06MOS;
- 1x unit Priva A04M;
- 4x C6 230V aut;
- 8x motor sch.;
- 10x MNS
- 4x zw relais;</t>
  </si>
  <si>
    <t>CV ruimte</t>
  </si>
  <si>
    <t>512111503</t>
  </si>
  <si>
    <t>CV ketel HR 65 kW tbv cascade</t>
  </si>
  <si>
    <t>Quinta 65</t>
  </si>
  <si>
    <t>65 kW</t>
  </si>
  <si>
    <t>CV ketel behorende bij een cascade van 3 ketels.
Nom. vermogen 80-60 grC       12,0 - 61,0   
Nom. vermogen 50-30 grC       13,3 - 65,0
Nom. belasting bovenwaarde  13,6 - 68,8 kW
Nom. belasting onderwaarde   12,2 - 62,0 kW
Jaaremissie NOX-uitstoot          &lt;45 mg/kWh</t>
  </si>
  <si>
    <t>CV ruimte kelder</t>
  </si>
  <si>
    <t>5120010503</t>
  </si>
  <si>
    <t>CV ketel HR 115 kW tbv cascade</t>
  </si>
  <si>
    <t>Quinta 115</t>
  </si>
  <si>
    <t xml:space="preserve">CV ketel behorende bij een cascade van 3 ketels.
Nom. vermogen 80-60 grC       16,6 - 107 
Nom. vermogen 50-30 grC       18,4 - 11
Nom. belasting bovenwaarde  19,1 - 123,2
Nom. belasting onderwaarde   17,2 - 111
Jaaremissie NOX-uitstoot          &lt;45 mg/kWh
</t>
  </si>
  <si>
    <t>CV ruimte 0.17</t>
  </si>
  <si>
    <t>Mono koper</t>
  </si>
  <si>
    <t>50 ltr / 2150 W</t>
  </si>
  <si>
    <t>Laatste onderhoud / keuring 2013.</t>
  </si>
  <si>
    <t>Rmt. 1.12</t>
  </si>
  <si>
    <t>10 ltr</t>
  </si>
  <si>
    <t>Ingebouwd in keukenkastje pantry.
Laatste onderhoud / keuring nov 2017.</t>
  </si>
  <si>
    <t>Rmt. 0.11</t>
  </si>
  <si>
    <t>Leidingnet vanaf de gasmeter in de kelder tot de CV installatie.</t>
  </si>
  <si>
    <t>564001</t>
  </si>
  <si>
    <t>Verdeler / verzamelaar CV</t>
  </si>
  <si>
    <t>OR</t>
  </si>
  <si>
    <t>110525AK</t>
  </si>
  <si>
    <t>3 gr</t>
  </si>
  <si>
    <t>CV verdeler t.b.v verdeling CV ketels incl.:
- 2x circulatiepomp (zie sep. Regel)</t>
  </si>
  <si>
    <t>2 gr</t>
  </si>
  <si>
    <t>CV verdeler incl.:
- 3x circulatiepomp (zie sep. regel)
- 6x vlinderafsluiter handbediend 
- 2x handkraan
- 1x regelklep Landis &amp; Staefa
- 3x thermostaat Siemens QAE2127.010
- 1x expansie stoomafscheider</t>
  </si>
  <si>
    <t>Paneelradiatoren diverse afmetingen.
Incl.: Heimeit thermostaat kraan (2014).</t>
  </si>
  <si>
    <t>bvo</t>
  </si>
  <si>
    <t>56103012</t>
  </si>
  <si>
    <t>200 ltr/0,5 bar</t>
  </si>
  <si>
    <t>Expansievat t.b.v. CV net.</t>
  </si>
  <si>
    <t>Expansievat 18 ltr</t>
  </si>
  <si>
    <t>18 ltr/0,5bar</t>
  </si>
  <si>
    <t>Expansievaten t.b.v. ketels.</t>
  </si>
  <si>
    <t>561040</t>
  </si>
  <si>
    <t>Circulatiepomp</t>
  </si>
  <si>
    <t>Magna 50 -60 F 240</t>
  </si>
  <si>
    <t>25 W</t>
  </si>
  <si>
    <t>Circulatiepomp t.b.v. CV verdeler.</t>
  </si>
  <si>
    <t>UPS 25-80</t>
  </si>
  <si>
    <t>13 W</t>
  </si>
  <si>
    <t>Circulatiepomp t.b.v. CV verdeler CV ketels.</t>
  </si>
  <si>
    <t>UPS 25 -50 180</t>
  </si>
  <si>
    <t>10 W</t>
  </si>
  <si>
    <t>57401004</t>
  </si>
  <si>
    <t>Ventilatiesysteem CO2 gestuurd &gt; 600 m3/h</t>
  </si>
  <si>
    <t>Turbovex e/o Quairo</t>
  </si>
  <si>
    <t>TX 750A</t>
  </si>
  <si>
    <t>1100 m3/h</t>
  </si>
  <si>
    <t xml:space="preserve">Lokaal CO2 gestuurd ventilatiesysteem. Aan-en afzuiging lucht rechtreeks vanaf buitenzijde gevel.
</t>
  </si>
  <si>
    <t>57300104</t>
  </si>
  <si>
    <t>Dakventilator 1,4 - 2 m3/s</t>
  </si>
  <si>
    <t>Bergschenhoek</t>
  </si>
  <si>
    <t>RX 10/10</t>
  </si>
  <si>
    <t>1,8 m3/s</t>
  </si>
  <si>
    <t>10 gr</t>
  </si>
  <si>
    <t>Stalen regelkast (Eldon) incl:
- Regelunit Priva Compri HX4;
- 1x unit Priva R03MOS;
- 1x unit Priva DI2S;
- 1x unit Priva A04M;
- 8x C6 230V aut;
- 3x MTS.;
- 1x zw relais;
- 1x modem Victory 5600 BPS.</t>
  </si>
  <si>
    <t>512110507</t>
  </si>
  <si>
    <t>Ketel gasgestookt HR 200 - 300 KW</t>
  </si>
  <si>
    <t>210-ECO-160</t>
  </si>
  <si>
    <t>200 kW</t>
  </si>
  <si>
    <t>210-ECO-80</t>
  </si>
  <si>
    <t>80 kW</t>
  </si>
  <si>
    <t>532200201</t>
  </si>
  <si>
    <t>Boiler indirect gestookt 300 liter</t>
  </si>
  <si>
    <t>A.O. SMITH</t>
  </si>
  <si>
    <t>EQ 380 N</t>
  </si>
  <si>
    <t>553170208</t>
  </si>
  <si>
    <t>552130504</t>
  </si>
  <si>
    <t>Koelmachine 40 - 50 kW</t>
  </si>
  <si>
    <t xml:space="preserve">Samsung </t>
  </si>
  <si>
    <t>RVXVHT140GC</t>
  </si>
  <si>
    <t>dak</t>
  </si>
  <si>
    <t>551220504</t>
  </si>
  <si>
    <t>Split-Systeem buitendeel 5 - 6 kW (airco)</t>
  </si>
  <si>
    <t>Samsung</t>
  </si>
  <si>
    <t>Inverter</t>
  </si>
  <si>
    <t>553150601</t>
  </si>
  <si>
    <t>Magnat 32-60-160</t>
  </si>
  <si>
    <t>IP X2D</t>
  </si>
  <si>
    <t>551210505</t>
  </si>
  <si>
    <t>Split-Systeem binnendeel Cassette 7 - 10 kW (airco)</t>
  </si>
  <si>
    <t>561030210</t>
  </si>
  <si>
    <t>Expansievat 110 ltr</t>
  </si>
  <si>
    <t>Biral</t>
  </si>
  <si>
    <t>AX12</t>
  </si>
  <si>
    <t>573110503</t>
  </si>
  <si>
    <t>Dakventilator 0,7 - 1,4 m3/s</t>
  </si>
  <si>
    <t>Roofjett</t>
  </si>
  <si>
    <t>RJVL.4050.4B40</t>
  </si>
  <si>
    <t>compri 25 TC</t>
  </si>
  <si>
    <t>Ketel gasgestookt HR 150 - 200 KW</t>
  </si>
  <si>
    <t>210 ECO PRO 160</t>
  </si>
  <si>
    <t>CV- ruimte</t>
  </si>
  <si>
    <t>512112503</t>
  </si>
  <si>
    <t>Ketel gas met voorzetbrander 250 - 300 KW</t>
  </si>
  <si>
    <t>Stredel Rothrist</t>
  </si>
  <si>
    <t>RRU 1-4</t>
  </si>
  <si>
    <t>286 kW</t>
  </si>
  <si>
    <t>CV ketel HR100 kW</t>
  </si>
  <si>
    <t>Nefit</t>
  </si>
  <si>
    <t>Topline HR100</t>
  </si>
  <si>
    <t>100 kW</t>
  </si>
  <si>
    <t>Buderus Wetzler</t>
  </si>
  <si>
    <t>Lollargas 14.1</t>
  </si>
  <si>
    <t>253 kW</t>
  </si>
  <si>
    <t>TR</t>
  </si>
  <si>
    <t>511111502</t>
  </si>
  <si>
    <t>Heater (direct gestookt) 30-35 KW</t>
  </si>
  <si>
    <t>Universum</t>
  </si>
  <si>
    <t>XR 30</t>
  </si>
  <si>
    <t>32 kW</t>
  </si>
  <si>
    <t>hoog geplaatst</t>
  </si>
  <si>
    <t>552130506</t>
  </si>
  <si>
    <t>Koelmachine 70 - 90 kW</t>
  </si>
  <si>
    <t>Gea</t>
  </si>
  <si>
    <t>GLAH0302</t>
  </si>
  <si>
    <t>72kW</t>
  </si>
  <si>
    <t>Tarieven PI gasgestookte installaties</t>
  </si>
  <si>
    <t>Tarief</t>
  </si>
  <si>
    <t>Met weging</t>
  </si>
  <si>
    <t>Installatie met 1 ketel &gt; 100Kw</t>
  </si>
  <si>
    <t>Cascadeopstelling 2 ketels</t>
  </si>
  <si>
    <t>Cascadeopstelling 3 ketels</t>
  </si>
  <si>
    <t>Cascadeopstelling 4 ketels</t>
  </si>
  <si>
    <t>Cascadeopstelling 5 ketels</t>
  </si>
  <si>
    <t>Cascadeopstelling 6 ketels</t>
  </si>
  <si>
    <t>Cascadeopstelling 7 ketels</t>
  </si>
  <si>
    <t>Cascadeopstelling 8 ketels</t>
  </si>
  <si>
    <t>Cascadeopstelling meer dan 8 ketels</t>
  </si>
  <si>
    <t>Inspectie gasleiding</t>
  </si>
  <si>
    <t>Gasleiding tot 25 meter</t>
  </si>
  <si>
    <t>Gasleiding tot 150 meter</t>
  </si>
  <si>
    <t>Gasleiding tot 250 meter</t>
  </si>
  <si>
    <t>Gasleiding meer dan 250  meter</t>
  </si>
  <si>
    <t>G 1.2 &amp; 1.3</t>
  </si>
  <si>
    <t>Tarief voor stroingen/correctief onderhoud</t>
  </si>
  <si>
    <t>Voorrijkosten per bezoek</t>
  </si>
  <si>
    <t xml:space="preserve">                                                                                       CALCULATIE / BEGROTING</t>
  </si>
  <si>
    <t>BOOR CALCULATIESCHEMA: STANDAARDFORMULIER H</t>
  </si>
  <si>
    <t xml:space="preserve">Project / Locatie: </t>
  </si>
  <si>
    <t>Voorbeeld</t>
  </si>
  <si>
    <t xml:space="preserve">Onderdeel: </t>
  </si>
  <si>
    <t xml:space="preserve">                          </t>
  </si>
  <si>
    <t xml:space="preserve">Datum: </t>
  </si>
  <si>
    <t xml:space="preserve">Prijspeil: </t>
  </si>
  <si>
    <t>Montage Normen</t>
  </si>
  <si>
    <t>Toe te passen Materialen</t>
  </si>
  <si>
    <t>Werk</t>
  </si>
  <si>
    <t>Totaal</t>
  </si>
  <si>
    <t>Norm</t>
  </si>
  <si>
    <t>Aantal</t>
  </si>
  <si>
    <t>Bruto</t>
  </si>
  <si>
    <t>Korting</t>
  </si>
  <si>
    <t>Netto</t>
  </si>
  <si>
    <t>Derden</t>
  </si>
  <si>
    <t>Uren montage voorbeeldroject</t>
  </si>
  <si>
    <t>Kosten materialen voorbeeldproject</t>
  </si>
  <si>
    <t>TOTALEN UREN &amp; MATERIALEN / WERK DERDEN</t>
  </si>
  <si>
    <r>
      <t xml:space="preserve">Toeslag materiaal &amp; werk derden </t>
    </r>
    <r>
      <rPr>
        <b/>
        <sz val="10"/>
        <color indexed="10"/>
        <rFont val="Calibri"/>
        <family val="2"/>
      </rPr>
      <t>(in te vullen in veld A28)</t>
    </r>
  </si>
  <si>
    <r>
      <t xml:space="preserve">All-in uurloon </t>
    </r>
    <r>
      <rPr>
        <b/>
        <sz val="10"/>
        <color indexed="10"/>
        <rFont val="Calibri"/>
        <family val="2"/>
      </rPr>
      <t>(in te vullen in veld A29)</t>
    </r>
  </si>
  <si>
    <r>
      <t xml:space="preserve">Correctiefactor </t>
    </r>
    <r>
      <rPr>
        <b/>
        <sz val="10"/>
        <color indexed="10"/>
        <rFont val="Calibri"/>
        <family val="2"/>
      </rPr>
      <t>(in te vullen in veld A30)</t>
    </r>
  </si>
  <si>
    <t>SUBTOTAAL</t>
  </si>
  <si>
    <r>
      <t xml:space="preserve">Winst en Risico </t>
    </r>
    <r>
      <rPr>
        <b/>
        <sz val="10"/>
        <color indexed="10"/>
        <rFont val="Calibri"/>
        <family val="2"/>
      </rPr>
      <t>(in te vullen in veld A33)</t>
    </r>
  </si>
  <si>
    <t>TOTAAL EXCLUSIEF BTW</t>
  </si>
  <si>
    <t>Perceel</t>
  </si>
  <si>
    <t>Totaal loonsom (= 100 uur x A27 x A29)</t>
  </si>
  <si>
    <t>Voorrijkosten</t>
  </si>
  <si>
    <t>G2</t>
  </si>
  <si>
    <t>G3</t>
  </si>
  <si>
    <t>G4</t>
  </si>
  <si>
    <t>G5</t>
  </si>
  <si>
    <t>Kwaliteitseisen G2: Management rapportage</t>
  </si>
  <si>
    <t>Kwaliteitseisen G3: Referentie CV installatie</t>
  </si>
  <si>
    <t>Kwaliteitseisen G4: Begroting CV installatie</t>
  </si>
  <si>
    <t>Kwaliteitseisen G5: Referentie ventilatie installatie</t>
  </si>
  <si>
    <t>Boven plafond in toiletruimten</t>
  </si>
  <si>
    <t>Radiatoren algemeen met elektrische afsluiters</t>
  </si>
  <si>
    <t>ZEHN DAKVENTILATOR VPME ( aan/uit sturing vanuit priva )</t>
  </si>
  <si>
    <t xml:space="preserve">Zehnder dakvent.MX110+WS HGR tijdklok 476990011
1,00 st Pasflens 245-330 Zehnder
2,00 st Zehnder dakvent.MX110D+WS HGR tijdklok 476990010
</t>
  </si>
  <si>
    <t>Systemair dakventilator DVS 560DS sileo+REV5/7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</si>
</sst>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########0.00"/>
    <numFmt numFmtId="165" formatCode="#"/>
    <numFmt numFmtId="166" formatCode="####"/>
    <numFmt numFmtId="167" formatCode="_(&quot;€&quot;\ * #,##0.00_);_(&quot;€&quot;\ * \(#,##0.00\);_(&quot;€&quot;\ * &quot;-&quot;??_);_(@_)"/>
    <numFmt numFmtId="168" formatCode="_(&quot;€&quot;\ * #,##0_);_(&quot;€&quot;\ * \(#,##0\);_(&quot;€&quot;\ * &quot;-&quot;??_);_(@_)"/>
    <numFmt numFmtId="169" formatCode="_ [$€-413]\ * #,##0.00_ ;_ [$€-413]\ * \-#,##0.00_ ;_ [$€-413]\ * &quot;-&quot;??_ ;_ 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venir Book"/>
    </font>
    <font>
      <sz val="10"/>
      <name val="Avenir Heavy"/>
    </font>
    <font>
      <b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49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10"/>
      <color indexed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4" fontId="3" fillId="0" borderId="0" xfId="1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 vertical="center" readingOrder="1"/>
    </xf>
    <xf numFmtId="164" fontId="4" fillId="0" borderId="0" xfId="0" applyNumberFormat="1" applyFont="1" applyFill="1" applyBorder="1" applyAlignment="1">
      <alignment horizontal="right" vertical="center" readingOrder="1"/>
    </xf>
    <xf numFmtId="165" fontId="4" fillId="0" borderId="0" xfId="0" applyNumberFormat="1" applyFont="1" applyFill="1" applyBorder="1" applyAlignment="1">
      <alignment horizontal="right"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49" fontId="4" fillId="0" borderId="0" xfId="0" applyNumberFormat="1" applyFont="1" applyFill="1" applyBorder="1" applyAlignment="1">
      <alignment horizontal="left" vertical="top" wrapText="1" readingOrder="1"/>
    </xf>
    <xf numFmtId="44" fontId="3" fillId="0" borderId="0" xfId="1" applyFont="1" applyFill="1" applyBorder="1"/>
    <xf numFmtId="0" fontId="2" fillId="2" borderId="0" xfId="0" applyFont="1" applyFill="1" applyBorder="1" applyAlignment="1">
      <alignment horizontal="left"/>
    </xf>
    <xf numFmtId="49" fontId="5" fillId="2" borderId="0" xfId="0" applyNumberFormat="1" applyFont="1" applyFill="1" applyBorder="1" applyAlignment="1">
      <alignment horizontal="center" vertical="center" readingOrder="1"/>
    </xf>
    <xf numFmtId="0" fontId="2" fillId="2" borderId="0" xfId="0" applyFont="1" applyFill="1" applyBorder="1"/>
    <xf numFmtId="44" fontId="2" fillId="2" borderId="0" xfId="0" applyNumberFormat="1" applyFont="1" applyFill="1" applyBorder="1"/>
    <xf numFmtId="0" fontId="4" fillId="0" borderId="0" xfId="0" applyFont="1" applyFill="1" applyBorder="1" applyAlignment="1">
      <alignment horizontal="left" vertical="top" wrapText="1" readingOrder="1"/>
    </xf>
    <xf numFmtId="0" fontId="6" fillId="0" borderId="0" xfId="0" applyFont="1"/>
    <xf numFmtId="0" fontId="2" fillId="2" borderId="0" xfId="0" applyFont="1" applyFill="1" applyBorder="1" applyAlignment="1"/>
    <xf numFmtId="49" fontId="5" fillId="2" borderId="0" xfId="0" applyNumberFormat="1" applyFont="1" applyFill="1" applyBorder="1" applyAlignment="1">
      <alignment vertical="center" readingOrder="1"/>
    </xf>
    <xf numFmtId="0" fontId="3" fillId="0" borderId="0" xfId="0" applyFont="1" applyBorder="1" applyAlignment="1"/>
    <xf numFmtId="0" fontId="3" fillId="0" borderId="0" xfId="0" applyFont="1" applyFill="1" applyBorder="1" applyAlignment="1"/>
    <xf numFmtId="49" fontId="4" fillId="0" borderId="0" xfId="0" applyNumberFormat="1" applyFont="1" applyFill="1" applyBorder="1" applyAlignment="1">
      <alignment vertical="center" readingOrder="1"/>
    </xf>
    <xf numFmtId="164" fontId="4" fillId="0" borderId="0" xfId="0" applyNumberFormat="1" applyFont="1" applyFill="1" applyBorder="1" applyAlignment="1">
      <alignment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vertical="center" readingOrder="1"/>
    </xf>
    <xf numFmtId="49" fontId="4" fillId="0" borderId="0" xfId="0" applyNumberFormat="1" applyFont="1" applyFill="1" applyBorder="1" applyAlignment="1">
      <alignment vertical="top" wrapText="1" readingOrder="1"/>
    </xf>
    <xf numFmtId="44" fontId="3" fillId="0" borderId="0" xfId="1" applyFont="1" applyFill="1" applyBorder="1" applyAlignment="1"/>
    <xf numFmtId="0" fontId="3" fillId="3" borderId="0" xfId="0" applyFont="1" applyFill="1" applyBorder="1" applyAlignment="1"/>
    <xf numFmtId="49" fontId="4" fillId="3" borderId="0" xfId="0" applyNumberFormat="1" applyFont="1" applyFill="1" applyBorder="1" applyAlignment="1">
      <alignment vertical="center" readingOrder="1"/>
    </xf>
    <xf numFmtId="164" fontId="4" fillId="3" borderId="0" xfId="0" applyNumberFormat="1" applyFont="1" applyFill="1" applyBorder="1" applyAlignment="1">
      <alignment vertical="center" readingOrder="1"/>
    </xf>
    <xf numFmtId="165" fontId="4" fillId="3" borderId="0" xfId="0" applyNumberFormat="1" applyFont="1" applyFill="1" applyBorder="1" applyAlignment="1">
      <alignment vertical="center" readingOrder="1"/>
    </xf>
    <xf numFmtId="166" fontId="4" fillId="3" borderId="0" xfId="0" applyNumberFormat="1" applyFont="1" applyFill="1" applyBorder="1" applyAlignment="1">
      <alignment vertical="center" readingOrder="1"/>
    </xf>
    <xf numFmtId="49" fontId="4" fillId="3" borderId="0" xfId="0" applyNumberFormat="1" applyFont="1" applyFill="1" applyBorder="1" applyAlignment="1">
      <alignment vertical="top" wrapText="1" readingOrder="1"/>
    </xf>
    <xf numFmtId="44" fontId="3" fillId="3" borderId="0" xfId="1" applyFont="1" applyFill="1" applyBorder="1" applyAlignment="1"/>
    <xf numFmtId="0" fontId="6" fillId="2" borderId="0" xfId="0" applyFont="1" applyFill="1"/>
    <xf numFmtId="0" fontId="0" fillId="2" borderId="0" xfId="0" applyFill="1"/>
    <xf numFmtId="44" fontId="0" fillId="0" borderId="0" xfId="0" applyNumberFormat="1"/>
    <xf numFmtId="0" fontId="0" fillId="0" borderId="0" xfId="0" applyFont="1" applyFill="1"/>
    <xf numFmtId="0" fontId="0" fillId="4" borderId="0" xfId="0" applyFill="1"/>
    <xf numFmtId="44" fontId="3" fillId="4" borderId="0" xfId="1" applyFont="1" applyFill="1" applyBorder="1" applyAlignment="1"/>
    <xf numFmtId="0" fontId="0" fillId="0" borderId="0" xfId="0" applyAlignment="1">
      <alignment horizontal="right"/>
    </xf>
    <xf numFmtId="44" fontId="0" fillId="4" borderId="0" xfId="0" applyNumberFormat="1" applyFill="1"/>
    <xf numFmtId="0" fontId="0" fillId="0" borderId="0" xfId="0" applyAlignment="1">
      <alignment horizontal="left"/>
    </xf>
    <xf numFmtId="0" fontId="8" fillId="0" borderId="0" xfId="0" applyFont="1"/>
    <xf numFmtId="0" fontId="9" fillId="0" borderId="9" xfId="0" applyFont="1" applyBorder="1"/>
    <xf numFmtId="0" fontId="9" fillId="0" borderId="0" xfId="0" applyFont="1"/>
    <xf numFmtId="0" fontId="10" fillId="5" borderId="1" xfId="0" applyFont="1" applyFill="1" applyBorder="1" applyAlignment="1">
      <alignment horizontal="left"/>
    </xf>
    <xf numFmtId="0" fontId="10" fillId="5" borderId="2" xfId="0" applyFont="1" applyFill="1" applyBorder="1"/>
    <xf numFmtId="0" fontId="11" fillId="5" borderId="2" xfId="0" applyFont="1" applyFill="1" applyBorder="1" applyAlignment="1">
      <alignment horizontal="left"/>
    </xf>
    <xf numFmtId="0" fontId="12" fillId="5" borderId="2" xfId="0" applyFont="1" applyFill="1" applyBorder="1"/>
    <xf numFmtId="0" fontId="10" fillId="5" borderId="3" xfId="0" applyFont="1" applyFill="1" applyBorder="1"/>
    <xf numFmtId="0" fontId="10" fillId="5" borderId="4" xfId="0" applyFont="1" applyFill="1" applyBorder="1"/>
    <xf numFmtId="0" fontId="10" fillId="5" borderId="0" xfId="0" applyFont="1" applyFill="1"/>
    <xf numFmtId="0" fontId="12" fillId="5" borderId="0" xfId="0" applyFont="1" applyFill="1"/>
    <xf numFmtId="0" fontId="13" fillId="5" borderId="0" xfId="0" applyFont="1" applyFill="1"/>
    <xf numFmtId="0" fontId="14" fillId="5" borderId="0" xfId="0" applyFont="1" applyFill="1"/>
    <xf numFmtId="0" fontId="10" fillId="5" borderId="5" xfId="0" applyFont="1" applyFill="1" applyBorder="1"/>
    <xf numFmtId="0" fontId="10" fillId="5" borderId="6" xfId="0" applyFont="1" applyFill="1" applyBorder="1"/>
    <xf numFmtId="0" fontId="10" fillId="5" borderId="7" xfId="0" applyFont="1" applyFill="1" applyBorder="1"/>
    <xf numFmtId="0" fontId="10" fillId="5" borderId="8" xfId="0" applyFont="1" applyFill="1" applyBorder="1"/>
    <xf numFmtId="0" fontId="10" fillId="3" borderId="9" xfId="0" applyFont="1" applyFill="1" applyBorder="1"/>
    <xf numFmtId="0" fontId="12" fillId="3" borderId="9" xfId="0" applyFont="1" applyFill="1" applyBorder="1"/>
    <xf numFmtId="0" fontId="12" fillId="0" borderId="9" xfId="0" applyFont="1" applyBorder="1"/>
    <xf numFmtId="9" fontId="12" fillId="0" borderId="9" xfId="0" applyNumberFormat="1" applyFont="1" applyBorder="1"/>
    <xf numFmtId="0" fontId="12" fillId="5" borderId="9" xfId="0" applyFont="1" applyFill="1" applyBorder="1"/>
    <xf numFmtId="167" fontId="12" fillId="5" borderId="9" xfId="0" applyNumberFormat="1" applyFont="1" applyFill="1" applyBorder="1"/>
    <xf numFmtId="168" fontId="12" fillId="5" borderId="9" xfId="0" applyNumberFormat="1" applyFont="1" applyFill="1" applyBorder="1"/>
    <xf numFmtId="0" fontId="12" fillId="0" borderId="9" xfId="0" applyFont="1" applyBorder="1" applyAlignment="1">
      <alignment horizontal="center"/>
    </xf>
    <xf numFmtId="167" fontId="12" fillId="6" borderId="9" xfId="0" applyNumberFormat="1" applyFont="1" applyFill="1" applyBorder="1"/>
    <xf numFmtId="0" fontId="12" fillId="5" borderId="9" xfId="0" applyFont="1" applyFill="1" applyBorder="1" applyAlignment="1">
      <alignment wrapText="1"/>
    </xf>
    <xf numFmtId="2" fontId="12" fillId="5" borderId="9" xfId="0" applyNumberFormat="1" applyFont="1" applyFill="1" applyBorder="1"/>
    <xf numFmtId="2" fontId="12" fillId="7" borderId="9" xfId="0" applyNumberFormat="1" applyFont="1" applyFill="1" applyBorder="1" applyProtection="1">
      <protection hidden="1"/>
    </xf>
    <xf numFmtId="0" fontId="12" fillId="7" borderId="9" xfId="0" applyFont="1" applyFill="1" applyBorder="1"/>
    <xf numFmtId="3" fontId="12" fillId="7" borderId="9" xfId="0" applyNumberFormat="1" applyFont="1" applyFill="1" applyBorder="1"/>
    <xf numFmtId="168" fontId="12" fillId="7" borderId="9" xfId="0" applyNumberFormat="1" applyFont="1" applyFill="1" applyBorder="1"/>
    <xf numFmtId="2" fontId="12" fillId="7" borderId="9" xfId="0" applyNumberFormat="1" applyFont="1" applyFill="1" applyBorder="1"/>
    <xf numFmtId="167" fontId="12" fillId="7" borderId="9" xfId="0" applyNumberFormat="1" applyFont="1" applyFill="1" applyBorder="1"/>
    <xf numFmtId="1" fontId="12" fillId="3" borderId="9" xfId="0" applyNumberFormat="1" applyFont="1" applyFill="1" applyBorder="1" applyProtection="1">
      <protection hidden="1"/>
    </xf>
    <xf numFmtId="168" fontId="12" fillId="3" borderId="9" xfId="0" applyNumberFormat="1" applyFont="1" applyFill="1" applyBorder="1"/>
    <xf numFmtId="2" fontId="12" fillId="3" borderId="9" xfId="0" applyNumberFormat="1" applyFont="1" applyFill="1" applyBorder="1"/>
    <xf numFmtId="167" fontId="12" fillId="3" borderId="9" xfId="0" applyNumberFormat="1" applyFont="1" applyFill="1" applyBorder="1"/>
    <xf numFmtId="44" fontId="3" fillId="4" borderId="0" xfId="1" applyFont="1" applyFill="1" applyBorder="1"/>
    <xf numFmtId="49" fontId="5" fillId="2" borderId="0" xfId="0" applyNumberFormat="1" applyFont="1" applyFill="1" applyBorder="1" applyAlignment="1">
      <alignment horizontal="left" vertical="center" readingOrder="1"/>
    </xf>
    <xf numFmtId="44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44" fontId="3" fillId="0" borderId="0" xfId="1" applyFont="1" applyFill="1"/>
    <xf numFmtId="0" fontId="3" fillId="0" borderId="0" xfId="0" applyFont="1" applyFill="1" applyAlignment="1">
      <alignment horizontal="left"/>
    </xf>
    <xf numFmtId="0" fontId="3" fillId="0" borderId="0" xfId="0" applyFont="1"/>
    <xf numFmtId="44" fontId="3" fillId="0" borderId="0" xfId="0" applyNumberFormat="1" applyFont="1" applyFill="1"/>
    <xf numFmtId="9" fontId="12" fillId="4" borderId="9" xfId="2" applyFont="1" applyFill="1" applyBorder="1" applyProtection="1">
      <protection hidden="1"/>
    </xf>
    <xf numFmtId="169" fontId="12" fillId="4" borderId="9" xfId="1" applyNumberFormat="1" applyFont="1" applyFill="1" applyBorder="1" applyProtection="1">
      <protection hidden="1"/>
    </xf>
    <xf numFmtId="2" fontId="12" fillId="4" borderId="9" xfId="0" applyNumberFormat="1" applyFont="1" applyFill="1" applyBorder="1" applyProtection="1">
      <protection hidden="1"/>
    </xf>
    <xf numFmtId="2" fontId="12" fillId="0" borderId="9" xfId="0" applyNumberFormat="1" applyFont="1" applyFill="1" applyBorder="1" applyProtection="1">
      <protection hidden="1"/>
    </xf>
    <xf numFmtId="15" fontId="12" fillId="5" borderId="0" xfId="0" applyNumberFormat="1" applyFont="1" applyFill="1" applyAlignment="1"/>
    <xf numFmtId="0" fontId="12" fillId="5" borderId="0" xfId="0" applyFont="1" applyFill="1" applyAlignment="1"/>
    <xf numFmtId="44" fontId="0" fillId="8" borderId="0" xfId="0" applyNumberFormat="1" applyFill="1"/>
    <xf numFmtId="0" fontId="0" fillId="8" borderId="0" xfId="0" applyFill="1"/>
    <xf numFmtId="0" fontId="6" fillId="8" borderId="0" xfId="0" applyFont="1" applyFill="1"/>
    <xf numFmtId="0" fontId="0" fillId="0" borderId="0" xfId="0" applyFill="1" applyAlignment="1">
      <alignment horizontal="center"/>
    </xf>
    <xf numFmtId="0" fontId="0" fillId="9" borderId="0" xfId="0" applyFill="1"/>
    <xf numFmtId="9" fontId="0" fillId="9" borderId="0" xfId="2" applyFont="1" applyFill="1"/>
    <xf numFmtId="44" fontId="3" fillId="8" borderId="0" xfId="0" applyNumberFormat="1" applyFont="1" applyFill="1" applyBorder="1"/>
    <xf numFmtId="167" fontId="12" fillId="8" borderId="9" xfId="0" applyNumberFormat="1" applyFont="1" applyFill="1" applyBorder="1"/>
    <xf numFmtId="0" fontId="0" fillId="10" borderId="0" xfId="0" applyFill="1"/>
    <xf numFmtId="0" fontId="6" fillId="10" borderId="0" xfId="0" applyFont="1" applyFill="1"/>
    <xf numFmtId="0" fontId="0" fillId="0" borderId="0" xfId="0" applyAlignment="1">
      <alignment horizontal="center"/>
    </xf>
    <xf numFmtId="0" fontId="2" fillId="0" borderId="0" xfId="0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2">
    <dxf>
      <font>
        <condense val="0"/>
        <extend val="0"/>
        <color indexed="9"/>
      </font>
      <fill>
        <patternFill patternType="solid"/>
      </fill>
    </dxf>
    <dxf>
      <font>
        <condense val="0"/>
        <extend val="0"/>
        <color indexed="9"/>
      </font>
      <fill>
        <patternFill patternType="solid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754063</xdr:colOff>
      <xdr:row>17</xdr:row>
      <xdr:rowOff>23813</xdr:rowOff>
    </xdr:from>
    <xdr:to>
      <xdr:col>7</xdr:col>
      <xdr:colOff>776288</xdr:colOff>
      <xdr:row>22</xdr:row>
      <xdr:rowOff>84138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61D1E8A-F20E-4B65-BDB1-5195C137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6813" y="3071813"/>
          <a:ext cx="2054225" cy="1012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2</xdr:row>
      <xdr:rowOff>28575</xdr:rowOff>
    </xdr:from>
    <xdr:to>
      <xdr:col>9</xdr:col>
      <xdr:colOff>882541</xdr:colOff>
      <xdr:row>11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2C55B95-69ED-43BA-A494-B6C61899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52425"/>
          <a:ext cx="3187591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285751</xdr:colOff>
      <xdr:row>0</xdr:row>
      <xdr:rowOff>85726</xdr:rowOff>
    </xdr:from>
    <xdr:to>
      <xdr:col>6</xdr:col>
      <xdr:colOff>438151</xdr:colOff>
      <xdr:row>3</xdr:row>
      <xdr:rowOff>190486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3923D56-E62C-47B8-9E22-EA6E64F3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1" y="85726"/>
          <a:ext cx="1371600" cy="67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762000</xdr:colOff>
      <xdr:row>0</xdr:row>
      <xdr:rowOff>66676</xdr:rowOff>
    </xdr:from>
    <xdr:to>
      <xdr:col>8</xdr:col>
      <xdr:colOff>1085850</xdr:colOff>
      <xdr:row>5</xdr:row>
      <xdr:rowOff>285751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96F88BF-48B0-493F-922D-A1314D6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66676"/>
          <a:ext cx="20574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0</xdr:row>
      <xdr:rowOff>76201</xdr:rowOff>
    </xdr:from>
    <xdr:to>
      <xdr:col>5</xdr:col>
      <xdr:colOff>28576</xdr:colOff>
      <xdr:row>5</xdr:row>
      <xdr:rowOff>15989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2E41DFA-17CC-4505-BD2F-62A0904C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1" y="76201"/>
          <a:ext cx="1809750" cy="892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rank Nederstigt" id="{BBC0D7D9-7BA2-485F-8E11-62DE118A1407}" userId="S::frank.nederstigt@stichtingboor.nl::648dec7e-348b-4ebc-a950-608a4117e388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1-06-21T16:01:08.89" personId="{BBC0D7D9-7BA2-485F-8E11-62DE118A1407}" id="{93165F80-84D3-4664-B042-4AF7B907D74D}">
    <text>preventief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8B9B-54E1-4B30-86AA-0D88F1F35FBA}">
  <dimension ref="A1:H35"/>
  <sheetViews>
    <sheetView tabSelected="1" zoomScale="120" zoomScaleNormal="120" workbookViewId="0"/>
  </sheetViews>
  <sheetFormatPr defaultRowHeight="15"/>
  <cols>
    <col min="2" max="2" width="45" bestFit="1" customWidth="1"/>
    <col min="3" max="3" width="13.42578125" customWidth="1"/>
    <col min="4" max="4" width="14.7109375" bestFit="1" customWidth="1"/>
    <col min="5" max="5" width="12.140625" customWidth="1"/>
    <col min="8" max="8" width="12" bestFit="1" customWidth="1"/>
  </cols>
  <sheetData>
    <row r="1" spans="1:8">
      <c r="A1" s="39" t="s">
        <v>0</v>
      </c>
      <c r="B1" s="39" t="s">
        <v>1</v>
      </c>
      <c r="C1" s="39" t="s">
        <v>2</v>
      </c>
      <c r="D1" s="103" t="s">
        <v>3</v>
      </c>
      <c r="E1" s="110" t="s">
        <v>4</v>
      </c>
      <c r="F1" s="39" t="s">
        <v>5</v>
      </c>
      <c r="G1" s="39" t="s">
        <v>6</v>
      </c>
      <c r="H1" s="39" t="s">
        <v>7</v>
      </c>
    </row>
    <row r="2" spans="1:8">
      <c r="D2" s="104"/>
      <c r="F2" s="111"/>
      <c r="G2" s="111">
        <f>SUM(G4:G16)</f>
        <v>0</v>
      </c>
      <c r="H2" s="111">
        <f>SUM(H4:H16)</f>
        <v>600</v>
      </c>
    </row>
    <row r="3" spans="1:8">
      <c r="F3" s="111"/>
      <c r="G3" s="111"/>
      <c r="H3" s="111"/>
    </row>
    <row r="4" spans="1:8">
      <c r="A4" t="s">
        <v>8</v>
      </c>
      <c r="B4" t="s">
        <v>9</v>
      </c>
      <c r="C4" s="111">
        <v>10</v>
      </c>
      <c r="D4" s="101">
        <f>'G1.1 Preventief onderhoud'!M3</f>
        <v>98.901500000000027</v>
      </c>
      <c r="E4" s="109"/>
      <c r="F4" s="111">
        <v>14</v>
      </c>
      <c r="G4" s="111">
        <f>E4*F4</f>
        <v>0</v>
      </c>
      <c r="H4" s="111">
        <f>C4*F4</f>
        <v>140</v>
      </c>
    </row>
    <row r="5" spans="1:8">
      <c r="C5" s="111"/>
      <c r="F5" s="111"/>
      <c r="G5" s="111"/>
      <c r="H5" s="111"/>
    </row>
    <row r="6" spans="1:8">
      <c r="A6" t="s">
        <v>10</v>
      </c>
      <c r="B6" t="s">
        <v>11</v>
      </c>
      <c r="C6" s="111">
        <v>10</v>
      </c>
      <c r="D6" s="101">
        <f>'G1.2 en G1.3 uurtarief '!D3</f>
        <v>0.01</v>
      </c>
      <c r="E6" s="109"/>
      <c r="F6" s="111">
        <v>10</v>
      </c>
      <c r="G6" s="111">
        <f>E6*F6</f>
        <v>0</v>
      </c>
      <c r="H6" s="111">
        <f>C6*F6</f>
        <v>100</v>
      </c>
    </row>
    <row r="7" spans="1:8">
      <c r="A7" t="s">
        <v>12</v>
      </c>
      <c r="B7" t="s">
        <v>669</v>
      </c>
      <c r="C7" s="111">
        <v>10</v>
      </c>
      <c r="D7" s="101">
        <f>'G1.2 en G1.3 uurtarief '!D4</f>
        <v>0.01</v>
      </c>
      <c r="E7" s="109"/>
      <c r="F7" s="111">
        <v>5</v>
      </c>
      <c r="G7" s="111">
        <f t="shared" ref="G7:G16" si="0">E7*F7</f>
        <v>0</v>
      </c>
      <c r="H7" s="111">
        <f>C7*F7</f>
        <v>50</v>
      </c>
    </row>
    <row r="8" spans="1:8">
      <c r="C8" s="111"/>
      <c r="F8" s="111"/>
      <c r="G8" s="111"/>
      <c r="H8" s="111"/>
    </row>
    <row r="9" spans="1:8">
      <c r="A9" t="s">
        <v>13</v>
      </c>
      <c r="B9" s="42" t="s">
        <v>14</v>
      </c>
      <c r="C9" s="111">
        <v>10</v>
      </c>
      <c r="D9" s="101">
        <f>'G1.4 Calculatieschema'!I34</f>
        <v>10200</v>
      </c>
      <c r="E9" s="109"/>
      <c r="F9" s="111">
        <v>10</v>
      </c>
      <c r="G9" s="111">
        <f t="shared" si="0"/>
        <v>0</v>
      </c>
      <c r="H9" s="111">
        <f>C9*F9</f>
        <v>100</v>
      </c>
    </row>
    <row r="10" spans="1:8">
      <c r="B10" s="42"/>
      <c r="C10" s="111"/>
      <c r="D10" s="88"/>
      <c r="F10" s="111"/>
      <c r="G10" s="111"/>
      <c r="H10" s="111"/>
    </row>
    <row r="11" spans="1:8">
      <c r="C11" s="111"/>
      <c r="F11" s="111"/>
      <c r="G11" s="111"/>
      <c r="H11" s="111"/>
    </row>
    <row r="12" spans="1:8">
      <c r="C12" s="111"/>
      <c r="F12" s="111"/>
      <c r="G12" s="111"/>
      <c r="H12" s="111"/>
    </row>
    <row r="13" spans="1:8">
      <c r="A13" t="s">
        <v>670</v>
      </c>
      <c r="B13" t="s">
        <v>674</v>
      </c>
      <c r="C13" s="111">
        <v>30</v>
      </c>
      <c r="E13" s="109"/>
      <c r="F13" s="111">
        <v>2</v>
      </c>
      <c r="G13" s="111">
        <f t="shared" si="0"/>
        <v>0</v>
      </c>
      <c r="H13" s="111">
        <f>C13*F13</f>
        <v>60</v>
      </c>
    </row>
    <row r="14" spans="1:8">
      <c r="A14" t="s">
        <v>671</v>
      </c>
      <c r="B14" t="s">
        <v>675</v>
      </c>
      <c r="C14" s="111">
        <v>30</v>
      </c>
      <c r="E14" s="109"/>
      <c r="F14" s="111">
        <v>2</v>
      </c>
      <c r="G14" s="111">
        <f t="shared" si="0"/>
        <v>0</v>
      </c>
      <c r="H14" s="111">
        <f>C14*F14</f>
        <v>60</v>
      </c>
    </row>
    <row r="15" spans="1:8">
      <c r="A15" t="s">
        <v>672</v>
      </c>
      <c r="B15" t="s">
        <v>676</v>
      </c>
      <c r="C15" s="111">
        <v>30</v>
      </c>
      <c r="E15" s="109"/>
      <c r="F15" s="111">
        <v>2</v>
      </c>
      <c r="G15" s="111">
        <f t="shared" si="0"/>
        <v>0</v>
      </c>
      <c r="H15" s="111">
        <f>C15*F15</f>
        <v>60</v>
      </c>
    </row>
    <row r="16" spans="1:8">
      <c r="A16" t="s">
        <v>673</v>
      </c>
      <c r="B16" t="s">
        <v>677</v>
      </c>
      <c r="C16" s="111">
        <v>30</v>
      </c>
      <c r="E16" s="109"/>
      <c r="F16" s="111">
        <v>1</v>
      </c>
      <c r="G16" s="111">
        <f t="shared" si="0"/>
        <v>0</v>
      </c>
      <c r="H16" s="111">
        <f>C16*F16</f>
        <v>30</v>
      </c>
    </row>
    <row r="18" spans="1:8">
      <c r="B18" s="21" t="s">
        <v>15</v>
      </c>
    </row>
    <row r="19" spans="1:8">
      <c r="B19" t="s">
        <v>16</v>
      </c>
      <c r="D19" s="102">
        <f>'Percelen voorkeur'!B3</f>
        <v>1</v>
      </c>
    </row>
    <row r="20" spans="1:8">
      <c r="B20" t="s">
        <v>17</v>
      </c>
      <c r="D20" s="102">
        <f>'Percelen voorkeur'!B4</f>
        <v>2</v>
      </c>
    </row>
    <row r="21" spans="1:8">
      <c r="B21" t="s">
        <v>18</v>
      </c>
      <c r="D21" s="102">
        <f>'Percelen voorkeur'!B5</f>
        <v>3</v>
      </c>
    </row>
    <row r="22" spans="1:8">
      <c r="D22" s="41"/>
    </row>
    <row r="24" spans="1:8">
      <c r="B24" s="45"/>
    </row>
    <row r="25" spans="1:8">
      <c r="A25" s="105"/>
      <c r="B25" s="105" t="s">
        <v>19</v>
      </c>
      <c r="C25" s="105">
        <f>H6+H7+H9+H4</f>
        <v>390</v>
      </c>
      <c r="D25" s="106">
        <f>C25/H2</f>
        <v>0.65</v>
      </c>
      <c r="E25" s="105" t="s">
        <v>20</v>
      </c>
      <c r="F25" s="105"/>
      <c r="G25" s="105"/>
      <c r="H25" s="105"/>
    </row>
    <row r="26" spans="1:8">
      <c r="A26" s="105"/>
      <c r="B26" s="105" t="s">
        <v>21</v>
      </c>
      <c r="C26" s="105">
        <f>H13+H14+H15+H16</f>
        <v>210</v>
      </c>
      <c r="D26" s="106">
        <f>C26/H2</f>
        <v>0.35</v>
      </c>
      <c r="E26" s="105" t="s">
        <v>22</v>
      </c>
      <c r="F26" s="105"/>
      <c r="G26" s="105"/>
      <c r="H26" s="105"/>
    </row>
    <row r="28" spans="1:8">
      <c r="B28" s="110" t="s">
        <v>23</v>
      </c>
    </row>
    <row r="30" spans="1:8">
      <c r="C30" s="45"/>
    </row>
    <row r="33" spans="2:2">
      <c r="B33" s="47"/>
    </row>
    <row r="34" spans="2:2">
      <c r="B34" s="47"/>
    </row>
    <row r="35" spans="2:2">
      <c r="B35" s="47"/>
    </row>
  </sheetData>
  <phoneticPr fontId="7" type="noConversion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A3A2-342A-45BC-971E-D42D9CBA867E}">
  <dimension ref="A1:T251"/>
  <sheetViews>
    <sheetView zoomScale="90" zoomScaleNormal="90" workbookViewId="0">
      <pane ySplit="16" topLeftCell="A17" activePane="bottomLeft" state="frozen"/>
      <selection pane="bottomLeft" activeCell="N18" sqref="N18"/>
    </sheetView>
  </sheetViews>
  <sheetFormatPr defaultRowHeight="12.75"/>
  <cols>
    <col min="1" max="1" width="9.140625" style="2"/>
    <col min="2" max="2" width="27.42578125" style="2" customWidth="1"/>
    <col min="3" max="3" width="8.140625" style="2" bestFit="1" customWidth="1"/>
    <col min="4" max="4" width="45.85546875" style="2" bestFit="1" customWidth="1"/>
    <col min="5" max="5" width="10.85546875" style="2" bestFit="1" customWidth="1"/>
    <col min="6" max="6" width="7.28515625" style="2" bestFit="1" customWidth="1"/>
    <col min="7" max="7" width="7.5703125" style="2" bestFit="1" customWidth="1"/>
    <col min="8" max="8" width="8.28515625" style="2" bestFit="1" customWidth="1"/>
    <col min="9" max="9" width="11.85546875" style="2" bestFit="1" customWidth="1"/>
    <col min="10" max="10" width="20.42578125" style="2" bestFit="1" customWidth="1"/>
    <col min="11" max="11" width="16.7109375" style="2" bestFit="1" customWidth="1"/>
    <col min="12" max="12" width="40" style="2" customWidth="1"/>
    <col min="13" max="13" width="17.42578125" style="2" bestFit="1" customWidth="1"/>
    <col min="14" max="14" width="16.42578125" style="2" bestFit="1" customWidth="1"/>
    <col min="15" max="15" width="21.42578125" style="2" bestFit="1" customWidth="1"/>
    <col min="16" max="16" width="9.140625" style="2"/>
    <col min="17" max="17" width="38.5703125" style="2" bestFit="1" customWidth="1"/>
    <col min="18" max="18" width="12.85546875" style="2" customWidth="1"/>
    <col min="19" max="19" width="9.140625" style="2"/>
    <col min="20" max="20" width="16" style="2" bestFit="1" customWidth="1"/>
    <col min="21" max="16384" width="9.140625" style="2"/>
  </cols>
  <sheetData>
    <row r="1" spans="1:15">
      <c r="A1" s="1" t="s">
        <v>24</v>
      </c>
      <c r="B1" s="1" t="s">
        <v>25</v>
      </c>
    </row>
    <row r="2" spans="1:15">
      <c r="A2" s="1"/>
    </row>
    <row r="3" spans="1:15">
      <c r="A3" s="1" t="s">
        <v>26</v>
      </c>
      <c r="B3" s="1" t="s">
        <v>27</v>
      </c>
      <c r="C3" s="1" t="s">
        <v>28</v>
      </c>
      <c r="D3" s="3" t="s">
        <v>29</v>
      </c>
      <c r="E3" s="3" t="s">
        <v>30</v>
      </c>
      <c r="M3" s="107">
        <f>SUM(O4:O15)</f>
        <v>98.901500000000027</v>
      </c>
      <c r="N3" s="18" t="s">
        <v>31</v>
      </c>
      <c r="O3" s="18"/>
    </row>
    <row r="4" spans="1:15">
      <c r="A4" s="5" t="s">
        <v>32</v>
      </c>
      <c r="B4" s="5"/>
      <c r="C4" s="5"/>
      <c r="D4" s="6">
        <v>2381</v>
      </c>
      <c r="E4" s="6">
        <v>1981</v>
      </c>
      <c r="L4" s="112"/>
      <c r="N4" s="5" t="s">
        <v>32</v>
      </c>
      <c r="O4" s="19">
        <f>SUM(O18:O42)</f>
        <v>9.6834999999999969</v>
      </c>
    </row>
    <row r="5" spans="1:15">
      <c r="A5" s="5" t="s">
        <v>33</v>
      </c>
      <c r="B5" s="5"/>
      <c r="C5" s="5"/>
      <c r="D5" s="6">
        <v>2635</v>
      </c>
      <c r="E5" s="6">
        <v>2014</v>
      </c>
      <c r="N5" s="5" t="s">
        <v>33</v>
      </c>
      <c r="O5" s="19">
        <f>SUM(O45:O69)</f>
        <v>27.160000000000021</v>
      </c>
    </row>
    <row r="6" spans="1:15">
      <c r="A6" s="5" t="s">
        <v>34</v>
      </c>
      <c r="B6" s="5"/>
      <c r="C6" s="5"/>
      <c r="D6" s="6">
        <f>1794+373</f>
        <v>2167</v>
      </c>
      <c r="E6" s="6">
        <v>1982</v>
      </c>
      <c r="F6" s="6"/>
      <c r="G6" s="6"/>
      <c r="N6" s="5" t="s">
        <v>34</v>
      </c>
      <c r="O6" s="19">
        <f>SUM(O72:O92)</f>
        <v>26.310000000000009</v>
      </c>
    </row>
    <row r="7" spans="1:15">
      <c r="A7" s="5" t="s">
        <v>35</v>
      </c>
      <c r="B7" s="5"/>
      <c r="C7" s="5"/>
      <c r="D7" s="6">
        <v>2886</v>
      </c>
      <c r="E7" s="6">
        <v>1918</v>
      </c>
      <c r="F7" s="6"/>
      <c r="G7" s="6"/>
      <c r="N7" s="5" t="s">
        <v>35</v>
      </c>
      <c r="O7" s="19">
        <f>SUM(O95:O115)</f>
        <v>0.78800000000000003</v>
      </c>
    </row>
    <row r="8" spans="1:15">
      <c r="A8" s="5" t="s">
        <v>36</v>
      </c>
      <c r="B8" s="5"/>
      <c r="C8" s="5"/>
      <c r="D8" s="6">
        <v>1093</v>
      </c>
      <c r="E8" s="6">
        <v>1985</v>
      </c>
      <c r="F8" s="6"/>
      <c r="G8" s="6"/>
      <c r="N8" s="5" t="s">
        <v>36</v>
      </c>
      <c r="O8" s="19">
        <f>SUM(O118:O127)</f>
        <v>0.79</v>
      </c>
    </row>
    <row r="9" spans="1:15">
      <c r="A9" s="5" t="s">
        <v>37</v>
      </c>
      <c r="B9" s="5"/>
      <c r="C9" s="5"/>
      <c r="D9" s="6">
        <v>5500</v>
      </c>
      <c r="E9" s="6">
        <v>2015</v>
      </c>
      <c r="F9" s="6"/>
      <c r="G9" s="6"/>
      <c r="N9" s="5" t="s">
        <v>37</v>
      </c>
      <c r="O9" s="19">
        <f>SUM(O131:O163)</f>
        <v>1.1500000000000004</v>
      </c>
    </row>
    <row r="10" spans="1:15">
      <c r="A10" s="5" t="s">
        <v>38</v>
      </c>
      <c r="B10" s="5"/>
      <c r="C10" s="5"/>
      <c r="D10" s="6">
        <v>1798</v>
      </c>
      <c r="E10" s="6">
        <v>1994</v>
      </c>
      <c r="F10" s="6"/>
      <c r="G10" s="6"/>
      <c r="N10" s="5" t="s">
        <v>38</v>
      </c>
      <c r="O10" s="19">
        <f>SUM(O166:O181)</f>
        <v>13.1</v>
      </c>
    </row>
    <row r="11" spans="1:15">
      <c r="A11" s="5" t="s">
        <v>39</v>
      </c>
      <c r="B11" s="5"/>
      <c r="C11" s="5"/>
      <c r="D11" s="6">
        <v>1747</v>
      </c>
      <c r="E11" s="6">
        <v>1960</v>
      </c>
      <c r="F11" s="6"/>
      <c r="G11" s="6"/>
      <c r="N11" s="5" t="s">
        <v>39</v>
      </c>
      <c r="O11" s="19">
        <f>SUM(O184:O201)</f>
        <v>19.090000000000003</v>
      </c>
    </row>
    <row r="12" spans="1:15">
      <c r="A12" s="5" t="s">
        <v>40</v>
      </c>
      <c r="B12" s="5"/>
      <c r="C12" s="5"/>
      <c r="D12" s="6">
        <v>1181</v>
      </c>
      <c r="E12" s="6">
        <v>2002</v>
      </c>
      <c r="F12" s="6"/>
      <c r="G12" s="6"/>
      <c r="N12" s="5" t="s">
        <v>40</v>
      </c>
      <c r="O12" s="19">
        <f>SUM(O204:O222)</f>
        <v>0.63000000000000012</v>
      </c>
    </row>
    <row r="13" spans="1:15">
      <c r="A13" s="5" t="s">
        <v>41</v>
      </c>
      <c r="B13" s="5"/>
      <c r="C13" s="5"/>
      <c r="D13" s="6"/>
      <c r="E13" s="6"/>
      <c r="F13" s="6"/>
      <c r="G13" s="6"/>
      <c r="N13" s="5" t="s">
        <v>41</v>
      </c>
      <c r="O13" s="19">
        <f>SUM(O225:O231)</f>
        <v>7.0000000000000007E-2</v>
      </c>
    </row>
    <row r="14" spans="1:15">
      <c r="A14" s="5" t="s">
        <v>42</v>
      </c>
      <c r="B14" s="5"/>
      <c r="C14" s="5"/>
      <c r="D14" s="6"/>
      <c r="E14" s="6"/>
      <c r="F14" s="6"/>
      <c r="G14" s="6"/>
      <c r="N14" s="5" t="s">
        <v>42</v>
      </c>
      <c r="O14" s="19">
        <f>SUM(O234:O242)</f>
        <v>0.09</v>
      </c>
    </row>
    <row r="15" spans="1:15">
      <c r="A15" s="5" t="s">
        <v>43</v>
      </c>
      <c r="B15" s="5"/>
      <c r="C15" s="5"/>
      <c r="D15" s="6"/>
      <c r="E15" s="6"/>
      <c r="F15" s="6"/>
      <c r="G15" s="6"/>
      <c r="N15" s="5" t="s">
        <v>43</v>
      </c>
      <c r="O15" s="19">
        <f>SUM(O245:O248)</f>
        <v>0.04</v>
      </c>
    </row>
    <row r="16" spans="1:15">
      <c r="A16" s="5"/>
      <c r="B16" s="5"/>
      <c r="C16" s="5"/>
      <c r="D16" s="6"/>
      <c r="E16" s="6"/>
      <c r="F16" s="6"/>
      <c r="G16" s="6"/>
    </row>
    <row r="17" spans="1:15" s="24" customFormat="1">
      <c r="A17" s="22" t="s">
        <v>44</v>
      </c>
      <c r="B17" s="23" t="s">
        <v>45</v>
      </c>
      <c r="C17" s="23" t="s">
        <v>46</v>
      </c>
      <c r="D17" s="23" t="s">
        <v>47</v>
      </c>
      <c r="E17" s="23" t="s">
        <v>48</v>
      </c>
      <c r="F17" s="23" t="s">
        <v>49</v>
      </c>
      <c r="G17" s="23" t="s">
        <v>50</v>
      </c>
      <c r="H17" s="23" t="s">
        <v>51</v>
      </c>
      <c r="I17" s="23" t="s">
        <v>52</v>
      </c>
      <c r="J17" s="23" t="s">
        <v>53</v>
      </c>
      <c r="K17" s="23" t="s">
        <v>54</v>
      </c>
      <c r="L17" s="23" t="s">
        <v>55</v>
      </c>
      <c r="M17" s="23" t="s">
        <v>56</v>
      </c>
      <c r="N17" s="22" t="s">
        <v>57</v>
      </c>
      <c r="O17" s="22" t="s">
        <v>58</v>
      </c>
    </row>
    <row r="18" spans="1:15" s="24" customFormat="1">
      <c r="A18" s="5"/>
      <c r="B18" s="26" t="s">
        <v>59</v>
      </c>
      <c r="C18" s="26" t="s">
        <v>60</v>
      </c>
      <c r="D18" s="26" t="s">
        <v>61</v>
      </c>
      <c r="E18" s="27">
        <v>1</v>
      </c>
      <c r="F18" s="26" t="s">
        <v>62</v>
      </c>
      <c r="G18" s="28">
        <v>1</v>
      </c>
      <c r="H18" s="29">
        <v>2014</v>
      </c>
      <c r="I18" s="26" t="s">
        <v>63</v>
      </c>
      <c r="J18" s="26" t="s">
        <v>64</v>
      </c>
      <c r="K18" s="26"/>
      <c r="L18" s="30"/>
      <c r="M18" s="26"/>
      <c r="N18" s="44">
        <v>0.01</v>
      </c>
      <c r="O18" s="31">
        <f>N18*E18</f>
        <v>0.01</v>
      </c>
    </row>
    <row r="19" spans="1:15" s="24" customFormat="1">
      <c r="A19" s="5"/>
      <c r="B19" s="26" t="s">
        <v>65</v>
      </c>
      <c r="C19" s="26" t="s">
        <v>60</v>
      </c>
      <c r="D19" s="26" t="s">
        <v>66</v>
      </c>
      <c r="E19" s="27">
        <v>1</v>
      </c>
      <c r="F19" s="26" t="s">
        <v>62</v>
      </c>
      <c r="G19" s="28">
        <v>1</v>
      </c>
      <c r="H19" s="29">
        <v>2014</v>
      </c>
      <c r="I19" s="26" t="s">
        <v>63</v>
      </c>
      <c r="J19" s="26" t="s">
        <v>67</v>
      </c>
      <c r="K19" s="26"/>
      <c r="L19" s="30"/>
      <c r="M19" s="26"/>
      <c r="N19" s="44">
        <v>0.01</v>
      </c>
      <c r="O19" s="31">
        <f t="shared" ref="O19:O41" si="0">N19*E19</f>
        <v>0.01</v>
      </c>
    </row>
    <row r="20" spans="1:15" s="24" customFormat="1">
      <c r="A20" s="5"/>
      <c r="B20" s="26" t="s">
        <v>59</v>
      </c>
      <c r="C20" s="26" t="s">
        <v>60</v>
      </c>
      <c r="D20" s="26" t="s">
        <v>61</v>
      </c>
      <c r="E20" s="27">
        <v>1</v>
      </c>
      <c r="F20" s="26" t="s">
        <v>62</v>
      </c>
      <c r="G20" s="28">
        <v>1</v>
      </c>
      <c r="H20" s="29">
        <v>2014</v>
      </c>
      <c r="I20" s="26" t="s">
        <v>63</v>
      </c>
      <c r="J20" s="26" t="s">
        <v>64</v>
      </c>
      <c r="K20" s="26"/>
      <c r="L20" s="30"/>
      <c r="M20" s="26"/>
      <c r="N20" s="44">
        <v>0.01</v>
      </c>
      <c r="O20" s="31">
        <f t="shared" si="0"/>
        <v>0.01</v>
      </c>
    </row>
    <row r="21" spans="1:15" s="24" customFormat="1">
      <c r="A21" s="5"/>
      <c r="B21" s="26" t="s">
        <v>65</v>
      </c>
      <c r="C21" s="26" t="s">
        <v>60</v>
      </c>
      <c r="D21" s="26" t="s">
        <v>66</v>
      </c>
      <c r="E21" s="27">
        <v>1</v>
      </c>
      <c r="F21" s="26" t="s">
        <v>62</v>
      </c>
      <c r="G21" s="28">
        <v>1</v>
      </c>
      <c r="H21" s="29">
        <v>2014</v>
      </c>
      <c r="I21" s="26" t="s">
        <v>63</v>
      </c>
      <c r="J21" s="26" t="s">
        <v>67</v>
      </c>
      <c r="K21" s="26"/>
      <c r="L21" s="30"/>
      <c r="M21" s="26"/>
      <c r="N21" s="44">
        <v>0.01</v>
      </c>
      <c r="O21" s="31">
        <f t="shared" si="0"/>
        <v>0.01</v>
      </c>
    </row>
    <row r="22" spans="1:15" s="24" customFormat="1">
      <c r="A22" s="5"/>
      <c r="B22" s="26" t="s">
        <v>68</v>
      </c>
      <c r="C22" s="26" t="s">
        <v>60</v>
      </c>
      <c r="D22" s="26" t="s">
        <v>69</v>
      </c>
      <c r="E22" s="27">
        <v>1</v>
      </c>
      <c r="F22" s="26" t="s">
        <v>62</v>
      </c>
      <c r="G22" s="28">
        <v>0</v>
      </c>
      <c r="H22" s="29">
        <v>0</v>
      </c>
      <c r="I22" s="26"/>
      <c r="J22" s="26"/>
      <c r="K22" s="26" t="s">
        <v>70</v>
      </c>
      <c r="L22" s="30" t="s">
        <v>71</v>
      </c>
      <c r="M22" s="26"/>
      <c r="N22" s="44">
        <v>0.01</v>
      </c>
      <c r="O22" s="31">
        <f t="shared" si="0"/>
        <v>0.01</v>
      </c>
    </row>
    <row r="23" spans="1:15" s="24" customFormat="1">
      <c r="A23" s="5"/>
      <c r="B23" s="26" t="s">
        <v>72</v>
      </c>
      <c r="C23" s="26" t="s">
        <v>73</v>
      </c>
      <c r="D23" s="26" t="s">
        <v>74</v>
      </c>
      <c r="E23" s="27">
        <v>1</v>
      </c>
      <c r="F23" s="26" t="s">
        <v>62</v>
      </c>
      <c r="G23" s="28">
        <v>4</v>
      </c>
      <c r="H23" s="29">
        <v>1998</v>
      </c>
      <c r="I23" s="26" t="s">
        <v>75</v>
      </c>
      <c r="J23" s="26" t="s">
        <v>76</v>
      </c>
      <c r="K23" s="26" t="s">
        <v>77</v>
      </c>
      <c r="L23" s="30" t="s">
        <v>78</v>
      </c>
      <c r="M23" s="26" t="s">
        <v>79</v>
      </c>
      <c r="N23" s="44">
        <v>0.01</v>
      </c>
      <c r="O23" s="31">
        <f t="shared" si="0"/>
        <v>0.01</v>
      </c>
    </row>
    <row r="24" spans="1:15" s="24" customFormat="1">
      <c r="A24" s="5"/>
      <c r="B24" s="26" t="s">
        <v>80</v>
      </c>
      <c r="C24" s="26" t="s">
        <v>73</v>
      </c>
      <c r="D24" s="26" t="s">
        <v>81</v>
      </c>
      <c r="E24" s="27">
        <v>1</v>
      </c>
      <c r="F24" s="26" t="s">
        <v>62</v>
      </c>
      <c r="G24" s="28">
        <v>1</v>
      </c>
      <c r="H24" s="29">
        <v>2016</v>
      </c>
      <c r="I24" s="26" t="s">
        <v>75</v>
      </c>
      <c r="J24" s="26" t="s">
        <v>76</v>
      </c>
      <c r="K24" s="26" t="s">
        <v>82</v>
      </c>
      <c r="L24" s="30" t="s">
        <v>83</v>
      </c>
      <c r="M24" s="26" t="s">
        <v>84</v>
      </c>
      <c r="N24" s="44">
        <v>0.01</v>
      </c>
      <c r="O24" s="31">
        <f t="shared" si="0"/>
        <v>0.01</v>
      </c>
    </row>
    <row r="25" spans="1:15" s="24" customFormat="1">
      <c r="A25" s="5"/>
      <c r="B25" s="26" t="s">
        <v>85</v>
      </c>
      <c r="C25" s="26" t="s">
        <v>73</v>
      </c>
      <c r="D25" s="26" t="s">
        <v>86</v>
      </c>
      <c r="E25" s="27">
        <v>1</v>
      </c>
      <c r="F25" s="26" t="s">
        <v>62</v>
      </c>
      <c r="G25" s="28">
        <v>4</v>
      </c>
      <c r="H25" s="29">
        <v>2015</v>
      </c>
      <c r="I25" s="26" t="s">
        <v>75</v>
      </c>
      <c r="J25" s="26" t="s">
        <v>87</v>
      </c>
      <c r="K25" s="26" t="s">
        <v>88</v>
      </c>
      <c r="L25" s="30" t="s">
        <v>89</v>
      </c>
      <c r="M25" s="26" t="s">
        <v>90</v>
      </c>
      <c r="N25" s="44">
        <v>0.01</v>
      </c>
      <c r="O25" s="31">
        <f t="shared" si="0"/>
        <v>0.01</v>
      </c>
    </row>
    <row r="26" spans="1:15" s="24" customFormat="1">
      <c r="A26" s="5"/>
      <c r="B26" s="26" t="s">
        <v>85</v>
      </c>
      <c r="C26" s="26" t="s">
        <v>73</v>
      </c>
      <c r="D26" s="26" t="s">
        <v>86</v>
      </c>
      <c r="E26" s="27">
        <v>1</v>
      </c>
      <c r="F26" s="26" t="s">
        <v>62</v>
      </c>
      <c r="G26" s="28">
        <v>4</v>
      </c>
      <c r="H26" s="29">
        <v>2004</v>
      </c>
      <c r="I26" s="26" t="s">
        <v>75</v>
      </c>
      <c r="J26" s="26" t="s">
        <v>87</v>
      </c>
      <c r="K26" s="26" t="s">
        <v>88</v>
      </c>
      <c r="L26" s="30" t="s">
        <v>91</v>
      </c>
      <c r="M26" s="26" t="s">
        <v>92</v>
      </c>
      <c r="N26" s="44">
        <v>0.01</v>
      </c>
      <c r="O26" s="31">
        <f t="shared" si="0"/>
        <v>0.01</v>
      </c>
    </row>
    <row r="27" spans="1:15" s="24" customFormat="1">
      <c r="A27" s="5"/>
      <c r="B27" s="26" t="s">
        <v>93</v>
      </c>
      <c r="C27" s="26" t="s">
        <v>94</v>
      </c>
      <c r="D27" s="26" t="s">
        <v>95</v>
      </c>
      <c r="E27" s="27">
        <v>1</v>
      </c>
      <c r="F27" s="26" t="s">
        <v>96</v>
      </c>
      <c r="G27" s="28">
        <v>0</v>
      </c>
      <c r="H27" s="29">
        <v>1995</v>
      </c>
      <c r="I27" s="26" t="s">
        <v>97</v>
      </c>
      <c r="J27" s="26" t="s">
        <v>98</v>
      </c>
      <c r="K27" s="26" t="s">
        <v>99</v>
      </c>
      <c r="L27" s="30"/>
      <c r="M27" s="26"/>
      <c r="N27" s="44">
        <v>0.01</v>
      </c>
      <c r="O27" s="31">
        <f t="shared" si="0"/>
        <v>0.01</v>
      </c>
    </row>
    <row r="28" spans="1:15" s="24" customFormat="1">
      <c r="A28" s="5"/>
      <c r="B28" s="26" t="s">
        <v>100</v>
      </c>
      <c r="C28" s="26" t="s">
        <v>94</v>
      </c>
      <c r="D28" s="26" t="s">
        <v>101</v>
      </c>
      <c r="E28" s="27">
        <v>101.6</v>
      </c>
      <c r="F28" s="26" t="s">
        <v>102</v>
      </c>
      <c r="G28" s="28">
        <v>0</v>
      </c>
      <c r="H28" s="29">
        <v>0</v>
      </c>
      <c r="I28" s="26"/>
      <c r="J28" s="26"/>
      <c r="K28" s="26"/>
      <c r="L28" s="30"/>
      <c r="M28" s="26"/>
      <c r="N28" s="44">
        <v>0.01</v>
      </c>
      <c r="O28" s="31">
        <f t="shared" si="0"/>
        <v>1.016</v>
      </c>
    </row>
    <row r="29" spans="1:15" s="24" customFormat="1">
      <c r="A29" s="5"/>
      <c r="B29" s="26" t="s">
        <v>100</v>
      </c>
      <c r="C29" s="26" t="s">
        <v>94</v>
      </c>
      <c r="D29" s="26" t="s">
        <v>103</v>
      </c>
      <c r="E29" s="27">
        <v>4.75</v>
      </c>
      <c r="F29" s="26" t="s">
        <v>102</v>
      </c>
      <c r="G29" s="28">
        <v>0</v>
      </c>
      <c r="H29" s="29">
        <v>0</v>
      </c>
      <c r="I29" s="26"/>
      <c r="J29" s="26"/>
      <c r="K29" s="26"/>
      <c r="L29" s="30"/>
      <c r="M29" s="26"/>
      <c r="N29" s="44">
        <v>0.01</v>
      </c>
      <c r="O29" s="31">
        <f t="shared" si="0"/>
        <v>4.7500000000000001E-2</v>
      </c>
    </row>
    <row r="30" spans="1:15" s="24" customFormat="1">
      <c r="A30" s="5"/>
      <c r="B30" s="26" t="s">
        <v>104</v>
      </c>
      <c r="C30" s="26" t="s">
        <v>105</v>
      </c>
      <c r="D30" s="26" t="s">
        <v>106</v>
      </c>
      <c r="E30" s="27">
        <v>1</v>
      </c>
      <c r="F30" s="26" t="s">
        <v>62</v>
      </c>
      <c r="G30" s="28">
        <v>1</v>
      </c>
      <c r="H30" s="29">
        <v>2014</v>
      </c>
      <c r="I30" s="26" t="s">
        <v>107</v>
      </c>
      <c r="J30" s="26" t="s">
        <v>108</v>
      </c>
      <c r="K30" s="26"/>
      <c r="L30" s="30" t="s">
        <v>109</v>
      </c>
      <c r="M30" s="26" t="s">
        <v>110</v>
      </c>
      <c r="N30" s="44">
        <v>0.01</v>
      </c>
      <c r="O30" s="31">
        <f t="shared" si="0"/>
        <v>0.01</v>
      </c>
    </row>
    <row r="31" spans="1:15" s="24" customFormat="1">
      <c r="A31" s="5"/>
      <c r="B31" s="26" t="s">
        <v>111</v>
      </c>
      <c r="C31" s="26" t="s">
        <v>105</v>
      </c>
      <c r="D31" s="26" t="s">
        <v>112</v>
      </c>
      <c r="E31" s="27">
        <v>410</v>
      </c>
      <c r="F31" s="26" t="s">
        <v>113</v>
      </c>
      <c r="G31" s="28">
        <v>1</v>
      </c>
      <c r="H31" s="29">
        <v>0</v>
      </c>
      <c r="I31" s="26"/>
      <c r="J31" s="26"/>
      <c r="K31" s="26"/>
      <c r="L31" s="30" t="s">
        <v>114</v>
      </c>
      <c r="M31" s="26" t="s">
        <v>115</v>
      </c>
      <c r="N31" s="44">
        <v>0.01</v>
      </c>
      <c r="O31" s="31">
        <f t="shared" si="0"/>
        <v>4.0999999999999996</v>
      </c>
    </row>
    <row r="32" spans="1:15" s="24" customFormat="1">
      <c r="A32" s="5"/>
      <c r="B32" s="26" t="s">
        <v>116</v>
      </c>
      <c r="C32" s="26" t="s">
        <v>105</v>
      </c>
      <c r="D32" s="26" t="s">
        <v>117</v>
      </c>
      <c r="E32" s="27">
        <v>2</v>
      </c>
      <c r="F32" s="26" t="s">
        <v>62</v>
      </c>
      <c r="G32" s="28">
        <v>1</v>
      </c>
      <c r="H32" s="29">
        <v>2014</v>
      </c>
      <c r="I32" s="26" t="s">
        <v>118</v>
      </c>
      <c r="J32" s="26" t="s">
        <v>119</v>
      </c>
      <c r="K32" s="26" t="s">
        <v>77</v>
      </c>
      <c r="L32" s="30" t="s">
        <v>120</v>
      </c>
      <c r="M32" s="26" t="s">
        <v>110</v>
      </c>
      <c r="N32" s="44">
        <v>0.01</v>
      </c>
      <c r="O32" s="31">
        <f t="shared" si="0"/>
        <v>0.02</v>
      </c>
    </row>
    <row r="33" spans="1:15" s="24" customFormat="1">
      <c r="A33" s="5"/>
      <c r="B33" s="26" t="s">
        <v>121</v>
      </c>
      <c r="C33" s="26" t="s">
        <v>105</v>
      </c>
      <c r="D33" s="26" t="s">
        <v>122</v>
      </c>
      <c r="E33" s="27">
        <v>1</v>
      </c>
      <c r="F33" s="26" t="s">
        <v>62</v>
      </c>
      <c r="G33" s="28">
        <v>1</v>
      </c>
      <c r="H33" s="29">
        <v>2014</v>
      </c>
      <c r="I33" s="26" t="s">
        <v>123</v>
      </c>
      <c r="J33" s="26" t="s">
        <v>124</v>
      </c>
      <c r="K33" s="26" t="s">
        <v>125</v>
      </c>
      <c r="L33" s="30" t="s">
        <v>126</v>
      </c>
      <c r="M33" s="26" t="s">
        <v>110</v>
      </c>
      <c r="N33" s="44">
        <v>0.01</v>
      </c>
      <c r="O33" s="31">
        <f t="shared" si="0"/>
        <v>0.01</v>
      </c>
    </row>
    <row r="34" spans="1:15" s="24" customFormat="1">
      <c r="A34" s="5"/>
      <c r="B34" s="26" t="s">
        <v>121</v>
      </c>
      <c r="C34" s="26" t="s">
        <v>105</v>
      </c>
      <c r="D34" s="26" t="s">
        <v>122</v>
      </c>
      <c r="E34" s="27">
        <v>1</v>
      </c>
      <c r="F34" s="26" t="s">
        <v>62</v>
      </c>
      <c r="G34" s="28">
        <v>1</v>
      </c>
      <c r="H34" s="29">
        <v>2014</v>
      </c>
      <c r="I34" s="26" t="s">
        <v>123</v>
      </c>
      <c r="J34" s="26" t="s">
        <v>124</v>
      </c>
      <c r="K34" s="26" t="s">
        <v>127</v>
      </c>
      <c r="L34" s="30" t="s">
        <v>128</v>
      </c>
      <c r="M34" s="26" t="s">
        <v>110</v>
      </c>
      <c r="N34" s="44">
        <v>0.01</v>
      </c>
      <c r="O34" s="31">
        <f t="shared" si="0"/>
        <v>0.01</v>
      </c>
    </row>
    <row r="35" spans="1:15" s="24" customFormat="1">
      <c r="A35" s="5"/>
      <c r="B35" s="26" t="s">
        <v>129</v>
      </c>
      <c r="C35" s="26" t="s">
        <v>105</v>
      </c>
      <c r="D35" s="26" t="s">
        <v>130</v>
      </c>
      <c r="E35" s="27">
        <v>1</v>
      </c>
      <c r="F35" s="26" t="s">
        <v>62</v>
      </c>
      <c r="G35" s="28">
        <v>1</v>
      </c>
      <c r="H35" s="29">
        <v>2014</v>
      </c>
      <c r="I35" s="26" t="s">
        <v>131</v>
      </c>
      <c r="J35" s="26" t="s">
        <v>132</v>
      </c>
      <c r="K35" s="26" t="s">
        <v>133</v>
      </c>
      <c r="L35" s="30"/>
      <c r="M35" s="26" t="s">
        <v>110</v>
      </c>
      <c r="N35" s="44">
        <v>0.01</v>
      </c>
      <c r="O35" s="31">
        <f t="shared" si="0"/>
        <v>0.01</v>
      </c>
    </row>
    <row r="36" spans="1:15" s="24" customFormat="1">
      <c r="A36" s="5"/>
      <c r="B36" s="26" t="s">
        <v>134</v>
      </c>
      <c r="C36" s="26" t="s">
        <v>105</v>
      </c>
      <c r="D36" s="26" t="s">
        <v>135</v>
      </c>
      <c r="E36" s="27">
        <v>410</v>
      </c>
      <c r="F36" s="26" t="s">
        <v>113</v>
      </c>
      <c r="G36" s="28">
        <v>3</v>
      </c>
      <c r="H36" s="29">
        <v>0</v>
      </c>
      <c r="I36" s="26"/>
      <c r="J36" s="26"/>
      <c r="K36" s="26"/>
      <c r="L36" s="30"/>
      <c r="M36" s="26" t="s">
        <v>136</v>
      </c>
      <c r="N36" s="44">
        <v>0.01</v>
      </c>
      <c r="O36" s="31">
        <f t="shared" si="0"/>
        <v>4.0999999999999996</v>
      </c>
    </row>
    <row r="37" spans="1:15" s="24" customFormat="1">
      <c r="A37" s="5"/>
      <c r="B37" s="26" t="s">
        <v>137</v>
      </c>
      <c r="C37" s="26" t="s">
        <v>138</v>
      </c>
      <c r="D37" s="26" t="s">
        <v>139</v>
      </c>
      <c r="E37" s="27">
        <v>17</v>
      </c>
      <c r="F37" s="26" t="s">
        <v>62</v>
      </c>
      <c r="G37" s="28">
        <v>1</v>
      </c>
      <c r="H37" s="29">
        <v>2014</v>
      </c>
      <c r="I37" s="26" t="s">
        <v>140</v>
      </c>
      <c r="J37" s="26" t="s">
        <v>141</v>
      </c>
      <c r="K37" s="26"/>
      <c r="L37" s="30"/>
      <c r="M37" s="26" t="s">
        <v>142</v>
      </c>
      <c r="N37" s="44">
        <v>0.01</v>
      </c>
      <c r="O37" s="31">
        <f t="shared" si="0"/>
        <v>0.17</v>
      </c>
    </row>
    <row r="38" spans="1:15" s="24" customFormat="1">
      <c r="A38" s="5"/>
      <c r="B38" s="26" t="s">
        <v>143</v>
      </c>
      <c r="C38" s="26" t="s">
        <v>138</v>
      </c>
      <c r="D38" s="26" t="s">
        <v>144</v>
      </c>
      <c r="E38" s="27">
        <v>1</v>
      </c>
      <c r="F38" s="26" t="s">
        <v>62</v>
      </c>
      <c r="G38" s="28">
        <v>1</v>
      </c>
      <c r="H38" s="29">
        <v>2011</v>
      </c>
      <c r="I38" s="26" t="s">
        <v>145</v>
      </c>
      <c r="J38" s="26" t="s">
        <v>146</v>
      </c>
      <c r="K38" s="26" t="s">
        <v>147</v>
      </c>
      <c r="L38" s="30"/>
      <c r="M38" s="26" t="s">
        <v>148</v>
      </c>
      <c r="N38" s="44">
        <v>0.01</v>
      </c>
      <c r="O38" s="31">
        <f t="shared" si="0"/>
        <v>0.01</v>
      </c>
    </row>
    <row r="39" spans="1:15" s="24" customFormat="1" ht="25.5">
      <c r="A39" s="5"/>
      <c r="B39" s="26" t="s">
        <v>149</v>
      </c>
      <c r="C39" s="26" t="s">
        <v>138</v>
      </c>
      <c r="D39" s="26" t="s">
        <v>150</v>
      </c>
      <c r="E39" s="27">
        <v>2</v>
      </c>
      <c r="F39" s="26" t="s">
        <v>62</v>
      </c>
      <c r="G39" s="28">
        <v>1</v>
      </c>
      <c r="H39" s="29">
        <v>0</v>
      </c>
      <c r="I39" s="26" t="s">
        <v>151</v>
      </c>
      <c r="J39" s="26" t="s">
        <v>152</v>
      </c>
      <c r="K39" s="26"/>
      <c r="L39" s="30" t="s">
        <v>153</v>
      </c>
      <c r="M39" s="26" t="s">
        <v>154</v>
      </c>
      <c r="N39" s="44">
        <v>0.01</v>
      </c>
      <c r="O39" s="31">
        <f t="shared" si="0"/>
        <v>0.02</v>
      </c>
    </row>
    <row r="40" spans="1:15" s="24" customFormat="1">
      <c r="A40" s="5"/>
      <c r="B40" s="26" t="s">
        <v>137</v>
      </c>
      <c r="C40" s="26" t="s">
        <v>138</v>
      </c>
      <c r="D40" s="26" t="s">
        <v>139</v>
      </c>
      <c r="E40" s="27">
        <v>4</v>
      </c>
      <c r="F40" s="26" t="s">
        <v>62</v>
      </c>
      <c r="G40" s="28">
        <v>1</v>
      </c>
      <c r="H40" s="29">
        <v>2014</v>
      </c>
      <c r="I40" s="26" t="s">
        <v>140</v>
      </c>
      <c r="J40" s="26" t="s">
        <v>141</v>
      </c>
      <c r="K40" s="26"/>
      <c r="L40" s="30"/>
      <c r="M40" s="26"/>
      <c r="N40" s="44">
        <v>0.01</v>
      </c>
      <c r="O40" s="31">
        <f t="shared" si="0"/>
        <v>0.04</v>
      </c>
    </row>
    <row r="41" spans="1:15" s="24" customFormat="1">
      <c r="A41" s="5"/>
      <c r="B41" s="26"/>
      <c r="C41" s="26" t="s">
        <v>155</v>
      </c>
      <c r="D41" s="26" t="s">
        <v>156</v>
      </c>
      <c r="E41" s="27">
        <v>1</v>
      </c>
      <c r="F41" s="26" t="s">
        <v>96</v>
      </c>
      <c r="G41" s="28"/>
      <c r="H41" s="29"/>
      <c r="I41" s="26"/>
      <c r="J41" s="26"/>
      <c r="K41" s="26"/>
      <c r="L41" s="30" t="s">
        <v>157</v>
      </c>
      <c r="M41" s="26"/>
      <c r="N41" s="44">
        <v>0.01</v>
      </c>
      <c r="O41" s="31">
        <f t="shared" si="0"/>
        <v>0.01</v>
      </c>
    </row>
    <row r="42" spans="1:15" s="24" customFormat="1" ht="25.5">
      <c r="A42" s="9"/>
      <c r="B42" s="26" t="s">
        <v>158</v>
      </c>
      <c r="C42" s="26" t="s">
        <v>159</v>
      </c>
      <c r="D42" s="26" t="s">
        <v>160</v>
      </c>
      <c r="E42" s="27">
        <v>1</v>
      </c>
      <c r="F42" s="26" t="s">
        <v>62</v>
      </c>
      <c r="G42" s="28">
        <v>2</v>
      </c>
      <c r="H42" s="29">
        <v>2008</v>
      </c>
      <c r="I42" s="26" t="s">
        <v>161</v>
      </c>
      <c r="J42" s="26" t="s">
        <v>162</v>
      </c>
      <c r="K42" s="26"/>
      <c r="L42" s="30" t="s">
        <v>163</v>
      </c>
      <c r="M42" s="26" t="s">
        <v>110</v>
      </c>
      <c r="N42" s="44">
        <v>0.01</v>
      </c>
      <c r="O42" s="31">
        <f t="shared" ref="O42" si="1">N42*E42</f>
        <v>0.01</v>
      </c>
    </row>
    <row r="43" spans="1:15" s="24" customFormat="1"/>
    <row r="44" spans="1:15" s="24" customFormat="1">
      <c r="A44" s="22" t="s">
        <v>33</v>
      </c>
      <c r="B44" s="23" t="s">
        <v>45</v>
      </c>
      <c r="C44" s="23" t="s">
        <v>46</v>
      </c>
      <c r="D44" s="23" t="s">
        <v>47</v>
      </c>
      <c r="E44" s="23" t="s">
        <v>48</v>
      </c>
      <c r="F44" s="23" t="s">
        <v>49</v>
      </c>
      <c r="G44" s="23" t="s">
        <v>50</v>
      </c>
      <c r="H44" s="23" t="s">
        <v>51</v>
      </c>
      <c r="I44" s="23" t="s">
        <v>52</v>
      </c>
      <c r="J44" s="23" t="s">
        <v>53</v>
      </c>
      <c r="K44" s="23" t="s">
        <v>54</v>
      </c>
      <c r="L44" s="23" t="s">
        <v>55</v>
      </c>
      <c r="M44" s="23" t="s">
        <v>56</v>
      </c>
      <c r="N44" s="22" t="s">
        <v>57</v>
      </c>
      <c r="O44" s="22" t="s">
        <v>58</v>
      </c>
    </row>
    <row r="45" spans="1:15" s="24" customFormat="1">
      <c r="A45" s="25"/>
      <c r="B45" s="26" t="s">
        <v>85</v>
      </c>
      <c r="C45" s="26" t="s">
        <v>73</v>
      </c>
      <c r="D45" s="26" t="s">
        <v>86</v>
      </c>
      <c r="E45" s="27">
        <v>4</v>
      </c>
      <c r="F45" s="26" t="s">
        <v>62</v>
      </c>
      <c r="G45" s="28">
        <v>1</v>
      </c>
      <c r="H45" s="29">
        <v>2014</v>
      </c>
      <c r="I45" s="26" t="s">
        <v>75</v>
      </c>
      <c r="J45" s="26" t="s">
        <v>164</v>
      </c>
      <c r="K45" s="26" t="s">
        <v>88</v>
      </c>
      <c r="L45" s="30"/>
      <c r="M45" s="26" t="s">
        <v>165</v>
      </c>
      <c r="N45" s="44">
        <v>0.01</v>
      </c>
      <c r="O45" s="31">
        <f>N45*E45</f>
        <v>0.04</v>
      </c>
    </row>
    <row r="46" spans="1:15" s="24" customFormat="1">
      <c r="A46" s="25"/>
      <c r="B46" s="26" t="s">
        <v>85</v>
      </c>
      <c r="C46" s="26" t="s">
        <v>73</v>
      </c>
      <c r="D46" s="26" t="s">
        <v>86</v>
      </c>
      <c r="E46" s="27">
        <v>1</v>
      </c>
      <c r="F46" s="26" t="s">
        <v>62</v>
      </c>
      <c r="G46" s="28">
        <v>1</v>
      </c>
      <c r="H46" s="29">
        <v>2014</v>
      </c>
      <c r="I46" s="26" t="s">
        <v>75</v>
      </c>
      <c r="J46" s="26" t="s">
        <v>166</v>
      </c>
      <c r="K46" s="26" t="s">
        <v>88</v>
      </c>
      <c r="L46" s="30"/>
      <c r="M46" s="26" t="s">
        <v>167</v>
      </c>
      <c r="N46" s="44">
        <v>0.01</v>
      </c>
      <c r="O46" s="31">
        <f t="shared" ref="O46:O67" si="2">N46*E46</f>
        <v>0.01</v>
      </c>
    </row>
    <row r="47" spans="1:15" s="24" customFormat="1" ht="25.5">
      <c r="A47" s="25"/>
      <c r="B47" s="26" t="s">
        <v>168</v>
      </c>
      <c r="C47" s="26" t="s">
        <v>73</v>
      </c>
      <c r="D47" s="26" t="s">
        <v>169</v>
      </c>
      <c r="E47" s="27">
        <v>1</v>
      </c>
      <c r="F47" s="26" t="s">
        <v>62</v>
      </c>
      <c r="G47" s="28">
        <v>1</v>
      </c>
      <c r="H47" s="29">
        <v>2013</v>
      </c>
      <c r="I47" s="26" t="s">
        <v>170</v>
      </c>
      <c r="J47" s="26" t="s">
        <v>171</v>
      </c>
      <c r="K47" s="26" t="s">
        <v>172</v>
      </c>
      <c r="L47" s="30" t="s">
        <v>173</v>
      </c>
      <c r="M47" s="26" t="s">
        <v>174</v>
      </c>
      <c r="N47" s="44">
        <v>0.01</v>
      </c>
      <c r="O47" s="31">
        <f t="shared" si="2"/>
        <v>0.01</v>
      </c>
    </row>
    <row r="48" spans="1:15" s="24" customFormat="1">
      <c r="A48" s="32"/>
      <c r="B48" s="33" t="s">
        <v>175</v>
      </c>
      <c r="C48" s="33" t="s">
        <v>73</v>
      </c>
      <c r="D48" s="33" t="s">
        <v>176</v>
      </c>
      <c r="E48" s="34">
        <v>1</v>
      </c>
      <c r="F48" s="33" t="s">
        <v>62</v>
      </c>
      <c r="G48" s="35">
        <v>1</v>
      </c>
      <c r="H48" s="36">
        <v>2014</v>
      </c>
      <c r="I48" s="33" t="s">
        <v>177</v>
      </c>
      <c r="J48" s="33" t="s">
        <v>178</v>
      </c>
      <c r="K48" s="33" t="s">
        <v>179</v>
      </c>
      <c r="L48" s="37"/>
      <c r="M48" s="33" t="s">
        <v>180</v>
      </c>
      <c r="N48" s="38"/>
      <c r="O48" s="38"/>
    </row>
    <row r="49" spans="1:15" s="24" customFormat="1">
      <c r="A49" s="25"/>
      <c r="B49" s="26" t="s">
        <v>104</v>
      </c>
      <c r="C49" s="26" t="s">
        <v>105</v>
      </c>
      <c r="D49" s="26" t="s">
        <v>106</v>
      </c>
      <c r="E49" s="27">
        <v>2</v>
      </c>
      <c r="F49" s="26" t="s">
        <v>62</v>
      </c>
      <c r="G49" s="28">
        <v>1</v>
      </c>
      <c r="H49" s="29">
        <v>2013</v>
      </c>
      <c r="I49" s="26" t="s">
        <v>107</v>
      </c>
      <c r="J49" s="26" t="s">
        <v>108</v>
      </c>
      <c r="K49" s="26" t="s">
        <v>181</v>
      </c>
      <c r="L49" s="30" t="s">
        <v>182</v>
      </c>
      <c r="M49" s="26" t="s">
        <v>183</v>
      </c>
      <c r="N49" s="44">
        <v>0.01</v>
      </c>
      <c r="O49" s="31">
        <f t="shared" si="2"/>
        <v>0.02</v>
      </c>
    </row>
    <row r="50" spans="1:15" s="24" customFormat="1">
      <c r="A50" s="25"/>
      <c r="B50" s="26" t="s">
        <v>184</v>
      </c>
      <c r="C50" s="26" t="s">
        <v>105</v>
      </c>
      <c r="D50" s="26" t="s">
        <v>185</v>
      </c>
      <c r="E50" s="27">
        <v>2360</v>
      </c>
      <c r="F50" s="26" t="s">
        <v>102</v>
      </c>
      <c r="G50" s="28">
        <v>1</v>
      </c>
      <c r="H50" s="29">
        <v>2014</v>
      </c>
      <c r="I50" s="26"/>
      <c r="J50" s="26"/>
      <c r="K50" s="26"/>
      <c r="L50" s="30"/>
      <c r="M50" s="26" t="s">
        <v>136</v>
      </c>
      <c r="N50" s="44">
        <v>0.01</v>
      </c>
      <c r="O50" s="31">
        <f t="shared" si="2"/>
        <v>23.6</v>
      </c>
    </row>
    <row r="51" spans="1:15" s="24" customFormat="1">
      <c r="A51" s="25"/>
      <c r="B51" s="26" t="s">
        <v>186</v>
      </c>
      <c r="C51" s="26" t="s">
        <v>105</v>
      </c>
      <c r="D51" s="26" t="s">
        <v>187</v>
      </c>
      <c r="E51" s="27">
        <v>2</v>
      </c>
      <c r="F51" s="26" t="s">
        <v>62</v>
      </c>
      <c r="G51" s="28">
        <v>1</v>
      </c>
      <c r="H51" s="29">
        <v>2014</v>
      </c>
      <c r="I51" s="26" t="s">
        <v>123</v>
      </c>
      <c r="J51" s="26" t="s">
        <v>188</v>
      </c>
      <c r="K51" s="26" t="s">
        <v>189</v>
      </c>
      <c r="L51" s="30" t="s">
        <v>190</v>
      </c>
      <c r="M51" s="26" t="s">
        <v>191</v>
      </c>
      <c r="N51" s="44">
        <v>0.01</v>
      </c>
      <c r="O51" s="31">
        <f t="shared" si="2"/>
        <v>0.02</v>
      </c>
    </row>
    <row r="52" spans="1:15" s="24" customFormat="1">
      <c r="A52" s="25"/>
      <c r="B52" s="26" t="s">
        <v>186</v>
      </c>
      <c r="C52" s="26" t="s">
        <v>105</v>
      </c>
      <c r="D52" s="26" t="s">
        <v>187</v>
      </c>
      <c r="E52" s="27">
        <v>2</v>
      </c>
      <c r="F52" s="26" t="s">
        <v>62</v>
      </c>
      <c r="G52" s="28">
        <v>1</v>
      </c>
      <c r="H52" s="29">
        <v>2014</v>
      </c>
      <c r="I52" s="26" t="s">
        <v>123</v>
      </c>
      <c r="J52" s="26" t="s">
        <v>192</v>
      </c>
      <c r="K52" s="26" t="s">
        <v>193</v>
      </c>
      <c r="L52" s="30" t="s">
        <v>194</v>
      </c>
      <c r="M52" s="26" t="s">
        <v>183</v>
      </c>
      <c r="N52" s="44">
        <v>0.01</v>
      </c>
      <c r="O52" s="31">
        <f t="shared" si="2"/>
        <v>0.02</v>
      </c>
    </row>
    <row r="53" spans="1:15" s="24" customFormat="1">
      <c r="A53" s="25"/>
      <c r="B53" s="26" t="s">
        <v>186</v>
      </c>
      <c r="C53" s="26" t="s">
        <v>105</v>
      </c>
      <c r="D53" s="26" t="s">
        <v>187</v>
      </c>
      <c r="E53" s="27">
        <v>2</v>
      </c>
      <c r="F53" s="26" t="s">
        <v>62</v>
      </c>
      <c r="G53" s="28">
        <v>1</v>
      </c>
      <c r="H53" s="29">
        <v>2014</v>
      </c>
      <c r="I53" s="26" t="s">
        <v>123</v>
      </c>
      <c r="J53" s="26" t="s">
        <v>195</v>
      </c>
      <c r="K53" s="26" t="s">
        <v>196</v>
      </c>
      <c r="L53" s="30" t="s">
        <v>197</v>
      </c>
      <c r="M53" s="26" t="s">
        <v>183</v>
      </c>
      <c r="N53" s="44">
        <v>0.01</v>
      </c>
      <c r="O53" s="31">
        <f t="shared" si="2"/>
        <v>0.02</v>
      </c>
    </row>
    <row r="54" spans="1:15" s="24" customFormat="1">
      <c r="A54" s="25"/>
      <c r="B54" s="26" t="s">
        <v>186</v>
      </c>
      <c r="C54" s="26" t="s">
        <v>105</v>
      </c>
      <c r="D54" s="26" t="s">
        <v>187</v>
      </c>
      <c r="E54" s="27">
        <v>1</v>
      </c>
      <c r="F54" s="26" t="s">
        <v>62</v>
      </c>
      <c r="G54" s="28">
        <v>1</v>
      </c>
      <c r="H54" s="29">
        <v>2014</v>
      </c>
      <c r="I54" s="26" t="s">
        <v>123</v>
      </c>
      <c r="J54" s="26" t="s">
        <v>198</v>
      </c>
      <c r="K54" s="26" t="s">
        <v>199</v>
      </c>
      <c r="L54" s="30" t="s">
        <v>200</v>
      </c>
      <c r="M54" s="26" t="s">
        <v>183</v>
      </c>
      <c r="N54" s="44">
        <v>0.01</v>
      </c>
      <c r="O54" s="31">
        <f t="shared" si="2"/>
        <v>0.01</v>
      </c>
    </row>
    <row r="55" spans="1:15" s="24" customFormat="1">
      <c r="A55" s="25"/>
      <c r="B55" s="26" t="s">
        <v>111</v>
      </c>
      <c r="C55" s="26" t="s">
        <v>105</v>
      </c>
      <c r="D55" s="26" t="s">
        <v>679</v>
      </c>
      <c r="E55" s="27">
        <v>325</v>
      </c>
      <c r="F55" s="26" t="s">
        <v>113</v>
      </c>
      <c r="G55" s="28">
        <v>1</v>
      </c>
      <c r="H55" s="29">
        <v>2014</v>
      </c>
      <c r="I55" s="26"/>
      <c r="J55" s="26"/>
      <c r="K55" s="26"/>
      <c r="L55" s="30" t="s">
        <v>201</v>
      </c>
      <c r="M55" s="26" t="s">
        <v>136</v>
      </c>
      <c r="N55" s="44">
        <v>0.01</v>
      </c>
      <c r="O55" s="31">
        <f t="shared" si="2"/>
        <v>3.25</v>
      </c>
    </row>
    <row r="56" spans="1:15" s="24" customFormat="1" ht="25.5">
      <c r="A56" s="25"/>
      <c r="B56" s="26" t="s">
        <v>202</v>
      </c>
      <c r="C56" s="26" t="s">
        <v>105</v>
      </c>
      <c r="D56" s="26" t="s">
        <v>203</v>
      </c>
      <c r="E56" s="27">
        <v>1</v>
      </c>
      <c r="F56" s="26" t="s">
        <v>62</v>
      </c>
      <c r="G56" s="28">
        <v>1</v>
      </c>
      <c r="H56" s="29">
        <v>2014</v>
      </c>
      <c r="I56" s="26" t="s">
        <v>204</v>
      </c>
      <c r="J56" s="26" t="s">
        <v>205</v>
      </c>
      <c r="K56" s="26" t="s">
        <v>206</v>
      </c>
      <c r="L56" s="30" t="s">
        <v>207</v>
      </c>
      <c r="M56" s="26" t="s">
        <v>183</v>
      </c>
      <c r="N56" s="44">
        <v>0.01</v>
      </c>
      <c r="O56" s="31">
        <f t="shared" si="2"/>
        <v>0.01</v>
      </c>
    </row>
    <row r="57" spans="1:15" s="24" customFormat="1" ht="25.5">
      <c r="A57" s="25"/>
      <c r="B57" s="26" t="s">
        <v>202</v>
      </c>
      <c r="C57" s="26" t="s">
        <v>105</v>
      </c>
      <c r="D57" s="26" t="s">
        <v>203</v>
      </c>
      <c r="E57" s="27">
        <v>1</v>
      </c>
      <c r="F57" s="26" t="s">
        <v>62</v>
      </c>
      <c r="G57" s="28">
        <v>1</v>
      </c>
      <c r="H57" s="29">
        <v>2014</v>
      </c>
      <c r="I57" s="26"/>
      <c r="J57" s="26"/>
      <c r="K57" s="26"/>
      <c r="L57" s="30" t="s">
        <v>208</v>
      </c>
      <c r="M57" s="26" t="s">
        <v>183</v>
      </c>
      <c r="N57" s="44">
        <v>0.01</v>
      </c>
      <c r="O57" s="31">
        <f t="shared" si="2"/>
        <v>0.01</v>
      </c>
    </row>
    <row r="58" spans="1:15" s="24" customFormat="1">
      <c r="A58" s="25"/>
      <c r="B58" s="26" t="s">
        <v>129</v>
      </c>
      <c r="C58" s="26" t="s">
        <v>105</v>
      </c>
      <c r="D58" s="26" t="s">
        <v>130</v>
      </c>
      <c r="E58" s="27">
        <v>1</v>
      </c>
      <c r="F58" s="26" t="s">
        <v>62</v>
      </c>
      <c r="G58" s="28">
        <v>1</v>
      </c>
      <c r="H58" s="29">
        <v>2014</v>
      </c>
      <c r="I58" s="26" t="s">
        <v>118</v>
      </c>
      <c r="J58" s="26" t="s">
        <v>209</v>
      </c>
      <c r="K58" s="26" t="s">
        <v>210</v>
      </c>
      <c r="L58" s="30" t="s">
        <v>211</v>
      </c>
      <c r="M58" s="26" t="s">
        <v>183</v>
      </c>
      <c r="N58" s="44">
        <v>0.01</v>
      </c>
      <c r="O58" s="31">
        <f t="shared" si="2"/>
        <v>0.01</v>
      </c>
    </row>
    <row r="59" spans="1:15" s="24" customFormat="1">
      <c r="A59" s="25"/>
      <c r="B59" s="26" t="s">
        <v>212</v>
      </c>
      <c r="C59" s="26" t="s">
        <v>105</v>
      </c>
      <c r="D59" s="26" t="s">
        <v>213</v>
      </c>
      <c r="E59" s="27">
        <v>1</v>
      </c>
      <c r="F59" s="26" t="s">
        <v>62</v>
      </c>
      <c r="G59" s="28">
        <v>1</v>
      </c>
      <c r="H59" s="29">
        <v>2013</v>
      </c>
      <c r="I59" s="26" t="s">
        <v>214</v>
      </c>
      <c r="J59" s="26" t="s">
        <v>215</v>
      </c>
      <c r="K59" s="26" t="s">
        <v>216</v>
      </c>
      <c r="L59" s="30" t="s">
        <v>217</v>
      </c>
      <c r="M59" s="26" t="s">
        <v>183</v>
      </c>
      <c r="N59" s="44">
        <v>0.01</v>
      </c>
      <c r="O59" s="31">
        <f t="shared" si="2"/>
        <v>0.01</v>
      </c>
    </row>
    <row r="60" spans="1:15" s="24" customFormat="1">
      <c r="A60" s="25"/>
      <c r="B60" s="26" t="s">
        <v>218</v>
      </c>
      <c r="C60" s="26" t="s">
        <v>138</v>
      </c>
      <c r="D60" s="26" t="s">
        <v>219</v>
      </c>
      <c r="E60" s="27">
        <v>1</v>
      </c>
      <c r="F60" s="26" t="s">
        <v>62</v>
      </c>
      <c r="G60" s="28">
        <v>1</v>
      </c>
      <c r="H60" s="29">
        <v>2013</v>
      </c>
      <c r="I60" s="26" t="s">
        <v>220</v>
      </c>
      <c r="J60" s="26" t="s">
        <v>221</v>
      </c>
      <c r="K60" s="26" t="s">
        <v>222</v>
      </c>
      <c r="L60" s="30"/>
      <c r="M60" s="26" t="s">
        <v>223</v>
      </c>
      <c r="N60" s="44">
        <v>0.01</v>
      </c>
      <c r="O60" s="31">
        <f t="shared" si="2"/>
        <v>0.01</v>
      </c>
    </row>
    <row r="61" spans="1:15" s="24" customFormat="1">
      <c r="A61" s="25"/>
      <c r="B61" s="26" t="s">
        <v>143</v>
      </c>
      <c r="C61" s="26" t="s">
        <v>138</v>
      </c>
      <c r="D61" s="26" t="s">
        <v>144</v>
      </c>
      <c r="E61" s="27">
        <v>1</v>
      </c>
      <c r="F61" s="26" t="s">
        <v>62</v>
      </c>
      <c r="G61" s="28">
        <v>0</v>
      </c>
      <c r="H61" s="29">
        <v>2014</v>
      </c>
      <c r="I61" s="26"/>
      <c r="J61" s="26"/>
      <c r="K61" s="26"/>
      <c r="L61" s="30"/>
      <c r="M61" s="26" t="s">
        <v>224</v>
      </c>
      <c r="N61" s="44">
        <v>0.01</v>
      </c>
      <c r="O61" s="31">
        <f t="shared" si="2"/>
        <v>0.01</v>
      </c>
    </row>
    <row r="62" spans="1:15" s="24" customFormat="1" ht="25.5">
      <c r="A62" s="25"/>
      <c r="B62" s="26" t="s">
        <v>225</v>
      </c>
      <c r="C62" s="26" t="s">
        <v>138</v>
      </c>
      <c r="D62" s="26" t="s">
        <v>226</v>
      </c>
      <c r="E62" s="27">
        <v>1</v>
      </c>
      <c r="F62" s="26" t="s">
        <v>62</v>
      </c>
      <c r="G62" s="28">
        <v>1</v>
      </c>
      <c r="H62" s="29">
        <v>2013</v>
      </c>
      <c r="I62" s="26" t="s">
        <v>227</v>
      </c>
      <c r="J62" s="26" t="s">
        <v>228</v>
      </c>
      <c r="K62" s="26" t="s">
        <v>229</v>
      </c>
      <c r="L62" s="30" t="s">
        <v>230</v>
      </c>
      <c r="M62" s="26" t="s">
        <v>191</v>
      </c>
      <c r="N62" s="44">
        <v>0.01</v>
      </c>
      <c r="O62" s="31">
        <f t="shared" si="2"/>
        <v>0.01</v>
      </c>
    </row>
    <row r="63" spans="1:15" s="24" customFormat="1" ht="25.5">
      <c r="A63" s="25"/>
      <c r="B63" s="26" t="s">
        <v>225</v>
      </c>
      <c r="C63" s="26" t="s">
        <v>138</v>
      </c>
      <c r="D63" s="26" t="s">
        <v>226</v>
      </c>
      <c r="E63" s="27">
        <v>1</v>
      </c>
      <c r="F63" s="26" t="s">
        <v>62</v>
      </c>
      <c r="G63" s="28">
        <v>1</v>
      </c>
      <c r="H63" s="29">
        <v>2013</v>
      </c>
      <c r="I63" s="26" t="s">
        <v>227</v>
      </c>
      <c r="J63" s="26" t="s">
        <v>228</v>
      </c>
      <c r="K63" s="26" t="s">
        <v>231</v>
      </c>
      <c r="L63" s="30" t="s">
        <v>232</v>
      </c>
      <c r="M63" s="26" t="s">
        <v>191</v>
      </c>
      <c r="N63" s="44">
        <v>0.01</v>
      </c>
      <c r="O63" s="31">
        <f t="shared" si="2"/>
        <v>0.01</v>
      </c>
    </row>
    <row r="64" spans="1:15" s="24" customFormat="1">
      <c r="A64" s="25"/>
      <c r="B64" s="26" t="s">
        <v>233</v>
      </c>
      <c r="C64" s="26" t="s">
        <v>138</v>
      </c>
      <c r="D64" s="26" t="s">
        <v>234</v>
      </c>
      <c r="E64" s="27">
        <v>1</v>
      </c>
      <c r="F64" s="26" t="s">
        <v>62</v>
      </c>
      <c r="G64" s="28">
        <v>1</v>
      </c>
      <c r="H64" s="29">
        <v>2014</v>
      </c>
      <c r="I64" s="26" t="s">
        <v>235</v>
      </c>
      <c r="J64" s="26" t="s">
        <v>236</v>
      </c>
      <c r="K64" s="26" t="s">
        <v>237</v>
      </c>
      <c r="L64" s="30" t="s">
        <v>238</v>
      </c>
      <c r="M64" s="26" t="s">
        <v>239</v>
      </c>
      <c r="N64" s="44">
        <v>0.01</v>
      </c>
      <c r="O64" s="31">
        <f t="shared" si="2"/>
        <v>0.01</v>
      </c>
    </row>
    <row r="65" spans="1:15" s="24" customFormat="1">
      <c r="A65" s="25"/>
      <c r="B65" s="26" t="s">
        <v>149</v>
      </c>
      <c r="C65" s="26" t="s">
        <v>138</v>
      </c>
      <c r="D65" s="26" t="s">
        <v>150</v>
      </c>
      <c r="E65" s="27">
        <v>3</v>
      </c>
      <c r="F65" s="26" t="s">
        <v>62</v>
      </c>
      <c r="G65" s="28">
        <v>1</v>
      </c>
      <c r="H65" s="29">
        <v>2014</v>
      </c>
      <c r="I65" s="26" t="s">
        <v>220</v>
      </c>
      <c r="J65" s="26"/>
      <c r="K65" s="26"/>
      <c r="L65" s="30"/>
      <c r="M65" s="26" t="s">
        <v>240</v>
      </c>
      <c r="N65" s="44">
        <v>0.01</v>
      </c>
      <c r="O65" s="31">
        <f t="shared" si="2"/>
        <v>0.03</v>
      </c>
    </row>
    <row r="66" spans="1:15" s="24" customFormat="1">
      <c r="A66" s="25"/>
      <c r="B66" s="26" t="s">
        <v>241</v>
      </c>
      <c r="C66" s="26" t="s">
        <v>138</v>
      </c>
      <c r="D66" s="26" t="s">
        <v>242</v>
      </c>
      <c r="E66" s="27">
        <v>1</v>
      </c>
      <c r="F66" s="26" t="s">
        <v>96</v>
      </c>
      <c r="G66" s="28">
        <v>0</v>
      </c>
      <c r="H66" s="29">
        <v>0</v>
      </c>
      <c r="I66" s="26"/>
      <c r="J66" s="26"/>
      <c r="K66" s="26"/>
      <c r="L66" s="30"/>
      <c r="M66" s="26"/>
      <c r="N66" s="44">
        <v>0.01</v>
      </c>
      <c r="O66" s="31">
        <f t="shared" si="2"/>
        <v>0.01</v>
      </c>
    </row>
    <row r="67" spans="1:15" s="24" customFormat="1">
      <c r="A67" s="25"/>
      <c r="B67" s="26"/>
      <c r="C67" s="26" t="s">
        <v>155</v>
      </c>
      <c r="D67" s="26" t="s">
        <v>156</v>
      </c>
      <c r="E67" s="27">
        <v>1</v>
      </c>
      <c r="F67" s="26" t="s">
        <v>96</v>
      </c>
      <c r="G67" s="28"/>
      <c r="H67" s="29"/>
      <c r="I67" s="26"/>
      <c r="J67" s="26"/>
      <c r="K67" s="26"/>
      <c r="L67" s="30" t="s">
        <v>157</v>
      </c>
      <c r="M67" s="26"/>
      <c r="N67" s="44">
        <v>0.01</v>
      </c>
      <c r="O67" s="31">
        <f t="shared" si="2"/>
        <v>0.01</v>
      </c>
    </row>
    <row r="68" spans="1:15" s="24" customFormat="1">
      <c r="A68" s="25"/>
      <c r="B68" s="26" t="s">
        <v>158</v>
      </c>
      <c r="C68" s="26" t="s">
        <v>159</v>
      </c>
      <c r="D68" s="26" t="s">
        <v>243</v>
      </c>
      <c r="E68" s="27">
        <v>1</v>
      </c>
      <c r="F68" s="26" t="s">
        <v>62</v>
      </c>
      <c r="G68" s="28">
        <v>1</v>
      </c>
      <c r="H68" s="29">
        <v>2014</v>
      </c>
      <c r="I68" s="26" t="s">
        <v>244</v>
      </c>
      <c r="J68" s="26" t="s">
        <v>245</v>
      </c>
      <c r="K68" s="26"/>
      <c r="L68" s="30"/>
      <c r="M68" s="26" t="s">
        <v>246</v>
      </c>
      <c r="N68" s="44">
        <v>0.01</v>
      </c>
      <c r="O68" s="31">
        <f t="shared" ref="O68" si="3">N68*E68</f>
        <v>0.01</v>
      </c>
    </row>
    <row r="69" spans="1:15" s="24" customFormat="1">
      <c r="A69" s="25"/>
      <c r="B69" s="26" t="s">
        <v>158</v>
      </c>
      <c r="C69" s="26" t="s">
        <v>159</v>
      </c>
      <c r="D69" s="26" t="s">
        <v>243</v>
      </c>
      <c r="E69" s="27">
        <v>1</v>
      </c>
      <c r="F69" s="26" t="s">
        <v>62</v>
      </c>
      <c r="G69" s="28">
        <v>1</v>
      </c>
      <c r="H69" s="29">
        <v>2014</v>
      </c>
      <c r="I69" s="26" t="s">
        <v>107</v>
      </c>
      <c r="J69" s="26" t="s">
        <v>247</v>
      </c>
      <c r="K69" s="26"/>
      <c r="L69" s="30" t="s">
        <v>248</v>
      </c>
      <c r="M69" s="26" t="s">
        <v>183</v>
      </c>
      <c r="N69" s="44">
        <v>0.01</v>
      </c>
      <c r="O69" s="31">
        <f t="shared" ref="O69" si="4">N69*E69</f>
        <v>0.01</v>
      </c>
    </row>
    <row r="70" spans="1:15" s="24" customFormat="1"/>
    <row r="71" spans="1:15" s="24" customFormat="1">
      <c r="A71" s="22" t="s">
        <v>34</v>
      </c>
      <c r="B71" s="23" t="s">
        <v>45</v>
      </c>
      <c r="C71" s="23" t="s">
        <v>46</v>
      </c>
      <c r="D71" s="23" t="s">
        <v>47</v>
      </c>
      <c r="E71" s="23" t="s">
        <v>48</v>
      </c>
      <c r="F71" s="23" t="s">
        <v>49</v>
      </c>
      <c r="G71" s="23" t="s">
        <v>50</v>
      </c>
      <c r="H71" s="23" t="s">
        <v>51</v>
      </c>
      <c r="I71" s="23" t="s">
        <v>52</v>
      </c>
      <c r="J71" s="23" t="s">
        <v>53</v>
      </c>
      <c r="K71" s="23" t="s">
        <v>54</v>
      </c>
      <c r="L71" s="23" t="s">
        <v>55</v>
      </c>
      <c r="M71" s="23" t="s">
        <v>56</v>
      </c>
      <c r="N71" s="22" t="s">
        <v>57</v>
      </c>
      <c r="O71" s="22" t="s">
        <v>58</v>
      </c>
    </row>
    <row r="72" spans="1:15" s="24" customFormat="1">
      <c r="A72" s="25"/>
      <c r="B72" s="26" t="s">
        <v>249</v>
      </c>
      <c r="C72" s="26" t="s">
        <v>60</v>
      </c>
      <c r="D72" s="26" t="s">
        <v>250</v>
      </c>
      <c r="E72" s="27">
        <v>1</v>
      </c>
      <c r="F72" s="26" t="s">
        <v>62</v>
      </c>
      <c r="G72" s="28">
        <v>2</v>
      </c>
      <c r="H72" s="29">
        <v>2007</v>
      </c>
      <c r="I72" s="26" t="s">
        <v>63</v>
      </c>
      <c r="J72" s="26" t="s">
        <v>251</v>
      </c>
      <c r="K72" s="26" t="s">
        <v>252</v>
      </c>
      <c r="L72" s="30" t="s">
        <v>253</v>
      </c>
      <c r="M72" s="26" t="s">
        <v>254</v>
      </c>
      <c r="N72" s="44">
        <v>0.01</v>
      </c>
      <c r="O72" s="31">
        <f t="shared" ref="O72:O91" si="5">N72*E72</f>
        <v>0.01</v>
      </c>
    </row>
    <row r="73" spans="1:15" s="24" customFormat="1">
      <c r="A73" s="25"/>
      <c r="B73" s="26" t="s">
        <v>80</v>
      </c>
      <c r="C73" s="26" t="s">
        <v>73</v>
      </c>
      <c r="D73" s="26" t="s">
        <v>81</v>
      </c>
      <c r="E73" s="27">
        <v>1</v>
      </c>
      <c r="F73" s="26" t="s">
        <v>62</v>
      </c>
      <c r="G73" s="28">
        <v>4</v>
      </c>
      <c r="H73" s="29">
        <v>1993</v>
      </c>
      <c r="I73" s="26" t="s">
        <v>75</v>
      </c>
      <c r="J73" s="26" t="s">
        <v>255</v>
      </c>
      <c r="K73" s="26" t="s">
        <v>82</v>
      </c>
      <c r="L73" s="30" t="s">
        <v>256</v>
      </c>
      <c r="M73" s="26" t="s">
        <v>257</v>
      </c>
      <c r="N73" s="44">
        <v>0.01</v>
      </c>
      <c r="O73" s="31">
        <f t="shared" si="5"/>
        <v>0.01</v>
      </c>
    </row>
    <row r="74" spans="1:15" s="24" customFormat="1">
      <c r="A74" s="25"/>
      <c r="B74" s="26" t="s">
        <v>80</v>
      </c>
      <c r="C74" s="26" t="s">
        <v>73</v>
      </c>
      <c r="D74" s="26" t="s">
        <v>81</v>
      </c>
      <c r="E74" s="27">
        <v>1</v>
      </c>
      <c r="F74" s="26" t="s">
        <v>62</v>
      </c>
      <c r="G74" s="28">
        <v>2</v>
      </c>
      <c r="H74" s="29">
        <v>2008</v>
      </c>
      <c r="I74" s="26" t="s">
        <v>75</v>
      </c>
      <c r="J74" s="26" t="s">
        <v>258</v>
      </c>
      <c r="K74" s="26" t="s">
        <v>82</v>
      </c>
      <c r="L74" s="30" t="s">
        <v>259</v>
      </c>
      <c r="M74" s="26" t="s">
        <v>260</v>
      </c>
      <c r="N74" s="44">
        <v>0.01</v>
      </c>
      <c r="O74" s="31">
        <f t="shared" si="5"/>
        <v>0.01</v>
      </c>
    </row>
    <row r="75" spans="1:15" s="24" customFormat="1">
      <c r="A75" s="25"/>
      <c r="B75" s="26" t="s">
        <v>261</v>
      </c>
      <c r="C75" s="26" t="s">
        <v>73</v>
      </c>
      <c r="D75" s="26" t="s">
        <v>262</v>
      </c>
      <c r="E75" s="27">
        <v>1</v>
      </c>
      <c r="F75" s="26" t="s">
        <v>62</v>
      </c>
      <c r="G75" s="28">
        <v>2</v>
      </c>
      <c r="H75" s="29">
        <v>2011</v>
      </c>
      <c r="I75" s="26" t="s">
        <v>75</v>
      </c>
      <c r="J75" s="26" t="s">
        <v>87</v>
      </c>
      <c r="K75" s="26" t="s">
        <v>263</v>
      </c>
      <c r="L75" s="30" t="s">
        <v>264</v>
      </c>
      <c r="M75" s="26" t="s">
        <v>265</v>
      </c>
      <c r="N75" s="44">
        <v>0.01</v>
      </c>
      <c r="O75" s="31">
        <f t="shared" si="5"/>
        <v>0.01</v>
      </c>
    </row>
    <row r="76" spans="1:15" s="24" customFormat="1">
      <c r="A76" s="25"/>
      <c r="B76" s="26" t="s">
        <v>80</v>
      </c>
      <c r="C76" s="26" t="s">
        <v>73</v>
      </c>
      <c r="D76" s="26" t="s">
        <v>81</v>
      </c>
      <c r="E76" s="27">
        <v>1</v>
      </c>
      <c r="F76" s="26" t="s">
        <v>62</v>
      </c>
      <c r="G76" s="28">
        <v>3</v>
      </c>
      <c r="H76" s="29">
        <v>2005</v>
      </c>
      <c r="I76" s="26" t="s">
        <v>75</v>
      </c>
      <c r="J76" s="26" t="s">
        <v>258</v>
      </c>
      <c r="K76" s="26" t="s">
        <v>82</v>
      </c>
      <c r="L76" s="30" t="s">
        <v>266</v>
      </c>
      <c r="M76" s="26" t="s">
        <v>267</v>
      </c>
      <c r="N76" s="44">
        <v>0.01</v>
      </c>
      <c r="O76" s="31">
        <f t="shared" si="5"/>
        <v>0.01</v>
      </c>
    </row>
    <row r="77" spans="1:15" s="24" customFormat="1">
      <c r="A77" s="25"/>
      <c r="B77" s="26" t="s">
        <v>80</v>
      </c>
      <c r="C77" s="26" t="s">
        <v>73</v>
      </c>
      <c r="D77" s="26" t="s">
        <v>81</v>
      </c>
      <c r="E77" s="27">
        <v>1</v>
      </c>
      <c r="F77" s="26" t="s">
        <v>62</v>
      </c>
      <c r="G77" s="28">
        <v>4</v>
      </c>
      <c r="H77" s="29">
        <v>2002</v>
      </c>
      <c r="I77" s="26" t="s">
        <v>75</v>
      </c>
      <c r="J77" s="26" t="s">
        <v>255</v>
      </c>
      <c r="K77" s="26" t="s">
        <v>82</v>
      </c>
      <c r="L77" s="30" t="s">
        <v>268</v>
      </c>
      <c r="M77" s="26" t="s">
        <v>269</v>
      </c>
      <c r="N77" s="44">
        <v>0.01</v>
      </c>
      <c r="O77" s="31">
        <f t="shared" si="5"/>
        <v>0.01</v>
      </c>
    </row>
    <row r="78" spans="1:15" s="24" customFormat="1">
      <c r="A78" s="25"/>
      <c r="B78" s="26" t="s">
        <v>270</v>
      </c>
      <c r="C78" s="26" t="s">
        <v>73</v>
      </c>
      <c r="D78" s="26" t="s">
        <v>271</v>
      </c>
      <c r="E78" s="27">
        <v>1</v>
      </c>
      <c r="F78" s="26" t="s">
        <v>62</v>
      </c>
      <c r="G78" s="28">
        <v>1</v>
      </c>
      <c r="H78" s="29">
        <v>2012</v>
      </c>
      <c r="I78" s="26" t="s">
        <v>272</v>
      </c>
      <c r="J78" s="26" t="s">
        <v>273</v>
      </c>
      <c r="K78" s="26" t="s">
        <v>274</v>
      </c>
      <c r="L78" s="30"/>
      <c r="M78" s="26" t="s">
        <v>254</v>
      </c>
      <c r="N78" s="44">
        <v>0.01</v>
      </c>
      <c r="O78" s="31">
        <f t="shared" si="5"/>
        <v>0.01</v>
      </c>
    </row>
    <row r="79" spans="1:15" s="24" customFormat="1">
      <c r="A79" s="25"/>
      <c r="B79" s="26" t="s">
        <v>111</v>
      </c>
      <c r="C79" s="26" t="s">
        <v>105</v>
      </c>
      <c r="D79" s="26" t="s">
        <v>112</v>
      </c>
      <c r="E79" s="27">
        <v>340</v>
      </c>
      <c r="F79" s="26" t="s">
        <v>113</v>
      </c>
      <c r="G79" s="28">
        <v>3</v>
      </c>
      <c r="H79" s="29">
        <v>0</v>
      </c>
      <c r="I79" s="26"/>
      <c r="J79" s="26"/>
      <c r="K79" s="26"/>
      <c r="L79" s="30"/>
      <c r="M79" s="26" t="s">
        <v>115</v>
      </c>
      <c r="N79" s="44">
        <v>0.01</v>
      </c>
      <c r="O79" s="31">
        <f t="shared" si="5"/>
        <v>3.4</v>
      </c>
    </row>
    <row r="80" spans="1:15" s="24" customFormat="1">
      <c r="A80" s="25"/>
      <c r="B80" s="26" t="s">
        <v>184</v>
      </c>
      <c r="C80" s="26" t="s">
        <v>105</v>
      </c>
      <c r="D80" s="26" t="s">
        <v>185</v>
      </c>
      <c r="E80" s="27">
        <v>2260</v>
      </c>
      <c r="F80" s="26" t="s">
        <v>102</v>
      </c>
      <c r="G80" s="28">
        <v>3</v>
      </c>
      <c r="H80" s="29">
        <v>1981</v>
      </c>
      <c r="I80" s="26"/>
      <c r="J80" s="26"/>
      <c r="K80" s="26"/>
      <c r="L80" s="30"/>
      <c r="M80" s="26" t="s">
        <v>115</v>
      </c>
      <c r="N80" s="44">
        <v>0.01</v>
      </c>
      <c r="O80" s="31">
        <f t="shared" si="5"/>
        <v>22.6</v>
      </c>
    </row>
    <row r="81" spans="1:15" s="24" customFormat="1">
      <c r="A81" s="25"/>
      <c r="B81" s="26" t="s">
        <v>186</v>
      </c>
      <c r="C81" s="26" t="s">
        <v>105</v>
      </c>
      <c r="D81" s="26" t="s">
        <v>187</v>
      </c>
      <c r="E81" s="27">
        <v>2</v>
      </c>
      <c r="F81" s="26" t="s">
        <v>62</v>
      </c>
      <c r="G81" s="28">
        <v>2</v>
      </c>
      <c r="H81" s="29">
        <v>2007</v>
      </c>
      <c r="I81" s="26" t="s">
        <v>123</v>
      </c>
      <c r="J81" s="26" t="s">
        <v>275</v>
      </c>
      <c r="K81" s="26"/>
      <c r="L81" s="30" t="s">
        <v>276</v>
      </c>
      <c r="M81" s="26" t="s">
        <v>254</v>
      </c>
      <c r="N81" s="44">
        <v>0.01</v>
      </c>
      <c r="O81" s="31">
        <f t="shared" si="5"/>
        <v>0.02</v>
      </c>
    </row>
    <row r="82" spans="1:15" s="24" customFormat="1">
      <c r="A82" s="25"/>
      <c r="B82" s="26" t="s">
        <v>186</v>
      </c>
      <c r="C82" s="26" t="s">
        <v>105</v>
      </c>
      <c r="D82" s="26" t="s">
        <v>187</v>
      </c>
      <c r="E82" s="27">
        <v>1</v>
      </c>
      <c r="F82" s="26" t="s">
        <v>62</v>
      </c>
      <c r="G82" s="28">
        <v>2</v>
      </c>
      <c r="H82" s="29">
        <v>2007</v>
      </c>
      <c r="I82" s="26" t="s">
        <v>123</v>
      </c>
      <c r="J82" s="26" t="s">
        <v>277</v>
      </c>
      <c r="K82" s="26"/>
      <c r="L82" s="30" t="s">
        <v>278</v>
      </c>
      <c r="M82" s="26" t="s">
        <v>254</v>
      </c>
      <c r="N82" s="44">
        <v>0.01</v>
      </c>
      <c r="O82" s="31">
        <f t="shared" si="5"/>
        <v>0.01</v>
      </c>
    </row>
    <row r="83" spans="1:15" s="24" customFormat="1">
      <c r="A83" s="25"/>
      <c r="B83" s="26" t="s">
        <v>186</v>
      </c>
      <c r="C83" s="26" t="s">
        <v>105</v>
      </c>
      <c r="D83" s="26" t="s">
        <v>187</v>
      </c>
      <c r="E83" s="27">
        <v>1</v>
      </c>
      <c r="F83" s="26" t="s">
        <v>62</v>
      </c>
      <c r="G83" s="28">
        <v>1</v>
      </c>
      <c r="H83" s="29">
        <v>2007</v>
      </c>
      <c r="I83" s="26" t="s">
        <v>123</v>
      </c>
      <c r="J83" s="26" t="s">
        <v>279</v>
      </c>
      <c r="K83" s="26"/>
      <c r="L83" s="30" t="s">
        <v>280</v>
      </c>
      <c r="M83" s="26" t="s">
        <v>254</v>
      </c>
      <c r="N83" s="44">
        <v>0.01</v>
      </c>
      <c r="O83" s="31">
        <f t="shared" si="5"/>
        <v>0.01</v>
      </c>
    </row>
    <row r="84" spans="1:15" s="24" customFormat="1">
      <c r="A84" s="25"/>
      <c r="B84" s="26" t="s">
        <v>186</v>
      </c>
      <c r="C84" s="26" t="s">
        <v>105</v>
      </c>
      <c r="D84" s="26" t="s">
        <v>187</v>
      </c>
      <c r="E84" s="27">
        <v>3</v>
      </c>
      <c r="F84" s="26" t="s">
        <v>62</v>
      </c>
      <c r="G84" s="28">
        <v>2</v>
      </c>
      <c r="H84" s="29">
        <v>2007</v>
      </c>
      <c r="I84" s="26" t="s">
        <v>123</v>
      </c>
      <c r="J84" s="26" t="s">
        <v>281</v>
      </c>
      <c r="K84" s="26"/>
      <c r="L84" s="30" t="s">
        <v>282</v>
      </c>
      <c r="M84" s="26" t="s">
        <v>254</v>
      </c>
      <c r="N84" s="44">
        <v>0.01</v>
      </c>
      <c r="O84" s="31">
        <f t="shared" si="5"/>
        <v>0.03</v>
      </c>
    </row>
    <row r="85" spans="1:15" s="24" customFormat="1">
      <c r="A85" s="25"/>
      <c r="B85" s="26" t="s">
        <v>104</v>
      </c>
      <c r="C85" s="26" t="s">
        <v>105</v>
      </c>
      <c r="D85" s="26" t="s">
        <v>106</v>
      </c>
      <c r="E85" s="27">
        <v>4</v>
      </c>
      <c r="F85" s="26" t="s">
        <v>62</v>
      </c>
      <c r="G85" s="28">
        <v>1</v>
      </c>
      <c r="H85" s="29">
        <v>2007</v>
      </c>
      <c r="I85" s="26" t="s">
        <v>107</v>
      </c>
      <c r="J85" s="26" t="s">
        <v>283</v>
      </c>
      <c r="K85" s="26"/>
      <c r="L85" s="30" t="s">
        <v>284</v>
      </c>
      <c r="M85" s="26" t="s">
        <v>254</v>
      </c>
      <c r="N85" s="44">
        <v>0.01</v>
      </c>
      <c r="O85" s="31">
        <f t="shared" si="5"/>
        <v>0.04</v>
      </c>
    </row>
    <row r="86" spans="1:15" s="24" customFormat="1">
      <c r="A86" s="25"/>
      <c r="B86" s="26" t="s">
        <v>285</v>
      </c>
      <c r="C86" s="26" t="s">
        <v>105</v>
      </c>
      <c r="D86" s="26" t="s">
        <v>286</v>
      </c>
      <c r="E86" s="27">
        <v>1</v>
      </c>
      <c r="F86" s="26" t="s">
        <v>62</v>
      </c>
      <c r="G86" s="28">
        <v>2</v>
      </c>
      <c r="H86" s="29">
        <v>2007</v>
      </c>
      <c r="I86" s="26" t="s">
        <v>118</v>
      </c>
      <c r="J86" s="26" t="s">
        <v>119</v>
      </c>
      <c r="K86" s="26" t="s">
        <v>287</v>
      </c>
      <c r="L86" s="30" t="s">
        <v>288</v>
      </c>
      <c r="M86" s="26" t="s">
        <v>254</v>
      </c>
      <c r="N86" s="44">
        <v>0.01</v>
      </c>
      <c r="O86" s="31">
        <f t="shared" si="5"/>
        <v>0.01</v>
      </c>
    </row>
    <row r="87" spans="1:15" s="24" customFormat="1">
      <c r="A87" s="25"/>
      <c r="B87" s="26" t="s">
        <v>289</v>
      </c>
      <c r="C87" s="26" t="s">
        <v>105</v>
      </c>
      <c r="D87" s="26" t="s">
        <v>290</v>
      </c>
      <c r="E87" s="27">
        <v>3</v>
      </c>
      <c r="F87" s="26" t="s">
        <v>62</v>
      </c>
      <c r="G87" s="28">
        <v>4</v>
      </c>
      <c r="H87" s="29">
        <v>2006</v>
      </c>
      <c r="I87" s="26" t="s">
        <v>118</v>
      </c>
      <c r="J87" s="26" t="s">
        <v>119</v>
      </c>
      <c r="K87" s="26" t="s">
        <v>291</v>
      </c>
      <c r="L87" s="30" t="s">
        <v>292</v>
      </c>
      <c r="M87" s="26" t="s">
        <v>254</v>
      </c>
      <c r="N87" s="44">
        <v>0.01</v>
      </c>
      <c r="O87" s="31">
        <f t="shared" si="5"/>
        <v>0.03</v>
      </c>
    </row>
    <row r="88" spans="1:15" s="24" customFormat="1" ht="25.5">
      <c r="A88" s="25"/>
      <c r="B88" s="26" t="s">
        <v>293</v>
      </c>
      <c r="C88" s="26" t="s">
        <v>138</v>
      </c>
      <c r="D88" s="26" t="s">
        <v>294</v>
      </c>
      <c r="E88" s="27">
        <v>2</v>
      </c>
      <c r="F88" s="26" t="s">
        <v>62</v>
      </c>
      <c r="G88" s="28">
        <v>1</v>
      </c>
      <c r="H88" s="29">
        <v>2020</v>
      </c>
      <c r="I88" s="26" t="s">
        <v>295</v>
      </c>
      <c r="J88" s="26" t="s">
        <v>296</v>
      </c>
      <c r="K88" s="26"/>
      <c r="L88" s="30" t="s">
        <v>680</v>
      </c>
      <c r="M88" s="26" t="s">
        <v>297</v>
      </c>
      <c r="N88" s="44">
        <v>0.01</v>
      </c>
      <c r="O88" s="31">
        <f t="shared" si="5"/>
        <v>0.02</v>
      </c>
    </row>
    <row r="89" spans="1:15" s="24" customFormat="1" ht="76.5">
      <c r="A89" s="25"/>
      <c r="B89" s="26" t="s">
        <v>149</v>
      </c>
      <c r="C89" s="26" t="s">
        <v>138</v>
      </c>
      <c r="D89" s="26" t="s">
        <v>150</v>
      </c>
      <c r="E89" s="27">
        <v>4</v>
      </c>
      <c r="F89" s="26" t="s">
        <v>62</v>
      </c>
      <c r="G89" s="28">
        <v>1</v>
      </c>
      <c r="H89" s="29">
        <v>2020</v>
      </c>
      <c r="I89" s="26" t="s">
        <v>220</v>
      </c>
      <c r="J89" s="26" t="s">
        <v>298</v>
      </c>
      <c r="K89" s="26"/>
      <c r="L89" s="30" t="s">
        <v>681</v>
      </c>
      <c r="M89" s="26" t="s">
        <v>297</v>
      </c>
      <c r="N89" s="44">
        <v>0.01</v>
      </c>
      <c r="O89" s="31">
        <f t="shared" si="5"/>
        <v>0.04</v>
      </c>
    </row>
    <row r="90" spans="1:15" s="24" customFormat="1" ht="25.5">
      <c r="A90" s="25"/>
      <c r="B90" s="26" t="s">
        <v>293</v>
      </c>
      <c r="C90" s="26" t="s">
        <v>138</v>
      </c>
      <c r="D90" s="26" t="s">
        <v>294</v>
      </c>
      <c r="E90" s="27">
        <v>1</v>
      </c>
      <c r="F90" s="26" t="s">
        <v>62</v>
      </c>
      <c r="G90" s="28">
        <v>1</v>
      </c>
      <c r="H90" s="29">
        <v>2020</v>
      </c>
      <c r="I90" s="26" t="s">
        <v>227</v>
      </c>
      <c r="J90" s="26" t="s">
        <v>299</v>
      </c>
      <c r="K90" s="26"/>
      <c r="L90" s="30" t="s">
        <v>682</v>
      </c>
      <c r="M90" s="26" t="s">
        <v>297</v>
      </c>
      <c r="N90" s="44">
        <v>0.01</v>
      </c>
      <c r="O90" s="31">
        <f t="shared" si="5"/>
        <v>0.01</v>
      </c>
    </row>
    <row r="91" spans="1:15" s="24" customFormat="1">
      <c r="A91" s="25"/>
      <c r="B91" s="26"/>
      <c r="C91" s="26" t="s">
        <v>155</v>
      </c>
      <c r="D91" s="26" t="s">
        <v>156</v>
      </c>
      <c r="E91" s="27">
        <v>1</v>
      </c>
      <c r="F91" s="26" t="s">
        <v>96</v>
      </c>
      <c r="G91" s="28"/>
      <c r="H91" s="29"/>
      <c r="I91" s="26"/>
      <c r="J91" s="26"/>
      <c r="K91" s="26"/>
      <c r="L91" s="30" t="s">
        <v>157</v>
      </c>
      <c r="M91" s="26"/>
      <c r="N91" s="44">
        <v>0.01</v>
      </c>
      <c r="O91" s="31">
        <f t="shared" si="5"/>
        <v>0.01</v>
      </c>
    </row>
    <row r="92" spans="1:15" s="24" customFormat="1" ht="25.5">
      <c r="A92" s="25"/>
      <c r="B92" s="26" t="s">
        <v>300</v>
      </c>
      <c r="C92" s="26" t="s">
        <v>159</v>
      </c>
      <c r="D92" s="26" t="s">
        <v>301</v>
      </c>
      <c r="E92" s="27">
        <v>1</v>
      </c>
      <c r="F92" s="26" t="s">
        <v>62</v>
      </c>
      <c r="G92" s="28">
        <v>2</v>
      </c>
      <c r="H92" s="29">
        <v>2007</v>
      </c>
      <c r="I92" s="26" t="s">
        <v>161</v>
      </c>
      <c r="J92" s="26" t="s">
        <v>302</v>
      </c>
      <c r="K92" s="26"/>
      <c r="L92" s="30" t="s">
        <v>303</v>
      </c>
      <c r="M92" s="26" t="s">
        <v>254</v>
      </c>
      <c r="N92" s="44">
        <v>0.01</v>
      </c>
      <c r="O92" s="31">
        <f t="shared" ref="O92" si="6">N92*E92</f>
        <v>0.01</v>
      </c>
    </row>
    <row r="93" spans="1: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>
      <c r="A94" s="22" t="s">
        <v>35</v>
      </c>
      <c r="B94" s="23" t="s">
        <v>45</v>
      </c>
      <c r="C94" s="23" t="s">
        <v>46</v>
      </c>
      <c r="D94" s="23" t="s">
        <v>47</v>
      </c>
      <c r="E94" s="23" t="s">
        <v>48</v>
      </c>
      <c r="F94" s="23" t="s">
        <v>49</v>
      </c>
      <c r="G94" s="23" t="s">
        <v>50</v>
      </c>
      <c r="H94" s="23" t="s">
        <v>51</v>
      </c>
      <c r="I94" s="23" t="s">
        <v>52</v>
      </c>
      <c r="J94" s="23" t="s">
        <v>53</v>
      </c>
      <c r="K94" s="23" t="s">
        <v>54</v>
      </c>
      <c r="L94" s="23" t="s">
        <v>55</v>
      </c>
      <c r="M94" s="23" t="s">
        <v>56</v>
      </c>
      <c r="N94" s="22" t="s">
        <v>57</v>
      </c>
      <c r="O94" s="22" t="s">
        <v>58</v>
      </c>
    </row>
    <row r="95" spans="1:15">
      <c r="B95" s="10" t="s">
        <v>304</v>
      </c>
      <c r="C95" s="10" t="s">
        <v>60</v>
      </c>
      <c r="D95" s="10" t="s">
        <v>305</v>
      </c>
      <c r="E95" s="11">
        <v>1</v>
      </c>
      <c r="F95" s="10" t="s">
        <v>62</v>
      </c>
      <c r="G95" s="12">
        <v>5</v>
      </c>
      <c r="H95" s="13">
        <v>1997</v>
      </c>
      <c r="I95" s="10" t="s">
        <v>63</v>
      </c>
      <c r="J95" s="10" t="s">
        <v>306</v>
      </c>
      <c r="K95" s="10" t="s">
        <v>307</v>
      </c>
      <c r="L95" s="14"/>
      <c r="M95" s="10" t="s">
        <v>308</v>
      </c>
      <c r="N95" s="86">
        <v>0.01</v>
      </c>
      <c r="O95" s="7">
        <f>N95*E95</f>
        <v>0.01</v>
      </c>
    </row>
    <row r="96" spans="1:15">
      <c r="B96" s="10" t="s">
        <v>309</v>
      </c>
      <c r="C96" s="10" t="s">
        <v>60</v>
      </c>
      <c r="D96" s="10" t="s">
        <v>310</v>
      </c>
      <c r="E96" s="11">
        <v>1</v>
      </c>
      <c r="F96" s="10" t="s">
        <v>62</v>
      </c>
      <c r="G96" s="12">
        <v>4</v>
      </c>
      <c r="H96" s="13">
        <v>1989</v>
      </c>
      <c r="I96" s="10" t="s">
        <v>63</v>
      </c>
      <c r="J96" s="10" t="s">
        <v>311</v>
      </c>
      <c r="K96" s="10" t="s">
        <v>312</v>
      </c>
      <c r="L96" s="14"/>
      <c r="M96" s="10" t="s">
        <v>313</v>
      </c>
      <c r="N96" s="86">
        <v>0.01</v>
      </c>
      <c r="O96" s="7">
        <f t="shared" ref="O96:O115" si="7">N96*E96</f>
        <v>0.01</v>
      </c>
    </row>
    <row r="97" spans="2:15">
      <c r="B97" s="10" t="s">
        <v>304</v>
      </c>
      <c r="C97" s="10" t="s">
        <v>60</v>
      </c>
      <c r="D97" s="10" t="s">
        <v>314</v>
      </c>
      <c r="E97" s="11">
        <v>1</v>
      </c>
      <c r="F97" s="10" t="s">
        <v>62</v>
      </c>
      <c r="G97" s="12">
        <v>0</v>
      </c>
      <c r="H97" s="13">
        <v>0</v>
      </c>
      <c r="I97" s="10"/>
      <c r="J97" s="10"/>
      <c r="K97" s="10" t="s">
        <v>307</v>
      </c>
      <c r="L97" s="14" t="s">
        <v>315</v>
      </c>
      <c r="M97" s="10" t="s">
        <v>308</v>
      </c>
      <c r="N97" s="86">
        <v>0.01</v>
      </c>
      <c r="O97" s="7">
        <f t="shared" si="7"/>
        <v>0.01</v>
      </c>
    </row>
    <row r="98" spans="2:15">
      <c r="B98" s="10" t="s">
        <v>309</v>
      </c>
      <c r="C98" s="10" t="s">
        <v>60</v>
      </c>
      <c r="D98" s="10" t="s">
        <v>316</v>
      </c>
      <c r="E98" s="11">
        <v>1</v>
      </c>
      <c r="F98" s="10" t="s">
        <v>62</v>
      </c>
      <c r="G98" s="12">
        <v>0</v>
      </c>
      <c r="H98" s="13">
        <v>0</v>
      </c>
      <c r="I98" s="10"/>
      <c r="J98" s="10"/>
      <c r="K98" s="10" t="s">
        <v>312</v>
      </c>
      <c r="L98" s="14" t="s">
        <v>317</v>
      </c>
      <c r="M98" s="10" t="s">
        <v>313</v>
      </c>
      <c r="N98" s="86">
        <v>0.01</v>
      </c>
      <c r="O98" s="7">
        <f t="shared" si="7"/>
        <v>0.01</v>
      </c>
    </row>
    <row r="99" spans="2:15">
      <c r="B99" s="10" t="s">
        <v>318</v>
      </c>
      <c r="C99" s="10" t="s">
        <v>60</v>
      </c>
      <c r="D99" s="10" t="s">
        <v>319</v>
      </c>
      <c r="E99" s="11">
        <v>1</v>
      </c>
      <c r="F99" s="10" t="s">
        <v>62</v>
      </c>
      <c r="G99" s="12">
        <v>0</v>
      </c>
      <c r="H99" s="13">
        <v>2020</v>
      </c>
      <c r="I99" s="10"/>
      <c r="J99" s="10"/>
      <c r="K99" s="10"/>
      <c r="L99" s="14"/>
      <c r="M99" s="10" t="s">
        <v>313</v>
      </c>
      <c r="N99" s="86">
        <v>0.01</v>
      </c>
      <c r="O99" s="7">
        <f t="shared" si="7"/>
        <v>0.01</v>
      </c>
    </row>
    <row r="100" spans="2:15">
      <c r="B100" s="10" t="s">
        <v>85</v>
      </c>
      <c r="C100" s="10" t="s">
        <v>73</v>
      </c>
      <c r="D100" s="10" t="s">
        <v>86</v>
      </c>
      <c r="E100" s="11">
        <v>2</v>
      </c>
      <c r="F100" s="10" t="s">
        <v>62</v>
      </c>
      <c r="G100" s="12">
        <v>4</v>
      </c>
      <c r="H100" s="13">
        <v>1992</v>
      </c>
      <c r="I100" s="10" t="s">
        <v>75</v>
      </c>
      <c r="J100" s="10" t="s">
        <v>320</v>
      </c>
      <c r="K100" s="10" t="s">
        <v>321</v>
      </c>
      <c r="L100" s="14"/>
      <c r="M100" s="10"/>
      <c r="N100" s="86">
        <v>0.01</v>
      </c>
      <c r="O100" s="7">
        <f t="shared" si="7"/>
        <v>0.02</v>
      </c>
    </row>
    <row r="101" spans="2:15">
      <c r="B101" s="10" t="s">
        <v>85</v>
      </c>
      <c r="C101" s="10" t="s">
        <v>73</v>
      </c>
      <c r="D101" s="10" t="s">
        <v>86</v>
      </c>
      <c r="E101" s="11">
        <v>8</v>
      </c>
      <c r="F101" s="10" t="s">
        <v>62</v>
      </c>
      <c r="G101" s="12">
        <v>3</v>
      </c>
      <c r="H101" s="13">
        <v>2012</v>
      </c>
      <c r="I101" s="10" t="s">
        <v>75</v>
      </c>
      <c r="J101" s="10" t="s">
        <v>322</v>
      </c>
      <c r="K101" s="10" t="s">
        <v>321</v>
      </c>
      <c r="L101" s="14"/>
      <c r="M101" s="10"/>
      <c r="N101" s="86">
        <v>0.01</v>
      </c>
      <c r="O101" s="7">
        <f t="shared" si="7"/>
        <v>0.08</v>
      </c>
    </row>
    <row r="102" spans="2:15">
      <c r="B102" s="10" t="s">
        <v>72</v>
      </c>
      <c r="C102" s="10" t="s">
        <v>73</v>
      </c>
      <c r="D102" s="10" t="s">
        <v>74</v>
      </c>
      <c r="E102" s="11">
        <v>2</v>
      </c>
      <c r="F102" s="10" t="s">
        <v>62</v>
      </c>
      <c r="G102" s="12">
        <v>4</v>
      </c>
      <c r="H102" s="13">
        <v>1988</v>
      </c>
      <c r="I102" s="10" t="s">
        <v>75</v>
      </c>
      <c r="J102" s="10" t="s">
        <v>323</v>
      </c>
      <c r="K102" s="10" t="s">
        <v>324</v>
      </c>
      <c r="L102" s="14"/>
      <c r="M102" s="10"/>
      <c r="N102" s="86">
        <v>0.01</v>
      </c>
      <c r="O102" s="7">
        <f t="shared" si="7"/>
        <v>0.02</v>
      </c>
    </row>
    <row r="103" spans="2:15">
      <c r="B103" s="10" t="s">
        <v>100</v>
      </c>
      <c r="C103" s="10" t="s">
        <v>94</v>
      </c>
      <c r="D103" s="10" t="s">
        <v>325</v>
      </c>
      <c r="E103" s="11">
        <v>25.8</v>
      </c>
      <c r="F103" s="10" t="s">
        <v>102</v>
      </c>
      <c r="G103" s="12">
        <v>0</v>
      </c>
      <c r="H103" s="13">
        <v>0</v>
      </c>
      <c r="I103" s="10"/>
      <c r="J103" s="10"/>
      <c r="K103" s="10"/>
      <c r="L103" s="14"/>
      <c r="M103" s="10"/>
      <c r="N103" s="86">
        <v>0.01</v>
      </c>
      <c r="O103" s="7">
        <f t="shared" si="7"/>
        <v>0.25800000000000001</v>
      </c>
    </row>
    <row r="104" spans="2:15">
      <c r="B104" s="10" t="s">
        <v>326</v>
      </c>
      <c r="C104" s="10" t="s">
        <v>105</v>
      </c>
      <c r="D104" s="10" t="s">
        <v>327</v>
      </c>
      <c r="E104" s="11">
        <v>1</v>
      </c>
      <c r="F104" s="10" t="s">
        <v>62</v>
      </c>
      <c r="G104" s="12">
        <v>3</v>
      </c>
      <c r="H104" s="13">
        <v>1996</v>
      </c>
      <c r="I104" s="10" t="s">
        <v>123</v>
      </c>
      <c r="J104" s="10" t="s">
        <v>328</v>
      </c>
      <c r="K104" s="10" t="s">
        <v>329</v>
      </c>
      <c r="L104" s="14"/>
      <c r="M104" s="10" t="s">
        <v>330</v>
      </c>
      <c r="N104" s="86">
        <v>0.01</v>
      </c>
      <c r="O104" s="7">
        <f t="shared" si="7"/>
        <v>0.01</v>
      </c>
    </row>
    <row r="105" spans="2:15">
      <c r="B105" s="10" t="s">
        <v>121</v>
      </c>
      <c r="C105" s="10" t="s">
        <v>105</v>
      </c>
      <c r="D105" s="10" t="s">
        <v>122</v>
      </c>
      <c r="E105" s="11">
        <v>1</v>
      </c>
      <c r="F105" s="10" t="s">
        <v>62</v>
      </c>
      <c r="G105" s="12">
        <v>3</v>
      </c>
      <c r="H105" s="13">
        <v>1999</v>
      </c>
      <c r="I105" s="10" t="s">
        <v>123</v>
      </c>
      <c r="J105" s="10" t="s">
        <v>331</v>
      </c>
      <c r="K105" s="10"/>
      <c r="L105" s="14"/>
      <c r="M105" s="10" t="s">
        <v>330</v>
      </c>
      <c r="N105" s="86">
        <v>0.01</v>
      </c>
      <c r="O105" s="7">
        <f t="shared" si="7"/>
        <v>0.01</v>
      </c>
    </row>
    <row r="106" spans="2:15">
      <c r="B106" s="10" t="s">
        <v>121</v>
      </c>
      <c r="C106" s="10" t="s">
        <v>105</v>
      </c>
      <c r="D106" s="10" t="s">
        <v>122</v>
      </c>
      <c r="E106" s="11">
        <v>1</v>
      </c>
      <c r="F106" s="10" t="s">
        <v>62</v>
      </c>
      <c r="G106" s="12">
        <v>3</v>
      </c>
      <c r="H106" s="13">
        <v>2001</v>
      </c>
      <c r="I106" s="10" t="s">
        <v>123</v>
      </c>
      <c r="J106" s="10" t="s">
        <v>332</v>
      </c>
      <c r="K106" s="10" t="s">
        <v>333</v>
      </c>
      <c r="L106" s="14"/>
      <c r="M106" s="10" t="s">
        <v>330</v>
      </c>
      <c r="N106" s="86">
        <v>0.01</v>
      </c>
      <c r="O106" s="7">
        <f t="shared" si="7"/>
        <v>0.01</v>
      </c>
    </row>
    <row r="107" spans="2:15">
      <c r="B107" s="10" t="s">
        <v>104</v>
      </c>
      <c r="C107" s="10" t="s">
        <v>105</v>
      </c>
      <c r="D107" s="10" t="s">
        <v>106</v>
      </c>
      <c r="E107" s="11">
        <v>4</v>
      </c>
      <c r="F107" s="10" t="s">
        <v>62</v>
      </c>
      <c r="G107" s="12">
        <v>3</v>
      </c>
      <c r="H107" s="13">
        <v>1999</v>
      </c>
      <c r="I107" s="10" t="s">
        <v>334</v>
      </c>
      <c r="J107" s="10" t="s">
        <v>335</v>
      </c>
      <c r="K107" s="10" t="s">
        <v>333</v>
      </c>
      <c r="L107" s="14"/>
      <c r="M107" s="10" t="s">
        <v>330</v>
      </c>
      <c r="N107" s="86">
        <v>0.01</v>
      </c>
      <c r="O107" s="7">
        <f t="shared" si="7"/>
        <v>0.04</v>
      </c>
    </row>
    <row r="108" spans="2:15">
      <c r="B108" s="10" t="s">
        <v>326</v>
      </c>
      <c r="C108" s="10" t="s">
        <v>105</v>
      </c>
      <c r="D108" s="10" t="s">
        <v>327</v>
      </c>
      <c r="E108" s="11">
        <v>1</v>
      </c>
      <c r="F108" s="10" t="s">
        <v>62</v>
      </c>
      <c r="G108" s="12">
        <v>3</v>
      </c>
      <c r="H108" s="13">
        <v>1996</v>
      </c>
      <c r="I108" s="10" t="s">
        <v>123</v>
      </c>
      <c r="J108" s="10" t="s">
        <v>336</v>
      </c>
      <c r="K108" s="10" t="s">
        <v>329</v>
      </c>
      <c r="L108" s="14"/>
      <c r="M108" s="10" t="s">
        <v>330</v>
      </c>
      <c r="N108" s="86">
        <v>0.01</v>
      </c>
      <c r="O108" s="7">
        <f t="shared" si="7"/>
        <v>0.01</v>
      </c>
    </row>
    <row r="109" spans="2:15">
      <c r="B109" s="10" t="s">
        <v>337</v>
      </c>
      <c r="C109" s="10" t="s">
        <v>105</v>
      </c>
      <c r="D109" s="10" t="s">
        <v>338</v>
      </c>
      <c r="E109" s="11">
        <v>1</v>
      </c>
      <c r="F109" s="10" t="s">
        <v>62</v>
      </c>
      <c r="G109" s="12">
        <v>3</v>
      </c>
      <c r="H109" s="13">
        <v>1996</v>
      </c>
      <c r="I109" s="10" t="s">
        <v>123</v>
      </c>
      <c r="J109" s="10" t="s">
        <v>339</v>
      </c>
      <c r="K109" s="10" t="s">
        <v>340</v>
      </c>
      <c r="L109" s="14"/>
      <c r="M109" s="10" t="s">
        <v>330</v>
      </c>
      <c r="N109" s="86">
        <v>0.01</v>
      </c>
      <c r="O109" s="7">
        <f t="shared" si="7"/>
        <v>0.01</v>
      </c>
    </row>
    <row r="110" spans="2:15">
      <c r="B110" s="10" t="s">
        <v>341</v>
      </c>
      <c r="C110" s="10" t="s">
        <v>105</v>
      </c>
      <c r="D110" s="10" t="s">
        <v>342</v>
      </c>
      <c r="E110" s="11">
        <v>1</v>
      </c>
      <c r="F110" s="10" t="s">
        <v>62</v>
      </c>
      <c r="G110" s="12">
        <v>5</v>
      </c>
      <c r="H110" s="13">
        <v>1996</v>
      </c>
      <c r="I110" s="10" t="s">
        <v>343</v>
      </c>
      <c r="J110" s="10" t="s">
        <v>344</v>
      </c>
      <c r="K110" s="10" t="s">
        <v>345</v>
      </c>
      <c r="L110" s="14"/>
      <c r="M110" s="10"/>
      <c r="N110" s="86">
        <v>0.01</v>
      </c>
      <c r="O110" s="7">
        <f t="shared" si="7"/>
        <v>0.01</v>
      </c>
    </row>
    <row r="111" spans="2:15">
      <c r="B111" s="10" t="s">
        <v>337</v>
      </c>
      <c r="C111" s="10" t="s">
        <v>105</v>
      </c>
      <c r="D111" s="10" t="s">
        <v>338</v>
      </c>
      <c r="E111" s="11">
        <v>1</v>
      </c>
      <c r="F111" s="10" t="s">
        <v>62</v>
      </c>
      <c r="G111" s="12">
        <v>3</v>
      </c>
      <c r="H111" s="13">
        <v>1996</v>
      </c>
      <c r="I111" s="10" t="s">
        <v>123</v>
      </c>
      <c r="J111" s="10" t="s">
        <v>346</v>
      </c>
      <c r="K111" s="10" t="s">
        <v>340</v>
      </c>
      <c r="L111" s="14"/>
      <c r="M111" s="10" t="s">
        <v>347</v>
      </c>
      <c r="N111" s="86">
        <v>0.01</v>
      </c>
      <c r="O111" s="7">
        <f t="shared" si="7"/>
        <v>0.01</v>
      </c>
    </row>
    <row r="112" spans="2:15">
      <c r="B112" s="10" t="s">
        <v>116</v>
      </c>
      <c r="C112" s="10" t="s">
        <v>105</v>
      </c>
      <c r="D112" s="10" t="s">
        <v>117</v>
      </c>
      <c r="E112" s="11">
        <v>1</v>
      </c>
      <c r="F112" s="10" t="s">
        <v>62</v>
      </c>
      <c r="G112" s="12">
        <v>2</v>
      </c>
      <c r="H112" s="13">
        <v>2008</v>
      </c>
      <c r="I112" s="10" t="s">
        <v>343</v>
      </c>
      <c r="J112" s="10" t="s">
        <v>348</v>
      </c>
      <c r="K112" s="10" t="s">
        <v>324</v>
      </c>
      <c r="L112" s="14"/>
      <c r="M112" s="10"/>
      <c r="N112" s="86">
        <v>0.01</v>
      </c>
      <c r="O112" s="7">
        <f t="shared" si="7"/>
        <v>0.01</v>
      </c>
    </row>
    <row r="113" spans="1:15">
      <c r="B113" s="10" t="s">
        <v>349</v>
      </c>
      <c r="C113" s="10" t="s">
        <v>105</v>
      </c>
      <c r="D113" s="10" t="s">
        <v>350</v>
      </c>
      <c r="E113" s="11">
        <v>2</v>
      </c>
      <c r="F113" s="10" t="s">
        <v>62</v>
      </c>
      <c r="G113" s="12">
        <v>4</v>
      </c>
      <c r="H113" s="13">
        <v>1996</v>
      </c>
      <c r="I113" s="10" t="s">
        <v>343</v>
      </c>
      <c r="J113" s="10" t="s">
        <v>351</v>
      </c>
      <c r="K113" s="10" t="s">
        <v>352</v>
      </c>
      <c r="L113" s="14"/>
      <c r="M113" s="10"/>
      <c r="N113" s="86">
        <v>0.01</v>
      </c>
      <c r="O113" s="7">
        <f t="shared" si="7"/>
        <v>0.02</v>
      </c>
    </row>
    <row r="114" spans="1:15">
      <c r="B114" s="10" t="s">
        <v>353</v>
      </c>
      <c r="C114" s="10" t="s">
        <v>138</v>
      </c>
      <c r="D114" s="10" t="s">
        <v>139</v>
      </c>
      <c r="E114" s="11">
        <v>21</v>
      </c>
      <c r="F114" s="10" t="s">
        <v>62</v>
      </c>
      <c r="G114" s="12">
        <v>1</v>
      </c>
      <c r="H114" s="13">
        <v>2011</v>
      </c>
      <c r="I114" s="10" t="s">
        <v>354</v>
      </c>
      <c r="J114" s="10" t="s">
        <v>355</v>
      </c>
      <c r="K114" s="10" t="s">
        <v>356</v>
      </c>
      <c r="L114" s="14"/>
      <c r="M114" s="10"/>
      <c r="N114" s="86">
        <v>0.01</v>
      </c>
      <c r="O114" s="7">
        <f t="shared" si="7"/>
        <v>0.21</v>
      </c>
    </row>
    <row r="115" spans="1:15">
      <c r="B115" s="10"/>
      <c r="C115" s="26" t="s">
        <v>155</v>
      </c>
      <c r="D115" s="26" t="s">
        <v>156</v>
      </c>
      <c r="E115" s="27">
        <v>1</v>
      </c>
      <c r="F115" s="26" t="s">
        <v>96</v>
      </c>
      <c r="G115" s="28"/>
      <c r="H115" s="29"/>
      <c r="I115" s="26"/>
      <c r="J115" s="26"/>
      <c r="K115" s="26"/>
      <c r="L115" s="30" t="s">
        <v>157</v>
      </c>
      <c r="M115" s="26"/>
      <c r="N115" s="44">
        <v>0.01</v>
      </c>
      <c r="O115" s="31">
        <f t="shared" si="7"/>
        <v>0.01</v>
      </c>
    </row>
    <row r="117" spans="1:15">
      <c r="A117" s="16" t="s">
        <v>36</v>
      </c>
      <c r="B117" s="17" t="s">
        <v>45</v>
      </c>
      <c r="C117" s="17" t="s">
        <v>46</v>
      </c>
      <c r="D117" s="17" t="s">
        <v>47</v>
      </c>
      <c r="E117" s="17" t="s">
        <v>48</v>
      </c>
      <c r="F117" s="17" t="s">
        <v>49</v>
      </c>
      <c r="G117" s="17" t="s">
        <v>50</v>
      </c>
      <c r="H117" s="17" t="s">
        <v>51</v>
      </c>
      <c r="I117" s="17" t="s">
        <v>52</v>
      </c>
      <c r="J117" s="17" t="s">
        <v>53</v>
      </c>
      <c r="K117" s="17" t="s">
        <v>54</v>
      </c>
      <c r="L117" s="17" t="s">
        <v>55</v>
      </c>
      <c r="M117" s="17" t="s">
        <v>56</v>
      </c>
      <c r="N117" s="18" t="s">
        <v>57</v>
      </c>
      <c r="O117" s="18" t="s">
        <v>58</v>
      </c>
    </row>
    <row r="118" spans="1:15">
      <c r="B118" s="10" t="s">
        <v>85</v>
      </c>
      <c r="C118" s="10" t="s">
        <v>73</v>
      </c>
      <c r="D118" s="10" t="s">
        <v>86</v>
      </c>
      <c r="E118" s="11">
        <v>1</v>
      </c>
      <c r="F118" s="10" t="s">
        <v>62</v>
      </c>
      <c r="G118" s="12">
        <v>1</v>
      </c>
      <c r="H118" s="13">
        <v>2019</v>
      </c>
      <c r="I118" s="10" t="s">
        <v>75</v>
      </c>
      <c r="J118" s="10" t="s">
        <v>357</v>
      </c>
      <c r="K118" s="8"/>
      <c r="L118" s="8"/>
      <c r="M118" s="10" t="s">
        <v>358</v>
      </c>
      <c r="N118" s="86">
        <v>0.01</v>
      </c>
      <c r="O118" s="7">
        <f>N118*E118</f>
        <v>0.01</v>
      </c>
    </row>
    <row r="119" spans="1:15">
      <c r="B119" s="10" t="s">
        <v>80</v>
      </c>
      <c r="C119" s="10" t="s">
        <v>73</v>
      </c>
      <c r="D119" s="10" t="s">
        <v>81</v>
      </c>
      <c r="E119" s="11">
        <v>1</v>
      </c>
      <c r="F119" s="10" t="s">
        <v>62</v>
      </c>
      <c r="G119" s="12">
        <v>2</v>
      </c>
      <c r="H119" s="13">
        <v>2007</v>
      </c>
      <c r="I119" s="10" t="s">
        <v>75</v>
      </c>
      <c r="J119" s="10" t="s">
        <v>359</v>
      </c>
      <c r="K119" s="8"/>
      <c r="L119" s="8"/>
      <c r="M119" s="10" t="s">
        <v>358</v>
      </c>
      <c r="N119" s="86">
        <v>0.01</v>
      </c>
      <c r="O119" s="7">
        <f t="shared" ref="O119:O127" si="8">N119*E119</f>
        <v>0.01</v>
      </c>
    </row>
    <row r="120" spans="1:15">
      <c r="B120" s="10" t="s">
        <v>360</v>
      </c>
      <c r="C120" s="10" t="s">
        <v>105</v>
      </c>
      <c r="D120" s="10" t="s">
        <v>361</v>
      </c>
      <c r="E120" s="11">
        <v>1</v>
      </c>
      <c r="F120" s="10" t="s">
        <v>62</v>
      </c>
      <c r="G120" s="12">
        <v>1</v>
      </c>
      <c r="H120" s="13"/>
      <c r="I120" s="10"/>
      <c r="J120" s="10"/>
      <c r="K120" s="8"/>
      <c r="L120" s="8"/>
      <c r="M120" s="10" t="s">
        <v>358</v>
      </c>
      <c r="N120" s="86">
        <v>0.01</v>
      </c>
      <c r="O120" s="7">
        <f t="shared" si="8"/>
        <v>0.01</v>
      </c>
    </row>
    <row r="121" spans="1:15">
      <c r="B121" s="10" t="s">
        <v>111</v>
      </c>
      <c r="C121" s="10" t="s">
        <v>105</v>
      </c>
      <c r="D121" s="10" t="s">
        <v>112</v>
      </c>
      <c r="E121" s="11">
        <v>41</v>
      </c>
      <c r="F121" s="10" t="s">
        <v>62</v>
      </c>
      <c r="G121" s="12">
        <v>4</v>
      </c>
      <c r="H121" s="13">
        <v>0</v>
      </c>
      <c r="I121" s="10"/>
      <c r="J121" s="10"/>
      <c r="K121" s="8"/>
      <c r="L121" s="8"/>
      <c r="M121" s="10" t="s">
        <v>358</v>
      </c>
      <c r="N121" s="86">
        <v>0.01</v>
      </c>
      <c r="O121" s="7">
        <f t="shared" si="8"/>
        <v>0.41000000000000003</v>
      </c>
    </row>
    <row r="122" spans="1:15">
      <c r="B122" s="10" t="s">
        <v>362</v>
      </c>
      <c r="C122" s="10" t="s">
        <v>105</v>
      </c>
      <c r="D122" s="10" t="s">
        <v>363</v>
      </c>
      <c r="E122" s="11">
        <v>30</v>
      </c>
      <c r="F122" s="10" t="s">
        <v>102</v>
      </c>
      <c r="G122" s="12">
        <v>1</v>
      </c>
      <c r="H122" s="13">
        <v>0</v>
      </c>
      <c r="I122" s="10" t="s">
        <v>364</v>
      </c>
      <c r="J122" s="10"/>
      <c r="K122" s="8"/>
      <c r="L122" s="8"/>
      <c r="M122" s="10" t="s">
        <v>358</v>
      </c>
      <c r="N122" s="86">
        <v>0.01</v>
      </c>
      <c r="O122" s="7">
        <f t="shared" si="8"/>
        <v>0.3</v>
      </c>
    </row>
    <row r="123" spans="1:15">
      <c r="B123" s="10" t="s">
        <v>104</v>
      </c>
      <c r="C123" s="10" t="s">
        <v>105</v>
      </c>
      <c r="D123" s="10" t="s">
        <v>106</v>
      </c>
      <c r="E123" s="11">
        <v>1</v>
      </c>
      <c r="F123" s="10" t="s">
        <v>62</v>
      </c>
      <c r="G123" s="12">
        <v>2</v>
      </c>
      <c r="H123" s="13">
        <v>2006</v>
      </c>
      <c r="I123" s="10" t="s">
        <v>107</v>
      </c>
      <c r="J123" s="10" t="s">
        <v>365</v>
      </c>
      <c r="K123" s="8"/>
      <c r="L123" s="8"/>
      <c r="M123" s="10" t="s">
        <v>358</v>
      </c>
      <c r="N123" s="86">
        <v>0.01</v>
      </c>
      <c r="O123" s="7">
        <f t="shared" si="8"/>
        <v>0.01</v>
      </c>
    </row>
    <row r="124" spans="1:15">
      <c r="B124" s="10" t="s">
        <v>104</v>
      </c>
      <c r="C124" s="10" t="s">
        <v>105</v>
      </c>
      <c r="D124" s="10" t="s">
        <v>106</v>
      </c>
      <c r="E124" s="11">
        <v>1</v>
      </c>
      <c r="F124" s="10" t="s">
        <v>62</v>
      </c>
      <c r="G124" s="12">
        <v>2</v>
      </c>
      <c r="H124" s="13">
        <v>2006</v>
      </c>
      <c r="I124" s="10" t="s">
        <v>107</v>
      </c>
      <c r="J124" s="10" t="s">
        <v>366</v>
      </c>
      <c r="K124" s="8"/>
      <c r="L124" s="8"/>
      <c r="M124" s="10" t="s">
        <v>358</v>
      </c>
      <c r="N124" s="86">
        <v>0.01</v>
      </c>
      <c r="O124" s="7">
        <f t="shared" si="8"/>
        <v>0.01</v>
      </c>
    </row>
    <row r="125" spans="1:15">
      <c r="B125" s="10" t="s">
        <v>367</v>
      </c>
      <c r="C125" s="10" t="s">
        <v>105</v>
      </c>
      <c r="D125" s="10" t="s">
        <v>368</v>
      </c>
      <c r="E125" s="11">
        <v>1</v>
      </c>
      <c r="F125" s="10" t="s">
        <v>62</v>
      </c>
      <c r="G125" s="12">
        <v>4</v>
      </c>
      <c r="H125" s="13">
        <v>1999</v>
      </c>
      <c r="I125" s="10" t="s">
        <v>123</v>
      </c>
      <c r="J125" s="10" t="s">
        <v>369</v>
      </c>
      <c r="K125" s="8"/>
      <c r="L125" s="8"/>
      <c r="M125" s="10" t="s">
        <v>358</v>
      </c>
      <c r="N125" s="86">
        <v>0.01</v>
      </c>
      <c r="O125" s="7">
        <f t="shared" si="8"/>
        <v>0.01</v>
      </c>
    </row>
    <row r="126" spans="1:15">
      <c r="B126" s="10" t="s">
        <v>367</v>
      </c>
      <c r="C126" s="10" t="s">
        <v>105</v>
      </c>
      <c r="D126" s="10" t="s">
        <v>368</v>
      </c>
      <c r="E126" s="11">
        <v>1</v>
      </c>
      <c r="F126" s="10" t="s">
        <v>62</v>
      </c>
      <c r="G126" s="12">
        <v>4</v>
      </c>
      <c r="H126" s="13">
        <v>1999</v>
      </c>
      <c r="I126" s="10" t="s">
        <v>123</v>
      </c>
      <c r="J126" s="10" t="s">
        <v>370</v>
      </c>
      <c r="K126" s="8"/>
      <c r="L126" s="8"/>
      <c r="M126" s="10" t="s">
        <v>358</v>
      </c>
      <c r="N126" s="86">
        <v>0.01</v>
      </c>
      <c r="O126" s="7">
        <f t="shared" si="8"/>
        <v>0.01</v>
      </c>
    </row>
    <row r="127" spans="1:15">
      <c r="B127" s="10"/>
      <c r="C127" s="26" t="s">
        <v>155</v>
      </c>
      <c r="D127" s="26" t="s">
        <v>156</v>
      </c>
      <c r="E127" s="27">
        <v>1</v>
      </c>
      <c r="F127" s="26" t="s">
        <v>96</v>
      </c>
      <c r="G127" s="28"/>
      <c r="H127" s="29"/>
      <c r="I127" s="26"/>
      <c r="J127" s="26"/>
      <c r="K127" s="26"/>
      <c r="L127" s="30" t="s">
        <v>157</v>
      </c>
      <c r="M127" s="26"/>
      <c r="N127" s="44">
        <v>0.01</v>
      </c>
      <c r="O127" s="31">
        <f t="shared" si="8"/>
        <v>0.01</v>
      </c>
    </row>
    <row r="128" spans="1:15">
      <c r="A128" s="8"/>
      <c r="B128" s="10" t="s">
        <v>158</v>
      </c>
      <c r="C128" s="10" t="s">
        <v>159</v>
      </c>
      <c r="D128" s="10" t="s">
        <v>243</v>
      </c>
      <c r="E128" s="11">
        <v>1</v>
      </c>
      <c r="F128" s="10" t="s">
        <v>62</v>
      </c>
      <c r="G128" s="12">
        <v>1</v>
      </c>
      <c r="H128" s="13">
        <v>2008</v>
      </c>
      <c r="I128" s="10" t="s">
        <v>161</v>
      </c>
      <c r="J128" s="10" t="s">
        <v>302</v>
      </c>
      <c r="K128" s="8"/>
      <c r="L128" s="8"/>
      <c r="M128" s="10" t="s">
        <v>358</v>
      </c>
      <c r="N128" s="44">
        <v>0.01</v>
      </c>
      <c r="O128" s="31">
        <f t="shared" ref="O128" si="9">N128*E128</f>
        <v>0.01</v>
      </c>
    </row>
    <row r="130" spans="1:15">
      <c r="A130" s="16" t="s">
        <v>37</v>
      </c>
      <c r="B130" s="17" t="s">
        <v>45</v>
      </c>
      <c r="C130" s="17" t="s">
        <v>46</v>
      </c>
      <c r="D130" s="17" t="s">
        <v>47</v>
      </c>
      <c r="E130" s="17" t="s">
        <v>48</v>
      </c>
      <c r="F130" s="17" t="s">
        <v>49</v>
      </c>
      <c r="G130" s="17" t="s">
        <v>50</v>
      </c>
      <c r="H130" s="17" t="s">
        <v>51</v>
      </c>
      <c r="I130" s="17" t="s">
        <v>52</v>
      </c>
      <c r="J130" s="17" t="s">
        <v>53</v>
      </c>
      <c r="K130" s="17" t="s">
        <v>54</v>
      </c>
      <c r="L130" s="17" t="s">
        <v>55</v>
      </c>
      <c r="M130" s="17" t="s">
        <v>56</v>
      </c>
      <c r="N130" s="18" t="s">
        <v>57</v>
      </c>
      <c r="O130" s="18" t="s">
        <v>58</v>
      </c>
    </row>
    <row r="131" spans="1:15">
      <c r="B131" s="10" t="s">
        <v>85</v>
      </c>
      <c r="C131" s="10" t="s">
        <v>73</v>
      </c>
      <c r="D131" s="10" t="s">
        <v>86</v>
      </c>
      <c r="E131" s="11">
        <v>3</v>
      </c>
      <c r="F131" s="10" t="s">
        <v>62</v>
      </c>
      <c r="G131" s="12">
        <v>1</v>
      </c>
      <c r="H131" s="13">
        <v>2013</v>
      </c>
      <c r="I131" s="10" t="s">
        <v>371</v>
      </c>
      <c r="J131" s="10" t="s">
        <v>372</v>
      </c>
      <c r="K131" s="10" t="s">
        <v>321</v>
      </c>
      <c r="L131" s="14"/>
      <c r="M131" s="10" t="s">
        <v>373</v>
      </c>
      <c r="N131" s="86">
        <v>0.01</v>
      </c>
      <c r="O131" s="7">
        <f>N131*E131</f>
        <v>0.03</v>
      </c>
    </row>
    <row r="132" spans="1:15">
      <c r="B132" s="10" t="s">
        <v>374</v>
      </c>
      <c r="C132" s="10" t="s">
        <v>73</v>
      </c>
      <c r="D132" s="10" t="s">
        <v>375</v>
      </c>
      <c r="E132" s="11">
        <v>1</v>
      </c>
      <c r="F132" s="10" t="s">
        <v>62</v>
      </c>
      <c r="G132" s="12">
        <v>1</v>
      </c>
      <c r="H132" s="13">
        <v>2013</v>
      </c>
      <c r="I132" s="10" t="s">
        <v>177</v>
      </c>
      <c r="J132" s="10" t="s">
        <v>376</v>
      </c>
      <c r="K132" s="10" t="s">
        <v>377</v>
      </c>
      <c r="L132" s="14"/>
      <c r="M132" s="10" t="s">
        <v>378</v>
      </c>
      <c r="N132" s="86">
        <v>0.01</v>
      </c>
      <c r="O132" s="7">
        <f t="shared" ref="O132:O159" si="10">N132*E132</f>
        <v>0.01</v>
      </c>
    </row>
    <row r="133" spans="1:15">
      <c r="B133" s="10" t="s">
        <v>379</v>
      </c>
      <c r="C133" s="10" t="s">
        <v>73</v>
      </c>
      <c r="D133" s="10" t="s">
        <v>380</v>
      </c>
      <c r="E133" s="11">
        <v>1</v>
      </c>
      <c r="F133" s="10" t="s">
        <v>62</v>
      </c>
      <c r="G133" s="12">
        <v>1</v>
      </c>
      <c r="H133" s="13">
        <v>2013</v>
      </c>
      <c r="I133" s="10" t="s">
        <v>371</v>
      </c>
      <c r="J133" s="10" t="s">
        <v>381</v>
      </c>
      <c r="K133" s="10" t="s">
        <v>382</v>
      </c>
      <c r="L133" s="14"/>
      <c r="M133" s="10" t="s">
        <v>383</v>
      </c>
      <c r="N133" s="86">
        <v>0.01</v>
      </c>
      <c r="O133" s="7">
        <f t="shared" si="10"/>
        <v>0.01</v>
      </c>
    </row>
    <row r="134" spans="1:15">
      <c r="B134" s="10" t="s">
        <v>384</v>
      </c>
      <c r="C134" s="10" t="s">
        <v>385</v>
      </c>
      <c r="D134" s="10" t="s">
        <v>386</v>
      </c>
      <c r="E134" s="11">
        <v>1</v>
      </c>
      <c r="F134" s="10" t="s">
        <v>62</v>
      </c>
      <c r="G134" s="12">
        <v>2</v>
      </c>
      <c r="H134" s="13">
        <v>2013</v>
      </c>
      <c r="I134" s="10" t="s">
        <v>387</v>
      </c>
      <c r="J134" s="10" t="s">
        <v>388</v>
      </c>
      <c r="K134" s="10" t="s">
        <v>389</v>
      </c>
      <c r="L134" s="14" t="s">
        <v>390</v>
      </c>
      <c r="M134" s="10" t="s">
        <v>391</v>
      </c>
      <c r="N134" s="86">
        <v>0.01</v>
      </c>
      <c r="O134" s="7">
        <f t="shared" si="10"/>
        <v>0.01</v>
      </c>
    </row>
    <row r="135" spans="1:15">
      <c r="B135" s="10" t="s">
        <v>392</v>
      </c>
      <c r="C135" s="10" t="s">
        <v>385</v>
      </c>
      <c r="D135" s="10" t="s">
        <v>393</v>
      </c>
      <c r="E135" s="11">
        <v>1</v>
      </c>
      <c r="F135" s="10" t="s">
        <v>62</v>
      </c>
      <c r="G135" s="12">
        <v>1</v>
      </c>
      <c r="H135" s="13">
        <v>2013</v>
      </c>
      <c r="I135" s="10" t="s">
        <v>394</v>
      </c>
      <c r="J135" s="10" t="s">
        <v>395</v>
      </c>
      <c r="K135" s="10"/>
      <c r="L135" s="14"/>
      <c r="M135" s="10" t="s">
        <v>396</v>
      </c>
      <c r="N135" s="86">
        <v>0.01</v>
      </c>
      <c r="O135" s="7">
        <f t="shared" si="10"/>
        <v>0.01</v>
      </c>
    </row>
    <row r="136" spans="1:15">
      <c r="B136" s="10" t="s">
        <v>397</v>
      </c>
      <c r="C136" s="10" t="s">
        <v>385</v>
      </c>
      <c r="D136" s="10" t="s">
        <v>350</v>
      </c>
      <c r="E136" s="11">
        <v>1</v>
      </c>
      <c r="F136" s="10" t="s">
        <v>62</v>
      </c>
      <c r="G136" s="12">
        <v>1</v>
      </c>
      <c r="H136" s="13">
        <v>2013</v>
      </c>
      <c r="I136" s="10" t="s">
        <v>119</v>
      </c>
      <c r="J136" s="10" t="s">
        <v>398</v>
      </c>
      <c r="K136" s="10" t="s">
        <v>352</v>
      </c>
      <c r="L136" s="14"/>
      <c r="M136" s="10" t="s">
        <v>396</v>
      </c>
      <c r="N136" s="86">
        <v>0.01</v>
      </c>
      <c r="O136" s="7">
        <f t="shared" si="10"/>
        <v>0.01</v>
      </c>
    </row>
    <row r="137" spans="1:15">
      <c r="B137" s="10" t="s">
        <v>326</v>
      </c>
      <c r="C137" s="10" t="s">
        <v>105</v>
      </c>
      <c r="D137" s="10" t="s">
        <v>327</v>
      </c>
      <c r="E137" s="11">
        <v>3</v>
      </c>
      <c r="F137" s="10" t="s">
        <v>62</v>
      </c>
      <c r="G137" s="12">
        <v>1</v>
      </c>
      <c r="H137" s="13">
        <v>2013</v>
      </c>
      <c r="I137" s="10" t="s">
        <v>123</v>
      </c>
      <c r="J137" s="10" t="s">
        <v>399</v>
      </c>
      <c r="K137" s="10" t="s">
        <v>329</v>
      </c>
      <c r="L137" s="14" t="s">
        <v>400</v>
      </c>
      <c r="M137" s="10" t="s">
        <v>401</v>
      </c>
      <c r="N137" s="86">
        <v>0.01</v>
      </c>
      <c r="O137" s="7">
        <f t="shared" si="10"/>
        <v>0.03</v>
      </c>
    </row>
    <row r="138" spans="1:15">
      <c r="B138" s="10" t="s">
        <v>402</v>
      </c>
      <c r="C138" s="10" t="s">
        <v>105</v>
      </c>
      <c r="D138" s="10" t="s">
        <v>403</v>
      </c>
      <c r="E138" s="11">
        <v>68</v>
      </c>
      <c r="F138" s="10" t="s">
        <v>62</v>
      </c>
      <c r="G138" s="12">
        <v>1</v>
      </c>
      <c r="H138" s="13">
        <v>2013</v>
      </c>
      <c r="I138" s="10" t="s">
        <v>364</v>
      </c>
      <c r="J138" s="10"/>
      <c r="K138" s="10"/>
      <c r="L138" s="14" t="s">
        <v>678</v>
      </c>
      <c r="M138" s="10" t="s">
        <v>373</v>
      </c>
      <c r="N138" s="86">
        <v>0.01</v>
      </c>
      <c r="O138" s="7">
        <f t="shared" si="10"/>
        <v>0.68</v>
      </c>
    </row>
    <row r="139" spans="1:15">
      <c r="B139" s="10" t="s">
        <v>360</v>
      </c>
      <c r="C139" s="10" t="s">
        <v>105</v>
      </c>
      <c r="D139" s="10" t="s">
        <v>404</v>
      </c>
      <c r="E139" s="11">
        <v>1</v>
      </c>
      <c r="F139" s="10" t="s">
        <v>62</v>
      </c>
      <c r="G139" s="12">
        <v>1</v>
      </c>
      <c r="H139" s="13">
        <v>0</v>
      </c>
      <c r="I139" s="10"/>
      <c r="J139" s="10"/>
      <c r="K139" s="10"/>
      <c r="L139" s="14"/>
      <c r="M139" s="10" t="s">
        <v>401</v>
      </c>
      <c r="N139" s="86">
        <v>0.01</v>
      </c>
      <c r="O139" s="7">
        <f t="shared" si="10"/>
        <v>0.01</v>
      </c>
    </row>
    <row r="140" spans="1:15">
      <c r="B140" s="10" t="s">
        <v>104</v>
      </c>
      <c r="C140" s="10" t="s">
        <v>105</v>
      </c>
      <c r="D140" s="10" t="s">
        <v>405</v>
      </c>
      <c r="E140" s="11">
        <v>1</v>
      </c>
      <c r="F140" s="10" t="s">
        <v>62</v>
      </c>
      <c r="G140" s="12">
        <v>1</v>
      </c>
      <c r="H140" s="13">
        <v>2013</v>
      </c>
      <c r="I140" s="10" t="s">
        <v>107</v>
      </c>
      <c r="J140" s="10" t="s">
        <v>406</v>
      </c>
      <c r="K140" s="10" t="s">
        <v>329</v>
      </c>
      <c r="L140" s="14"/>
      <c r="M140" s="10" t="s">
        <v>396</v>
      </c>
      <c r="N140" s="86">
        <v>0.01</v>
      </c>
      <c r="O140" s="7">
        <f t="shared" si="10"/>
        <v>0.01</v>
      </c>
    </row>
    <row r="141" spans="1:15">
      <c r="B141" s="10" t="s">
        <v>407</v>
      </c>
      <c r="C141" s="10" t="s">
        <v>105</v>
      </c>
      <c r="D141" s="10" t="s">
        <v>408</v>
      </c>
      <c r="E141" s="11">
        <v>1</v>
      </c>
      <c r="F141" s="10" t="s">
        <v>62</v>
      </c>
      <c r="G141" s="12">
        <v>1</v>
      </c>
      <c r="H141" s="13">
        <v>2013</v>
      </c>
      <c r="I141" s="10" t="s">
        <v>364</v>
      </c>
      <c r="J141" s="10"/>
      <c r="K141" s="10"/>
      <c r="L141" s="14"/>
      <c r="M141" s="10" t="s">
        <v>396</v>
      </c>
      <c r="N141" s="86">
        <v>0.01</v>
      </c>
      <c r="O141" s="7">
        <f t="shared" si="10"/>
        <v>0.01</v>
      </c>
    </row>
    <row r="142" spans="1:15">
      <c r="B142" s="10" t="s">
        <v>409</v>
      </c>
      <c r="C142" s="10" t="s">
        <v>105</v>
      </c>
      <c r="D142" s="10" t="s">
        <v>410</v>
      </c>
      <c r="E142" s="11">
        <v>1</v>
      </c>
      <c r="F142" s="10" t="s">
        <v>62</v>
      </c>
      <c r="G142" s="12">
        <v>1</v>
      </c>
      <c r="H142" s="13">
        <v>2013</v>
      </c>
      <c r="I142" s="10" t="s">
        <v>364</v>
      </c>
      <c r="J142" s="10"/>
      <c r="K142" s="10"/>
      <c r="L142" s="14"/>
      <c r="M142" s="10" t="s">
        <v>396</v>
      </c>
      <c r="N142" s="86">
        <v>0.01</v>
      </c>
      <c r="O142" s="7">
        <f t="shared" si="10"/>
        <v>0.01</v>
      </c>
    </row>
    <row r="143" spans="1:15">
      <c r="B143" s="10" t="s">
        <v>186</v>
      </c>
      <c r="C143" s="10" t="s">
        <v>105</v>
      </c>
      <c r="D143" s="10" t="s">
        <v>187</v>
      </c>
      <c r="E143" s="11">
        <v>2</v>
      </c>
      <c r="F143" s="10" t="s">
        <v>62</v>
      </c>
      <c r="G143" s="12">
        <v>1</v>
      </c>
      <c r="H143" s="13">
        <v>2013</v>
      </c>
      <c r="I143" s="10" t="s">
        <v>123</v>
      </c>
      <c r="J143" s="10" t="s">
        <v>411</v>
      </c>
      <c r="K143" s="10" t="s">
        <v>412</v>
      </c>
      <c r="L143" s="14"/>
      <c r="M143" s="10" t="s">
        <v>413</v>
      </c>
      <c r="N143" s="86">
        <v>0.01</v>
      </c>
      <c r="O143" s="7">
        <f t="shared" si="10"/>
        <v>0.02</v>
      </c>
    </row>
    <row r="144" spans="1:15">
      <c r="B144" s="10" t="s">
        <v>186</v>
      </c>
      <c r="C144" s="10" t="s">
        <v>105</v>
      </c>
      <c r="D144" s="10" t="s">
        <v>187</v>
      </c>
      <c r="E144" s="11">
        <v>1</v>
      </c>
      <c r="F144" s="10" t="s">
        <v>62</v>
      </c>
      <c r="G144" s="12">
        <v>1</v>
      </c>
      <c r="H144" s="13">
        <v>2013</v>
      </c>
      <c r="I144" s="10" t="s">
        <v>123</v>
      </c>
      <c r="J144" s="10" t="s">
        <v>414</v>
      </c>
      <c r="K144" s="10" t="s">
        <v>415</v>
      </c>
      <c r="L144" s="14"/>
      <c r="M144" s="10" t="s">
        <v>396</v>
      </c>
      <c r="N144" s="86">
        <v>0.01</v>
      </c>
      <c r="O144" s="7">
        <f t="shared" si="10"/>
        <v>0.01</v>
      </c>
    </row>
    <row r="145" spans="1:15">
      <c r="B145" s="10" t="s">
        <v>186</v>
      </c>
      <c r="C145" s="10" t="s">
        <v>105</v>
      </c>
      <c r="D145" s="10" t="s">
        <v>187</v>
      </c>
      <c r="E145" s="11">
        <v>1</v>
      </c>
      <c r="F145" s="10" t="s">
        <v>62</v>
      </c>
      <c r="G145" s="12">
        <v>1</v>
      </c>
      <c r="H145" s="13">
        <v>2013</v>
      </c>
      <c r="I145" s="10" t="s">
        <v>123</v>
      </c>
      <c r="J145" s="10" t="s">
        <v>416</v>
      </c>
      <c r="K145" s="10" t="s">
        <v>417</v>
      </c>
      <c r="L145" s="14"/>
      <c r="M145" s="10" t="s">
        <v>396</v>
      </c>
      <c r="N145" s="86">
        <v>0.01</v>
      </c>
      <c r="O145" s="7">
        <f t="shared" si="10"/>
        <v>0.01</v>
      </c>
    </row>
    <row r="146" spans="1:15">
      <c r="B146" s="10" t="s">
        <v>104</v>
      </c>
      <c r="C146" s="10" t="s">
        <v>105</v>
      </c>
      <c r="D146" s="10" t="s">
        <v>405</v>
      </c>
      <c r="E146" s="11">
        <v>2</v>
      </c>
      <c r="F146" s="10" t="s">
        <v>62</v>
      </c>
      <c r="G146" s="12">
        <v>1</v>
      </c>
      <c r="H146" s="13">
        <v>2013</v>
      </c>
      <c r="I146" s="10" t="s">
        <v>418</v>
      </c>
      <c r="J146" s="10" t="s">
        <v>419</v>
      </c>
      <c r="K146" s="10" t="s">
        <v>420</v>
      </c>
      <c r="L146" s="14"/>
      <c r="M146" s="10" t="s">
        <v>401</v>
      </c>
      <c r="N146" s="86">
        <v>0.01</v>
      </c>
      <c r="O146" s="7">
        <f t="shared" si="10"/>
        <v>0.02</v>
      </c>
    </row>
    <row r="147" spans="1:15">
      <c r="B147" s="10" t="s">
        <v>421</v>
      </c>
      <c r="C147" s="10" t="s">
        <v>138</v>
      </c>
      <c r="D147" s="10" t="s">
        <v>422</v>
      </c>
      <c r="E147" s="11">
        <v>2</v>
      </c>
      <c r="F147" s="10" t="s">
        <v>62</v>
      </c>
      <c r="G147" s="12">
        <v>1</v>
      </c>
      <c r="H147" s="13">
        <v>2013</v>
      </c>
      <c r="I147" s="10" t="s">
        <v>227</v>
      </c>
      <c r="J147" s="10" t="s">
        <v>423</v>
      </c>
      <c r="K147" s="10" t="s">
        <v>424</v>
      </c>
      <c r="L147" s="14" t="s">
        <v>425</v>
      </c>
      <c r="M147" s="10" t="s">
        <v>426</v>
      </c>
      <c r="N147" s="86">
        <v>0.01</v>
      </c>
      <c r="O147" s="7">
        <f t="shared" si="10"/>
        <v>0.02</v>
      </c>
    </row>
    <row r="148" spans="1:15">
      <c r="B148" s="10" t="s">
        <v>421</v>
      </c>
      <c r="C148" s="10" t="s">
        <v>138</v>
      </c>
      <c r="D148" s="10" t="s">
        <v>422</v>
      </c>
      <c r="E148" s="11">
        <v>4</v>
      </c>
      <c r="F148" s="10" t="s">
        <v>62</v>
      </c>
      <c r="G148" s="12">
        <v>1</v>
      </c>
      <c r="H148" s="13">
        <v>2013</v>
      </c>
      <c r="I148" s="10" t="s">
        <v>227</v>
      </c>
      <c r="J148" s="10" t="s">
        <v>423</v>
      </c>
      <c r="K148" s="10" t="s">
        <v>424</v>
      </c>
      <c r="L148" s="14" t="s">
        <v>425</v>
      </c>
      <c r="M148" s="10" t="s">
        <v>391</v>
      </c>
      <c r="N148" s="86">
        <v>0.01</v>
      </c>
      <c r="O148" s="7">
        <f t="shared" si="10"/>
        <v>0.04</v>
      </c>
    </row>
    <row r="149" spans="1:15">
      <c r="B149" s="10" t="s">
        <v>427</v>
      </c>
      <c r="C149" s="10" t="s">
        <v>138</v>
      </c>
      <c r="D149" s="10" t="s">
        <v>428</v>
      </c>
      <c r="E149" s="11">
        <v>1</v>
      </c>
      <c r="F149" s="10" t="s">
        <v>62</v>
      </c>
      <c r="G149" s="12">
        <v>1</v>
      </c>
      <c r="H149" s="13">
        <v>2013</v>
      </c>
      <c r="I149" s="10" t="s">
        <v>429</v>
      </c>
      <c r="J149" s="10" t="s">
        <v>430</v>
      </c>
      <c r="K149" s="10" t="s">
        <v>431</v>
      </c>
      <c r="L149" s="14"/>
      <c r="M149" s="10" t="s">
        <v>391</v>
      </c>
      <c r="N149" s="86">
        <v>0.01</v>
      </c>
      <c r="O149" s="7">
        <f t="shared" si="10"/>
        <v>0.01</v>
      </c>
    </row>
    <row r="150" spans="1:15">
      <c r="B150" s="10" t="s">
        <v>432</v>
      </c>
      <c r="C150" s="10" t="s">
        <v>138</v>
      </c>
      <c r="D150" s="10" t="s">
        <v>433</v>
      </c>
      <c r="E150" s="11">
        <v>1</v>
      </c>
      <c r="F150" s="10" t="s">
        <v>62</v>
      </c>
      <c r="G150" s="12">
        <v>1</v>
      </c>
      <c r="H150" s="13">
        <v>2013</v>
      </c>
      <c r="I150" s="10" t="s">
        <v>227</v>
      </c>
      <c r="J150" s="10" t="s">
        <v>434</v>
      </c>
      <c r="K150" s="10" t="s">
        <v>435</v>
      </c>
      <c r="L150" s="14"/>
      <c r="M150" s="10" t="s">
        <v>391</v>
      </c>
      <c r="N150" s="86">
        <v>0.01</v>
      </c>
      <c r="O150" s="7">
        <f t="shared" si="10"/>
        <v>0.01</v>
      </c>
    </row>
    <row r="151" spans="1:15">
      <c r="B151" s="10" t="s">
        <v>427</v>
      </c>
      <c r="C151" s="10" t="s">
        <v>138</v>
      </c>
      <c r="D151" s="10" t="s">
        <v>428</v>
      </c>
      <c r="E151" s="11">
        <v>1</v>
      </c>
      <c r="F151" s="10" t="s">
        <v>62</v>
      </c>
      <c r="G151" s="12">
        <v>2</v>
      </c>
      <c r="H151" s="13">
        <v>2013</v>
      </c>
      <c r="I151" s="10" t="s">
        <v>429</v>
      </c>
      <c r="J151" s="10" t="s">
        <v>436</v>
      </c>
      <c r="K151" s="10" t="s">
        <v>431</v>
      </c>
      <c r="L151" s="14"/>
      <c r="M151" s="10" t="s">
        <v>437</v>
      </c>
      <c r="N151" s="86">
        <v>0.01</v>
      </c>
      <c r="O151" s="7">
        <f t="shared" si="10"/>
        <v>0.01</v>
      </c>
    </row>
    <row r="152" spans="1:15">
      <c r="B152" s="10" t="s">
        <v>421</v>
      </c>
      <c r="C152" s="10" t="s">
        <v>138</v>
      </c>
      <c r="D152" s="10" t="s">
        <v>422</v>
      </c>
      <c r="E152" s="11">
        <v>6</v>
      </c>
      <c r="F152" s="10" t="s">
        <v>62</v>
      </c>
      <c r="G152" s="12">
        <v>1</v>
      </c>
      <c r="H152" s="13">
        <v>2013</v>
      </c>
      <c r="I152" s="10" t="s">
        <v>227</v>
      </c>
      <c r="J152" s="10" t="s">
        <v>423</v>
      </c>
      <c r="K152" s="10" t="s">
        <v>424</v>
      </c>
      <c r="L152" s="14" t="s">
        <v>425</v>
      </c>
      <c r="M152" s="10" t="s">
        <v>437</v>
      </c>
      <c r="N152" s="86">
        <v>0.01</v>
      </c>
      <c r="O152" s="7">
        <f t="shared" si="10"/>
        <v>0.06</v>
      </c>
    </row>
    <row r="153" spans="1:15">
      <c r="B153" s="10" t="s">
        <v>143</v>
      </c>
      <c r="C153" s="10" t="s">
        <v>138</v>
      </c>
      <c r="D153" s="10" t="s">
        <v>144</v>
      </c>
      <c r="E153" s="11">
        <v>1</v>
      </c>
      <c r="F153" s="10" t="s">
        <v>62</v>
      </c>
      <c r="G153" s="12">
        <v>1</v>
      </c>
      <c r="H153" s="13">
        <v>2013</v>
      </c>
      <c r="I153" s="10" t="s">
        <v>364</v>
      </c>
      <c r="J153" s="10"/>
      <c r="K153" s="10"/>
      <c r="L153" s="14"/>
      <c r="M153" s="10" t="s">
        <v>396</v>
      </c>
      <c r="N153" s="86">
        <v>0.01</v>
      </c>
      <c r="O153" s="7">
        <f t="shared" si="10"/>
        <v>0.01</v>
      </c>
    </row>
    <row r="154" spans="1:15">
      <c r="B154" s="10" t="s">
        <v>438</v>
      </c>
      <c r="C154" s="10" t="s">
        <v>138</v>
      </c>
      <c r="D154" s="10" t="s">
        <v>439</v>
      </c>
      <c r="E154" s="11">
        <v>1</v>
      </c>
      <c r="F154" s="10" t="s">
        <v>62</v>
      </c>
      <c r="G154" s="12">
        <v>1</v>
      </c>
      <c r="H154" s="13">
        <v>2013</v>
      </c>
      <c r="I154" s="10" t="s">
        <v>227</v>
      </c>
      <c r="J154" s="10" t="s">
        <v>440</v>
      </c>
      <c r="K154" s="10" t="s">
        <v>441</v>
      </c>
      <c r="L154" s="14"/>
      <c r="M154" s="10" t="s">
        <v>413</v>
      </c>
      <c r="N154" s="86">
        <v>0.01</v>
      </c>
      <c r="O154" s="7">
        <f t="shared" si="10"/>
        <v>0.01</v>
      </c>
    </row>
    <row r="155" spans="1:15">
      <c r="B155" s="10" t="s">
        <v>438</v>
      </c>
      <c r="C155" s="10" t="s">
        <v>138</v>
      </c>
      <c r="D155" s="10" t="s">
        <v>439</v>
      </c>
      <c r="E155" s="11">
        <v>1</v>
      </c>
      <c r="F155" s="10" t="s">
        <v>62</v>
      </c>
      <c r="G155" s="12">
        <v>1</v>
      </c>
      <c r="H155" s="13">
        <v>2013</v>
      </c>
      <c r="I155" s="10" t="s">
        <v>227</v>
      </c>
      <c r="J155" s="10" t="s">
        <v>442</v>
      </c>
      <c r="K155" s="10" t="s">
        <v>443</v>
      </c>
      <c r="L155" s="14"/>
      <c r="M155" s="10" t="s">
        <v>413</v>
      </c>
      <c r="N155" s="86">
        <v>0.01</v>
      </c>
      <c r="O155" s="7">
        <f t="shared" si="10"/>
        <v>0.01</v>
      </c>
    </row>
    <row r="156" spans="1:15">
      <c r="B156" s="10" t="s">
        <v>444</v>
      </c>
      <c r="C156" s="10" t="s">
        <v>138</v>
      </c>
      <c r="D156" s="10" t="s">
        <v>445</v>
      </c>
      <c r="E156" s="11">
        <v>1</v>
      </c>
      <c r="F156" s="10" t="s">
        <v>96</v>
      </c>
      <c r="G156" s="12">
        <v>2</v>
      </c>
      <c r="H156" s="13">
        <v>0</v>
      </c>
      <c r="I156" s="10"/>
      <c r="J156" s="10"/>
      <c r="K156" s="10"/>
      <c r="L156" s="14"/>
      <c r="M156" s="10" t="s">
        <v>373</v>
      </c>
      <c r="N156" s="86">
        <v>0.01</v>
      </c>
      <c r="O156" s="7">
        <f t="shared" si="10"/>
        <v>0.01</v>
      </c>
    </row>
    <row r="157" spans="1:15">
      <c r="B157" s="10" t="s">
        <v>446</v>
      </c>
      <c r="C157" s="10" t="s">
        <v>138</v>
      </c>
      <c r="D157" s="10" t="s">
        <v>447</v>
      </c>
      <c r="E157" s="11">
        <v>1</v>
      </c>
      <c r="F157" s="10" t="s">
        <v>96</v>
      </c>
      <c r="G157" s="12">
        <v>1</v>
      </c>
      <c r="H157" s="13">
        <v>0</v>
      </c>
      <c r="I157" s="10"/>
      <c r="J157" s="10"/>
      <c r="K157" s="10"/>
      <c r="L157" s="14"/>
      <c r="M157" s="10" t="s">
        <v>373</v>
      </c>
      <c r="N157" s="86">
        <v>0.01</v>
      </c>
      <c r="O157" s="7">
        <f t="shared" si="10"/>
        <v>0.01</v>
      </c>
    </row>
    <row r="158" spans="1:15">
      <c r="B158" s="10" t="s">
        <v>241</v>
      </c>
      <c r="C158" s="10" t="s">
        <v>138</v>
      </c>
      <c r="D158" s="10" t="s">
        <v>242</v>
      </c>
      <c r="E158" s="11">
        <v>1</v>
      </c>
      <c r="F158" s="10" t="s">
        <v>96</v>
      </c>
      <c r="G158" s="12">
        <v>0</v>
      </c>
      <c r="H158" s="13">
        <v>0</v>
      </c>
      <c r="I158" s="10"/>
      <c r="J158" s="10"/>
      <c r="K158" s="10"/>
      <c r="L158" s="14"/>
      <c r="M158" s="10"/>
      <c r="N158" s="86">
        <v>0.01</v>
      </c>
      <c r="O158" s="7">
        <f t="shared" si="10"/>
        <v>0.01</v>
      </c>
    </row>
    <row r="159" spans="1:15">
      <c r="B159" s="10"/>
      <c r="C159" s="26" t="s">
        <v>155</v>
      </c>
      <c r="D159" s="26" t="s">
        <v>156</v>
      </c>
      <c r="E159" s="27">
        <v>1</v>
      </c>
      <c r="F159" s="26" t="s">
        <v>96</v>
      </c>
      <c r="G159" s="28"/>
      <c r="H159" s="29"/>
      <c r="I159" s="26"/>
      <c r="J159" s="26"/>
      <c r="K159" s="26"/>
      <c r="L159" s="30" t="s">
        <v>157</v>
      </c>
      <c r="M159" s="26"/>
      <c r="N159" s="44">
        <v>0.01</v>
      </c>
      <c r="O159" s="31">
        <f t="shared" si="10"/>
        <v>0.01</v>
      </c>
    </row>
    <row r="160" spans="1:15" ht="25.5">
      <c r="A160" s="8"/>
      <c r="B160" s="10" t="s">
        <v>448</v>
      </c>
      <c r="C160" s="10" t="s">
        <v>159</v>
      </c>
      <c r="D160" s="10" t="s">
        <v>449</v>
      </c>
      <c r="E160" s="11">
        <v>1</v>
      </c>
      <c r="F160" s="10" t="s">
        <v>62</v>
      </c>
      <c r="G160" s="12">
        <v>1</v>
      </c>
      <c r="H160" s="13">
        <v>2013</v>
      </c>
      <c r="I160" s="10" t="s">
        <v>450</v>
      </c>
      <c r="J160" s="10" t="s">
        <v>451</v>
      </c>
      <c r="K160" s="10"/>
      <c r="L160" s="14" t="s">
        <v>452</v>
      </c>
      <c r="M160" s="10" t="s">
        <v>413</v>
      </c>
      <c r="N160" s="44">
        <v>0.01</v>
      </c>
      <c r="O160" s="31">
        <f t="shared" ref="O160:O163" si="11">N160*E160</f>
        <v>0.01</v>
      </c>
    </row>
    <row r="161" spans="1:15" ht="25.5">
      <c r="A161" s="8"/>
      <c r="B161" s="10" t="s">
        <v>453</v>
      </c>
      <c r="C161" s="10" t="s">
        <v>159</v>
      </c>
      <c r="D161" s="10" t="s">
        <v>454</v>
      </c>
      <c r="E161" s="11">
        <v>1</v>
      </c>
      <c r="F161" s="10" t="s">
        <v>62</v>
      </c>
      <c r="G161" s="12">
        <v>1</v>
      </c>
      <c r="H161" s="13">
        <v>2013</v>
      </c>
      <c r="I161" s="10" t="s">
        <v>450</v>
      </c>
      <c r="J161" s="10"/>
      <c r="K161" s="10"/>
      <c r="L161" s="14" t="s">
        <v>455</v>
      </c>
      <c r="M161" s="10" t="s">
        <v>396</v>
      </c>
      <c r="N161" s="44">
        <v>0.01</v>
      </c>
      <c r="O161" s="31">
        <f t="shared" si="11"/>
        <v>0.01</v>
      </c>
    </row>
    <row r="162" spans="1:15" ht="25.5">
      <c r="A162" s="8"/>
      <c r="B162" s="10" t="s">
        <v>453</v>
      </c>
      <c r="C162" s="10" t="s">
        <v>159</v>
      </c>
      <c r="D162" s="10" t="s">
        <v>456</v>
      </c>
      <c r="E162" s="11">
        <v>1</v>
      </c>
      <c r="F162" s="10" t="s">
        <v>62</v>
      </c>
      <c r="G162" s="12">
        <v>1</v>
      </c>
      <c r="H162" s="13">
        <v>2013</v>
      </c>
      <c r="I162" s="10" t="s">
        <v>107</v>
      </c>
      <c r="J162" s="10"/>
      <c r="K162" s="10"/>
      <c r="L162" s="14" t="s">
        <v>457</v>
      </c>
      <c r="M162" s="10" t="s">
        <v>396</v>
      </c>
      <c r="N162" s="44">
        <v>0.01</v>
      </c>
      <c r="O162" s="31">
        <f t="shared" si="11"/>
        <v>0.01</v>
      </c>
    </row>
    <row r="163" spans="1:15">
      <c r="A163" s="8"/>
      <c r="B163" s="10" t="s">
        <v>158</v>
      </c>
      <c r="C163" s="10" t="s">
        <v>159</v>
      </c>
      <c r="D163" s="10" t="s">
        <v>458</v>
      </c>
      <c r="E163" s="11">
        <v>1</v>
      </c>
      <c r="F163" s="10" t="s">
        <v>62</v>
      </c>
      <c r="G163" s="12">
        <v>0</v>
      </c>
      <c r="H163" s="13">
        <v>0</v>
      </c>
      <c r="I163" s="10"/>
      <c r="J163" s="10"/>
      <c r="K163" s="10"/>
      <c r="L163" s="14"/>
      <c r="M163" s="10"/>
      <c r="N163" s="44">
        <v>0.01</v>
      </c>
      <c r="O163" s="31">
        <f t="shared" si="11"/>
        <v>0.01</v>
      </c>
    </row>
    <row r="165" spans="1:15">
      <c r="A165" s="16" t="s">
        <v>38</v>
      </c>
      <c r="B165" s="17" t="s">
        <v>45</v>
      </c>
      <c r="C165" s="17" t="s">
        <v>46</v>
      </c>
      <c r="D165" s="17" t="s">
        <v>47</v>
      </c>
      <c r="E165" s="17" t="s">
        <v>48</v>
      </c>
      <c r="F165" s="17" t="s">
        <v>49</v>
      </c>
      <c r="G165" s="17" t="s">
        <v>50</v>
      </c>
      <c r="H165" s="17" t="s">
        <v>51</v>
      </c>
      <c r="I165" s="17" t="s">
        <v>52</v>
      </c>
      <c r="J165" s="17" t="s">
        <v>53</v>
      </c>
      <c r="K165" s="17" t="s">
        <v>54</v>
      </c>
      <c r="L165" s="17" t="s">
        <v>55</v>
      </c>
      <c r="M165" s="17" t="s">
        <v>56</v>
      </c>
      <c r="N165" s="18" t="s">
        <v>57</v>
      </c>
      <c r="O165" s="18" t="s">
        <v>58</v>
      </c>
    </row>
    <row r="166" spans="1:15" ht="38.25">
      <c r="A166" s="9"/>
      <c r="B166" s="10" t="s">
        <v>59</v>
      </c>
      <c r="C166" s="10" t="s">
        <v>60</v>
      </c>
      <c r="D166" s="10" t="s">
        <v>61</v>
      </c>
      <c r="E166" s="11">
        <v>1</v>
      </c>
      <c r="F166" s="10" t="s">
        <v>62</v>
      </c>
      <c r="G166" s="12">
        <v>1</v>
      </c>
      <c r="H166" s="13">
        <v>2014</v>
      </c>
      <c r="I166" s="10" t="s">
        <v>63</v>
      </c>
      <c r="J166" s="10" t="s">
        <v>459</v>
      </c>
      <c r="K166" s="10" t="s">
        <v>460</v>
      </c>
      <c r="L166" s="14" t="s">
        <v>461</v>
      </c>
      <c r="M166" s="10" t="s">
        <v>462</v>
      </c>
      <c r="N166" s="86">
        <v>0.01</v>
      </c>
      <c r="O166" s="15">
        <f>N166*E166</f>
        <v>0.01</v>
      </c>
    </row>
    <row r="167" spans="1:15" ht="38.25">
      <c r="A167" s="9"/>
      <c r="B167" s="10" t="s">
        <v>463</v>
      </c>
      <c r="C167" s="10" t="s">
        <v>60</v>
      </c>
      <c r="D167" s="10" t="s">
        <v>464</v>
      </c>
      <c r="E167" s="11">
        <v>1</v>
      </c>
      <c r="F167" s="10" t="s">
        <v>62</v>
      </c>
      <c r="G167" s="12">
        <v>1</v>
      </c>
      <c r="H167" s="13">
        <v>2015</v>
      </c>
      <c r="I167" s="10" t="s">
        <v>63</v>
      </c>
      <c r="J167" s="10" t="s">
        <v>465</v>
      </c>
      <c r="K167" s="10" t="s">
        <v>466</v>
      </c>
      <c r="L167" s="14" t="s">
        <v>467</v>
      </c>
      <c r="M167" s="10" t="s">
        <v>462</v>
      </c>
      <c r="N167" s="86">
        <v>0.01</v>
      </c>
      <c r="O167" s="15">
        <f t="shared" ref="O167:O177" si="12">N167*E167</f>
        <v>0.01</v>
      </c>
    </row>
    <row r="168" spans="1:15">
      <c r="A168" s="9"/>
      <c r="B168" s="10" t="s">
        <v>379</v>
      </c>
      <c r="C168" s="10" t="s">
        <v>73</v>
      </c>
      <c r="D168" s="10" t="s">
        <v>380</v>
      </c>
      <c r="E168" s="11">
        <v>1</v>
      </c>
      <c r="F168" s="10" t="s">
        <v>62</v>
      </c>
      <c r="G168" s="12">
        <v>2</v>
      </c>
      <c r="H168" s="13">
        <v>2007</v>
      </c>
      <c r="I168" s="10" t="s">
        <v>75</v>
      </c>
      <c r="J168" s="10" t="s">
        <v>468</v>
      </c>
      <c r="K168" s="10" t="s">
        <v>469</v>
      </c>
      <c r="L168" s="14"/>
      <c r="M168" s="10" t="s">
        <v>462</v>
      </c>
      <c r="N168" s="86">
        <v>0.01</v>
      </c>
      <c r="O168" s="15">
        <f t="shared" si="12"/>
        <v>0.01</v>
      </c>
    </row>
    <row r="169" spans="1:15">
      <c r="A169" s="9"/>
      <c r="B169" s="10" t="s">
        <v>470</v>
      </c>
      <c r="C169" s="10" t="s">
        <v>73</v>
      </c>
      <c r="D169" s="10" t="s">
        <v>471</v>
      </c>
      <c r="E169" s="11">
        <v>1</v>
      </c>
      <c r="F169" s="10" t="s">
        <v>62</v>
      </c>
      <c r="G169" s="12">
        <v>1</v>
      </c>
      <c r="H169" s="13">
        <v>2013</v>
      </c>
      <c r="I169" s="10" t="s">
        <v>75</v>
      </c>
      <c r="J169" s="10" t="s">
        <v>472</v>
      </c>
      <c r="K169" s="10" t="s">
        <v>473</v>
      </c>
      <c r="L169" s="14"/>
      <c r="M169" s="10" t="s">
        <v>474</v>
      </c>
      <c r="N169" s="86">
        <v>0.01</v>
      </c>
      <c r="O169" s="15">
        <f t="shared" si="12"/>
        <v>0.01</v>
      </c>
    </row>
    <row r="170" spans="1:15">
      <c r="A170" s="9"/>
      <c r="B170" s="10" t="s">
        <v>72</v>
      </c>
      <c r="C170" s="10" t="s">
        <v>73</v>
      </c>
      <c r="D170" s="10" t="s">
        <v>74</v>
      </c>
      <c r="E170" s="11">
        <v>1</v>
      </c>
      <c r="F170" s="10" t="s">
        <v>62</v>
      </c>
      <c r="G170" s="12">
        <v>2</v>
      </c>
      <c r="H170" s="13">
        <v>2007</v>
      </c>
      <c r="I170" s="10" t="s">
        <v>75</v>
      </c>
      <c r="J170" s="10" t="s">
        <v>468</v>
      </c>
      <c r="K170" s="10" t="s">
        <v>475</v>
      </c>
      <c r="L170" s="14" t="s">
        <v>476</v>
      </c>
      <c r="M170" s="10" t="s">
        <v>477</v>
      </c>
      <c r="N170" s="86">
        <v>0.01</v>
      </c>
      <c r="O170" s="15">
        <f t="shared" si="12"/>
        <v>0.01</v>
      </c>
    </row>
    <row r="171" spans="1:15" ht="38.25">
      <c r="A171" s="9"/>
      <c r="B171" s="10" t="s">
        <v>100</v>
      </c>
      <c r="C171" s="10" t="s">
        <v>94</v>
      </c>
      <c r="D171" s="10" t="s">
        <v>101</v>
      </c>
      <c r="E171" s="11">
        <v>50</v>
      </c>
      <c r="F171" s="10" t="s">
        <v>102</v>
      </c>
      <c r="G171" s="12">
        <v>3</v>
      </c>
      <c r="H171" s="13">
        <v>2015</v>
      </c>
      <c r="I171" s="10" t="s">
        <v>478</v>
      </c>
      <c r="J171" s="10"/>
      <c r="K171" s="10" t="s">
        <v>479</v>
      </c>
      <c r="L171" s="14" t="s">
        <v>480</v>
      </c>
      <c r="M171" s="10" t="s">
        <v>481</v>
      </c>
      <c r="N171" s="86">
        <v>0.01</v>
      </c>
      <c r="O171" s="15">
        <f t="shared" si="12"/>
        <v>0.5</v>
      </c>
    </row>
    <row r="172" spans="1:15">
      <c r="A172" s="9"/>
      <c r="B172" s="10" t="s">
        <v>362</v>
      </c>
      <c r="C172" s="10" t="s">
        <v>105</v>
      </c>
      <c r="D172" s="10" t="s">
        <v>482</v>
      </c>
      <c r="E172" s="11">
        <v>40</v>
      </c>
      <c r="F172" s="10" t="s">
        <v>62</v>
      </c>
      <c r="G172" s="12">
        <v>2</v>
      </c>
      <c r="H172" s="13">
        <v>1994</v>
      </c>
      <c r="I172" s="10" t="s">
        <v>423</v>
      </c>
      <c r="J172" s="10" t="s">
        <v>423</v>
      </c>
      <c r="K172" s="10" t="s">
        <v>423</v>
      </c>
      <c r="L172" s="14" t="s">
        <v>483</v>
      </c>
      <c r="M172" s="10" t="s">
        <v>484</v>
      </c>
      <c r="N172" s="86">
        <v>0.01</v>
      </c>
      <c r="O172" s="15">
        <f t="shared" si="12"/>
        <v>0.4</v>
      </c>
    </row>
    <row r="173" spans="1:15">
      <c r="A173" s="9"/>
      <c r="B173" s="10" t="s">
        <v>337</v>
      </c>
      <c r="C173" s="10" t="s">
        <v>105</v>
      </c>
      <c r="D173" s="10" t="s">
        <v>338</v>
      </c>
      <c r="E173" s="11">
        <v>2</v>
      </c>
      <c r="F173" s="10" t="s">
        <v>62</v>
      </c>
      <c r="G173" s="12">
        <v>1</v>
      </c>
      <c r="H173" s="13">
        <v>2015</v>
      </c>
      <c r="I173" s="10" t="s">
        <v>123</v>
      </c>
      <c r="J173" s="10" t="s">
        <v>485</v>
      </c>
      <c r="K173" s="10" t="s">
        <v>486</v>
      </c>
      <c r="L173" s="14"/>
      <c r="M173" s="10" t="s">
        <v>462</v>
      </c>
      <c r="N173" s="86">
        <v>0.01</v>
      </c>
      <c r="O173" s="15">
        <f t="shared" si="12"/>
        <v>0.02</v>
      </c>
    </row>
    <row r="174" spans="1:15">
      <c r="A174" s="9"/>
      <c r="B174" s="10" t="s">
        <v>337</v>
      </c>
      <c r="C174" s="10" t="s">
        <v>105</v>
      </c>
      <c r="D174" s="10" t="s">
        <v>338</v>
      </c>
      <c r="E174" s="11">
        <v>1</v>
      </c>
      <c r="F174" s="10" t="s">
        <v>62</v>
      </c>
      <c r="G174" s="12">
        <v>1</v>
      </c>
      <c r="H174" s="13">
        <v>2015</v>
      </c>
      <c r="I174" s="10" t="s">
        <v>123</v>
      </c>
      <c r="J174" s="10" t="s">
        <v>487</v>
      </c>
      <c r="K174" s="10" t="s">
        <v>486</v>
      </c>
      <c r="L174" s="14"/>
      <c r="M174" s="10" t="s">
        <v>462</v>
      </c>
      <c r="N174" s="86">
        <v>0.01</v>
      </c>
      <c r="O174" s="15">
        <f t="shared" si="12"/>
        <v>0.01</v>
      </c>
    </row>
    <row r="175" spans="1:15">
      <c r="A175" s="9"/>
      <c r="B175" s="10" t="s">
        <v>104</v>
      </c>
      <c r="C175" s="10" t="s">
        <v>105</v>
      </c>
      <c r="D175" s="10" t="s">
        <v>106</v>
      </c>
      <c r="E175" s="11">
        <v>1</v>
      </c>
      <c r="F175" s="10" t="s">
        <v>62</v>
      </c>
      <c r="G175" s="12">
        <v>1</v>
      </c>
      <c r="H175" s="13">
        <v>2015</v>
      </c>
      <c r="I175" s="10" t="s">
        <v>107</v>
      </c>
      <c r="J175" s="10" t="s">
        <v>488</v>
      </c>
      <c r="K175" s="10"/>
      <c r="L175" s="14" t="s">
        <v>489</v>
      </c>
      <c r="M175" s="10" t="s">
        <v>462</v>
      </c>
      <c r="N175" s="86">
        <v>0.01</v>
      </c>
      <c r="O175" s="15">
        <f t="shared" si="12"/>
        <v>0.01</v>
      </c>
    </row>
    <row r="176" spans="1:15">
      <c r="A176" s="9"/>
      <c r="B176" s="10" t="s">
        <v>490</v>
      </c>
      <c r="C176" s="10" t="s">
        <v>105</v>
      </c>
      <c r="D176" s="10" t="s">
        <v>491</v>
      </c>
      <c r="E176" s="11">
        <v>1</v>
      </c>
      <c r="F176" s="10" t="s">
        <v>62</v>
      </c>
      <c r="G176" s="12">
        <v>1</v>
      </c>
      <c r="H176" s="13">
        <v>2015</v>
      </c>
      <c r="I176" s="10" t="s">
        <v>119</v>
      </c>
      <c r="J176" s="10" t="s">
        <v>118</v>
      </c>
      <c r="K176" s="10" t="s">
        <v>469</v>
      </c>
      <c r="L176" s="14"/>
      <c r="M176" s="10" t="s">
        <v>462</v>
      </c>
      <c r="N176" s="86">
        <v>0.01</v>
      </c>
      <c r="O176" s="15">
        <f t="shared" si="12"/>
        <v>0.01</v>
      </c>
    </row>
    <row r="177" spans="1:15">
      <c r="A177" s="9"/>
      <c r="B177" s="10" t="s">
        <v>289</v>
      </c>
      <c r="C177" s="10" t="s">
        <v>105</v>
      </c>
      <c r="D177" s="10" t="s">
        <v>290</v>
      </c>
      <c r="E177" s="11">
        <v>2</v>
      </c>
      <c r="F177" s="10" t="s">
        <v>62</v>
      </c>
      <c r="G177" s="12">
        <v>1</v>
      </c>
      <c r="H177" s="13">
        <v>2015</v>
      </c>
      <c r="I177" s="10" t="s">
        <v>119</v>
      </c>
      <c r="J177" s="10" t="s">
        <v>118</v>
      </c>
      <c r="K177" s="10" t="s">
        <v>492</v>
      </c>
      <c r="L177" s="14"/>
      <c r="M177" s="10" t="s">
        <v>462</v>
      </c>
      <c r="N177" s="86">
        <v>0.01</v>
      </c>
      <c r="O177" s="15">
        <f t="shared" si="12"/>
        <v>0.02</v>
      </c>
    </row>
    <row r="178" spans="1:15">
      <c r="A178" s="9"/>
      <c r="B178" s="10" t="s">
        <v>184</v>
      </c>
      <c r="C178" s="10" t="s">
        <v>105</v>
      </c>
      <c r="D178" s="10" t="s">
        <v>185</v>
      </c>
      <c r="E178" s="11">
        <v>1200</v>
      </c>
      <c r="F178" s="10" t="s">
        <v>102</v>
      </c>
      <c r="G178" s="12">
        <v>3</v>
      </c>
      <c r="H178" s="13">
        <v>2015</v>
      </c>
      <c r="I178" s="10" t="s">
        <v>423</v>
      </c>
      <c r="J178" s="10" t="s">
        <v>493</v>
      </c>
      <c r="K178" s="10"/>
      <c r="L178" s="14" t="s">
        <v>494</v>
      </c>
      <c r="M178" s="10" t="s">
        <v>484</v>
      </c>
      <c r="N178" s="86">
        <v>0.01</v>
      </c>
      <c r="O178" s="15">
        <f>N178*E178</f>
        <v>12</v>
      </c>
    </row>
    <row r="179" spans="1:15">
      <c r="A179" s="9"/>
      <c r="B179" s="10"/>
      <c r="C179" s="10" t="s">
        <v>138</v>
      </c>
      <c r="D179" s="10" t="s">
        <v>294</v>
      </c>
      <c r="E179" s="11">
        <v>6</v>
      </c>
      <c r="F179" s="10"/>
      <c r="G179" s="12" t="s">
        <v>495</v>
      </c>
      <c r="H179" s="13" t="s">
        <v>495</v>
      </c>
      <c r="I179" s="10" t="s">
        <v>495</v>
      </c>
      <c r="J179" s="10"/>
      <c r="K179" s="10"/>
      <c r="L179" s="14"/>
      <c r="M179" s="10" t="s">
        <v>297</v>
      </c>
      <c r="N179" s="86">
        <v>0.01</v>
      </c>
      <c r="O179" s="15">
        <f>N179*E179</f>
        <v>0.06</v>
      </c>
    </row>
    <row r="180" spans="1:15">
      <c r="A180" s="9"/>
      <c r="B180" s="10"/>
      <c r="C180" s="26" t="s">
        <v>155</v>
      </c>
      <c r="D180" s="26" t="s">
        <v>156</v>
      </c>
      <c r="E180" s="27">
        <v>1</v>
      </c>
      <c r="F180" s="26" t="s">
        <v>96</v>
      </c>
      <c r="G180" s="28"/>
      <c r="H180" s="29"/>
      <c r="I180" s="26"/>
      <c r="J180" s="26"/>
      <c r="K180" s="26"/>
      <c r="L180" s="30" t="s">
        <v>157</v>
      </c>
      <c r="M180" s="26"/>
      <c r="N180" s="44">
        <v>0.01</v>
      </c>
      <c r="O180" s="31">
        <f t="shared" ref="O180" si="13">N180*E180</f>
        <v>0.01</v>
      </c>
    </row>
    <row r="181" spans="1:15" ht="102">
      <c r="A181" s="9" t="s">
        <v>496</v>
      </c>
      <c r="B181" s="10" t="s">
        <v>158</v>
      </c>
      <c r="C181" s="10" t="s">
        <v>159</v>
      </c>
      <c r="D181" s="10" t="s">
        <v>243</v>
      </c>
      <c r="E181" s="11">
        <v>1</v>
      </c>
      <c r="F181" s="10" t="s">
        <v>62</v>
      </c>
      <c r="G181" s="12">
        <v>2</v>
      </c>
      <c r="H181" s="13">
        <v>2008</v>
      </c>
      <c r="I181" s="10" t="s">
        <v>161</v>
      </c>
      <c r="J181" s="10" t="s">
        <v>497</v>
      </c>
      <c r="K181" s="10" t="s">
        <v>498</v>
      </c>
      <c r="L181" s="14" t="s">
        <v>499</v>
      </c>
      <c r="M181" s="10" t="s">
        <v>500</v>
      </c>
      <c r="N181" s="44">
        <v>0.01</v>
      </c>
      <c r="O181" s="31">
        <f t="shared" ref="O181" si="14">N181*E181</f>
        <v>0.01</v>
      </c>
    </row>
    <row r="183" spans="1:15">
      <c r="A183" s="16" t="s">
        <v>39</v>
      </c>
      <c r="B183" s="17" t="s">
        <v>45</v>
      </c>
      <c r="C183" s="17" t="s">
        <v>46</v>
      </c>
      <c r="D183" s="17" t="s">
        <v>47</v>
      </c>
      <c r="E183" s="17" t="s">
        <v>48</v>
      </c>
      <c r="F183" s="17" t="s">
        <v>49</v>
      </c>
      <c r="G183" s="17" t="s">
        <v>50</v>
      </c>
      <c r="H183" s="17" t="s">
        <v>51</v>
      </c>
      <c r="I183" s="17" t="s">
        <v>52</v>
      </c>
      <c r="J183" s="17" t="s">
        <v>53</v>
      </c>
      <c r="K183" s="17" t="s">
        <v>54</v>
      </c>
      <c r="L183" s="17" t="s">
        <v>55</v>
      </c>
      <c r="M183" s="17" t="s">
        <v>56</v>
      </c>
      <c r="N183" s="18" t="s">
        <v>57</v>
      </c>
      <c r="O183" s="18" t="s">
        <v>58</v>
      </c>
    </row>
    <row r="184" spans="1:15" ht="76.5">
      <c r="A184" s="9"/>
      <c r="B184" s="10" t="s">
        <v>501</v>
      </c>
      <c r="C184" s="10" t="s">
        <v>60</v>
      </c>
      <c r="D184" s="10" t="s">
        <v>502</v>
      </c>
      <c r="E184" s="11">
        <v>1</v>
      </c>
      <c r="F184" s="10" t="s">
        <v>62</v>
      </c>
      <c r="G184" s="12">
        <v>2</v>
      </c>
      <c r="H184" s="13">
        <v>2007</v>
      </c>
      <c r="I184" s="10" t="s">
        <v>63</v>
      </c>
      <c r="J184" s="10" t="s">
        <v>503</v>
      </c>
      <c r="K184" s="10" t="s">
        <v>504</v>
      </c>
      <c r="L184" s="20" t="s">
        <v>505</v>
      </c>
      <c r="M184" s="10" t="s">
        <v>506</v>
      </c>
      <c r="N184" s="86">
        <v>0.01</v>
      </c>
      <c r="O184" s="15">
        <f t="shared" ref="O184:O200" si="15">N184*E184</f>
        <v>0.01</v>
      </c>
    </row>
    <row r="185" spans="1:15" ht="89.25">
      <c r="A185" s="9"/>
      <c r="B185" s="10" t="s">
        <v>507</v>
      </c>
      <c r="C185" s="10" t="s">
        <v>60</v>
      </c>
      <c r="D185" s="10" t="s">
        <v>508</v>
      </c>
      <c r="E185" s="11">
        <v>2</v>
      </c>
      <c r="F185" s="10" t="s">
        <v>62</v>
      </c>
      <c r="G185" s="12">
        <v>3</v>
      </c>
      <c r="H185" s="13">
        <v>2007</v>
      </c>
      <c r="I185" s="10" t="s">
        <v>63</v>
      </c>
      <c r="J185" s="10" t="s">
        <v>509</v>
      </c>
      <c r="K185" s="10" t="s">
        <v>460</v>
      </c>
      <c r="L185" s="20" t="s">
        <v>510</v>
      </c>
      <c r="M185" s="10" t="s">
        <v>511</v>
      </c>
      <c r="N185" s="86">
        <v>0.01</v>
      </c>
      <c r="O185" s="15">
        <f t="shared" si="15"/>
        <v>0.02</v>
      </c>
    </row>
    <row r="186" spans="1:15">
      <c r="A186" s="9"/>
      <c r="B186" s="10" t="s">
        <v>85</v>
      </c>
      <c r="C186" s="10" t="s">
        <v>73</v>
      </c>
      <c r="D186" s="10" t="s">
        <v>81</v>
      </c>
      <c r="E186" s="11">
        <v>1</v>
      </c>
      <c r="F186" s="10" t="s">
        <v>62</v>
      </c>
      <c r="G186" s="12">
        <v>2</v>
      </c>
      <c r="H186" s="13">
        <v>2007</v>
      </c>
      <c r="I186" s="10" t="s">
        <v>75</v>
      </c>
      <c r="J186" s="10" t="s">
        <v>512</v>
      </c>
      <c r="K186" s="10" t="s">
        <v>513</v>
      </c>
      <c r="L186" s="20" t="s">
        <v>514</v>
      </c>
      <c r="M186" s="10" t="s">
        <v>515</v>
      </c>
      <c r="N186" s="86">
        <v>0.01</v>
      </c>
      <c r="O186" s="15">
        <f t="shared" si="15"/>
        <v>0.01</v>
      </c>
    </row>
    <row r="187" spans="1:15" ht="25.5">
      <c r="A187" s="9"/>
      <c r="B187" s="10" t="s">
        <v>261</v>
      </c>
      <c r="C187" s="10" t="s">
        <v>73</v>
      </c>
      <c r="D187" s="10" t="s">
        <v>86</v>
      </c>
      <c r="E187" s="11">
        <v>1</v>
      </c>
      <c r="F187" s="10" t="s">
        <v>62</v>
      </c>
      <c r="G187" s="12">
        <v>4</v>
      </c>
      <c r="H187" s="13">
        <v>1997</v>
      </c>
      <c r="I187" s="10" t="s">
        <v>75</v>
      </c>
      <c r="J187" s="10" t="s">
        <v>87</v>
      </c>
      <c r="K187" s="10" t="s">
        <v>516</v>
      </c>
      <c r="L187" s="20" t="s">
        <v>517</v>
      </c>
      <c r="M187" s="10" t="s">
        <v>518</v>
      </c>
      <c r="N187" s="86">
        <v>0.01</v>
      </c>
      <c r="O187" s="15">
        <f t="shared" si="15"/>
        <v>0.01</v>
      </c>
    </row>
    <row r="188" spans="1:15" ht="25.5">
      <c r="A188" s="9"/>
      <c r="B188" s="10" t="s">
        <v>100</v>
      </c>
      <c r="C188" s="10" t="s">
        <v>94</v>
      </c>
      <c r="D188" s="10" t="s">
        <v>101</v>
      </c>
      <c r="E188" s="11">
        <v>25</v>
      </c>
      <c r="F188" s="10" t="s">
        <v>102</v>
      </c>
      <c r="G188" s="12">
        <v>1</v>
      </c>
      <c r="H188" s="13">
        <v>1997</v>
      </c>
      <c r="I188" s="10" t="s">
        <v>493</v>
      </c>
      <c r="J188" s="10"/>
      <c r="K188" s="10"/>
      <c r="L188" s="20" t="s">
        <v>519</v>
      </c>
      <c r="M188" s="10" t="s">
        <v>511</v>
      </c>
      <c r="N188" s="86">
        <v>0.01</v>
      </c>
      <c r="O188" s="15">
        <f t="shared" si="15"/>
        <v>0.25</v>
      </c>
    </row>
    <row r="189" spans="1:15" ht="25.5">
      <c r="A189" s="9"/>
      <c r="B189" s="10" t="s">
        <v>520</v>
      </c>
      <c r="C189" s="10" t="s">
        <v>105</v>
      </c>
      <c r="D189" s="10" t="s">
        <v>521</v>
      </c>
      <c r="E189" s="11">
        <v>1</v>
      </c>
      <c r="F189" s="10" t="s">
        <v>62</v>
      </c>
      <c r="G189" s="12">
        <v>2</v>
      </c>
      <c r="H189" s="13">
        <v>2007</v>
      </c>
      <c r="I189" s="10" t="s">
        <v>522</v>
      </c>
      <c r="J189" s="10" t="s">
        <v>523</v>
      </c>
      <c r="K189" s="10" t="s">
        <v>524</v>
      </c>
      <c r="L189" s="20" t="s">
        <v>525</v>
      </c>
      <c r="M189" s="10" t="s">
        <v>511</v>
      </c>
      <c r="N189" s="86">
        <v>0.01</v>
      </c>
      <c r="O189" s="15">
        <f t="shared" si="15"/>
        <v>0.01</v>
      </c>
    </row>
    <row r="190" spans="1:15" ht="89.25">
      <c r="A190" s="9"/>
      <c r="B190" s="10" t="s">
        <v>520</v>
      </c>
      <c r="C190" s="10" t="s">
        <v>105</v>
      </c>
      <c r="D190" s="10" t="s">
        <v>521</v>
      </c>
      <c r="E190" s="11">
        <v>1</v>
      </c>
      <c r="F190" s="10" t="s">
        <v>62</v>
      </c>
      <c r="G190" s="12">
        <v>4</v>
      </c>
      <c r="H190" s="13">
        <v>1997</v>
      </c>
      <c r="I190" s="10" t="s">
        <v>364</v>
      </c>
      <c r="J190" s="10" t="s">
        <v>364</v>
      </c>
      <c r="K190" s="10" t="s">
        <v>526</v>
      </c>
      <c r="L190" s="20" t="s">
        <v>527</v>
      </c>
      <c r="M190" s="10" t="s">
        <v>511</v>
      </c>
      <c r="N190" s="86">
        <v>0.01</v>
      </c>
      <c r="O190" s="15">
        <f t="shared" si="15"/>
        <v>0.01</v>
      </c>
    </row>
    <row r="191" spans="1:15" ht="38.25">
      <c r="A191" s="9"/>
      <c r="B191" s="10" t="s">
        <v>111</v>
      </c>
      <c r="C191" s="10" t="s">
        <v>105</v>
      </c>
      <c r="D191" s="10" t="s">
        <v>112</v>
      </c>
      <c r="E191" s="11">
        <v>101</v>
      </c>
      <c r="F191" s="10" t="s">
        <v>62</v>
      </c>
      <c r="G191" s="12">
        <v>2</v>
      </c>
      <c r="H191" s="13">
        <v>1997</v>
      </c>
      <c r="I191" s="10" t="s">
        <v>423</v>
      </c>
      <c r="J191" s="10" t="s">
        <v>423</v>
      </c>
      <c r="K191" s="10" t="s">
        <v>423</v>
      </c>
      <c r="L191" s="20" t="s">
        <v>528</v>
      </c>
      <c r="M191" s="10" t="s">
        <v>484</v>
      </c>
      <c r="N191" s="86">
        <v>0.01</v>
      </c>
      <c r="O191" s="15">
        <f t="shared" si="15"/>
        <v>1.01</v>
      </c>
    </row>
    <row r="192" spans="1:15">
      <c r="A192" s="9"/>
      <c r="B192" s="10" t="s">
        <v>184</v>
      </c>
      <c r="C192" s="10" t="s">
        <v>105</v>
      </c>
      <c r="D192" s="10" t="s">
        <v>185</v>
      </c>
      <c r="E192" s="11">
        <v>1747</v>
      </c>
      <c r="F192" s="10" t="s">
        <v>529</v>
      </c>
      <c r="G192" s="12">
        <v>1</v>
      </c>
      <c r="H192" s="13">
        <v>1997</v>
      </c>
      <c r="I192" s="10" t="s">
        <v>423</v>
      </c>
      <c r="J192" s="10"/>
      <c r="K192" s="10"/>
      <c r="L192" s="20"/>
      <c r="M192" s="10"/>
      <c r="N192" s="86">
        <v>0.01</v>
      </c>
      <c r="O192" s="15">
        <f t="shared" si="15"/>
        <v>17.47</v>
      </c>
    </row>
    <row r="193" spans="1:15">
      <c r="A193" s="9"/>
      <c r="B193" s="10" t="s">
        <v>530</v>
      </c>
      <c r="C193" s="10" t="s">
        <v>105</v>
      </c>
      <c r="D193" s="10" t="s">
        <v>286</v>
      </c>
      <c r="E193" s="11">
        <v>1</v>
      </c>
      <c r="F193" s="10" t="s">
        <v>62</v>
      </c>
      <c r="G193" s="12">
        <v>4</v>
      </c>
      <c r="H193" s="13">
        <v>1997</v>
      </c>
      <c r="I193" s="10" t="s">
        <v>118</v>
      </c>
      <c r="J193" s="10" t="s">
        <v>119</v>
      </c>
      <c r="K193" s="10" t="s">
        <v>531</v>
      </c>
      <c r="L193" s="20" t="s">
        <v>532</v>
      </c>
      <c r="M193" s="10" t="s">
        <v>511</v>
      </c>
      <c r="N193" s="86">
        <v>0.01</v>
      </c>
      <c r="O193" s="15">
        <f t="shared" si="15"/>
        <v>0.01</v>
      </c>
    </row>
    <row r="194" spans="1:15">
      <c r="A194" s="9"/>
      <c r="B194" s="10" t="s">
        <v>530</v>
      </c>
      <c r="C194" s="10" t="s">
        <v>105</v>
      </c>
      <c r="D194" s="10" t="s">
        <v>533</v>
      </c>
      <c r="E194" s="11">
        <v>3</v>
      </c>
      <c r="F194" s="10" t="s">
        <v>62</v>
      </c>
      <c r="G194" s="12">
        <v>1</v>
      </c>
      <c r="H194" s="13">
        <v>2013</v>
      </c>
      <c r="I194" s="10" t="s">
        <v>118</v>
      </c>
      <c r="J194" s="10" t="s">
        <v>119</v>
      </c>
      <c r="K194" s="10" t="s">
        <v>534</v>
      </c>
      <c r="L194" s="20" t="s">
        <v>535</v>
      </c>
      <c r="M194" s="10" t="s">
        <v>511</v>
      </c>
      <c r="N194" s="86">
        <v>0.01</v>
      </c>
      <c r="O194" s="15">
        <f t="shared" si="15"/>
        <v>0.03</v>
      </c>
    </row>
    <row r="195" spans="1:15">
      <c r="A195" s="9"/>
      <c r="B195" s="10" t="s">
        <v>536</v>
      </c>
      <c r="C195" s="10" t="s">
        <v>105</v>
      </c>
      <c r="D195" s="10" t="s">
        <v>537</v>
      </c>
      <c r="E195" s="11">
        <v>2</v>
      </c>
      <c r="F195" s="10" t="s">
        <v>62</v>
      </c>
      <c r="G195" s="12">
        <v>1</v>
      </c>
      <c r="H195" s="13">
        <v>2012</v>
      </c>
      <c r="I195" s="10" t="s">
        <v>123</v>
      </c>
      <c r="J195" s="10" t="s">
        <v>538</v>
      </c>
      <c r="K195" s="10" t="s">
        <v>539</v>
      </c>
      <c r="L195" s="20" t="s">
        <v>540</v>
      </c>
      <c r="M195" s="10" t="s">
        <v>511</v>
      </c>
      <c r="N195" s="86">
        <v>0.01</v>
      </c>
      <c r="O195" s="15">
        <f t="shared" si="15"/>
        <v>0.02</v>
      </c>
    </row>
    <row r="196" spans="1:15">
      <c r="A196" s="9"/>
      <c r="B196" s="10" t="s">
        <v>536</v>
      </c>
      <c r="C196" s="10" t="s">
        <v>105</v>
      </c>
      <c r="D196" s="10" t="s">
        <v>537</v>
      </c>
      <c r="E196" s="11">
        <v>2</v>
      </c>
      <c r="F196" s="10" t="s">
        <v>62</v>
      </c>
      <c r="G196" s="12">
        <v>2</v>
      </c>
      <c r="H196" s="13">
        <v>2007</v>
      </c>
      <c r="I196" s="10" t="s">
        <v>522</v>
      </c>
      <c r="J196" s="10" t="s">
        <v>541</v>
      </c>
      <c r="K196" s="10" t="s">
        <v>542</v>
      </c>
      <c r="L196" s="20" t="s">
        <v>543</v>
      </c>
      <c r="M196" s="10" t="s">
        <v>511</v>
      </c>
      <c r="N196" s="86">
        <v>0.01</v>
      </c>
      <c r="O196" s="15">
        <f t="shared" si="15"/>
        <v>0.02</v>
      </c>
    </row>
    <row r="197" spans="1:15">
      <c r="A197" s="9"/>
      <c r="B197" s="10" t="s">
        <v>536</v>
      </c>
      <c r="C197" s="10" t="s">
        <v>105</v>
      </c>
      <c r="D197" s="10" t="s">
        <v>537</v>
      </c>
      <c r="E197" s="11">
        <v>1</v>
      </c>
      <c r="F197" s="10" t="s">
        <v>62</v>
      </c>
      <c r="G197" s="12">
        <v>4</v>
      </c>
      <c r="H197" s="13">
        <v>1997</v>
      </c>
      <c r="I197" s="10" t="s">
        <v>123</v>
      </c>
      <c r="J197" s="10" t="s">
        <v>544</v>
      </c>
      <c r="K197" s="10" t="s">
        <v>545</v>
      </c>
      <c r="L197" s="20" t="s">
        <v>540</v>
      </c>
      <c r="M197" s="10" t="s">
        <v>511</v>
      </c>
      <c r="N197" s="86">
        <v>0.01</v>
      </c>
      <c r="O197" s="15">
        <f t="shared" si="15"/>
        <v>0.01</v>
      </c>
    </row>
    <row r="198" spans="1:15" ht="51">
      <c r="A198" s="9"/>
      <c r="B198" s="10" t="s">
        <v>546</v>
      </c>
      <c r="C198" s="10" t="s">
        <v>138</v>
      </c>
      <c r="D198" s="10" t="s">
        <v>547</v>
      </c>
      <c r="E198" s="11">
        <v>16</v>
      </c>
      <c r="F198" s="10" t="s">
        <v>62</v>
      </c>
      <c r="G198" s="12">
        <v>2</v>
      </c>
      <c r="H198" s="13">
        <v>2005</v>
      </c>
      <c r="I198" s="10" t="s">
        <v>548</v>
      </c>
      <c r="J198" s="10" t="s">
        <v>549</v>
      </c>
      <c r="K198" s="10" t="s">
        <v>550</v>
      </c>
      <c r="L198" s="20" t="s">
        <v>551</v>
      </c>
      <c r="M198" s="10" t="s">
        <v>484</v>
      </c>
      <c r="N198" s="86">
        <v>0.01</v>
      </c>
      <c r="O198" s="15">
        <f t="shared" si="15"/>
        <v>0.16</v>
      </c>
    </row>
    <row r="199" spans="1:15">
      <c r="A199" s="9"/>
      <c r="B199" s="10" t="s">
        <v>552</v>
      </c>
      <c r="C199" s="10" t="s">
        <v>138</v>
      </c>
      <c r="D199" s="10" t="s">
        <v>553</v>
      </c>
      <c r="E199" s="11">
        <v>2</v>
      </c>
      <c r="F199" s="10" t="s">
        <v>62</v>
      </c>
      <c r="G199" s="12">
        <v>3</v>
      </c>
      <c r="H199" s="13">
        <v>2003</v>
      </c>
      <c r="I199" s="10" t="s">
        <v>554</v>
      </c>
      <c r="J199" s="10" t="s">
        <v>555</v>
      </c>
      <c r="K199" s="10" t="s">
        <v>556</v>
      </c>
      <c r="L199" s="20"/>
      <c r="M199" s="10" t="s">
        <v>297</v>
      </c>
      <c r="N199" s="86">
        <v>0.01</v>
      </c>
      <c r="O199" s="15">
        <f t="shared" si="15"/>
        <v>0.02</v>
      </c>
    </row>
    <row r="200" spans="1:15">
      <c r="A200" s="9"/>
      <c r="B200" s="10"/>
      <c r="C200" s="26" t="s">
        <v>155</v>
      </c>
      <c r="D200" s="26" t="s">
        <v>156</v>
      </c>
      <c r="E200" s="27">
        <v>1</v>
      </c>
      <c r="F200" s="26" t="s">
        <v>96</v>
      </c>
      <c r="G200" s="28"/>
      <c r="H200" s="29"/>
      <c r="I200" s="26"/>
      <c r="J200" s="26"/>
      <c r="K200" s="26"/>
      <c r="L200" s="30" t="s">
        <v>157</v>
      </c>
      <c r="M200" s="26"/>
      <c r="N200" s="44">
        <v>0.01</v>
      </c>
      <c r="O200" s="31">
        <f t="shared" si="15"/>
        <v>0.01</v>
      </c>
    </row>
    <row r="201" spans="1:15" ht="114.75">
      <c r="A201" s="9"/>
      <c r="B201" s="10" t="s">
        <v>158</v>
      </c>
      <c r="C201" s="10" t="s">
        <v>159</v>
      </c>
      <c r="D201" s="10" t="s">
        <v>243</v>
      </c>
      <c r="E201" s="11">
        <v>1</v>
      </c>
      <c r="F201" s="10" t="s">
        <v>62</v>
      </c>
      <c r="G201" s="12">
        <v>2</v>
      </c>
      <c r="H201" s="13">
        <v>1997</v>
      </c>
      <c r="I201" s="10" t="s">
        <v>161</v>
      </c>
      <c r="J201" s="10" t="s">
        <v>497</v>
      </c>
      <c r="K201" s="10" t="s">
        <v>557</v>
      </c>
      <c r="L201" s="20" t="s">
        <v>558</v>
      </c>
      <c r="M201" s="10" t="s">
        <v>511</v>
      </c>
      <c r="N201" s="44">
        <v>0.01</v>
      </c>
      <c r="O201" s="31">
        <f t="shared" ref="O201" si="16">N201*E201</f>
        <v>0.01</v>
      </c>
    </row>
    <row r="203" spans="1:15">
      <c r="A203" s="16" t="s">
        <v>40</v>
      </c>
      <c r="B203" s="17" t="s">
        <v>45</v>
      </c>
      <c r="C203" s="17" t="s">
        <v>46</v>
      </c>
      <c r="D203" s="17" t="s">
        <v>47</v>
      </c>
      <c r="E203" s="17" t="s">
        <v>48</v>
      </c>
      <c r="F203" s="17" t="s">
        <v>49</v>
      </c>
      <c r="G203" s="17" t="s">
        <v>50</v>
      </c>
      <c r="H203" s="17" t="s">
        <v>51</v>
      </c>
      <c r="I203" s="17" t="s">
        <v>52</v>
      </c>
      <c r="J203" s="17" t="s">
        <v>53</v>
      </c>
      <c r="K203" s="17" t="s">
        <v>54</v>
      </c>
      <c r="L203" s="17" t="s">
        <v>55</v>
      </c>
      <c r="M203" s="17" t="s">
        <v>56</v>
      </c>
      <c r="N203" s="18" t="s">
        <v>57</v>
      </c>
      <c r="O203" s="18" t="s">
        <v>58</v>
      </c>
    </row>
    <row r="204" spans="1:15">
      <c r="A204" s="9"/>
      <c r="B204" s="10" t="s">
        <v>559</v>
      </c>
      <c r="C204" s="10" t="s">
        <v>60</v>
      </c>
      <c r="D204" s="10" t="s">
        <v>560</v>
      </c>
      <c r="E204" s="11">
        <v>1</v>
      </c>
      <c r="F204" s="10" t="s">
        <v>62</v>
      </c>
      <c r="G204" s="12">
        <v>4</v>
      </c>
      <c r="H204" s="13">
        <v>2002</v>
      </c>
      <c r="I204" s="10" t="s">
        <v>63</v>
      </c>
      <c r="J204" s="10" t="s">
        <v>561</v>
      </c>
      <c r="K204" s="10" t="s">
        <v>562</v>
      </c>
      <c r="L204" s="20"/>
      <c r="M204" s="10"/>
      <c r="N204" s="86">
        <v>0.01</v>
      </c>
      <c r="O204" s="15">
        <f t="shared" ref="O204:O220" si="17">N204*E204</f>
        <v>0.01</v>
      </c>
    </row>
    <row r="205" spans="1:15">
      <c r="A205" s="9"/>
      <c r="B205" s="10" t="s">
        <v>65</v>
      </c>
      <c r="C205" s="10" t="s">
        <v>60</v>
      </c>
      <c r="D205" s="10" t="s">
        <v>66</v>
      </c>
      <c r="E205" s="11">
        <v>1</v>
      </c>
      <c r="F205" s="10" t="s">
        <v>62</v>
      </c>
      <c r="G205" s="12">
        <v>3</v>
      </c>
      <c r="H205" s="13">
        <v>2001</v>
      </c>
      <c r="I205" s="10" t="s">
        <v>63</v>
      </c>
      <c r="J205" s="10" t="s">
        <v>563</v>
      </c>
      <c r="K205" s="10" t="s">
        <v>564</v>
      </c>
      <c r="L205" s="8"/>
      <c r="M205" s="8"/>
      <c r="N205" s="86">
        <v>0.01</v>
      </c>
      <c r="O205" s="15">
        <f t="shared" si="17"/>
        <v>0.01</v>
      </c>
    </row>
    <row r="206" spans="1:15">
      <c r="A206" s="9"/>
      <c r="B206" s="10" t="s">
        <v>72</v>
      </c>
      <c r="C206" s="10" t="s">
        <v>73</v>
      </c>
      <c r="D206" s="10" t="s">
        <v>74</v>
      </c>
      <c r="E206" s="11">
        <v>1</v>
      </c>
      <c r="F206" s="10" t="s">
        <v>62</v>
      </c>
      <c r="G206" s="12">
        <v>4</v>
      </c>
      <c r="H206" s="13">
        <v>2002</v>
      </c>
      <c r="I206" s="10" t="s">
        <v>75</v>
      </c>
      <c r="J206" s="10" t="s">
        <v>76</v>
      </c>
      <c r="K206" s="10"/>
      <c r="L206" s="8"/>
      <c r="M206" s="8"/>
      <c r="N206" s="86">
        <v>0.01</v>
      </c>
      <c r="O206" s="15">
        <f t="shared" si="17"/>
        <v>0.01</v>
      </c>
    </row>
    <row r="207" spans="1:15">
      <c r="A207" s="9"/>
      <c r="B207" s="10" t="s">
        <v>565</v>
      </c>
      <c r="C207" s="10" t="s">
        <v>73</v>
      </c>
      <c r="D207" s="10" t="s">
        <v>566</v>
      </c>
      <c r="E207" s="11">
        <v>1</v>
      </c>
      <c r="F207" s="10" t="s">
        <v>62</v>
      </c>
      <c r="G207" s="12">
        <v>3</v>
      </c>
      <c r="H207" s="13">
        <v>2003</v>
      </c>
      <c r="I207" s="10" t="s">
        <v>567</v>
      </c>
      <c r="J207" s="10" t="s">
        <v>568</v>
      </c>
      <c r="K207" s="10"/>
      <c r="L207" s="8"/>
      <c r="M207" s="8"/>
      <c r="N207" s="86">
        <v>0.01</v>
      </c>
      <c r="O207" s="15">
        <f t="shared" si="17"/>
        <v>0.01</v>
      </c>
    </row>
    <row r="208" spans="1:15">
      <c r="A208" s="9"/>
      <c r="B208" s="10" t="s">
        <v>569</v>
      </c>
      <c r="C208" s="10" t="s">
        <v>385</v>
      </c>
      <c r="D208" s="10" t="s">
        <v>342</v>
      </c>
      <c r="E208" s="11">
        <v>1</v>
      </c>
      <c r="F208" s="10" t="s">
        <v>62</v>
      </c>
      <c r="G208" s="12">
        <v>1</v>
      </c>
      <c r="H208" s="13">
        <v>2016</v>
      </c>
      <c r="I208" s="10"/>
      <c r="J208" s="10"/>
      <c r="K208" s="10"/>
      <c r="L208" s="8"/>
      <c r="M208" s="8"/>
      <c r="N208" s="86">
        <v>0.01</v>
      </c>
      <c r="O208" s="15">
        <f t="shared" si="17"/>
        <v>0.01</v>
      </c>
    </row>
    <row r="209" spans="1:16">
      <c r="A209" s="9"/>
      <c r="B209" s="10" t="s">
        <v>570</v>
      </c>
      <c r="C209" s="10" t="s">
        <v>385</v>
      </c>
      <c r="D209" s="10" t="s">
        <v>571</v>
      </c>
      <c r="E209" s="11">
        <v>1</v>
      </c>
      <c r="F209" s="10" t="s">
        <v>62</v>
      </c>
      <c r="G209" s="12">
        <v>3</v>
      </c>
      <c r="H209" s="13">
        <v>2007</v>
      </c>
      <c r="I209" s="10" t="s">
        <v>572</v>
      </c>
      <c r="J209" s="10" t="s">
        <v>573</v>
      </c>
      <c r="K209" s="10"/>
      <c r="L209" s="8"/>
      <c r="M209" s="8" t="s">
        <v>574</v>
      </c>
      <c r="N209" s="86">
        <v>0.01</v>
      </c>
      <c r="O209" s="15">
        <f t="shared" si="17"/>
        <v>0.01</v>
      </c>
    </row>
    <row r="210" spans="1:16">
      <c r="A210" s="9"/>
      <c r="B210" s="10" t="s">
        <v>575</v>
      </c>
      <c r="C210" s="10" t="s">
        <v>385</v>
      </c>
      <c r="D210" s="10" t="s">
        <v>576</v>
      </c>
      <c r="E210" s="11">
        <v>1</v>
      </c>
      <c r="F210" s="10" t="s">
        <v>62</v>
      </c>
      <c r="G210" s="12">
        <v>3</v>
      </c>
      <c r="H210" s="13">
        <v>2014</v>
      </c>
      <c r="I210" s="10" t="s">
        <v>577</v>
      </c>
      <c r="J210" s="10" t="s">
        <v>578</v>
      </c>
      <c r="K210" s="10"/>
      <c r="L210" s="8"/>
      <c r="M210" s="8"/>
      <c r="N210" s="86">
        <v>0.01</v>
      </c>
      <c r="O210" s="15">
        <f t="shared" si="17"/>
        <v>0.01</v>
      </c>
    </row>
    <row r="211" spans="1:16">
      <c r="A211" s="9"/>
      <c r="B211" s="10" t="s">
        <v>579</v>
      </c>
      <c r="C211" s="10" t="s">
        <v>385</v>
      </c>
      <c r="D211" s="10" t="s">
        <v>187</v>
      </c>
      <c r="E211" s="11">
        <v>1</v>
      </c>
      <c r="F211" s="10" t="s">
        <v>62</v>
      </c>
      <c r="G211" s="12">
        <v>1</v>
      </c>
      <c r="H211" s="13">
        <v>2016</v>
      </c>
      <c r="I211" s="10" t="s">
        <v>123</v>
      </c>
      <c r="J211" s="10" t="s">
        <v>580</v>
      </c>
      <c r="K211" s="10"/>
      <c r="L211" s="8"/>
      <c r="M211" s="8"/>
      <c r="N211" s="86">
        <v>0.01</v>
      </c>
      <c r="O211" s="15">
        <f t="shared" si="17"/>
        <v>0.01</v>
      </c>
    </row>
    <row r="212" spans="1:16">
      <c r="A212" s="9"/>
      <c r="B212" s="10" t="s">
        <v>579</v>
      </c>
      <c r="C212" s="10" t="s">
        <v>385</v>
      </c>
      <c r="D212" s="10" t="s">
        <v>187</v>
      </c>
      <c r="E212" s="11">
        <v>1</v>
      </c>
      <c r="F212" s="10" t="s">
        <v>62</v>
      </c>
      <c r="G212" s="12">
        <v>1</v>
      </c>
      <c r="H212" s="13">
        <v>2013</v>
      </c>
      <c r="I212" s="10"/>
      <c r="J212" s="10" t="s">
        <v>581</v>
      </c>
      <c r="K212" s="10"/>
      <c r="L212" s="8"/>
      <c r="M212" s="8"/>
      <c r="N212" s="86">
        <v>0.01</v>
      </c>
      <c r="O212" s="15">
        <f t="shared" si="17"/>
        <v>0.01</v>
      </c>
    </row>
    <row r="213" spans="1:16">
      <c r="A213" s="9"/>
      <c r="B213" s="10" t="s">
        <v>582</v>
      </c>
      <c r="C213" s="10" t="s">
        <v>385</v>
      </c>
      <c r="D213" s="10" t="s">
        <v>583</v>
      </c>
      <c r="E213" s="11">
        <v>5</v>
      </c>
      <c r="F213" s="10" t="s">
        <v>62</v>
      </c>
      <c r="G213" s="12">
        <v>0</v>
      </c>
      <c r="H213" s="13">
        <v>2014</v>
      </c>
      <c r="I213" s="10" t="s">
        <v>577</v>
      </c>
      <c r="J213" s="10" t="s">
        <v>364</v>
      </c>
      <c r="K213" s="10"/>
      <c r="L213" s="8"/>
      <c r="M213" s="8"/>
      <c r="N213" s="86">
        <v>0.01</v>
      </c>
      <c r="O213" s="15">
        <f t="shared" si="17"/>
        <v>0.05</v>
      </c>
    </row>
    <row r="214" spans="1:16">
      <c r="A214" s="9"/>
      <c r="B214" s="10" t="s">
        <v>104</v>
      </c>
      <c r="C214" s="10" t="s">
        <v>105</v>
      </c>
      <c r="D214" s="10" t="s">
        <v>106</v>
      </c>
      <c r="E214" s="11">
        <v>2</v>
      </c>
      <c r="F214" s="10" t="s">
        <v>62</v>
      </c>
      <c r="G214" s="12">
        <v>2</v>
      </c>
      <c r="H214" s="13">
        <v>2002</v>
      </c>
      <c r="I214" s="10" t="s">
        <v>107</v>
      </c>
      <c r="J214" s="10"/>
      <c r="K214" s="10"/>
      <c r="L214" s="8"/>
      <c r="M214" s="8"/>
      <c r="N214" s="86">
        <v>0.01</v>
      </c>
      <c r="O214" s="15">
        <f t="shared" si="17"/>
        <v>0.02</v>
      </c>
    </row>
    <row r="215" spans="1:16">
      <c r="A215" s="9"/>
      <c r="B215" s="10" t="s">
        <v>111</v>
      </c>
      <c r="C215" s="10" t="s">
        <v>105</v>
      </c>
      <c r="D215" s="10" t="s">
        <v>112</v>
      </c>
      <c r="E215" s="11">
        <v>39</v>
      </c>
      <c r="F215" s="10" t="s">
        <v>113</v>
      </c>
      <c r="G215" s="12">
        <v>1</v>
      </c>
      <c r="H215" s="13">
        <v>0</v>
      </c>
      <c r="I215" s="10"/>
      <c r="J215" s="10"/>
      <c r="K215" s="10"/>
      <c r="L215" s="8"/>
      <c r="M215" s="8"/>
      <c r="N215" s="86">
        <v>0.01</v>
      </c>
      <c r="O215" s="15">
        <f t="shared" si="17"/>
        <v>0.39</v>
      </c>
    </row>
    <row r="216" spans="1:16">
      <c r="A216" s="9"/>
      <c r="B216" s="10" t="s">
        <v>584</v>
      </c>
      <c r="C216" s="10" t="s">
        <v>105</v>
      </c>
      <c r="D216" s="10" t="s">
        <v>585</v>
      </c>
      <c r="E216" s="11">
        <v>1</v>
      </c>
      <c r="F216" s="10" t="s">
        <v>62</v>
      </c>
      <c r="G216" s="12">
        <v>4</v>
      </c>
      <c r="H216" s="13">
        <v>2002</v>
      </c>
      <c r="I216" s="10" t="s">
        <v>118</v>
      </c>
      <c r="J216" s="10" t="s">
        <v>119</v>
      </c>
      <c r="K216" s="10"/>
      <c r="L216" s="8"/>
      <c r="M216" s="8"/>
      <c r="N216" s="86">
        <v>0.01</v>
      </c>
      <c r="O216" s="15">
        <f t="shared" si="17"/>
        <v>0.01</v>
      </c>
    </row>
    <row r="217" spans="1:16">
      <c r="A217" s="9"/>
      <c r="B217" s="10" t="s">
        <v>367</v>
      </c>
      <c r="C217" s="10" t="s">
        <v>105</v>
      </c>
      <c r="D217" s="10" t="s">
        <v>368</v>
      </c>
      <c r="E217" s="11">
        <v>2</v>
      </c>
      <c r="F217" s="10" t="s">
        <v>62</v>
      </c>
      <c r="G217" s="12">
        <v>3</v>
      </c>
      <c r="H217" s="13">
        <v>2002</v>
      </c>
      <c r="I217" s="10" t="s">
        <v>586</v>
      </c>
      <c r="J217" s="10" t="s">
        <v>587</v>
      </c>
      <c r="K217" s="10"/>
      <c r="L217" s="8"/>
      <c r="M217" s="8"/>
      <c r="N217" s="86">
        <v>0.01</v>
      </c>
      <c r="O217" s="15">
        <f t="shared" si="17"/>
        <v>0.02</v>
      </c>
    </row>
    <row r="218" spans="1:16">
      <c r="A218" s="9"/>
      <c r="B218" s="10" t="s">
        <v>432</v>
      </c>
      <c r="C218" s="10" t="s">
        <v>138</v>
      </c>
      <c r="D218" s="10" t="s">
        <v>433</v>
      </c>
      <c r="E218" s="11">
        <v>1</v>
      </c>
      <c r="F218" s="10" t="s">
        <v>62</v>
      </c>
      <c r="G218" s="12">
        <v>3</v>
      </c>
      <c r="H218" s="13">
        <v>2002</v>
      </c>
      <c r="I218" s="10" t="s">
        <v>429</v>
      </c>
      <c r="J218" s="10" t="s">
        <v>364</v>
      </c>
      <c r="K218" s="10"/>
      <c r="L218" s="8"/>
      <c r="M218" s="8" t="s">
        <v>574</v>
      </c>
      <c r="N218" s="86">
        <v>0.01</v>
      </c>
      <c r="O218" s="15">
        <f t="shared" si="17"/>
        <v>0.01</v>
      </c>
    </row>
    <row r="219" spans="1:16">
      <c r="A219" s="9"/>
      <c r="B219" s="10" t="s">
        <v>588</v>
      </c>
      <c r="C219" s="10" t="s">
        <v>138</v>
      </c>
      <c r="D219" s="10" t="s">
        <v>589</v>
      </c>
      <c r="E219" s="11">
        <v>1</v>
      </c>
      <c r="F219" s="10" t="s">
        <v>62</v>
      </c>
      <c r="G219" s="12">
        <v>3</v>
      </c>
      <c r="H219" s="13">
        <v>2001</v>
      </c>
      <c r="I219" s="10" t="s">
        <v>590</v>
      </c>
      <c r="J219" s="10" t="s">
        <v>591</v>
      </c>
      <c r="K219" s="10"/>
      <c r="L219" s="8"/>
      <c r="M219" s="8"/>
      <c r="N219" s="86">
        <v>0.01</v>
      </c>
      <c r="O219" s="15">
        <f t="shared" si="17"/>
        <v>0.01</v>
      </c>
    </row>
    <row r="220" spans="1:16">
      <c r="A220" s="9"/>
      <c r="B220" s="10"/>
      <c r="C220" s="26" t="s">
        <v>155</v>
      </c>
      <c r="D220" s="26" t="s">
        <v>156</v>
      </c>
      <c r="E220" s="27">
        <v>1</v>
      </c>
      <c r="F220" s="26" t="s">
        <v>96</v>
      </c>
      <c r="G220" s="28"/>
      <c r="H220" s="29"/>
      <c r="I220" s="26"/>
      <c r="J220" s="26"/>
      <c r="K220" s="26"/>
      <c r="L220" s="30" t="s">
        <v>157</v>
      </c>
      <c r="M220" s="26"/>
      <c r="N220" s="44">
        <v>0.01</v>
      </c>
      <c r="O220" s="31">
        <f t="shared" si="17"/>
        <v>0.01</v>
      </c>
    </row>
    <row r="221" spans="1:16">
      <c r="A221" s="9"/>
      <c r="B221" s="10" t="s">
        <v>158</v>
      </c>
      <c r="C221" s="10" t="s">
        <v>159</v>
      </c>
      <c r="D221" s="10" t="s">
        <v>243</v>
      </c>
      <c r="E221" s="11">
        <v>1</v>
      </c>
      <c r="F221" s="10" t="s">
        <v>62</v>
      </c>
      <c r="G221" s="12">
        <v>4</v>
      </c>
      <c r="H221" s="13">
        <v>2002</v>
      </c>
      <c r="I221" s="10" t="s">
        <v>161</v>
      </c>
      <c r="J221" s="10" t="s">
        <v>592</v>
      </c>
      <c r="K221" s="10"/>
      <c r="L221" s="8"/>
      <c r="M221" s="8"/>
      <c r="N221" s="44">
        <v>0.01</v>
      </c>
      <c r="O221" s="31">
        <f t="shared" ref="O221:O222" si="18">N221*E221</f>
        <v>0.01</v>
      </c>
    </row>
    <row r="222" spans="1:16">
      <c r="A222" s="9"/>
      <c r="B222" s="10" t="s">
        <v>158</v>
      </c>
      <c r="C222" s="10" t="s">
        <v>159</v>
      </c>
      <c r="D222" s="10" t="s">
        <v>243</v>
      </c>
      <c r="E222" s="11">
        <v>1</v>
      </c>
      <c r="F222" s="10" t="s">
        <v>62</v>
      </c>
      <c r="G222" s="12">
        <v>1</v>
      </c>
      <c r="H222" s="13">
        <v>2005</v>
      </c>
      <c r="I222" s="10" t="s">
        <v>107</v>
      </c>
      <c r="J222" s="10"/>
      <c r="K222" s="10"/>
      <c r="L222" s="8"/>
      <c r="M222" s="8"/>
      <c r="N222" s="44">
        <v>0.01</v>
      </c>
      <c r="O222" s="31">
        <f t="shared" si="18"/>
        <v>0.01</v>
      </c>
    </row>
    <row r="224" spans="1:16">
      <c r="A224" s="18" t="s">
        <v>41</v>
      </c>
      <c r="B224" s="17" t="s">
        <v>45</v>
      </c>
      <c r="C224" s="17" t="s">
        <v>46</v>
      </c>
      <c r="D224" s="17" t="s">
        <v>47</v>
      </c>
      <c r="E224" s="17" t="s">
        <v>48</v>
      </c>
      <c r="F224" s="17" t="s">
        <v>49</v>
      </c>
      <c r="G224" s="17" t="s">
        <v>50</v>
      </c>
      <c r="H224" s="17" t="s">
        <v>51</v>
      </c>
      <c r="I224" s="17" t="s">
        <v>52</v>
      </c>
      <c r="J224" s="17" t="s">
        <v>53</v>
      </c>
      <c r="K224" s="17" t="s">
        <v>54</v>
      </c>
      <c r="L224" s="17" t="s">
        <v>55</v>
      </c>
      <c r="M224" s="17" t="s">
        <v>56</v>
      </c>
      <c r="N224" s="18" t="s">
        <v>57</v>
      </c>
      <c r="O224" s="18" t="s">
        <v>58</v>
      </c>
      <c r="P224" s="8"/>
    </row>
    <row r="225" spans="1:20">
      <c r="A225" s="8"/>
      <c r="B225" s="10" t="s">
        <v>309</v>
      </c>
      <c r="C225" s="10" t="s">
        <v>60</v>
      </c>
      <c r="D225" s="10" t="s">
        <v>593</v>
      </c>
      <c r="E225" s="11">
        <v>1</v>
      </c>
      <c r="F225" s="10" t="s">
        <v>62</v>
      </c>
      <c r="G225" s="12">
        <v>2</v>
      </c>
      <c r="H225" s="13">
        <v>2011</v>
      </c>
      <c r="I225" s="10" t="s">
        <v>63</v>
      </c>
      <c r="J225" s="10" t="s">
        <v>594</v>
      </c>
      <c r="K225" s="10" t="s">
        <v>312</v>
      </c>
      <c r="L225" s="8"/>
      <c r="M225" s="10" t="s">
        <v>595</v>
      </c>
      <c r="N225" s="86">
        <v>0.01</v>
      </c>
      <c r="O225" s="15">
        <f>N225*E225</f>
        <v>0.01</v>
      </c>
      <c r="P225" s="8"/>
    </row>
    <row r="226" spans="1:20">
      <c r="A226" s="8"/>
      <c r="B226" s="10" t="s">
        <v>559</v>
      </c>
      <c r="C226" s="10" t="s">
        <v>60</v>
      </c>
      <c r="D226" s="10" t="s">
        <v>560</v>
      </c>
      <c r="E226" s="11">
        <v>1</v>
      </c>
      <c r="F226" s="10" t="s">
        <v>62</v>
      </c>
      <c r="G226" s="12">
        <v>4</v>
      </c>
      <c r="H226" s="13">
        <v>2002</v>
      </c>
      <c r="I226" s="10" t="s">
        <v>63</v>
      </c>
      <c r="J226" s="10" t="s">
        <v>561</v>
      </c>
      <c r="K226" s="10" t="s">
        <v>562</v>
      </c>
      <c r="L226" s="8"/>
      <c r="M226" s="10"/>
      <c r="N226" s="86">
        <v>0.01</v>
      </c>
      <c r="O226" s="15">
        <f t="shared" ref="O226:O231" si="19">N226*E226</f>
        <v>0.01</v>
      </c>
      <c r="P226" s="8"/>
    </row>
    <row r="227" spans="1:20">
      <c r="A227" s="8"/>
      <c r="B227" s="10" t="s">
        <v>596</v>
      </c>
      <c r="C227" s="10" t="s">
        <v>60</v>
      </c>
      <c r="D227" s="10" t="s">
        <v>597</v>
      </c>
      <c r="E227" s="11">
        <v>1</v>
      </c>
      <c r="F227" s="10" t="s">
        <v>62</v>
      </c>
      <c r="G227" s="12">
        <v>0</v>
      </c>
      <c r="H227" s="13">
        <v>1983</v>
      </c>
      <c r="I227" s="10" t="s">
        <v>598</v>
      </c>
      <c r="J227" s="10" t="s">
        <v>599</v>
      </c>
      <c r="K227" s="10" t="s">
        <v>600</v>
      </c>
      <c r="L227" s="8"/>
      <c r="M227" s="10"/>
      <c r="N227" s="86">
        <v>0.01</v>
      </c>
      <c r="O227" s="15">
        <f t="shared" si="19"/>
        <v>0.01</v>
      </c>
      <c r="P227" s="8"/>
    </row>
    <row r="228" spans="1:20">
      <c r="A228" s="8"/>
      <c r="B228" s="10" t="s">
        <v>501</v>
      </c>
      <c r="C228" s="10" t="s">
        <v>60</v>
      </c>
      <c r="D228" s="10" t="s">
        <v>601</v>
      </c>
      <c r="E228" s="11">
        <v>1</v>
      </c>
      <c r="F228" s="10" t="s">
        <v>62</v>
      </c>
      <c r="G228" s="12">
        <v>1</v>
      </c>
      <c r="H228" s="13">
        <v>2012</v>
      </c>
      <c r="I228" s="10" t="s">
        <v>602</v>
      </c>
      <c r="J228" s="10" t="s">
        <v>603</v>
      </c>
      <c r="K228" s="10" t="s">
        <v>604</v>
      </c>
      <c r="L228" s="8"/>
      <c r="M228" s="10" t="s">
        <v>500</v>
      </c>
      <c r="N228" s="86">
        <v>0.01</v>
      </c>
      <c r="O228" s="15">
        <f t="shared" si="19"/>
        <v>0.01</v>
      </c>
      <c r="P228" s="8"/>
    </row>
    <row r="229" spans="1:20">
      <c r="A229" s="8"/>
      <c r="B229" s="10" t="s">
        <v>559</v>
      </c>
      <c r="C229" s="10" t="s">
        <v>60</v>
      </c>
      <c r="D229" s="10" t="s">
        <v>560</v>
      </c>
      <c r="E229" s="11">
        <v>1</v>
      </c>
      <c r="F229" s="10" t="s">
        <v>62</v>
      </c>
      <c r="G229" s="12">
        <v>4</v>
      </c>
      <c r="H229" s="13">
        <v>1990</v>
      </c>
      <c r="I229" s="10" t="s">
        <v>605</v>
      </c>
      <c r="J229" s="10" t="s">
        <v>606</v>
      </c>
      <c r="K229" s="10" t="s">
        <v>607</v>
      </c>
      <c r="L229" s="8"/>
      <c r="M229" s="10" t="s">
        <v>608</v>
      </c>
      <c r="N229" s="86">
        <v>0.01</v>
      </c>
      <c r="O229" s="15">
        <f t="shared" si="19"/>
        <v>0.01</v>
      </c>
      <c r="P229" s="8"/>
    </row>
    <row r="230" spans="1:20">
      <c r="A230" s="8"/>
      <c r="B230" s="10" t="s">
        <v>609</v>
      </c>
      <c r="C230" s="10" t="s">
        <v>60</v>
      </c>
      <c r="D230" s="10" t="s">
        <v>610</v>
      </c>
      <c r="E230" s="11">
        <v>1</v>
      </c>
      <c r="F230" s="10" t="s">
        <v>62</v>
      </c>
      <c r="G230" s="12">
        <v>0</v>
      </c>
      <c r="H230" s="13">
        <v>2008</v>
      </c>
      <c r="I230" s="10" t="s">
        <v>611</v>
      </c>
      <c r="J230" s="10" t="s">
        <v>612</v>
      </c>
      <c r="K230" s="10" t="s">
        <v>613</v>
      </c>
      <c r="L230" s="8"/>
      <c r="M230" s="10" t="s">
        <v>614</v>
      </c>
      <c r="N230" s="86">
        <v>0.01</v>
      </c>
      <c r="O230" s="15">
        <f t="shared" si="19"/>
        <v>0.01</v>
      </c>
      <c r="P230" s="8"/>
      <c r="Q230" s="8"/>
      <c r="R230" s="8"/>
      <c r="S230" s="8"/>
      <c r="T230" s="8"/>
    </row>
    <row r="231" spans="1:20">
      <c r="A231" s="8"/>
      <c r="B231" s="10" t="s">
        <v>615</v>
      </c>
      <c r="C231" s="10" t="s">
        <v>385</v>
      </c>
      <c r="D231" s="10" t="s">
        <v>616</v>
      </c>
      <c r="E231" s="11">
        <v>1</v>
      </c>
      <c r="F231" s="10" t="s">
        <v>62</v>
      </c>
      <c r="G231" s="12">
        <v>2</v>
      </c>
      <c r="H231" s="13">
        <v>2009</v>
      </c>
      <c r="I231" s="10" t="s">
        <v>617</v>
      </c>
      <c r="J231" s="10" t="s">
        <v>618</v>
      </c>
      <c r="K231" s="10" t="s">
        <v>619</v>
      </c>
      <c r="L231" s="8"/>
      <c r="M231" s="10"/>
      <c r="N231" s="86">
        <v>0.01</v>
      </c>
      <c r="O231" s="15">
        <f t="shared" si="19"/>
        <v>0.01</v>
      </c>
      <c r="P231" s="8"/>
      <c r="Q231" s="8"/>
      <c r="R231" s="8"/>
      <c r="S231" s="8"/>
      <c r="T231" s="8"/>
    </row>
    <row r="232" spans="1:20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9"/>
      <c r="R232" s="90"/>
      <c r="S232" s="90"/>
      <c r="T232" s="91"/>
    </row>
    <row r="233" spans="1:20" s="5" customFormat="1">
      <c r="A233" s="16" t="s">
        <v>42</v>
      </c>
      <c r="B233" s="16" t="s">
        <v>620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87" t="s">
        <v>55</v>
      </c>
      <c r="M233" s="16" t="s">
        <v>5</v>
      </c>
      <c r="N233" s="16" t="s">
        <v>621</v>
      </c>
      <c r="O233" s="16" t="s">
        <v>622</v>
      </c>
      <c r="P233" s="9"/>
      <c r="Q233" s="92"/>
      <c r="R233" s="92"/>
      <c r="S233" s="92"/>
      <c r="T233" s="92"/>
    </row>
    <row r="234" spans="1:20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93" t="s">
        <v>623</v>
      </c>
      <c r="M234" s="8">
        <v>1</v>
      </c>
      <c r="N234" s="86">
        <v>0.01</v>
      </c>
      <c r="O234" s="15">
        <f>M234*N234</f>
        <v>0.01</v>
      </c>
      <c r="P234" s="8"/>
      <c r="Q234" s="89"/>
      <c r="R234" s="89"/>
      <c r="S234" s="89"/>
      <c r="T234" s="89"/>
    </row>
    <row r="235" spans="1:20">
      <c r="L235" s="93" t="s">
        <v>624</v>
      </c>
      <c r="M235" s="2">
        <v>1</v>
      </c>
      <c r="N235" s="86">
        <v>0.01</v>
      </c>
      <c r="O235" s="15">
        <f t="shared" ref="O235:O242" si="20">M235*N235</f>
        <v>0.01</v>
      </c>
      <c r="Q235" s="90"/>
      <c r="R235" s="90"/>
      <c r="S235" s="91"/>
      <c r="T235" s="94"/>
    </row>
    <row r="236" spans="1:20">
      <c r="L236" s="93" t="s">
        <v>625</v>
      </c>
      <c r="M236" s="2">
        <v>1</v>
      </c>
      <c r="N236" s="86">
        <v>0.01</v>
      </c>
      <c r="O236" s="15">
        <f t="shared" si="20"/>
        <v>0.01</v>
      </c>
      <c r="Q236" s="90"/>
      <c r="R236" s="90"/>
      <c r="S236" s="91"/>
      <c r="T236" s="94"/>
    </row>
    <row r="237" spans="1:20">
      <c r="L237" s="93" t="s">
        <v>626</v>
      </c>
      <c r="M237" s="2">
        <v>1</v>
      </c>
      <c r="N237" s="86">
        <v>0.01</v>
      </c>
      <c r="O237" s="15">
        <f t="shared" si="20"/>
        <v>0.01</v>
      </c>
      <c r="Q237" s="90"/>
      <c r="R237" s="90"/>
      <c r="S237" s="91"/>
      <c r="T237" s="94"/>
    </row>
    <row r="238" spans="1:20">
      <c r="L238" s="93" t="s">
        <v>627</v>
      </c>
      <c r="M238" s="2">
        <v>1</v>
      </c>
      <c r="N238" s="86">
        <v>0.01</v>
      </c>
      <c r="O238" s="15">
        <f t="shared" si="20"/>
        <v>0.01</v>
      </c>
      <c r="Q238" s="90"/>
      <c r="R238" s="90"/>
      <c r="S238" s="91"/>
      <c r="T238" s="94"/>
    </row>
    <row r="239" spans="1:20">
      <c r="L239" s="93" t="s">
        <v>628</v>
      </c>
      <c r="M239" s="2">
        <v>1</v>
      </c>
      <c r="N239" s="86">
        <v>0.01</v>
      </c>
      <c r="O239" s="15">
        <f t="shared" si="20"/>
        <v>0.01</v>
      </c>
      <c r="Q239" s="90"/>
      <c r="R239" s="90"/>
      <c r="S239" s="91"/>
      <c r="T239" s="94"/>
    </row>
    <row r="240" spans="1:20">
      <c r="L240" s="93" t="s">
        <v>629</v>
      </c>
      <c r="M240" s="2">
        <v>1</v>
      </c>
      <c r="N240" s="86">
        <v>0.01</v>
      </c>
      <c r="O240" s="15">
        <f t="shared" si="20"/>
        <v>0.01</v>
      </c>
      <c r="Q240" s="90"/>
      <c r="R240" s="90"/>
      <c r="S240" s="91"/>
      <c r="T240" s="94"/>
    </row>
    <row r="241" spans="1:20">
      <c r="L241" s="93" t="s">
        <v>630</v>
      </c>
      <c r="M241" s="2">
        <v>1</v>
      </c>
      <c r="N241" s="86">
        <v>0.01</v>
      </c>
      <c r="O241" s="15">
        <f t="shared" si="20"/>
        <v>0.01</v>
      </c>
      <c r="Q241" s="90"/>
      <c r="R241" s="90"/>
      <c r="S241" s="91"/>
      <c r="T241" s="94"/>
    </row>
    <row r="242" spans="1:20">
      <c r="L242" s="93" t="s">
        <v>631</v>
      </c>
      <c r="M242" s="2">
        <v>1</v>
      </c>
      <c r="N242" s="86">
        <v>0.01</v>
      </c>
      <c r="O242" s="15">
        <f t="shared" si="20"/>
        <v>0.01</v>
      </c>
      <c r="Q242" s="90"/>
      <c r="R242" s="90"/>
      <c r="S242" s="91"/>
      <c r="T242" s="94"/>
    </row>
    <row r="243" spans="1:20">
      <c r="Q243" s="90"/>
      <c r="R243" s="90"/>
      <c r="S243" s="91"/>
      <c r="T243" s="94"/>
    </row>
    <row r="244" spans="1:20">
      <c r="A244" s="18" t="s">
        <v>43</v>
      </c>
      <c r="B244" s="18" t="s">
        <v>632</v>
      </c>
      <c r="C244" s="4"/>
      <c r="D244" s="4"/>
      <c r="E244" s="4"/>
      <c r="F244" s="4"/>
      <c r="G244" s="4"/>
      <c r="H244" s="4"/>
      <c r="I244" s="4"/>
      <c r="J244" s="4"/>
      <c r="K244" s="4"/>
      <c r="L244" s="87" t="s">
        <v>55</v>
      </c>
      <c r="M244" s="16" t="s">
        <v>5</v>
      </c>
      <c r="N244" s="16" t="s">
        <v>621</v>
      </c>
      <c r="O244" s="16" t="s">
        <v>622</v>
      </c>
      <c r="Q244" s="90"/>
      <c r="R244" s="90"/>
      <c r="S244" s="90"/>
      <c r="T244" s="90"/>
    </row>
    <row r="245" spans="1:20">
      <c r="L245" s="93" t="s">
        <v>633</v>
      </c>
      <c r="M245" s="2">
        <v>1</v>
      </c>
      <c r="N245" s="86">
        <v>0.01</v>
      </c>
      <c r="O245" s="15">
        <f t="shared" ref="O245:O248" si="21">M245*N245</f>
        <v>0.01</v>
      </c>
      <c r="Q245" s="89"/>
      <c r="R245" s="90"/>
      <c r="S245" s="90"/>
      <c r="T245" s="90"/>
    </row>
    <row r="246" spans="1:20">
      <c r="L246" s="93" t="s">
        <v>634</v>
      </c>
      <c r="M246" s="2">
        <v>1</v>
      </c>
      <c r="N246" s="86">
        <v>0.01</v>
      </c>
      <c r="O246" s="15">
        <f t="shared" si="21"/>
        <v>0.01</v>
      </c>
      <c r="Q246" s="90"/>
      <c r="R246" s="90"/>
      <c r="S246" s="91"/>
      <c r="T246" s="94"/>
    </row>
    <row r="247" spans="1:20">
      <c r="L247" s="93" t="s">
        <v>635</v>
      </c>
      <c r="M247" s="2">
        <v>1</v>
      </c>
      <c r="N247" s="86">
        <v>0.01</v>
      </c>
      <c r="O247" s="15">
        <f t="shared" si="21"/>
        <v>0.01</v>
      </c>
      <c r="Q247" s="90"/>
      <c r="R247" s="90"/>
      <c r="S247" s="91"/>
      <c r="T247" s="94"/>
    </row>
    <row r="248" spans="1:20">
      <c r="L248" s="93" t="s">
        <v>636</v>
      </c>
      <c r="M248" s="2">
        <v>1</v>
      </c>
      <c r="N248" s="86">
        <v>0.01</v>
      </c>
      <c r="O248" s="15">
        <f t="shared" si="21"/>
        <v>0.01</v>
      </c>
      <c r="Q248" s="90"/>
      <c r="R248" s="90"/>
      <c r="S248" s="91"/>
      <c r="T248" s="94"/>
    </row>
    <row r="249" spans="1:20">
      <c r="Q249" s="90"/>
      <c r="R249" s="90"/>
      <c r="S249" s="91"/>
      <c r="T249" s="94"/>
    </row>
    <row r="250" spans="1:20">
      <c r="Q250" s="8"/>
      <c r="R250" s="8"/>
      <c r="S250" s="8"/>
      <c r="T250" s="8"/>
    </row>
    <row r="251" spans="1:20">
      <c r="Q251" s="8"/>
      <c r="R251" s="8"/>
      <c r="S251" s="8"/>
      <c r="T251" s="8"/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FF816-0CF4-4926-9EE3-A69DE8F407E5}">
  <dimension ref="A1:D4"/>
  <sheetViews>
    <sheetView workbookViewId="0">
      <selection activeCell="D3" sqref="D3"/>
    </sheetView>
  </sheetViews>
  <sheetFormatPr defaultRowHeight="15"/>
  <cols>
    <col min="1" max="1" width="10.42578125" bestFit="1" customWidth="1"/>
    <col min="2" max="2" width="45" bestFit="1" customWidth="1"/>
  </cols>
  <sheetData>
    <row r="1" spans="1:4">
      <c r="A1" s="39" t="s">
        <v>637</v>
      </c>
      <c r="B1" s="39" t="s">
        <v>638</v>
      </c>
      <c r="C1" s="40"/>
      <c r="D1" s="40"/>
    </row>
    <row r="3" spans="1:4">
      <c r="B3" t="s">
        <v>11</v>
      </c>
      <c r="D3" s="46">
        <v>0.01</v>
      </c>
    </row>
    <row r="4" spans="1:4">
      <c r="B4" t="s">
        <v>639</v>
      </c>
      <c r="D4" s="46">
        <v>0.01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4AFC-BD11-4EBA-81B7-C33C2E08A816}">
  <dimension ref="A1:I34"/>
  <sheetViews>
    <sheetView zoomScale="120" zoomScaleNormal="120" workbookViewId="0">
      <selection activeCell="A28" sqref="A28"/>
    </sheetView>
  </sheetViews>
  <sheetFormatPr defaultColWidth="8.85546875" defaultRowHeight="12.75"/>
  <cols>
    <col min="1" max="1" width="8.85546875" style="48" customWidth="1"/>
    <col min="2" max="2" width="5.28515625" style="48" bestFit="1" customWidth="1"/>
    <col min="3" max="3" width="6.140625" style="48" bestFit="1" customWidth="1"/>
    <col min="4" max="4" width="47.28515625" style="48" customWidth="1"/>
    <col min="5" max="5" width="17.140625" style="48" customWidth="1"/>
    <col min="6" max="6" width="7.7109375" style="48" customWidth="1"/>
    <col min="7" max="7" width="13.85546875" style="48" customWidth="1"/>
    <col min="8" max="8" width="12.140625" style="48" customWidth="1"/>
    <col min="9" max="9" width="17.28515625" style="48" customWidth="1"/>
    <col min="10" max="256" width="8.85546875" style="48"/>
    <col min="257" max="257" width="9" style="48" customWidth="1"/>
    <col min="258" max="258" width="6" style="48" bestFit="1" customWidth="1"/>
    <col min="259" max="259" width="7" style="48" customWidth="1"/>
    <col min="260" max="260" width="47.85546875" style="48" customWidth="1"/>
    <col min="261" max="261" width="9.140625" style="48" customWidth="1"/>
    <col min="262" max="262" width="7.7109375" style="48" customWidth="1"/>
    <col min="263" max="263" width="9.7109375" style="48" customWidth="1"/>
    <col min="264" max="264" width="9.28515625" style="48" bestFit="1" customWidth="1"/>
    <col min="265" max="265" width="14" style="48" bestFit="1" customWidth="1"/>
    <col min="266" max="512" width="8.85546875" style="48"/>
    <col min="513" max="513" width="9" style="48" customWidth="1"/>
    <col min="514" max="514" width="6" style="48" bestFit="1" customWidth="1"/>
    <col min="515" max="515" width="7" style="48" customWidth="1"/>
    <col min="516" max="516" width="47.85546875" style="48" customWidth="1"/>
    <col min="517" max="517" width="9.140625" style="48" customWidth="1"/>
    <col min="518" max="518" width="7.7109375" style="48" customWidth="1"/>
    <col min="519" max="519" width="9.7109375" style="48" customWidth="1"/>
    <col min="520" max="520" width="9.28515625" style="48" bestFit="1" customWidth="1"/>
    <col min="521" max="521" width="14" style="48" bestFit="1" customWidth="1"/>
    <col min="522" max="768" width="8.85546875" style="48"/>
    <col min="769" max="769" width="9" style="48" customWidth="1"/>
    <col min="770" max="770" width="6" style="48" bestFit="1" customWidth="1"/>
    <col min="771" max="771" width="7" style="48" customWidth="1"/>
    <col min="772" max="772" width="47.85546875" style="48" customWidth="1"/>
    <col min="773" max="773" width="9.140625" style="48" customWidth="1"/>
    <col min="774" max="774" width="7.7109375" style="48" customWidth="1"/>
    <col min="775" max="775" width="9.7109375" style="48" customWidth="1"/>
    <col min="776" max="776" width="9.28515625" style="48" bestFit="1" customWidth="1"/>
    <col min="777" max="777" width="14" style="48" bestFit="1" customWidth="1"/>
    <col min="778" max="1024" width="8.85546875" style="48"/>
    <col min="1025" max="1025" width="9" style="48" customWidth="1"/>
    <col min="1026" max="1026" width="6" style="48" bestFit="1" customWidth="1"/>
    <col min="1027" max="1027" width="7" style="48" customWidth="1"/>
    <col min="1028" max="1028" width="47.85546875" style="48" customWidth="1"/>
    <col min="1029" max="1029" width="9.140625" style="48" customWidth="1"/>
    <col min="1030" max="1030" width="7.7109375" style="48" customWidth="1"/>
    <col min="1031" max="1031" width="9.7109375" style="48" customWidth="1"/>
    <col min="1032" max="1032" width="9.28515625" style="48" bestFit="1" customWidth="1"/>
    <col min="1033" max="1033" width="14" style="48" bestFit="1" customWidth="1"/>
    <col min="1034" max="1280" width="8.85546875" style="48"/>
    <col min="1281" max="1281" width="9" style="48" customWidth="1"/>
    <col min="1282" max="1282" width="6" style="48" bestFit="1" customWidth="1"/>
    <col min="1283" max="1283" width="7" style="48" customWidth="1"/>
    <col min="1284" max="1284" width="47.85546875" style="48" customWidth="1"/>
    <col min="1285" max="1285" width="9.140625" style="48" customWidth="1"/>
    <col min="1286" max="1286" width="7.7109375" style="48" customWidth="1"/>
    <col min="1287" max="1287" width="9.7109375" style="48" customWidth="1"/>
    <col min="1288" max="1288" width="9.28515625" style="48" bestFit="1" customWidth="1"/>
    <col min="1289" max="1289" width="14" style="48" bestFit="1" customWidth="1"/>
    <col min="1290" max="1536" width="8.85546875" style="48"/>
    <col min="1537" max="1537" width="9" style="48" customWidth="1"/>
    <col min="1538" max="1538" width="6" style="48" bestFit="1" customWidth="1"/>
    <col min="1539" max="1539" width="7" style="48" customWidth="1"/>
    <col min="1540" max="1540" width="47.85546875" style="48" customWidth="1"/>
    <col min="1541" max="1541" width="9.140625" style="48" customWidth="1"/>
    <col min="1542" max="1542" width="7.7109375" style="48" customWidth="1"/>
    <col min="1543" max="1543" width="9.7109375" style="48" customWidth="1"/>
    <col min="1544" max="1544" width="9.28515625" style="48" bestFit="1" customWidth="1"/>
    <col min="1545" max="1545" width="14" style="48" bestFit="1" customWidth="1"/>
    <col min="1546" max="1792" width="8.85546875" style="48"/>
    <col min="1793" max="1793" width="9" style="48" customWidth="1"/>
    <col min="1794" max="1794" width="6" style="48" bestFit="1" customWidth="1"/>
    <col min="1795" max="1795" width="7" style="48" customWidth="1"/>
    <col min="1796" max="1796" width="47.85546875" style="48" customWidth="1"/>
    <col min="1797" max="1797" width="9.140625" style="48" customWidth="1"/>
    <col min="1798" max="1798" width="7.7109375" style="48" customWidth="1"/>
    <col min="1799" max="1799" width="9.7109375" style="48" customWidth="1"/>
    <col min="1800" max="1800" width="9.28515625" style="48" bestFit="1" customWidth="1"/>
    <col min="1801" max="1801" width="14" style="48" bestFit="1" customWidth="1"/>
    <col min="1802" max="2048" width="8.85546875" style="48"/>
    <col min="2049" max="2049" width="9" style="48" customWidth="1"/>
    <col min="2050" max="2050" width="6" style="48" bestFit="1" customWidth="1"/>
    <col min="2051" max="2051" width="7" style="48" customWidth="1"/>
    <col min="2052" max="2052" width="47.85546875" style="48" customWidth="1"/>
    <col min="2053" max="2053" width="9.140625" style="48" customWidth="1"/>
    <col min="2054" max="2054" width="7.7109375" style="48" customWidth="1"/>
    <col min="2055" max="2055" width="9.7109375" style="48" customWidth="1"/>
    <col min="2056" max="2056" width="9.28515625" style="48" bestFit="1" customWidth="1"/>
    <col min="2057" max="2057" width="14" style="48" bestFit="1" customWidth="1"/>
    <col min="2058" max="2304" width="8.85546875" style="48"/>
    <col min="2305" max="2305" width="9" style="48" customWidth="1"/>
    <col min="2306" max="2306" width="6" style="48" bestFit="1" customWidth="1"/>
    <col min="2307" max="2307" width="7" style="48" customWidth="1"/>
    <col min="2308" max="2308" width="47.85546875" style="48" customWidth="1"/>
    <col min="2309" max="2309" width="9.140625" style="48" customWidth="1"/>
    <col min="2310" max="2310" width="7.7109375" style="48" customWidth="1"/>
    <col min="2311" max="2311" width="9.7109375" style="48" customWidth="1"/>
    <col min="2312" max="2312" width="9.28515625" style="48" bestFit="1" customWidth="1"/>
    <col min="2313" max="2313" width="14" style="48" bestFit="1" customWidth="1"/>
    <col min="2314" max="2560" width="8.85546875" style="48"/>
    <col min="2561" max="2561" width="9" style="48" customWidth="1"/>
    <col min="2562" max="2562" width="6" style="48" bestFit="1" customWidth="1"/>
    <col min="2563" max="2563" width="7" style="48" customWidth="1"/>
    <col min="2564" max="2564" width="47.85546875" style="48" customWidth="1"/>
    <col min="2565" max="2565" width="9.140625" style="48" customWidth="1"/>
    <col min="2566" max="2566" width="7.7109375" style="48" customWidth="1"/>
    <col min="2567" max="2567" width="9.7109375" style="48" customWidth="1"/>
    <col min="2568" max="2568" width="9.28515625" style="48" bestFit="1" customWidth="1"/>
    <col min="2569" max="2569" width="14" style="48" bestFit="1" customWidth="1"/>
    <col min="2570" max="2816" width="8.85546875" style="48"/>
    <col min="2817" max="2817" width="9" style="48" customWidth="1"/>
    <col min="2818" max="2818" width="6" style="48" bestFit="1" customWidth="1"/>
    <col min="2819" max="2819" width="7" style="48" customWidth="1"/>
    <col min="2820" max="2820" width="47.85546875" style="48" customWidth="1"/>
    <col min="2821" max="2821" width="9.140625" style="48" customWidth="1"/>
    <col min="2822" max="2822" width="7.7109375" style="48" customWidth="1"/>
    <col min="2823" max="2823" width="9.7109375" style="48" customWidth="1"/>
    <col min="2824" max="2824" width="9.28515625" style="48" bestFit="1" customWidth="1"/>
    <col min="2825" max="2825" width="14" style="48" bestFit="1" customWidth="1"/>
    <col min="2826" max="3072" width="8.85546875" style="48"/>
    <col min="3073" max="3073" width="9" style="48" customWidth="1"/>
    <col min="3074" max="3074" width="6" style="48" bestFit="1" customWidth="1"/>
    <col min="3075" max="3075" width="7" style="48" customWidth="1"/>
    <col min="3076" max="3076" width="47.85546875" style="48" customWidth="1"/>
    <col min="3077" max="3077" width="9.140625" style="48" customWidth="1"/>
    <col min="3078" max="3078" width="7.7109375" style="48" customWidth="1"/>
    <col min="3079" max="3079" width="9.7109375" style="48" customWidth="1"/>
    <col min="3080" max="3080" width="9.28515625" style="48" bestFit="1" customWidth="1"/>
    <col min="3081" max="3081" width="14" style="48" bestFit="1" customWidth="1"/>
    <col min="3082" max="3328" width="8.85546875" style="48"/>
    <col min="3329" max="3329" width="9" style="48" customWidth="1"/>
    <col min="3330" max="3330" width="6" style="48" bestFit="1" customWidth="1"/>
    <col min="3331" max="3331" width="7" style="48" customWidth="1"/>
    <col min="3332" max="3332" width="47.85546875" style="48" customWidth="1"/>
    <col min="3333" max="3333" width="9.140625" style="48" customWidth="1"/>
    <col min="3334" max="3334" width="7.7109375" style="48" customWidth="1"/>
    <col min="3335" max="3335" width="9.7109375" style="48" customWidth="1"/>
    <col min="3336" max="3336" width="9.28515625" style="48" bestFit="1" customWidth="1"/>
    <col min="3337" max="3337" width="14" style="48" bestFit="1" customWidth="1"/>
    <col min="3338" max="3584" width="8.85546875" style="48"/>
    <col min="3585" max="3585" width="9" style="48" customWidth="1"/>
    <col min="3586" max="3586" width="6" style="48" bestFit="1" customWidth="1"/>
    <col min="3587" max="3587" width="7" style="48" customWidth="1"/>
    <col min="3588" max="3588" width="47.85546875" style="48" customWidth="1"/>
    <col min="3589" max="3589" width="9.140625" style="48" customWidth="1"/>
    <col min="3590" max="3590" width="7.7109375" style="48" customWidth="1"/>
    <col min="3591" max="3591" width="9.7109375" style="48" customWidth="1"/>
    <col min="3592" max="3592" width="9.28515625" style="48" bestFit="1" customWidth="1"/>
    <col min="3593" max="3593" width="14" style="48" bestFit="1" customWidth="1"/>
    <col min="3594" max="3840" width="8.85546875" style="48"/>
    <col min="3841" max="3841" width="9" style="48" customWidth="1"/>
    <col min="3842" max="3842" width="6" style="48" bestFit="1" customWidth="1"/>
    <col min="3843" max="3843" width="7" style="48" customWidth="1"/>
    <col min="3844" max="3844" width="47.85546875" style="48" customWidth="1"/>
    <col min="3845" max="3845" width="9.140625" style="48" customWidth="1"/>
    <col min="3846" max="3846" width="7.7109375" style="48" customWidth="1"/>
    <col min="3847" max="3847" width="9.7109375" style="48" customWidth="1"/>
    <col min="3848" max="3848" width="9.28515625" style="48" bestFit="1" customWidth="1"/>
    <col min="3849" max="3849" width="14" style="48" bestFit="1" customWidth="1"/>
    <col min="3850" max="4096" width="8.85546875" style="48"/>
    <col min="4097" max="4097" width="9" style="48" customWidth="1"/>
    <col min="4098" max="4098" width="6" style="48" bestFit="1" customWidth="1"/>
    <col min="4099" max="4099" width="7" style="48" customWidth="1"/>
    <col min="4100" max="4100" width="47.85546875" style="48" customWidth="1"/>
    <col min="4101" max="4101" width="9.140625" style="48" customWidth="1"/>
    <col min="4102" max="4102" width="7.7109375" style="48" customWidth="1"/>
    <col min="4103" max="4103" width="9.7109375" style="48" customWidth="1"/>
    <col min="4104" max="4104" width="9.28515625" style="48" bestFit="1" customWidth="1"/>
    <col min="4105" max="4105" width="14" style="48" bestFit="1" customWidth="1"/>
    <col min="4106" max="4352" width="8.85546875" style="48"/>
    <col min="4353" max="4353" width="9" style="48" customWidth="1"/>
    <col min="4354" max="4354" width="6" style="48" bestFit="1" customWidth="1"/>
    <col min="4355" max="4355" width="7" style="48" customWidth="1"/>
    <col min="4356" max="4356" width="47.85546875" style="48" customWidth="1"/>
    <col min="4357" max="4357" width="9.140625" style="48" customWidth="1"/>
    <col min="4358" max="4358" width="7.7109375" style="48" customWidth="1"/>
    <col min="4359" max="4359" width="9.7109375" style="48" customWidth="1"/>
    <col min="4360" max="4360" width="9.28515625" style="48" bestFit="1" customWidth="1"/>
    <col min="4361" max="4361" width="14" style="48" bestFit="1" customWidth="1"/>
    <col min="4362" max="4608" width="8.85546875" style="48"/>
    <col min="4609" max="4609" width="9" style="48" customWidth="1"/>
    <col min="4610" max="4610" width="6" style="48" bestFit="1" customWidth="1"/>
    <col min="4611" max="4611" width="7" style="48" customWidth="1"/>
    <col min="4612" max="4612" width="47.85546875" style="48" customWidth="1"/>
    <col min="4613" max="4613" width="9.140625" style="48" customWidth="1"/>
    <col min="4614" max="4614" width="7.7109375" style="48" customWidth="1"/>
    <col min="4615" max="4615" width="9.7109375" style="48" customWidth="1"/>
    <col min="4616" max="4616" width="9.28515625" style="48" bestFit="1" customWidth="1"/>
    <col min="4617" max="4617" width="14" style="48" bestFit="1" customWidth="1"/>
    <col min="4618" max="4864" width="8.85546875" style="48"/>
    <col min="4865" max="4865" width="9" style="48" customWidth="1"/>
    <col min="4866" max="4866" width="6" style="48" bestFit="1" customWidth="1"/>
    <col min="4867" max="4867" width="7" style="48" customWidth="1"/>
    <col min="4868" max="4868" width="47.85546875" style="48" customWidth="1"/>
    <col min="4869" max="4869" width="9.140625" style="48" customWidth="1"/>
    <col min="4870" max="4870" width="7.7109375" style="48" customWidth="1"/>
    <col min="4871" max="4871" width="9.7109375" style="48" customWidth="1"/>
    <col min="4872" max="4872" width="9.28515625" style="48" bestFit="1" customWidth="1"/>
    <col min="4873" max="4873" width="14" style="48" bestFit="1" customWidth="1"/>
    <col min="4874" max="5120" width="8.85546875" style="48"/>
    <col min="5121" max="5121" width="9" style="48" customWidth="1"/>
    <col min="5122" max="5122" width="6" style="48" bestFit="1" customWidth="1"/>
    <col min="5123" max="5123" width="7" style="48" customWidth="1"/>
    <col min="5124" max="5124" width="47.85546875" style="48" customWidth="1"/>
    <col min="5125" max="5125" width="9.140625" style="48" customWidth="1"/>
    <col min="5126" max="5126" width="7.7109375" style="48" customWidth="1"/>
    <col min="5127" max="5127" width="9.7109375" style="48" customWidth="1"/>
    <col min="5128" max="5128" width="9.28515625" style="48" bestFit="1" customWidth="1"/>
    <col min="5129" max="5129" width="14" style="48" bestFit="1" customWidth="1"/>
    <col min="5130" max="5376" width="8.85546875" style="48"/>
    <col min="5377" max="5377" width="9" style="48" customWidth="1"/>
    <col min="5378" max="5378" width="6" style="48" bestFit="1" customWidth="1"/>
    <col min="5379" max="5379" width="7" style="48" customWidth="1"/>
    <col min="5380" max="5380" width="47.85546875" style="48" customWidth="1"/>
    <col min="5381" max="5381" width="9.140625" style="48" customWidth="1"/>
    <col min="5382" max="5382" width="7.7109375" style="48" customWidth="1"/>
    <col min="5383" max="5383" width="9.7109375" style="48" customWidth="1"/>
    <col min="5384" max="5384" width="9.28515625" style="48" bestFit="1" customWidth="1"/>
    <col min="5385" max="5385" width="14" style="48" bestFit="1" customWidth="1"/>
    <col min="5386" max="5632" width="8.85546875" style="48"/>
    <col min="5633" max="5633" width="9" style="48" customWidth="1"/>
    <col min="5634" max="5634" width="6" style="48" bestFit="1" customWidth="1"/>
    <col min="5635" max="5635" width="7" style="48" customWidth="1"/>
    <col min="5636" max="5636" width="47.85546875" style="48" customWidth="1"/>
    <col min="5637" max="5637" width="9.140625" style="48" customWidth="1"/>
    <col min="5638" max="5638" width="7.7109375" style="48" customWidth="1"/>
    <col min="5639" max="5639" width="9.7109375" style="48" customWidth="1"/>
    <col min="5640" max="5640" width="9.28515625" style="48" bestFit="1" customWidth="1"/>
    <col min="5641" max="5641" width="14" style="48" bestFit="1" customWidth="1"/>
    <col min="5642" max="5888" width="8.85546875" style="48"/>
    <col min="5889" max="5889" width="9" style="48" customWidth="1"/>
    <col min="5890" max="5890" width="6" style="48" bestFit="1" customWidth="1"/>
    <col min="5891" max="5891" width="7" style="48" customWidth="1"/>
    <col min="5892" max="5892" width="47.85546875" style="48" customWidth="1"/>
    <col min="5893" max="5893" width="9.140625" style="48" customWidth="1"/>
    <col min="5894" max="5894" width="7.7109375" style="48" customWidth="1"/>
    <col min="5895" max="5895" width="9.7109375" style="48" customWidth="1"/>
    <col min="5896" max="5896" width="9.28515625" style="48" bestFit="1" customWidth="1"/>
    <col min="5897" max="5897" width="14" style="48" bestFit="1" customWidth="1"/>
    <col min="5898" max="6144" width="8.85546875" style="48"/>
    <col min="6145" max="6145" width="9" style="48" customWidth="1"/>
    <col min="6146" max="6146" width="6" style="48" bestFit="1" customWidth="1"/>
    <col min="6147" max="6147" width="7" style="48" customWidth="1"/>
    <col min="6148" max="6148" width="47.85546875" style="48" customWidth="1"/>
    <col min="6149" max="6149" width="9.140625" style="48" customWidth="1"/>
    <col min="6150" max="6150" width="7.7109375" style="48" customWidth="1"/>
    <col min="6151" max="6151" width="9.7109375" style="48" customWidth="1"/>
    <col min="6152" max="6152" width="9.28515625" style="48" bestFit="1" customWidth="1"/>
    <col min="6153" max="6153" width="14" style="48" bestFit="1" customWidth="1"/>
    <col min="6154" max="6400" width="8.85546875" style="48"/>
    <col min="6401" max="6401" width="9" style="48" customWidth="1"/>
    <col min="6402" max="6402" width="6" style="48" bestFit="1" customWidth="1"/>
    <col min="6403" max="6403" width="7" style="48" customWidth="1"/>
    <col min="6404" max="6404" width="47.85546875" style="48" customWidth="1"/>
    <col min="6405" max="6405" width="9.140625" style="48" customWidth="1"/>
    <col min="6406" max="6406" width="7.7109375" style="48" customWidth="1"/>
    <col min="6407" max="6407" width="9.7109375" style="48" customWidth="1"/>
    <col min="6408" max="6408" width="9.28515625" style="48" bestFit="1" customWidth="1"/>
    <col min="6409" max="6409" width="14" style="48" bestFit="1" customWidth="1"/>
    <col min="6410" max="6656" width="8.85546875" style="48"/>
    <col min="6657" max="6657" width="9" style="48" customWidth="1"/>
    <col min="6658" max="6658" width="6" style="48" bestFit="1" customWidth="1"/>
    <col min="6659" max="6659" width="7" style="48" customWidth="1"/>
    <col min="6660" max="6660" width="47.85546875" style="48" customWidth="1"/>
    <col min="6661" max="6661" width="9.140625" style="48" customWidth="1"/>
    <col min="6662" max="6662" width="7.7109375" style="48" customWidth="1"/>
    <col min="6663" max="6663" width="9.7109375" style="48" customWidth="1"/>
    <col min="6664" max="6664" width="9.28515625" style="48" bestFit="1" customWidth="1"/>
    <col min="6665" max="6665" width="14" style="48" bestFit="1" customWidth="1"/>
    <col min="6666" max="6912" width="8.85546875" style="48"/>
    <col min="6913" max="6913" width="9" style="48" customWidth="1"/>
    <col min="6914" max="6914" width="6" style="48" bestFit="1" customWidth="1"/>
    <col min="6915" max="6915" width="7" style="48" customWidth="1"/>
    <col min="6916" max="6916" width="47.85546875" style="48" customWidth="1"/>
    <col min="6917" max="6917" width="9.140625" style="48" customWidth="1"/>
    <col min="6918" max="6918" width="7.7109375" style="48" customWidth="1"/>
    <col min="6919" max="6919" width="9.7109375" style="48" customWidth="1"/>
    <col min="6920" max="6920" width="9.28515625" style="48" bestFit="1" customWidth="1"/>
    <col min="6921" max="6921" width="14" style="48" bestFit="1" customWidth="1"/>
    <col min="6922" max="7168" width="8.85546875" style="48"/>
    <col min="7169" max="7169" width="9" style="48" customWidth="1"/>
    <col min="7170" max="7170" width="6" style="48" bestFit="1" customWidth="1"/>
    <col min="7171" max="7171" width="7" style="48" customWidth="1"/>
    <col min="7172" max="7172" width="47.85546875" style="48" customWidth="1"/>
    <col min="7173" max="7173" width="9.140625" style="48" customWidth="1"/>
    <col min="7174" max="7174" width="7.7109375" style="48" customWidth="1"/>
    <col min="7175" max="7175" width="9.7109375" style="48" customWidth="1"/>
    <col min="7176" max="7176" width="9.28515625" style="48" bestFit="1" customWidth="1"/>
    <col min="7177" max="7177" width="14" style="48" bestFit="1" customWidth="1"/>
    <col min="7178" max="7424" width="8.85546875" style="48"/>
    <col min="7425" max="7425" width="9" style="48" customWidth="1"/>
    <col min="7426" max="7426" width="6" style="48" bestFit="1" customWidth="1"/>
    <col min="7427" max="7427" width="7" style="48" customWidth="1"/>
    <col min="7428" max="7428" width="47.85546875" style="48" customWidth="1"/>
    <col min="7429" max="7429" width="9.140625" style="48" customWidth="1"/>
    <col min="7430" max="7430" width="7.7109375" style="48" customWidth="1"/>
    <col min="7431" max="7431" width="9.7109375" style="48" customWidth="1"/>
    <col min="7432" max="7432" width="9.28515625" style="48" bestFit="1" customWidth="1"/>
    <col min="7433" max="7433" width="14" style="48" bestFit="1" customWidth="1"/>
    <col min="7434" max="7680" width="8.85546875" style="48"/>
    <col min="7681" max="7681" width="9" style="48" customWidth="1"/>
    <col min="7682" max="7682" width="6" style="48" bestFit="1" customWidth="1"/>
    <col min="7683" max="7683" width="7" style="48" customWidth="1"/>
    <col min="7684" max="7684" width="47.85546875" style="48" customWidth="1"/>
    <col min="7685" max="7685" width="9.140625" style="48" customWidth="1"/>
    <col min="7686" max="7686" width="7.7109375" style="48" customWidth="1"/>
    <col min="7687" max="7687" width="9.7109375" style="48" customWidth="1"/>
    <col min="7688" max="7688" width="9.28515625" style="48" bestFit="1" customWidth="1"/>
    <col min="7689" max="7689" width="14" style="48" bestFit="1" customWidth="1"/>
    <col min="7690" max="7936" width="8.85546875" style="48"/>
    <col min="7937" max="7937" width="9" style="48" customWidth="1"/>
    <col min="7938" max="7938" width="6" style="48" bestFit="1" customWidth="1"/>
    <col min="7939" max="7939" width="7" style="48" customWidth="1"/>
    <col min="7940" max="7940" width="47.85546875" style="48" customWidth="1"/>
    <col min="7941" max="7941" width="9.140625" style="48" customWidth="1"/>
    <col min="7942" max="7942" width="7.7109375" style="48" customWidth="1"/>
    <col min="7943" max="7943" width="9.7109375" style="48" customWidth="1"/>
    <col min="7944" max="7944" width="9.28515625" style="48" bestFit="1" customWidth="1"/>
    <col min="7945" max="7945" width="14" style="48" bestFit="1" customWidth="1"/>
    <col min="7946" max="8192" width="8.85546875" style="48"/>
    <col min="8193" max="8193" width="9" style="48" customWidth="1"/>
    <col min="8194" max="8194" width="6" style="48" bestFit="1" customWidth="1"/>
    <col min="8195" max="8195" width="7" style="48" customWidth="1"/>
    <col min="8196" max="8196" width="47.85546875" style="48" customWidth="1"/>
    <col min="8197" max="8197" width="9.140625" style="48" customWidth="1"/>
    <col min="8198" max="8198" width="7.7109375" style="48" customWidth="1"/>
    <col min="8199" max="8199" width="9.7109375" style="48" customWidth="1"/>
    <col min="8200" max="8200" width="9.28515625" style="48" bestFit="1" customWidth="1"/>
    <col min="8201" max="8201" width="14" style="48" bestFit="1" customWidth="1"/>
    <col min="8202" max="8448" width="8.85546875" style="48"/>
    <col min="8449" max="8449" width="9" style="48" customWidth="1"/>
    <col min="8450" max="8450" width="6" style="48" bestFit="1" customWidth="1"/>
    <col min="8451" max="8451" width="7" style="48" customWidth="1"/>
    <col min="8452" max="8452" width="47.85546875" style="48" customWidth="1"/>
    <col min="8453" max="8453" width="9.140625" style="48" customWidth="1"/>
    <col min="8454" max="8454" width="7.7109375" style="48" customWidth="1"/>
    <col min="8455" max="8455" width="9.7109375" style="48" customWidth="1"/>
    <col min="8456" max="8456" width="9.28515625" style="48" bestFit="1" customWidth="1"/>
    <col min="8457" max="8457" width="14" style="48" bestFit="1" customWidth="1"/>
    <col min="8458" max="8704" width="8.85546875" style="48"/>
    <col min="8705" max="8705" width="9" style="48" customWidth="1"/>
    <col min="8706" max="8706" width="6" style="48" bestFit="1" customWidth="1"/>
    <col min="8707" max="8707" width="7" style="48" customWidth="1"/>
    <col min="8708" max="8708" width="47.85546875" style="48" customWidth="1"/>
    <col min="8709" max="8709" width="9.140625" style="48" customWidth="1"/>
    <col min="8710" max="8710" width="7.7109375" style="48" customWidth="1"/>
    <col min="8711" max="8711" width="9.7109375" style="48" customWidth="1"/>
    <col min="8712" max="8712" width="9.28515625" style="48" bestFit="1" customWidth="1"/>
    <col min="8713" max="8713" width="14" style="48" bestFit="1" customWidth="1"/>
    <col min="8714" max="8960" width="8.85546875" style="48"/>
    <col min="8961" max="8961" width="9" style="48" customWidth="1"/>
    <col min="8962" max="8962" width="6" style="48" bestFit="1" customWidth="1"/>
    <col min="8963" max="8963" width="7" style="48" customWidth="1"/>
    <col min="8964" max="8964" width="47.85546875" style="48" customWidth="1"/>
    <col min="8965" max="8965" width="9.140625" style="48" customWidth="1"/>
    <col min="8966" max="8966" width="7.7109375" style="48" customWidth="1"/>
    <col min="8967" max="8967" width="9.7109375" style="48" customWidth="1"/>
    <col min="8968" max="8968" width="9.28515625" style="48" bestFit="1" customWidth="1"/>
    <col min="8969" max="8969" width="14" style="48" bestFit="1" customWidth="1"/>
    <col min="8970" max="9216" width="8.85546875" style="48"/>
    <col min="9217" max="9217" width="9" style="48" customWidth="1"/>
    <col min="9218" max="9218" width="6" style="48" bestFit="1" customWidth="1"/>
    <col min="9219" max="9219" width="7" style="48" customWidth="1"/>
    <col min="9220" max="9220" width="47.85546875" style="48" customWidth="1"/>
    <col min="9221" max="9221" width="9.140625" style="48" customWidth="1"/>
    <col min="9222" max="9222" width="7.7109375" style="48" customWidth="1"/>
    <col min="9223" max="9223" width="9.7109375" style="48" customWidth="1"/>
    <col min="9224" max="9224" width="9.28515625" style="48" bestFit="1" customWidth="1"/>
    <col min="9225" max="9225" width="14" style="48" bestFit="1" customWidth="1"/>
    <col min="9226" max="9472" width="8.85546875" style="48"/>
    <col min="9473" max="9473" width="9" style="48" customWidth="1"/>
    <col min="9474" max="9474" width="6" style="48" bestFit="1" customWidth="1"/>
    <col min="9475" max="9475" width="7" style="48" customWidth="1"/>
    <col min="9476" max="9476" width="47.85546875" style="48" customWidth="1"/>
    <col min="9477" max="9477" width="9.140625" style="48" customWidth="1"/>
    <col min="9478" max="9478" width="7.7109375" style="48" customWidth="1"/>
    <col min="9479" max="9479" width="9.7109375" style="48" customWidth="1"/>
    <col min="9480" max="9480" width="9.28515625" style="48" bestFit="1" customWidth="1"/>
    <col min="9481" max="9481" width="14" style="48" bestFit="1" customWidth="1"/>
    <col min="9482" max="9728" width="8.85546875" style="48"/>
    <col min="9729" max="9729" width="9" style="48" customWidth="1"/>
    <col min="9730" max="9730" width="6" style="48" bestFit="1" customWidth="1"/>
    <col min="9731" max="9731" width="7" style="48" customWidth="1"/>
    <col min="9732" max="9732" width="47.85546875" style="48" customWidth="1"/>
    <col min="9733" max="9733" width="9.140625" style="48" customWidth="1"/>
    <col min="9734" max="9734" width="7.7109375" style="48" customWidth="1"/>
    <col min="9735" max="9735" width="9.7109375" style="48" customWidth="1"/>
    <col min="9736" max="9736" width="9.28515625" style="48" bestFit="1" customWidth="1"/>
    <col min="9737" max="9737" width="14" style="48" bestFit="1" customWidth="1"/>
    <col min="9738" max="9984" width="8.85546875" style="48"/>
    <col min="9985" max="9985" width="9" style="48" customWidth="1"/>
    <col min="9986" max="9986" width="6" style="48" bestFit="1" customWidth="1"/>
    <col min="9987" max="9987" width="7" style="48" customWidth="1"/>
    <col min="9988" max="9988" width="47.85546875" style="48" customWidth="1"/>
    <col min="9989" max="9989" width="9.140625" style="48" customWidth="1"/>
    <col min="9990" max="9990" width="7.7109375" style="48" customWidth="1"/>
    <col min="9991" max="9991" width="9.7109375" style="48" customWidth="1"/>
    <col min="9992" max="9992" width="9.28515625" style="48" bestFit="1" customWidth="1"/>
    <col min="9993" max="9993" width="14" style="48" bestFit="1" customWidth="1"/>
    <col min="9994" max="10240" width="8.85546875" style="48"/>
    <col min="10241" max="10241" width="9" style="48" customWidth="1"/>
    <col min="10242" max="10242" width="6" style="48" bestFit="1" customWidth="1"/>
    <col min="10243" max="10243" width="7" style="48" customWidth="1"/>
    <col min="10244" max="10244" width="47.85546875" style="48" customWidth="1"/>
    <col min="10245" max="10245" width="9.140625" style="48" customWidth="1"/>
    <col min="10246" max="10246" width="7.7109375" style="48" customWidth="1"/>
    <col min="10247" max="10247" width="9.7109375" style="48" customWidth="1"/>
    <col min="10248" max="10248" width="9.28515625" style="48" bestFit="1" customWidth="1"/>
    <col min="10249" max="10249" width="14" style="48" bestFit="1" customWidth="1"/>
    <col min="10250" max="10496" width="8.85546875" style="48"/>
    <col min="10497" max="10497" width="9" style="48" customWidth="1"/>
    <col min="10498" max="10498" width="6" style="48" bestFit="1" customWidth="1"/>
    <col min="10499" max="10499" width="7" style="48" customWidth="1"/>
    <col min="10500" max="10500" width="47.85546875" style="48" customWidth="1"/>
    <col min="10501" max="10501" width="9.140625" style="48" customWidth="1"/>
    <col min="10502" max="10502" width="7.7109375" style="48" customWidth="1"/>
    <col min="10503" max="10503" width="9.7109375" style="48" customWidth="1"/>
    <col min="10504" max="10504" width="9.28515625" style="48" bestFit="1" customWidth="1"/>
    <col min="10505" max="10505" width="14" style="48" bestFit="1" customWidth="1"/>
    <col min="10506" max="10752" width="8.85546875" style="48"/>
    <col min="10753" max="10753" width="9" style="48" customWidth="1"/>
    <col min="10754" max="10754" width="6" style="48" bestFit="1" customWidth="1"/>
    <col min="10755" max="10755" width="7" style="48" customWidth="1"/>
    <col min="10756" max="10756" width="47.85546875" style="48" customWidth="1"/>
    <col min="10757" max="10757" width="9.140625" style="48" customWidth="1"/>
    <col min="10758" max="10758" width="7.7109375" style="48" customWidth="1"/>
    <col min="10759" max="10759" width="9.7109375" style="48" customWidth="1"/>
    <col min="10760" max="10760" width="9.28515625" style="48" bestFit="1" customWidth="1"/>
    <col min="10761" max="10761" width="14" style="48" bestFit="1" customWidth="1"/>
    <col min="10762" max="11008" width="8.85546875" style="48"/>
    <col min="11009" max="11009" width="9" style="48" customWidth="1"/>
    <col min="11010" max="11010" width="6" style="48" bestFit="1" customWidth="1"/>
    <col min="11011" max="11011" width="7" style="48" customWidth="1"/>
    <col min="11012" max="11012" width="47.85546875" style="48" customWidth="1"/>
    <col min="11013" max="11013" width="9.140625" style="48" customWidth="1"/>
    <col min="11014" max="11014" width="7.7109375" style="48" customWidth="1"/>
    <col min="11015" max="11015" width="9.7109375" style="48" customWidth="1"/>
    <col min="11016" max="11016" width="9.28515625" style="48" bestFit="1" customWidth="1"/>
    <col min="11017" max="11017" width="14" style="48" bestFit="1" customWidth="1"/>
    <col min="11018" max="11264" width="8.85546875" style="48"/>
    <col min="11265" max="11265" width="9" style="48" customWidth="1"/>
    <col min="11266" max="11266" width="6" style="48" bestFit="1" customWidth="1"/>
    <col min="11267" max="11267" width="7" style="48" customWidth="1"/>
    <col min="11268" max="11268" width="47.85546875" style="48" customWidth="1"/>
    <col min="11269" max="11269" width="9.140625" style="48" customWidth="1"/>
    <col min="11270" max="11270" width="7.7109375" style="48" customWidth="1"/>
    <col min="11271" max="11271" width="9.7109375" style="48" customWidth="1"/>
    <col min="11272" max="11272" width="9.28515625" style="48" bestFit="1" customWidth="1"/>
    <col min="11273" max="11273" width="14" style="48" bestFit="1" customWidth="1"/>
    <col min="11274" max="11520" width="8.85546875" style="48"/>
    <col min="11521" max="11521" width="9" style="48" customWidth="1"/>
    <col min="11522" max="11522" width="6" style="48" bestFit="1" customWidth="1"/>
    <col min="11523" max="11523" width="7" style="48" customWidth="1"/>
    <col min="11524" max="11524" width="47.85546875" style="48" customWidth="1"/>
    <col min="11525" max="11525" width="9.140625" style="48" customWidth="1"/>
    <col min="11526" max="11526" width="7.7109375" style="48" customWidth="1"/>
    <col min="11527" max="11527" width="9.7109375" style="48" customWidth="1"/>
    <col min="11528" max="11528" width="9.28515625" style="48" bestFit="1" customWidth="1"/>
    <col min="11529" max="11529" width="14" style="48" bestFit="1" customWidth="1"/>
    <col min="11530" max="11776" width="8.85546875" style="48"/>
    <col min="11777" max="11777" width="9" style="48" customWidth="1"/>
    <col min="11778" max="11778" width="6" style="48" bestFit="1" customWidth="1"/>
    <col min="11779" max="11779" width="7" style="48" customWidth="1"/>
    <col min="11780" max="11780" width="47.85546875" style="48" customWidth="1"/>
    <col min="11781" max="11781" width="9.140625" style="48" customWidth="1"/>
    <col min="11782" max="11782" width="7.7109375" style="48" customWidth="1"/>
    <col min="11783" max="11783" width="9.7109375" style="48" customWidth="1"/>
    <col min="11784" max="11784" width="9.28515625" style="48" bestFit="1" customWidth="1"/>
    <col min="11785" max="11785" width="14" style="48" bestFit="1" customWidth="1"/>
    <col min="11786" max="12032" width="8.85546875" style="48"/>
    <col min="12033" max="12033" width="9" style="48" customWidth="1"/>
    <col min="12034" max="12034" width="6" style="48" bestFit="1" customWidth="1"/>
    <col min="12035" max="12035" width="7" style="48" customWidth="1"/>
    <col min="12036" max="12036" width="47.85546875" style="48" customWidth="1"/>
    <col min="12037" max="12037" width="9.140625" style="48" customWidth="1"/>
    <col min="12038" max="12038" width="7.7109375" style="48" customWidth="1"/>
    <col min="12039" max="12039" width="9.7109375" style="48" customWidth="1"/>
    <col min="12040" max="12040" width="9.28515625" style="48" bestFit="1" customWidth="1"/>
    <col min="12041" max="12041" width="14" style="48" bestFit="1" customWidth="1"/>
    <col min="12042" max="12288" width="8.85546875" style="48"/>
    <col min="12289" max="12289" width="9" style="48" customWidth="1"/>
    <col min="12290" max="12290" width="6" style="48" bestFit="1" customWidth="1"/>
    <col min="12291" max="12291" width="7" style="48" customWidth="1"/>
    <col min="12292" max="12292" width="47.85546875" style="48" customWidth="1"/>
    <col min="12293" max="12293" width="9.140625" style="48" customWidth="1"/>
    <col min="12294" max="12294" width="7.7109375" style="48" customWidth="1"/>
    <col min="12295" max="12295" width="9.7109375" style="48" customWidth="1"/>
    <col min="12296" max="12296" width="9.28515625" style="48" bestFit="1" customWidth="1"/>
    <col min="12297" max="12297" width="14" style="48" bestFit="1" customWidth="1"/>
    <col min="12298" max="12544" width="8.85546875" style="48"/>
    <col min="12545" max="12545" width="9" style="48" customWidth="1"/>
    <col min="12546" max="12546" width="6" style="48" bestFit="1" customWidth="1"/>
    <col min="12547" max="12547" width="7" style="48" customWidth="1"/>
    <col min="12548" max="12548" width="47.85546875" style="48" customWidth="1"/>
    <col min="12549" max="12549" width="9.140625" style="48" customWidth="1"/>
    <col min="12550" max="12550" width="7.7109375" style="48" customWidth="1"/>
    <col min="12551" max="12551" width="9.7109375" style="48" customWidth="1"/>
    <col min="12552" max="12552" width="9.28515625" style="48" bestFit="1" customWidth="1"/>
    <col min="12553" max="12553" width="14" style="48" bestFit="1" customWidth="1"/>
    <col min="12554" max="12800" width="8.85546875" style="48"/>
    <col min="12801" max="12801" width="9" style="48" customWidth="1"/>
    <col min="12802" max="12802" width="6" style="48" bestFit="1" customWidth="1"/>
    <col min="12803" max="12803" width="7" style="48" customWidth="1"/>
    <col min="12804" max="12804" width="47.85546875" style="48" customWidth="1"/>
    <col min="12805" max="12805" width="9.140625" style="48" customWidth="1"/>
    <col min="12806" max="12806" width="7.7109375" style="48" customWidth="1"/>
    <col min="12807" max="12807" width="9.7109375" style="48" customWidth="1"/>
    <col min="12808" max="12808" width="9.28515625" style="48" bestFit="1" customWidth="1"/>
    <col min="12809" max="12809" width="14" style="48" bestFit="1" customWidth="1"/>
    <col min="12810" max="13056" width="8.85546875" style="48"/>
    <col min="13057" max="13057" width="9" style="48" customWidth="1"/>
    <col min="13058" max="13058" width="6" style="48" bestFit="1" customWidth="1"/>
    <col min="13059" max="13059" width="7" style="48" customWidth="1"/>
    <col min="13060" max="13060" width="47.85546875" style="48" customWidth="1"/>
    <col min="13061" max="13061" width="9.140625" style="48" customWidth="1"/>
    <col min="13062" max="13062" width="7.7109375" style="48" customWidth="1"/>
    <col min="13063" max="13063" width="9.7109375" style="48" customWidth="1"/>
    <col min="13064" max="13064" width="9.28515625" style="48" bestFit="1" customWidth="1"/>
    <col min="13065" max="13065" width="14" style="48" bestFit="1" customWidth="1"/>
    <col min="13066" max="13312" width="8.85546875" style="48"/>
    <col min="13313" max="13313" width="9" style="48" customWidth="1"/>
    <col min="13314" max="13314" width="6" style="48" bestFit="1" customWidth="1"/>
    <col min="13315" max="13315" width="7" style="48" customWidth="1"/>
    <col min="13316" max="13316" width="47.85546875" style="48" customWidth="1"/>
    <col min="13317" max="13317" width="9.140625" style="48" customWidth="1"/>
    <col min="13318" max="13318" width="7.7109375" style="48" customWidth="1"/>
    <col min="13319" max="13319" width="9.7109375" style="48" customWidth="1"/>
    <col min="13320" max="13320" width="9.28515625" style="48" bestFit="1" customWidth="1"/>
    <col min="13321" max="13321" width="14" style="48" bestFit="1" customWidth="1"/>
    <col min="13322" max="13568" width="8.85546875" style="48"/>
    <col min="13569" max="13569" width="9" style="48" customWidth="1"/>
    <col min="13570" max="13570" width="6" style="48" bestFit="1" customWidth="1"/>
    <col min="13571" max="13571" width="7" style="48" customWidth="1"/>
    <col min="13572" max="13572" width="47.85546875" style="48" customWidth="1"/>
    <col min="13573" max="13573" width="9.140625" style="48" customWidth="1"/>
    <col min="13574" max="13574" width="7.7109375" style="48" customWidth="1"/>
    <col min="13575" max="13575" width="9.7109375" style="48" customWidth="1"/>
    <col min="13576" max="13576" width="9.28515625" style="48" bestFit="1" customWidth="1"/>
    <col min="13577" max="13577" width="14" style="48" bestFit="1" customWidth="1"/>
    <col min="13578" max="13824" width="8.85546875" style="48"/>
    <col min="13825" max="13825" width="9" style="48" customWidth="1"/>
    <col min="13826" max="13826" width="6" style="48" bestFit="1" customWidth="1"/>
    <col min="13827" max="13827" width="7" style="48" customWidth="1"/>
    <col min="13828" max="13828" width="47.85546875" style="48" customWidth="1"/>
    <col min="13829" max="13829" width="9.140625" style="48" customWidth="1"/>
    <col min="13830" max="13830" width="7.7109375" style="48" customWidth="1"/>
    <col min="13831" max="13831" width="9.7109375" style="48" customWidth="1"/>
    <col min="13832" max="13832" width="9.28515625" style="48" bestFit="1" customWidth="1"/>
    <col min="13833" max="13833" width="14" style="48" bestFit="1" customWidth="1"/>
    <col min="13834" max="14080" width="8.85546875" style="48"/>
    <col min="14081" max="14081" width="9" style="48" customWidth="1"/>
    <col min="14082" max="14082" width="6" style="48" bestFit="1" customWidth="1"/>
    <col min="14083" max="14083" width="7" style="48" customWidth="1"/>
    <col min="14084" max="14084" width="47.85546875" style="48" customWidth="1"/>
    <col min="14085" max="14085" width="9.140625" style="48" customWidth="1"/>
    <col min="14086" max="14086" width="7.7109375" style="48" customWidth="1"/>
    <col min="14087" max="14087" width="9.7109375" style="48" customWidth="1"/>
    <col min="14088" max="14088" width="9.28515625" style="48" bestFit="1" customWidth="1"/>
    <col min="14089" max="14089" width="14" style="48" bestFit="1" customWidth="1"/>
    <col min="14090" max="14336" width="8.85546875" style="48"/>
    <col min="14337" max="14337" width="9" style="48" customWidth="1"/>
    <col min="14338" max="14338" width="6" style="48" bestFit="1" customWidth="1"/>
    <col min="14339" max="14339" width="7" style="48" customWidth="1"/>
    <col min="14340" max="14340" width="47.85546875" style="48" customWidth="1"/>
    <col min="14341" max="14341" width="9.140625" style="48" customWidth="1"/>
    <col min="14342" max="14342" width="7.7109375" style="48" customWidth="1"/>
    <col min="14343" max="14343" width="9.7109375" style="48" customWidth="1"/>
    <col min="14344" max="14344" width="9.28515625" style="48" bestFit="1" customWidth="1"/>
    <col min="14345" max="14345" width="14" style="48" bestFit="1" customWidth="1"/>
    <col min="14346" max="14592" width="8.85546875" style="48"/>
    <col min="14593" max="14593" width="9" style="48" customWidth="1"/>
    <col min="14594" max="14594" width="6" style="48" bestFit="1" customWidth="1"/>
    <col min="14595" max="14595" width="7" style="48" customWidth="1"/>
    <col min="14596" max="14596" width="47.85546875" style="48" customWidth="1"/>
    <col min="14597" max="14597" width="9.140625" style="48" customWidth="1"/>
    <col min="14598" max="14598" width="7.7109375" style="48" customWidth="1"/>
    <col min="14599" max="14599" width="9.7109375" style="48" customWidth="1"/>
    <col min="14600" max="14600" width="9.28515625" style="48" bestFit="1" customWidth="1"/>
    <col min="14601" max="14601" width="14" style="48" bestFit="1" customWidth="1"/>
    <col min="14602" max="14848" width="8.85546875" style="48"/>
    <col min="14849" max="14849" width="9" style="48" customWidth="1"/>
    <col min="14850" max="14850" width="6" style="48" bestFit="1" customWidth="1"/>
    <col min="14851" max="14851" width="7" style="48" customWidth="1"/>
    <col min="14852" max="14852" width="47.85546875" style="48" customWidth="1"/>
    <col min="14853" max="14853" width="9.140625" style="48" customWidth="1"/>
    <col min="14854" max="14854" width="7.7109375" style="48" customWidth="1"/>
    <col min="14855" max="14855" width="9.7109375" style="48" customWidth="1"/>
    <col min="14856" max="14856" width="9.28515625" style="48" bestFit="1" customWidth="1"/>
    <col min="14857" max="14857" width="14" style="48" bestFit="1" customWidth="1"/>
    <col min="14858" max="15104" width="8.85546875" style="48"/>
    <col min="15105" max="15105" width="9" style="48" customWidth="1"/>
    <col min="15106" max="15106" width="6" style="48" bestFit="1" customWidth="1"/>
    <col min="15107" max="15107" width="7" style="48" customWidth="1"/>
    <col min="15108" max="15108" width="47.85546875" style="48" customWidth="1"/>
    <col min="15109" max="15109" width="9.140625" style="48" customWidth="1"/>
    <col min="15110" max="15110" width="7.7109375" style="48" customWidth="1"/>
    <col min="15111" max="15111" width="9.7109375" style="48" customWidth="1"/>
    <col min="15112" max="15112" width="9.28515625" style="48" bestFit="1" customWidth="1"/>
    <col min="15113" max="15113" width="14" style="48" bestFit="1" customWidth="1"/>
    <col min="15114" max="15360" width="8.85546875" style="48"/>
    <col min="15361" max="15361" width="9" style="48" customWidth="1"/>
    <col min="15362" max="15362" width="6" style="48" bestFit="1" customWidth="1"/>
    <col min="15363" max="15363" width="7" style="48" customWidth="1"/>
    <col min="15364" max="15364" width="47.85546875" style="48" customWidth="1"/>
    <col min="15365" max="15365" width="9.140625" style="48" customWidth="1"/>
    <col min="15366" max="15366" width="7.7109375" style="48" customWidth="1"/>
    <col min="15367" max="15367" width="9.7109375" style="48" customWidth="1"/>
    <col min="15368" max="15368" width="9.28515625" style="48" bestFit="1" customWidth="1"/>
    <col min="15369" max="15369" width="14" style="48" bestFit="1" customWidth="1"/>
    <col min="15370" max="15616" width="8.85546875" style="48"/>
    <col min="15617" max="15617" width="9" style="48" customWidth="1"/>
    <col min="15618" max="15618" width="6" style="48" bestFit="1" customWidth="1"/>
    <col min="15619" max="15619" width="7" style="48" customWidth="1"/>
    <col min="15620" max="15620" width="47.85546875" style="48" customWidth="1"/>
    <col min="15621" max="15621" width="9.140625" style="48" customWidth="1"/>
    <col min="15622" max="15622" width="7.7109375" style="48" customWidth="1"/>
    <col min="15623" max="15623" width="9.7109375" style="48" customWidth="1"/>
    <col min="15624" max="15624" width="9.28515625" style="48" bestFit="1" customWidth="1"/>
    <col min="15625" max="15625" width="14" style="48" bestFit="1" customWidth="1"/>
    <col min="15626" max="15872" width="8.85546875" style="48"/>
    <col min="15873" max="15873" width="9" style="48" customWidth="1"/>
    <col min="15874" max="15874" width="6" style="48" bestFit="1" customWidth="1"/>
    <col min="15875" max="15875" width="7" style="48" customWidth="1"/>
    <col min="15876" max="15876" width="47.85546875" style="48" customWidth="1"/>
    <col min="15877" max="15877" width="9.140625" style="48" customWidth="1"/>
    <col min="15878" max="15878" width="7.7109375" style="48" customWidth="1"/>
    <col min="15879" max="15879" width="9.7109375" style="48" customWidth="1"/>
    <col min="15880" max="15880" width="9.28515625" style="48" bestFit="1" customWidth="1"/>
    <col min="15881" max="15881" width="14" style="48" bestFit="1" customWidth="1"/>
    <col min="15882" max="16128" width="8.85546875" style="48"/>
    <col min="16129" max="16129" width="9" style="48" customWidth="1"/>
    <col min="16130" max="16130" width="6" style="48" bestFit="1" customWidth="1"/>
    <col min="16131" max="16131" width="7" style="48" customWidth="1"/>
    <col min="16132" max="16132" width="47.85546875" style="48" customWidth="1"/>
    <col min="16133" max="16133" width="9.140625" style="48" customWidth="1"/>
    <col min="16134" max="16134" width="7.7109375" style="48" customWidth="1"/>
    <col min="16135" max="16135" width="9.7109375" style="48" customWidth="1"/>
    <col min="16136" max="16136" width="9.28515625" style="48" bestFit="1" customWidth="1"/>
    <col min="16137" max="16137" width="14" style="48" bestFit="1" customWidth="1"/>
    <col min="16138" max="16384" width="8.85546875" style="48"/>
  </cols>
  <sheetData>
    <row r="1" spans="1:9">
      <c r="A1" s="51" t="s">
        <v>640</v>
      </c>
      <c r="B1" s="52"/>
      <c r="C1" s="52"/>
      <c r="D1" s="53" t="s">
        <v>641</v>
      </c>
      <c r="E1" s="52"/>
      <c r="F1" s="52"/>
      <c r="G1" s="54"/>
      <c r="H1" s="54"/>
      <c r="I1" s="55"/>
    </row>
    <row r="2" spans="1:9">
      <c r="A2" s="56" t="s">
        <v>642</v>
      </c>
      <c r="B2" s="57"/>
      <c r="C2" s="58"/>
      <c r="D2" s="58" t="s">
        <v>643</v>
      </c>
      <c r="E2" s="59"/>
      <c r="F2" s="59"/>
      <c r="G2" s="60"/>
      <c r="H2" s="57"/>
      <c r="I2" s="61"/>
    </row>
    <row r="3" spans="1:9">
      <c r="A3" s="56" t="s">
        <v>644</v>
      </c>
      <c r="B3" s="57"/>
      <c r="C3" s="58"/>
      <c r="D3" s="58"/>
      <c r="E3" s="57" t="s">
        <v>645</v>
      </c>
      <c r="F3" s="57"/>
      <c r="G3" s="60"/>
      <c r="H3" s="57"/>
      <c r="I3" s="61"/>
    </row>
    <row r="4" spans="1:9">
      <c r="A4" s="56" t="s">
        <v>646</v>
      </c>
      <c r="B4" s="57"/>
      <c r="C4" s="99"/>
      <c r="D4" s="100"/>
      <c r="E4" s="57"/>
      <c r="F4" s="57"/>
      <c r="G4" s="60"/>
      <c r="H4" s="57"/>
      <c r="I4" s="61"/>
    </row>
    <row r="5" spans="1:9">
      <c r="A5" s="56" t="s">
        <v>647</v>
      </c>
      <c r="B5" s="57"/>
      <c r="C5" s="99"/>
      <c r="D5" s="100"/>
      <c r="E5" s="57"/>
      <c r="F5" s="57"/>
      <c r="G5" s="57"/>
      <c r="H5" s="57"/>
      <c r="I5" s="61"/>
    </row>
    <row r="6" spans="1:9" ht="28.5" customHeight="1">
      <c r="A6" s="62"/>
      <c r="B6" s="63"/>
      <c r="C6" s="63"/>
      <c r="D6" s="63"/>
      <c r="E6" s="63"/>
      <c r="F6" s="63"/>
      <c r="G6" s="63"/>
      <c r="H6" s="63"/>
      <c r="I6" s="64"/>
    </row>
    <row r="7" spans="1:9">
      <c r="A7" s="65" t="s">
        <v>648</v>
      </c>
      <c r="B7" s="65"/>
      <c r="C7" s="65"/>
      <c r="D7" s="65"/>
      <c r="E7" s="65" t="s">
        <v>649</v>
      </c>
      <c r="F7" s="65"/>
      <c r="G7" s="65"/>
      <c r="H7" s="65" t="s">
        <v>650</v>
      </c>
      <c r="I7" s="65"/>
    </row>
    <row r="8" spans="1:9" s="49" customFormat="1" ht="18" customHeight="1">
      <c r="A8" s="66" t="s">
        <v>651</v>
      </c>
      <c r="B8" s="66" t="s">
        <v>652</v>
      </c>
      <c r="C8" s="66" t="s">
        <v>653</v>
      </c>
      <c r="D8" s="66" t="s">
        <v>55</v>
      </c>
      <c r="E8" s="66" t="s">
        <v>654</v>
      </c>
      <c r="F8" s="66" t="s">
        <v>655</v>
      </c>
      <c r="G8" s="66" t="s">
        <v>656</v>
      </c>
      <c r="H8" s="66" t="s">
        <v>657</v>
      </c>
      <c r="I8" s="66" t="s">
        <v>651</v>
      </c>
    </row>
    <row r="9" spans="1:9" s="50" customFormat="1">
      <c r="A9" s="67">
        <f>B9*C9</f>
        <v>0</v>
      </c>
      <c r="B9" s="67"/>
      <c r="C9" s="67"/>
      <c r="D9" s="67"/>
      <c r="E9" s="67"/>
      <c r="F9" s="68">
        <v>0</v>
      </c>
      <c r="G9" s="70">
        <f t="shared" ref="G9:G14" si="0">E9-(F9*E9)</f>
        <v>0</v>
      </c>
      <c r="H9" s="67"/>
      <c r="I9" s="70">
        <f t="shared" ref="I9:I14" si="1">G9+H9</f>
        <v>0</v>
      </c>
    </row>
    <row r="10" spans="1:9">
      <c r="A10" s="67">
        <f t="shared" ref="A10:A26" si="2">B10*C10</f>
        <v>0</v>
      </c>
      <c r="B10" s="69"/>
      <c r="C10" s="69"/>
      <c r="D10" s="69"/>
      <c r="E10" s="70"/>
      <c r="F10" s="68">
        <v>0</v>
      </c>
      <c r="G10" s="70">
        <f t="shared" si="0"/>
        <v>0</v>
      </c>
      <c r="H10" s="71"/>
      <c r="I10" s="70">
        <f t="shared" si="1"/>
        <v>0</v>
      </c>
    </row>
    <row r="11" spans="1:9">
      <c r="A11" s="67">
        <f t="shared" si="2"/>
        <v>0</v>
      </c>
      <c r="B11" s="67"/>
      <c r="C11" s="72"/>
      <c r="D11" s="67"/>
      <c r="E11" s="73"/>
      <c r="F11" s="68">
        <v>0</v>
      </c>
      <c r="G11" s="70">
        <f t="shared" si="0"/>
        <v>0</v>
      </c>
      <c r="H11" s="71"/>
      <c r="I11" s="70">
        <f t="shared" si="1"/>
        <v>0</v>
      </c>
    </row>
    <row r="12" spans="1:9">
      <c r="A12" s="67">
        <f t="shared" si="2"/>
        <v>0</v>
      </c>
      <c r="B12" s="67"/>
      <c r="C12" s="69"/>
      <c r="D12" s="74"/>
      <c r="E12" s="70"/>
      <c r="F12" s="68">
        <v>0</v>
      </c>
      <c r="G12" s="70">
        <f t="shared" si="0"/>
        <v>0</v>
      </c>
      <c r="H12" s="71"/>
      <c r="I12" s="70">
        <f t="shared" si="1"/>
        <v>0</v>
      </c>
    </row>
    <row r="13" spans="1:9">
      <c r="A13" s="67">
        <f>B13*C13</f>
        <v>100</v>
      </c>
      <c r="B13" s="69">
        <v>1</v>
      </c>
      <c r="C13" s="69">
        <v>100</v>
      </c>
      <c r="D13" s="74" t="s">
        <v>658</v>
      </c>
      <c r="E13" s="70"/>
      <c r="F13" s="68">
        <v>0</v>
      </c>
      <c r="G13" s="70">
        <f t="shared" si="0"/>
        <v>0</v>
      </c>
      <c r="H13" s="71"/>
      <c r="I13" s="70">
        <f t="shared" si="1"/>
        <v>0</v>
      </c>
    </row>
    <row r="14" spans="1:9">
      <c r="A14" s="67">
        <f t="shared" si="2"/>
        <v>0</v>
      </c>
      <c r="B14" s="69"/>
      <c r="C14" s="69"/>
      <c r="D14" s="74"/>
      <c r="E14" s="70"/>
      <c r="F14" s="68">
        <v>0</v>
      </c>
      <c r="G14" s="70">
        <f t="shared" si="0"/>
        <v>0</v>
      </c>
      <c r="H14" s="71"/>
      <c r="I14" s="70">
        <f t="shared" si="1"/>
        <v>0</v>
      </c>
    </row>
    <row r="15" spans="1:9">
      <c r="A15" s="67">
        <f t="shared" si="2"/>
        <v>0</v>
      </c>
      <c r="B15" s="69"/>
      <c r="C15" s="69"/>
      <c r="D15" s="74" t="s">
        <v>659</v>
      </c>
      <c r="E15" s="70">
        <v>10000</v>
      </c>
      <c r="F15" s="68">
        <v>0</v>
      </c>
      <c r="G15" s="70">
        <f>E15-(F15*E15)</f>
        <v>10000</v>
      </c>
      <c r="H15" s="71"/>
      <c r="I15" s="70">
        <f>G15+H15</f>
        <v>10000</v>
      </c>
    </row>
    <row r="16" spans="1:9">
      <c r="A16" s="67">
        <f t="shared" si="2"/>
        <v>0</v>
      </c>
      <c r="B16" s="69"/>
      <c r="C16" s="69"/>
      <c r="D16" s="69"/>
      <c r="E16" s="71"/>
      <c r="F16" s="68">
        <v>0</v>
      </c>
      <c r="G16" s="70">
        <f t="shared" ref="G16:G26" si="3">E16-(F16*E16)</f>
        <v>0</v>
      </c>
      <c r="H16" s="71"/>
      <c r="I16" s="70">
        <f t="shared" ref="I16:I26" si="4">G16+H16</f>
        <v>0</v>
      </c>
    </row>
    <row r="17" spans="1:9">
      <c r="A17" s="67">
        <f t="shared" si="2"/>
        <v>0</v>
      </c>
      <c r="B17" s="69"/>
      <c r="C17" s="69"/>
      <c r="D17" s="69"/>
      <c r="E17" s="71"/>
      <c r="F17" s="68">
        <v>0</v>
      </c>
      <c r="G17" s="70">
        <f t="shared" si="3"/>
        <v>0</v>
      </c>
      <c r="H17" s="71"/>
      <c r="I17" s="70">
        <f t="shared" si="4"/>
        <v>0</v>
      </c>
    </row>
    <row r="18" spans="1:9">
      <c r="A18" s="67">
        <f t="shared" si="2"/>
        <v>0</v>
      </c>
      <c r="B18" s="69"/>
      <c r="C18" s="69"/>
      <c r="D18" s="69"/>
      <c r="E18" s="71"/>
      <c r="F18" s="68">
        <v>0</v>
      </c>
      <c r="G18" s="70">
        <f t="shared" si="3"/>
        <v>0</v>
      </c>
      <c r="H18" s="71"/>
      <c r="I18" s="70">
        <f t="shared" si="4"/>
        <v>0</v>
      </c>
    </row>
    <row r="19" spans="1:9">
      <c r="A19" s="67">
        <f t="shared" si="2"/>
        <v>0</v>
      </c>
      <c r="B19" s="69"/>
      <c r="C19" s="69"/>
      <c r="D19" s="69"/>
      <c r="E19" s="71"/>
      <c r="F19" s="68">
        <v>0</v>
      </c>
      <c r="G19" s="70">
        <f t="shared" si="3"/>
        <v>0</v>
      </c>
      <c r="H19" s="71"/>
      <c r="I19" s="70">
        <f t="shared" si="4"/>
        <v>0</v>
      </c>
    </row>
    <row r="20" spans="1:9">
      <c r="A20" s="67">
        <f t="shared" si="2"/>
        <v>0</v>
      </c>
      <c r="B20" s="69"/>
      <c r="C20" s="69"/>
      <c r="D20" s="74"/>
      <c r="E20" s="71"/>
      <c r="F20" s="68">
        <v>0</v>
      </c>
      <c r="G20" s="70">
        <f t="shared" si="3"/>
        <v>0</v>
      </c>
      <c r="H20" s="71"/>
      <c r="I20" s="70">
        <f t="shared" si="4"/>
        <v>0</v>
      </c>
    </row>
    <row r="21" spans="1:9">
      <c r="A21" s="67">
        <f t="shared" si="2"/>
        <v>0</v>
      </c>
      <c r="B21" s="69"/>
      <c r="C21" s="69"/>
      <c r="D21" s="69"/>
      <c r="E21" s="71"/>
      <c r="F21" s="68">
        <v>0</v>
      </c>
      <c r="G21" s="70">
        <f t="shared" si="3"/>
        <v>0</v>
      </c>
      <c r="H21" s="71"/>
      <c r="I21" s="70">
        <f t="shared" si="4"/>
        <v>0</v>
      </c>
    </row>
    <row r="22" spans="1:9">
      <c r="A22" s="67">
        <f t="shared" si="2"/>
        <v>0</v>
      </c>
      <c r="B22" s="69"/>
      <c r="C22" s="69"/>
      <c r="D22" s="69"/>
      <c r="E22" s="71"/>
      <c r="F22" s="68">
        <v>0</v>
      </c>
      <c r="G22" s="70">
        <f t="shared" si="3"/>
        <v>0</v>
      </c>
      <c r="H22" s="71"/>
      <c r="I22" s="70">
        <f t="shared" si="4"/>
        <v>0</v>
      </c>
    </row>
    <row r="23" spans="1:9">
      <c r="A23" s="67">
        <f t="shared" si="2"/>
        <v>0</v>
      </c>
      <c r="B23" s="69"/>
      <c r="C23" s="69"/>
      <c r="D23" s="69"/>
      <c r="E23" s="71"/>
      <c r="F23" s="68">
        <v>0</v>
      </c>
      <c r="G23" s="70">
        <f t="shared" si="3"/>
        <v>0</v>
      </c>
      <c r="H23" s="71"/>
      <c r="I23" s="70">
        <f t="shared" si="4"/>
        <v>0</v>
      </c>
    </row>
    <row r="24" spans="1:9">
      <c r="A24" s="67">
        <f t="shared" si="2"/>
        <v>0</v>
      </c>
      <c r="B24" s="69"/>
      <c r="C24" s="69"/>
      <c r="D24" s="74"/>
      <c r="E24" s="71"/>
      <c r="F24" s="68">
        <v>0</v>
      </c>
      <c r="G24" s="70">
        <f t="shared" si="3"/>
        <v>0</v>
      </c>
      <c r="H24" s="71"/>
      <c r="I24" s="70">
        <f t="shared" si="4"/>
        <v>0</v>
      </c>
    </row>
    <row r="25" spans="1:9">
      <c r="A25" s="67">
        <f t="shared" si="2"/>
        <v>0</v>
      </c>
      <c r="B25" s="69"/>
      <c r="C25" s="69"/>
      <c r="D25" s="74"/>
      <c r="E25" s="71"/>
      <c r="F25" s="68">
        <v>0</v>
      </c>
      <c r="G25" s="70">
        <f t="shared" si="3"/>
        <v>0</v>
      </c>
      <c r="H25" s="71"/>
      <c r="I25" s="70">
        <f t="shared" si="4"/>
        <v>0</v>
      </c>
    </row>
    <row r="26" spans="1:9">
      <c r="A26" s="67">
        <f t="shared" si="2"/>
        <v>0</v>
      </c>
      <c r="B26" s="69"/>
      <c r="C26" s="69"/>
      <c r="D26" s="74"/>
      <c r="E26" s="71"/>
      <c r="F26" s="68">
        <v>0</v>
      </c>
      <c r="G26" s="70">
        <f t="shared" si="3"/>
        <v>0</v>
      </c>
      <c r="H26" s="71"/>
      <c r="I26" s="70">
        <f t="shared" si="4"/>
        <v>0</v>
      </c>
    </row>
    <row r="27" spans="1:9">
      <c r="A27" s="76">
        <f>SUM(A9:A26)</f>
        <v>100</v>
      </c>
      <c r="B27" s="77"/>
      <c r="C27" s="78"/>
      <c r="D27" s="77" t="s">
        <v>660</v>
      </c>
      <c r="E27" s="79"/>
      <c r="F27" s="80"/>
      <c r="G27" s="81"/>
      <c r="H27" s="79"/>
      <c r="I27" s="81">
        <f>SUM(I9:I26)</f>
        <v>10000</v>
      </c>
    </row>
    <row r="28" spans="1:9" ht="12" customHeight="1">
      <c r="A28" s="95">
        <v>0</v>
      </c>
      <c r="B28" s="69"/>
      <c r="C28" s="69"/>
      <c r="D28" s="74" t="s">
        <v>661</v>
      </c>
      <c r="E28" s="71"/>
      <c r="F28" s="75"/>
      <c r="G28" s="70"/>
      <c r="H28" s="71"/>
      <c r="I28" s="70">
        <f>SUM(I27*A28)</f>
        <v>0</v>
      </c>
    </row>
    <row r="29" spans="1:9">
      <c r="A29" s="96">
        <v>1</v>
      </c>
      <c r="B29" s="69"/>
      <c r="C29" s="69"/>
      <c r="D29" s="69" t="s">
        <v>662</v>
      </c>
      <c r="E29" s="71"/>
      <c r="F29" s="75"/>
      <c r="G29" s="70"/>
      <c r="H29" s="71"/>
      <c r="I29" s="70"/>
    </row>
    <row r="30" spans="1:9">
      <c r="A30" s="97">
        <v>1</v>
      </c>
      <c r="B30" s="69"/>
      <c r="C30" s="69"/>
      <c r="D30" s="69" t="s">
        <v>663</v>
      </c>
      <c r="E30" s="71"/>
      <c r="F30" s="75"/>
      <c r="G30" s="70"/>
      <c r="H30" s="71"/>
      <c r="I30" s="70">
        <f>SUM(100*A29*A30)</f>
        <v>100</v>
      </c>
    </row>
    <row r="31" spans="1:9">
      <c r="A31" s="98"/>
      <c r="B31" s="69"/>
      <c r="C31" s="69"/>
      <c r="D31" s="69" t="s">
        <v>668</v>
      </c>
      <c r="E31" s="71"/>
      <c r="F31" s="75"/>
      <c r="G31" s="70"/>
      <c r="H31" s="71"/>
      <c r="I31" s="70">
        <f>C13*A29</f>
        <v>100</v>
      </c>
    </row>
    <row r="32" spans="1:9">
      <c r="A32" s="76"/>
      <c r="B32" s="77"/>
      <c r="C32" s="77"/>
      <c r="D32" s="77" t="s">
        <v>664</v>
      </c>
      <c r="E32" s="79"/>
      <c r="F32" s="80"/>
      <c r="G32" s="81"/>
      <c r="H32" s="79"/>
      <c r="I32" s="81">
        <f>SUM(I27:I31)</f>
        <v>10200</v>
      </c>
    </row>
    <row r="33" spans="1:9">
      <c r="A33" s="95">
        <v>0</v>
      </c>
      <c r="B33" s="69"/>
      <c r="C33" s="69"/>
      <c r="D33" s="69" t="s">
        <v>665</v>
      </c>
      <c r="E33" s="71"/>
      <c r="F33" s="75"/>
      <c r="G33" s="70"/>
      <c r="H33" s="71"/>
      <c r="I33" s="70">
        <f>SUM(I32*A33)</f>
        <v>0</v>
      </c>
    </row>
    <row r="34" spans="1:9">
      <c r="A34" s="82"/>
      <c r="B34" s="66"/>
      <c r="C34" s="66"/>
      <c r="D34" s="66" t="s">
        <v>666</v>
      </c>
      <c r="E34" s="83"/>
      <c r="F34" s="84"/>
      <c r="G34" s="85"/>
      <c r="H34" s="83"/>
      <c r="I34" s="108">
        <f>SUM(I32:I33)</f>
        <v>10200</v>
      </c>
    </row>
  </sheetData>
  <conditionalFormatting sqref="G27:I34 H10:I26 I9:I26">
    <cfRule type="expression" dxfId="1" priority="2" stopIfTrue="1">
      <formula>0</formula>
    </cfRule>
  </conditionalFormatting>
  <conditionalFormatting sqref="G9:G26">
    <cfRule type="expression" dxfId="0" priority="1" stopIfTrue="1">
      <formula>0</formula>
    </cfRule>
  </conditionalFormatting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7C95-C26F-4B93-A7C2-DA04E2E25120}">
  <dimension ref="A1:B5"/>
  <sheetViews>
    <sheetView workbookViewId="0">
      <selection activeCell="B3" sqref="B3"/>
    </sheetView>
  </sheetViews>
  <sheetFormatPr defaultRowHeight="15"/>
  <cols>
    <col min="1" max="1" width="24.42578125" customWidth="1"/>
  </cols>
  <sheetData>
    <row r="1" spans="1:2">
      <c r="A1" s="39" t="s">
        <v>15</v>
      </c>
      <c r="B1" s="39" t="s">
        <v>667</v>
      </c>
    </row>
    <row r="3" spans="1:2">
      <c r="A3" t="s">
        <v>16</v>
      </c>
      <c r="B3" s="43">
        <v>1</v>
      </c>
    </row>
    <row r="4" spans="1:2">
      <c r="A4" t="s">
        <v>17</v>
      </c>
      <c r="B4" s="43">
        <v>2</v>
      </c>
    </row>
    <row r="5" spans="1:2">
      <c r="A5" t="s">
        <v>18</v>
      </c>
      <c r="B5" s="43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Prijzenblad resultaat</vt:lpstr>
      <vt:lpstr>G1.1 Preventief onderhoud</vt:lpstr>
      <vt:lpstr>G1.2 en G1.3 uurtarief </vt:lpstr>
      <vt:lpstr>G1.4 Calculatieschema</vt:lpstr>
      <vt:lpstr>Percelen voorkeur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Remco Verheij</dc:creator>
  <cp:keywords/>
  <dc:description/>
  <cp:lastModifiedBy>Remco Verheij</cp:lastModifiedBy>
  <cp:revision/>
  <dcterms:created xsi:type="dcterms:W3CDTF">2021-04-13T11:54:12Z</dcterms:created>
  <dcterms:modified xsi:type="dcterms:W3CDTF">2021-08-02T08:46:35Z</dcterms:modified>
  <cp:category/>
  <cp:contentStatus/>
</cp:coreProperties>
</file>