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nkampen\Hout- en Meubileringscollege\Inkopenvoor - General\Aanbestedingen\Sanitaire voorzieningen\02. Aanbestedingsdocumenten\"/>
    </mc:Choice>
  </mc:AlternateContent>
  <xr:revisionPtr revIDLastSave="3" documentId="13_ncr:1_{30DDF06B-7D21-4F87-A8E1-6BE776050719}" xr6:coauthVersionLast="36" xr6:coauthVersionMax="36" xr10:uidLastSave="{24414195-866D-4EE4-8560-A24230F49840}"/>
  <bookViews>
    <workbookView xWindow="0" yWindow="0" windowWidth="19200" windowHeight="7950" xr2:uid="{70F73291-F384-46C3-A892-210CB47EE9ED}"/>
  </bookViews>
  <sheets>
    <sheet name="Totaaloverzicht" sheetId="2" r:id="rId1"/>
    <sheet name="Berekening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" l="1"/>
  <c r="N25" i="2" s="1"/>
  <c r="M14" i="2"/>
  <c r="K25" i="2"/>
  <c r="K24" i="2"/>
  <c r="M24" i="2" s="1"/>
  <c r="I8" i="2"/>
  <c r="I9" i="2"/>
  <c r="I10" i="2"/>
  <c r="I11" i="2"/>
  <c r="I12" i="2"/>
  <c r="I13" i="2"/>
  <c r="I14" i="2"/>
  <c r="I7" i="2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6" i="2"/>
  <c r="M26" i="2" s="1"/>
  <c r="K15" i="2"/>
  <c r="L15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K7" i="2"/>
  <c r="I26" i="2"/>
  <c r="I25" i="2"/>
  <c r="E25" i="2"/>
  <c r="M7" i="2" l="1"/>
  <c r="B40" i="2" l="1"/>
  <c r="D7" i="3" l="1"/>
  <c r="D8" i="3" s="1"/>
  <c r="D9" i="3" s="1"/>
  <c r="D10" i="3" s="1"/>
  <c r="E7" i="3"/>
  <c r="E8" i="3" s="1"/>
  <c r="E9" i="3" s="1"/>
  <c r="E10" i="3" s="1"/>
  <c r="C7" i="3"/>
  <c r="C8" i="3" s="1"/>
  <c r="C9" i="3" s="1"/>
  <c r="C10" i="3" s="1"/>
  <c r="N23" i="2"/>
  <c r="I23" i="2" l="1"/>
  <c r="E8" i="2"/>
  <c r="N8" i="2" s="1"/>
  <c r="E9" i="2"/>
  <c r="N9" i="2" s="1"/>
  <c r="E10" i="2"/>
  <c r="N10" i="2" s="1"/>
  <c r="E11" i="2"/>
  <c r="E12" i="2"/>
  <c r="N12" i="2" s="1"/>
  <c r="E13" i="2"/>
  <c r="N13" i="2" s="1"/>
  <c r="E14" i="2"/>
  <c r="N14" i="2" s="1"/>
  <c r="E15" i="2"/>
  <c r="E16" i="2"/>
  <c r="E17" i="2"/>
  <c r="E18" i="2"/>
  <c r="E19" i="2"/>
  <c r="E20" i="2"/>
  <c r="E21" i="2"/>
  <c r="E22" i="2"/>
  <c r="E24" i="2"/>
  <c r="N24" i="2" s="1"/>
  <c r="E26" i="2"/>
  <c r="E7" i="2"/>
  <c r="N7" i="2" s="1"/>
  <c r="I20" i="2" l="1"/>
  <c r="N20" i="2"/>
  <c r="I16" i="2"/>
  <c r="N16" i="2"/>
  <c r="I19" i="2"/>
  <c r="N19" i="2"/>
  <c r="N11" i="2"/>
  <c r="I18" i="2"/>
  <c r="N18" i="2"/>
  <c r="N26" i="2"/>
  <c r="I21" i="2"/>
  <c r="N21" i="2"/>
  <c r="I17" i="2"/>
  <c r="N17" i="2"/>
  <c r="I15" i="2"/>
  <c r="N15" i="2"/>
  <c r="I22" i="2"/>
  <c r="N22" i="2"/>
  <c r="I24" i="2"/>
  <c r="N27" i="2" l="1"/>
  <c r="N28" i="2" s="1"/>
  <c r="I27" i="2"/>
  <c r="I28" i="2" s="1"/>
  <c r="M32" i="2" l="1"/>
</calcChain>
</file>

<file path=xl/sharedStrings.xml><?xml version="1.0" encoding="utf-8"?>
<sst xmlns="http://schemas.openxmlformats.org/spreadsheetml/2006/main" count="98" uniqueCount="64">
  <si>
    <t xml:space="preserve">Automaten </t>
  </si>
  <si>
    <t>Handdoekdispener (vouwhanddoekjes)</t>
  </si>
  <si>
    <t>Zeepdispenser (foam)</t>
  </si>
  <si>
    <t>Toiletpapierdispenser</t>
  </si>
  <si>
    <t>Gesloten handdoekensysteem (voor papierenrollen)</t>
  </si>
  <si>
    <t>Aantal eenheden Amsterdam</t>
  </si>
  <si>
    <t>Poetspapier dispenser (met centerfeed)</t>
  </si>
  <si>
    <t>(dames) Hygieneboxen</t>
  </si>
  <si>
    <t>Toiletborstelgarnituur</t>
  </si>
  <si>
    <t>Toiletbrilreiniger dispenser</t>
  </si>
  <si>
    <t>Aantal eenheden Rotterdam</t>
  </si>
  <si>
    <t>Schoonloopmatten 150x250 cm</t>
  </si>
  <si>
    <t>Schoonloopmatten 115x180 cm</t>
  </si>
  <si>
    <t>Productcategorie</t>
  </si>
  <si>
    <t xml:space="preserve">Toiletpapier  </t>
  </si>
  <si>
    <t>Disposables</t>
  </si>
  <si>
    <t xml:space="preserve">Poetsrollen </t>
  </si>
  <si>
    <t>Navulzeep/Foam</t>
  </si>
  <si>
    <t>Eenheid</t>
  </si>
  <si>
    <t>Stuks</t>
  </si>
  <si>
    <t xml:space="preserve">Stuks </t>
  </si>
  <si>
    <t>M2</t>
  </si>
  <si>
    <t>Totaal aantal eenheden</t>
  </si>
  <si>
    <t>Liter</t>
  </si>
  <si>
    <t xml:space="preserve">Desinfact </t>
  </si>
  <si>
    <t xml:space="preserve">Liter </t>
  </si>
  <si>
    <t>Vouwhanddoek casette</t>
  </si>
  <si>
    <t xml:space="preserve">Meter </t>
  </si>
  <si>
    <t>Vouwhanddoek tissue Z</t>
  </si>
  <si>
    <t>Vel</t>
  </si>
  <si>
    <t>Huurtarief per eenheid per jaar</t>
  </si>
  <si>
    <t>Kooptarief per eenheid</t>
  </si>
  <si>
    <t>Subtotaal per jaar</t>
  </si>
  <si>
    <t>Totaal 1 jaar</t>
  </si>
  <si>
    <t>Totaal 5 jaar</t>
  </si>
  <si>
    <t>Totaal 2 jaar</t>
  </si>
  <si>
    <t>Overige</t>
  </si>
  <si>
    <t xml:space="preserve">De aantallen zijn een indicatie van het werkelijke aantal. Bij het sluiten van de overeenkomst zal het daadwerkelijke aantal vastgesteld worden. </t>
  </si>
  <si>
    <t>Naam Inschrijver:</t>
  </si>
  <si>
    <t>Totale Inschrijfsom</t>
  </si>
  <si>
    <t>Aantal punten te behalen * (1 - ((y - x)/x)), waarbij</t>
  </si>
  <si>
    <t>x = laagste totaalprijs</t>
  </si>
  <si>
    <t>y = totaalprijs</t>
  </si>
  <si>
    <t>(y-x)</t>
  </si>
  <si>
    <t>(y-x)/x</t>
  </si>
  <si>
    <t>1-(y-x)/x</t>
  </si>
  <si>
    <t>Aantal punten te behalen * (1-((y-x)/x))</t>
  </si>
  <si>
    <t>Inschijver 1</t>
  </si>
  <si>
    <t>Inschijver 2</t>
  </si>
  <si>
    <t>Inschijver 3</t>
  </si>
  <si>
    <t>Totale Inschijfsom Inschijver</t>
  </si>
  <si>
    <t>Vulling toiletbrilreiniger</t>
  </si>
  <si>
    <t>Geurdispensers inclusief vulling</t>
  </si>
  <si>
    <t>Prijs per jaar excl. Btw voor de intitiële looptijd van vijf (5) jaar.</t>
  </si>
  <si>
    <t>Prijs excl. Btw per jaar verlenging (maximaal twee (2)x één (1) jaar).</t>
  </si>
  <si>
    <t xml:space="preserve">Btw % per productcategorie </t>
  </si>
  <si>
    <t>Afvalbakken (23) liter</t>
  </si>
  <si>
    <t xml:space="preserve">Korting </t>
  </si>
  <si>
    <t>Tussentijds wisselen dameshygiëneboxen</t>
  </si>
  <si>
    <t xml:space="preserve">Geef het kortingspercentage aan in % </t>
  </si>
  <si>
    <t xml:space="preserve">Korting in euro's </t>
  </si>
  <si>
    <t xml:space="preserve">De prijzen in kolom G t/m N zijn excl. BTW en betreffen all-in tarieven. Naast deze bedragen mag er niets in rekening worden gebracht. </t>
  </si>
  <si>
    <t xml:space="preserve">Wanneer er geen korting wordt gegeven kan er 0% worden ingevuld. De prijzen kunnen echter niet omhoog gaan. </t>
  </si>
  <si>
    <t>Standaard formulier E: Prijzenblad Sanitaire voorzieningen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</si>
</sst>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rgb="FF000000"/>
      <name val="Gill Sans MT"/>
      <family val="2"/>
    </font>
    <font>
      <sz val="9"/>
      <color theme="1"/>
      <name val="Gill Sans MT"/>
      <family val="2"/>
    </font>
    <font>
      <sz val="18"/>
      <color theme="1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E445B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5" fillId="3" borderId="1" xfId="0" applyFont="1" applyFill="1" applyBorder="1"/>
    <xf numFmtId="0" fontId="5" fillId="0" borderId="1" xfId="0" applyFont="1" applyBorder="1"/>
    <xf numFmtId="0" fontId="4" fillId="0" borderId="0" xfId="0" applyFont="1" applyFill="1" applyBorder="1"/>
    <xf numFmtId="4" fontId="0" fillId="0" borderId="0" xfId="0" applyNumberFormat="1"/>
    <xf numFmtId="3" fontId="0" fillId="0" borderId="0" xfId="0" applyNumberForma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/>
    <xf numFmtId="0" fontId="0" fillId="3" borderId="1" xfId="0" applyFill="1" applyBorder="1"/>
    <xf numFmtId="0" fontId="0" fillId="0" borderId="0" xfId="0" applyFill="1" applyBorder="1" applyAlignment="1">
      <alignment wrapText="1"/>
    </xf>
    <xf numFmtId="3" fontId="0" fillId="0" borderId="1" xfId="0" applyNumberFormat="1" applyBorder="1"/>
    <xf numFmtId="0" fontId="0" fillId="0" borderId="1" xfId="0" applyFill="1" applyBorder="1"/>
    <xf numFmtId="44" fontId="3" fillId="0" borderId="0" xfId="0" applyNumberFormat="1" applyFont="1"/>
    <xf numFmtId="0" fontId="3" fillId="0" borderId="5" xfId="0" applyFont="1" applyBorder="1"/>
    <xf numFmtId="44" fontId="0" fillId="0" borderId="13" xfId="1" applyFont="1" applyBorder="1"/>
    <xf numFmtId="3" fontId="0" fillId="0" borderId="0" xfId="0" applyNumberFormat="1" applyBorder="1"/>
    <xf numFmtId="44" fontId="0" fillId="0" borderId="14" xfId="1" applyFont="1" applyBorder="1"/>
    <xf numFmtId="0" fontId="0" fillId="0" borderId="0" xfId="0" applyFont="1"/>
    <xf numFmtId="0" fontId="0" fillId="0" borderId="18" xfId="0" applyBorder="1"/>
    <xf numFmtId="0" fontId="3" fillId="0" borderId="1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2" fontId="0" fillId="0" borderId="1" xfId="0" applyNumberFormat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0" fontId="10" fillId="0" borderId="16" xfId="0" applyFont="1" applyBorder="1"/>
    <xf numFmtId="44" fontId="0" fillId="0" borderId="0" xfId="0" applyNumberFormat="1" applyFont="1" applyBorder="1"/>
    <xf numFmtId="0" fontId="10" fillId="0" borderId="20" xfId="0" applyFont="1" applyBorder="1"/>
    <xf numFmtId="0" fontId="0" fillId="0" borderId="21" xfId="0" applyBorder="1"/>
    <xf numFmtId="0" fontId="0" fillId="3" borderId="21" xfId="0" applyFill="1" applyBorder="1"/>
    <xf numFmtId="44" fontId="0" fillId="0" borderId="22" xfId="1" applyFont="1" applyBorder="1"/>
    <xf numFmtId="0" fontId="10" fillId="0" borderId="19" xfId="0" applyFont="1" applyBorder="1"/>
    <xf numFmtId="0" fontId="0" fillId="0" borderId="21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44" fontId="0" fillId="0" borderId="26" xfId="0" applyNumberFormat="1" applyFont="1" applyBorder="1"/>
    <xf numFmtId="0" fontId="0" fillId="0" borderId="19" xfId="0" applyBorder="1"/>
    <xf numFmtId="0" fontId="0" fillId="3" borderId="19" xfId="0" applyFill="1" applyBorder="1"/>
    <xf numFmtId="0" fontId="0" fillId="3" borderId="28" xfId="0" applyFill="1" applyBorder="1"/>
    <xf numFmtId="0" fontId="0" fillId="0" borderId="29" xfId="0" applyBorder="1"/>
    <xf numFmtId="0" fontId="2" fillId="2" borderId="1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/>
    </xf>
    <xf numFmtId="44" fontId="0" fillId="0" borderId="24" xfId="1" applyFont="1" applyBorder="1"/>
    <xf numFmtId="44" fontId="0" fillId="0" borderId="25" xfId="1" applyFont="1" applyBorder="1"/>
    <xf numFmtId="0" fontId="2" fillId="2" borderId="15" xfId="0" applyFont="1" applyFill="1" applyBorder="1" applyAlignment="1">
      <alignment vertical="top" wrapText="1"/>
    </xf>
    <xf numFmtId="9" fontId="0" fillId="3" borderId="19" xfId="1" applyNumberFormat="1" applyFont="1" applyFill="1" applyBorder="1"/>
    <xf numFmtId="9" fontId="0" fillId="3" borderId="30" xfId="1" applyNumberFormat="1" applyFont="1" applyFill="1" applyBorder="1"/>
    <xf numFmtId="0" fontId="0" fillId="0" borderId="16" xfId="0" applyFill="1" applyBorder="1"/>
    <xf numFmtId="44" fontId="5" fillId="0" borderId="1" xfId="0" applyNumberFormat="1" applyFont="1" applyFill="1" applyBorder="1"/>
    <xf numFmtId="44" fontId="0" fillId="0" borderId="16" xfId="0" applyNumberFormat="1" applyFill="1" applyBorder="1"/>
    <xf numFmtId="0" fontId="5" fillId="0" borderId="1" xfId="0" applyFont="1" applyFill="1" applyBorder="1"/>
    <xf numFmtId="44" fontId="0" fillId="0" borderId="1" xfId="0" applyNumberFormat="1" applyFill="1" applyBorder="1"/>
    <xf numFmtId="0" fontId="0" fillId="0" borderId="20" xfId="0" applyFill="1" applyBorder="1"/>
    <xf numFmtId="44" fontId="0" fillId="0" borderId="21" xfId="0" applyNumberForma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E445B"/>
      <color rgb="FF753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1203615</xdr:colOff>
      <xdr:row>0</xdr:row>
      <xdr:rowOff>43296</xdr:rowOff>
    </xdr:from>
    <xdr:to>
      <xdr:col>13</xdr:col>
      <xdr:colOff>886074</xdr:colOff>
      <xdr:row>3</xdr:row>
      <xdr:rowOff>8660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36E4EA-CD51-4F26-B2DF-C7CD26C09F5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702" t="3544" r="69667" b="87418"/>
        <a:stretch/>
      </xdr:blipFill>
      <xdr:spPr bwMode="auto">
        <a:xfrm>
          <a:off x="14677160" y="43296"/>
          <a:ext cx="1229591" cy="620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7B06-C594-42DA-B68A-F9A64C86ADA0}">
  <dimension ref="A2:T40"/>
  <sheetViews>
    <sheetView tabSelected="1" zoomScaleNormal="100" workbookViewId="0">
      <selection activeCell="J7" sqref="J7"/>
    </sheetView>
  </sheetViews>
  <sheetFormatPr defaultRowHeight="14.5" x14ac:dyDescent="0.35"/>
  <cols>
    <col min="1" max="1" width="20.36328125" customWidth="1"/>
    <col min="2" max="2" width="43" customWidth="1"/>
    <col min="3" max="6" width="16" customWidth="1"/>
    <col min="7" max="9" width="22" customWidth="1"/>
    <col min="10" max="10" width="18.1796875" customWidth="1"/>
    <col min="11" max="11" width="20.6328125" customWidth="1"/>
    <col min="12" max="13" width="22" customWidth="1"/>
    <col min="14" max="14" width="27.1796875" customWidth="1"/>
    <col min="15" max="15" width="30.7265625" customWidth="1"/>
    <col min="16" max="16" width="13.08984375" customWidth="1"/>
    <col min="17" max="18" width="15.453125" customWidth="1"/>
  </cols>
  <sheetData>
    <row r="2" spans="1:20" ht="23.5" x14ac:dyDescent="0.55000000000000004">
      <c r="A2" s="24" t="s">
        <v>63</v>
      </c>
    </row>
    <row r="3" spans="1:20" x14ac:dyDescent="0.35">
      <c r="A3" s="23" t="s">
        <v>38</v>
      </c>
      <c r="B3" s="12"/>
    </row>
    <row r="4" spans="1:20" ht="15" thickBot="1" x14ac:dyDescent="0.4"/>
    <row r="5" spans="1:20" ht="15" thickBot="1" x14ac:dyDescent="0.4">
      <c r="G5" s="66" t="s">
        <v>53</v>
      </c>
      <c r="H5" s="67"/>
      <c r="I5" s="67"/>
      <c r="J5" s="71" t="s">
        <v>57</v>
      </c>
      <c r="K5" s="72"/>
      <c r="L5" s="67" t="s">
        <v>54</v>
      </c>
      <c r="M5" s="67"/>
      <c r="N5" s="68"/>
    </row>
    <row r="6" spans="1:20" s="53" customFormat="1" ht="44" thickBot="1" x14ac:dyDescent="0.4">
      <c r="A6" s="46" t="s">
        <v>13</v>
      </c>
      <c r="B6" s="47"/>
      <c r="C6" s="48" t="s">
        <v>5</v>
      </c>
      <c r="D6" s="48" t="s">
        <v>10</v>
      </c>
      <c r="E6" s="48" t="s">
        <v>22</v>
      </c>
      <c r="F6" s="49" t="s">
        <v>18</v>
      </c>
      <c r="G6" s="50" t="s">
        <v>31</v>
      </c>
      <c r="H6" s="48" t="s">
        <v>30</v>
      </c>
      <c r="I6" s="49" t="s">
        <v>32</v>
      </c>
      <c r="J6" s="50" t="s">
        <v>59</v>
      </c>
      <c r="K6" s="51" t="s">
        <v>60</v>
      </c>
      <c r="L6" s="56" t="s">
        <v>31</v>
      </c>
      <c r="M6" s="48" t="s">
        <v>30</v>
      </c>
      <c r="N6" s="51" t="s">
        <v>32</v>
      </c>
      <c r="O6" s="51" t="s">
        <v>55</v>
      </c>
      <c r="P6" s="52"/>
      <c r="R6" s="52"/>
    </row>
    <row r="7" spans="1:20" ht="15.5" thickBot="1" x14ac:dyDescent="0.4">
      <c r="A7" s="22" t="s">
        <v>0</v>
      </c>
      <c r="B7" s="30" t="s">
        <v>4</v>
      </c>
      <c r="C7" s="2">
        <v>63</v>
      </c>
      <c r="D7" s="2">
        <v>36</v>
      </c>
      <c r="E7" s="2">
        <f>C7+D7</f>
        <v>99</v>
      </c>
      <c r="F7" s="38" t="s">
        <v>19</v>
      </c>
      <c r="G7" s="42"/>
      <c r="H7" s="4"/>
      <c r="I7" s="54">
        <f>E7*H7</f>
        <v>0</v>
      </c>
      <c r="J7" s="57"/>
      <c r="K7" s="18">
        <f>H7*J7</f>
        <v>0</v>
      </c>
      <c r="L7" s="59"/>
      <c r="M7" s="60">
        <f>H7-K7</f>
        <v>0</v>
      </c>
      <c r="N7" s="18">
        <f>M7*E7</f>
        <v>0</v>
      </c>
      <c r="O7" s="12"/>
      <c r="P7" s="7"/>
      <c r="Q7" s="8"/>
      <c r="R7" s="8"/>
      <c r="T7" s="9"/>
    </row>
    <row r="8" spans="1:20" ht="15.5" thickBot="1" x14ac:dyDescent="0.4">
      <c r="A8" s="22" t="s">
        <v>0</v>
      </c>
      <c r="B8" s="30" t="s">
        <v>3</v>
      </c>
      <c r="C8" s="2">
        <v>51</v>
      </c>
      <c r="D8" s="2">
        <v>48</v>
      </c>
      <c r="E8" s="2">
        <f t="shared" ref="E8:E26" si="0">C8+D8</f>
        <v>99</v>
      </c>
      <c r="F8" s="38" t="s">
        <v>19</v>
      </c>
      <c r="G8" s="42"/>
      <c r="H8" s="4"/>
      <c r="I8" s="54">
        <f t="shared" ref="I8:I14" si="1">E8*H8</f>
        <v>0</v>
      </c>
      <c r="J8" s="57"/>
      <c r="K8" s="18">
        <f t="shared" ref="K8:K14" si="2">H8*J8</f>
        <v>0</v>
      </c>
      <c r="L8" s="59"/>
      <c r="M8" s="60">
        <f t="shared" ref="M8:M14" si="3">H8-K8</f>
        <v>0</v>
      </c>
      <c r="N8" s="18">
        <f t="shared" ref="N8:N14" si="4">M8*E8</f>
        <v>0</v>
      </c>
      <c r="O8" s="12"/>
      <c r="P8" s="7"/>
      <c r="Q8" s="8"/>
      <c r="R8" s="8"/>
      <c r="T8" s="10"/>
    </row>
    <row r="9" spans="1:20" ht="15.5" thickBot="1" x14ac:dyDescent="0.4">
      <c r="A9" s="22" t="s">
        <v>0</v>
      </c>
      <c r="B9" s="30" t="s">
        <v>2</v>
      </c>
      <c r="C9" s="2">
        <v>63</v>
      </c>
      <c r="D9" s="2">
        <v>49</v>
      </c>
      <c r="E9" s="2">
        <f t="shared" si="0"/>
        <v>112</v>
      </c>
      <c r="F9" s="38" t="s">
        <v>19</v>
      </c>
      <c r="G9" s="42"/>
      <c r="H9" s="4"/>
      <c r="I9" s="54">
        <f t="shared" si="1"/>
        <v>0</v>
      </c>
      <c r="J9" s="57"/>
      <c r="K9" s="18">
        <f t="shared" si="2"/>
        <v>0</v>
      </c>
      <c r="L9" s="59"/>
      <c r="M9" s="60">
        <f t="shared" si="3"/>
        <v>0</v>
      </c>
      <c r="N9" s="18">
        <f t="shared" si="4"/>
        <v>0</v>
      </c>
      <c r="O9" s="12"/>
      <c r="P9" s="7"/>
      <c r="Q9" s="8"/>
      <c r="R9" s="8"/>
      <c r="T9" s="10"/>
    </row>
    <row r="10" spans="1:20" ht="15.5" thickBot="1" x14ac:dyDescent="0.4">
      <c r="A10" s="22" t="s">
        <v>0</v>
      </c>
      <c r="B10" s="30" t="s">
        <v>9</v>
      </c>
      <c r="C10" s="2">
        <v>7</v>
      </c>
      <c r="D10" s="2">
        <v>48</v>
      </c>
      <c r="E10" s="2">
        <f t="shared" si="0"/>
        <v>55</v>
      </c>
      <c r="F10" s="38" t="s">
        <v>19</v>
      </c>
      <c r="G10" s="42"/>
      <c r="H10" s="4"/>
      <c r="I10" s="54">
        <f t="shared" si="1"/>
        <v>0</v>
      </c>
      <c r="J10" s="57"/>
      <c r="K10" s="18">
        <f t="shared" si="2"/>
        <v>0</v>
      </c>
      <c r="L10" s="59"/>
      <c r="M10" s="60">
        <f t="shared" si="3"/>
        <v>0</v>
      </c>
      <c r="N10" s="18">
        <f t="shared" si="4"/>
        <v>0</v>
      </c>
      <c r="O10" s="12"/>
      <c r="P10" s="7"/>
      <c r="Q10" s="8"/>
      <c r="R10" s="8"/>
      <c r="T10" s="10"/>
    </row>
    <row r="11" spans="1:20" ht="15.5" thickBot="1" x14ac:dyDescent="0.4">
      <c r="A11" s="22" t="s">
        <v>0</v>
      </c>
      <c r="B11" s="30" t="s">
        <v>1</v>
      </c>
      <c r="C11" s="2">
        <v>4</v>
      </c>
      <c r="D11" s="2">
        <v>4</v>
      </c>
      <c r="E11" s="2">
        <f t="shared" si="0"/>
        <v>8</v>
      </c>
      <c r="F11" s="38" t="s">
        <v>19</v>
      </c>
      <c r="G11" s="42"/>
      <c r="H11" s="4"/>
      <c r="I11" s="54">
        <f t="shared" si="1"/>
        <v>0</v>
      </c>
      <c r="J11" s="57"/>
      <c r="K11" s="18">
        <f t="shared" si="2"/>
        <v>0</v>
      </c>
      <c r="L11" s="59"/>
      <c r="M11" s="60">
        <f t="shared" si="3"/>
        <v>0</v>
      </c>
      <c r="N11" s="18">
        <f t="shared" si="4"/>
        <v>0</v>
      </c>
      <c r="O11" s="12"/>
      <c r="P11" s="7"/>
      <c r="Q11" s="8"/>
      <c r="R11" s="8"/>
      <c r="T11" s="10"/>
    </row>
    <row r="12" spans="1:20" ht="16" x14ac:dyDescent="0.5">
      <c r="A12" s="22" t="s">
        <v>0</v>
      </c>
      <c r="B12" s="30" t="s">
        <v>6</v>
      </c>
      <c r="C12" s="2">
        <v>5</v>
      </c>
      <c r="D12" s="2">
        <v>11</v>
      </c>
      <c r="E12" s="2">
        <f t="shared" si="0"/>
        <v>16</v>
      </c>
      <c r="F12" s="38" t="s">
        <v>19</v>
      </c>
      <c r="G12" s="42"/>
      <c r="H12" s="4"/>
      <c r="I12" s="54">
        <f t="shared" si="1"/>
        <v>0</v>
      </c>
      <c r="J12" s="57"/>
      <c r="K12" s="18">
        <f t="shared" si="2"/>
        <v>0</v>
      </c>
      <c r="L12" s="59"/>
      <c r="M12" s="60">
        <f t="shared" si="3"/>
        <v>0</v>
      </c>
      <c r="N12" s="18">
        <f t="shared" si="4"/>
        <v>0</v>
      </c>
      <c r="O12" s="12"/>
      <c r="P12" s="7"/>
      <c r="Q12" s="8"/>
      <c r="R12" s="8"/>
      <c r="T12" s="11"/>
    </row>
    <row r="13" spans="1:20" x14ac:dyDescent="0.35">
      <c r="A13" s="22" t="s">
        <v>0</v>
      </c>
      <c r="B13" s="30" t="s">
        <v>52</v>
      </c>
      <c r="C13" s="2">
        <v>49</v>
      </c>
      <c r="D13" s="2">
        <v>17</v>
      </c>
      <c r="E13" s="2">
        <f t="shared" si="0"/>
        <v>66</v>
      </c>
      <c r="F13" s="38" t="s">
        <v>19</v>
      </c>
      <c r="G13" s="42"/>
      <c r="H13" s="4"/>
      <c r="I13" s="54">
        <f t="shared" si="1"/>
        <v>0</v>
      </c>
      <c r="J13" s="57"/>
      <c r="K13" s="18">
        <f t="shared" si="2"/>
        <v>0</v>
      </c>
      <c r="L13" s="59"/>
      <c r="M13" s="60">
        <f t="shared" si="3"/>
        <v>0</v>
      </c>
      <c r="N13" s="18">
        <f t="shared" si="4"/>
        <v>0</v>
      </c>
      <c r="O13" s="12"/>
    </row>
    <row r="14" spans="1:20" x14ac:dyDescent="0.35">
      <c r="A14" s="22" t="s">
        <v>0</v>
      </c>
      <c r="B14" s="30" t="s">
        <v>7</v>
      </c>
      <c r="C14" s="2">
        <v>26</v>
      </c>
      <c r="D14" s="2">
        <v>33</v>
      </c>
      <c r="E14" s="2">
        <f t="shared" si="0"/>
        <v>59</v>
      </c>
      <c r="F14" s="38" t="s">
        <v>19</v>
      </c>
      <c r="G14" s="42"/>
      <c r="H14" s="4"/>
      <c r="I14" s="54">
        <f t="shared" si="1"/>
        <v>0</v>
      </c>
      <c r="J14" s="57"/>
      <c r="K14" s="18">
        <f t="shared" si="2"/>
        <v>0</v>
      </c>
      <c r="L14" s="59"/>
      <c r="M14" s="60">
        <f t="shared" si="3"/>
        <v>0</v>
      </c>
      <c r="N14" s="18">
        <f t="shared" si="4"/>
        <v>0</v>
      </c>
      <c r="O14" s="12"/>
    </row>
    <row r="15" spans="1:20" ht="15" thickBot="1" x14ac:dyDescent="0.4">
      <c r="A15" s="22" t="s">
        <v>15</v>
      </c>
      <c r="B15" s="30" t="s">
        <v>8</v>
      </c>
      <c r="C15" s="2">
        <v>49</v>
      </c>
      <c r="D15" s="2">
        <v>48</v>
      </c>
      <c r="E15" s="2">
        <f t="shared" si="0"/>
        <v>97</v>
      </c>
      <c r="F15" s="38" t="s">
        <v>20</v>
      </c>
      <c r="G15" s="43"/>
      <c r="H15" s="5"/>
      <c r="I15" s="54">
        <f>G15*E15</f>
        <v>0</v>
      </c>
      <c r="J15" s="57"/>
      <c r="K15" s="18">
        <f>G15*J15</f>
        <v>0</v>
      </c>
      <c r="L15" s="61">
        <f>G15-K15</f>
        <v>0</v>
      </c>
      <c r="M15" s="62"/>
      <c r="N15" s="18">
        <f>L15*E15</f>
        <v>0</v>
      </c>
      <c r="O15" s="12"/>
      <c r="P15" s="13"/>
      <c r="R15" s="13"/>
    </row>
    <row r="16" spans="1:20" ht="15.5" thickBot="1" x14ac:dyDescent="0.4">
      <c r="A16" s="22" t="s">
        <v>15</v>
      </c>
      <c r="B16" s="30" t="s">
        <v>51</v>
      </c>
      <c r="C16" s="2">
        <v>2</v>
      </c>
      <c r="D16" s="2">
        <v>17</v>
      </c>
      <c r="E16" s="2">
        <f t="shared" si="0"/>
        <v>19</v>
      </c>
      <c r="F16" s="38" t="s">
        <v>23</v>
      </c>
      <c r="G16" s="43"/>
      <c r="H16" s="5"/>
      <c r="I16" s="54">
        <f>G16*E16</f>
        <v>0</v>
      </c>
      <c r="J16" s="57"/>
      <c r="K16" s="18">
        <f t="shared" ref="K16:K26" si="5">G16*J16</f>
        <v>0</v>
      </c>
      <c r="L16" s="61">
        <f t="shared" ref="L16:L23" si="6">G16-K16</f>
        <v>0</v>
      </c>
      <c r="M16" s="62"/>
      <c r="N16" s="18">
        <f t="shared" ref="N16:N23" si="7">L16*E16</f>
        <v>0</v>
      </c>
      <c r="O16" s="12"/>
      <c r="P16" s="7"/>
      <c r="Q16" s="8"/>
      <c r="R16" s="8"/>
      <c r="T16" s="9"/>
    </row>
    <row r="17" spans="1:20" ht="15.5" thickBot="1" x14ac:dyDescent="0.4">
      <c r="A17" s="22" t="s">
        <v>15</v>
      </c>
      <c r="B17" s="30" t="s">
        <v>14</v>
      </c>
      <c r="C17" s="14">
        <v>400000</v>
      </c>
      <c r="D17" s="14">
        <v>335000</v>
      </c>
      <c r="E17" s="2">
        <f t="shared" si="0"/>
        <v>735000</v>
      </c>
      <c r="F17" s="38" t="s">
        <v>27</v>
      </c>
      <c r="G17" s="43"/>
      <c r="H17" s="5"/>
      <c r="I17" s="54">
        <f t="shared" ref="I17:I23" si="8">G17*E17</f>
        <v>0</v>
      </c>
      <c r="J17" s="57"/>
      <c r="K17" s="18">
        <f t="shared" si="5"/>
        <v>0</v>
      </c>
      <c r="L17" s="61">
        <f t="shared" si="6"/>
        <v>0</v>
      </c>
      <c r="M17" s="62"/>
      <c r="N17" s="18">
        <f t="shared" si="7"/>
        <v>0</v>
      </c>
      <c r="O17" s="12"/>
      <c r="P17" s="7"/>
      <c r="Q17" s="8"/>
      <c r="R17" s="8"/>
      <c r="T17" s="10"/>
    </row>
    <row r="18" spans="1:20" ht="15.5" thickBot="1" x14ac:dyDescent="0.4">
      <c r="A18" s="22" t="s">
        <v>15</v>
      </c>
      <c r="B18" s="30" t="s">
        <v>17</v>
      </c>
      <c r="C18" s="14">
        <v>100</v>
      </c>
      <c r="D18" s="2">
        <v>125</v>
      </c>
      <c r="E18" s="2">
        <f t="shared" si="0"/>
        <v>225</v>
      </c>
      <c r="F18" s="38" t="s">
        <v>23</v>
      </c>
      <c r="G18" s="43"/>
      <c r="H18" s="5"/>
      <c r="I18" s="54">
        <f t="shared" si="8"/>
        <v>0</v>
      </c>
      <c r="J18" s="57"/>
      <c r="K18" s="18">
        <f t="shared" si="5"/>
        <v>0</v>
      </c>
      <c r="L18" s="61">
        <f t="shared" si="6"/>
        <v>0</v>
      </c>
      <c r="M18" s="62"/>
      <c r="N18" s="18">
        <f t="shared" si="7"/>
        <v>0</v>
      </c>
      <c r="O18" s="12"/>
      <c r="P18" s="7"/>
      <c r="Q18" s="8"/>
      <c r="R18" s="8"/>
      <c r="T18" s="10"/>
    </row>
    <row r="19" spans="1:20" ht="15.5" thickBot="1" x14ac:dyDescent="0.4">
      <c r="A19" s="22" t="s">
        <v>15</v>
      </c>
      <c r="B19" s="30" t="s">
        <v>24</v>
      </c>
      <c r="C19" s="2">
        <v>50</v>
      </c>
      <c r="D19" s="15">
        <v>50</v>
      </c>
      <c r="E19" s="2">
        <f t="shared" si="0"/>
        <v>100</v>
      </c>
      <c r="F19" s="38" t="s">
        <v>25</v>
      </c>
      <c r="G19" s="43"/>
      <c r="H19" s="5"/>
      <c r="I19" s="54">
        <f t="shared" si="8"/>
        <v>0</v>
      </c>
      <c r="J19" s="57"/>
      <c r="K19" s="18">
        <f t="shared" si="5"/>
        <v>0</v>
      </c>
      <c r="L19" s="61">
        <f t="shared" si="6"/>
        <v>0</v>
      </c>
      <c r="M19" s="62"/>
      <c r="N19" s="18">
        <f t="shared" si="7"/>
        <v>0</v>
      </c>
      <c r="O19" s="12"/>
      <c r="P19" s="7"/>
      <c r="Q19" s="8"/>
      <c r="R19" s="8"/>
      <c r="T19" s="10"/>
    </row>
    <row r="20" spans="1:20" ht="15.5" thickBot="1" x14ac:dyDescent="0.4">
      <c r="A20" s="22" t="s">
        <v>15</v>
      </c>
      <c r="B20" s="30" t="s">
        <v>26</v>
      </c>
      <c r="C20" s="14">
        <v>75000</v>
      </c>
      <c r="D20" s="2">
        <v>70000</v>
      </c>
      <c r="E20" s="2">
        <f t="shared" si="0"/>
        <v>145000</v>
      </c>
      <c r="F20" s="38" t="s">
        <v>27</v>
      </c>
      <c r="G20" s="43"/>
      <c r="H20" s="5"/>
      <c r="I20" s="54">
        <f t="shared" si="8"/>
        <v>0</v>
      </c>
      <c r="J20" s="57"/>
      <c r="K20" s="18">
        <f t="shared" si="5"/>
        <v>0</v>
      </c>
      <c r="L20" s="61">
        <f t="shared" si="6"/>
        <v>0</v>
      </c>
      <c r="M20" s="62"/>
      <c r="N20" s="18">
        <f t="shared" si="7"/>
        <v>0</v>
      </c>
      <c r="O20" s="12"/>
      <c r="P20" s="7"/>
      <c r="Q20" s="8"/>
      <c r="R20" s="8"/>
      <c r="T20" s="10"/>
    </row>
    <row r="21" spans="1:20" ht="16" x14ac:dyDescent="0.5">
      <c r="A21" s="22" t="s">
        <v>15</v>
      </c>
      <c r="B21" s="30" t="s">
        <v>28</v>
      </c>
      <c r="C21" s="14">
        <v>1000000</v>
      </c>
      <c r="D21" s="19">
        <v>190000</v>
      </c>
      <c r="E21" s="2">
        <f t="shared" si="0"/>
        <v>1190000</v>
      </c>
      <c r="F21" s="38" t="s">
        <v>29</v>
      </c>
      <c r="G21" s="43"/>
      <c r="H21" s="5"/>
      <c r="I21" s="54">
        <f t="shared" si="8"/>
        <v>0</v>
      </c>
      <c r="J21" s="57"/>
      <c r="K21" s="18">
        <f t="shared" si="5"/>
        <v>0</v>
      </c>
      <c r="L21" s="61">
        <f t="shared" si="6"/>
        <v>0</v>
      </c>
      <c r="M21" s="62"/>
      <c r="N21" s="18">
        <f t="shared" si="7"/>
        <v>0</v>
      </c>
      <c r="O21" s="12"/>
      <c r="P21" s="7"/>
      <c r="Q21" s="8"/>
      <c r="R21" s="8"/>
      <c r="T21" s="11"/>
    </row>
    <row r="22" spans="1:20" x14ac:dyDescent="0.35">
      <c r="A22" s="22" t="s">
        <v>15</v>
      </c>
      <c r="B22" s="30" t="s">
        <v>16</v>
      </c>
      <c r="C22" s="2">
        <v>3500</v>
      </c>
      <c r="D22" s="2">
        <v>5500</v>
      </c>
      <c r="E22" s="2">
        <f t="shared" si="0"/>
        <v>9000</v>
      </c>
      <c r="F22" s="38" t="s">
        <v>21</v>
      </c>
      <c r="G22" s="43"/>
      <c r="H22" s="5"/>
      <c r="I22" s="54">
        <f t="shared" si="8"/>
        <v>0</v>
      </c>
      <c r="J22" s="57"/>
      <c r="K22" s="18">
        <f t="shared" si="5"/>
        <v>0</v>
      </c>
      <c r="L22" s="61">
        <f t="shared" si="6"/>
        <v>0</v>
      </c>
      <c r="M22" s="62"/>
      <c r="N22" s="18">
        <f t="shared" si="7"/>
        <v>0</v>
      </c>
      <c r="O22" s="12"/>
    </row>
    <row r="23" spans="1:20" x14ac:dyDescent="0.35">
      <c r="A23" s="22" t="s">
        <v>36</v>
      </c>
      <c r="B23" s="30" t="s">
        <v>56</v>
      </c>
      <c r="C23" s="2"/>
      <c r="D23" s="2">
        <v>17</v>
      </c>
      <c r="E23" s="2">
        <v>17</v>
      </c>
      <c r="F23" s="38" t="s">
        <v>19</v>
      </c>
      <c r="G23" s="43"/>
      <c r="H23" s="5"/>
      <c r="I23" s="54">
        <f t="shared" si="8"/>
        <v>0</v>
      </c>
      <c r="J23" s="57"/>
      <c r="K23" s="18">
        <f t="shared" si="5"/>
        <v>0</v>
      </c>
      <c r="L23" s="61">
        <f t="shared" si="6"/>
        <v>0</v>
      </c>
      <c r="M23" s="62"/>
      <c r="N23" s="18">
        <f t="shared" si="7"/>
        <v>0</v>
      </c>
      <c r="O23" s="12"/>
    </row>
    <row r="24" spans="1:20" x14ac:dyDescent="0.35">
      <c r="A24" s="22" t="s">
        <v>36</v>
      </c>
      <c r="B24" s="30" t="s">
        <v>11</v>
      </c>
      <c r="C24" s="2">
        <v>0</v>
      </c>
      <c r="D24" s="2">
        <v>2</v>
      </c>
      <c r="E24" s="2">
        <f t="shared" si="0"/>
        <v>2</v>
      </c>
      <c r="F24" s="38" t="s">
        <v>19</v>
      </c>
      <c r="G24" s="42"/>
      <c r="H24" s="12"/>
      <c r="I24" s="54">
        <f>E24*H24</f>
        <v>0</v>
      </c>
      <c r="J24" s="57"/>
      <c r="K24" s="18">
        <f>H24*J24</f>
        <v>0</v>
      </c>
      <c r="L24" s="59"/>
      <c r="M24" s="63">
        <f>H24-K24</f>
        <v>0</v>
      </c>
      <c r="N24" s="18">
        <f>M24*E24</f>
        <v>0</v>
      </c>
      <c r="O24" s="12"/>
    </row>
    <row r="25" spans="1:20" x14ac:dyDescent="0.35">
      <c r="A25" s="22" t="s">
        <v>36</v>
      </c>
      <c r="B25" s="36" t="s">
        <v>12</v>
      </c>
      <c r="C25" s="2">
        <v>0</v>
      </c>
      <c r="D25" s="2">
        <v>3</v>
      </c>
      <c r="E25" s="2">
        <f t="shared" ref="E25" si="9">C25+D25</f>
        <v>3</v>
      </c>
      <c r="F25" s="38" t="s">
        <v>19</v>
      </c>
      <c r="G25" s="42"/>
      <c r="H25" s="12"/>
      <c r="I25" s="54">
        <f>E25*H25</f>
        <v>0</v>
      </c>
      <c r="J25" s="57"/>
      <c r="K25" s="18">
        <f>H25*J25</f>
        <v>0</v>
      </c>
      <c r="L25" s="59"/>
      <c r="M25" s="63">
        <f>H25-K25</f>
        <v>0</v>
      </c>
      <c r="N25" s="18">
        <f>M25*E25</f>
        <v>0</v>
      </c>
      <c r="O25" s="12"/>
    </row>
    <row r="26" spans="1:20" ht="15" thickBot="1" x14ac:dyDescent="0.4">
      <c r="A26" s="45" t="s">
        <v>36</v>
      </c>
      <c r="B26" s="32" t="s">
        <v>58</v>
      </c>
      <c r="C26" s="33">
        <v>1</v>
      </c>
      <c r="D26" s="33">
        <v>1</v>
      </c>
      <c r="E26" s="33">
        <f t="shared" si="0"/>
        <v>2</v>
      </c>
      <c r="F26" s="39" t="s">
        <v>19</v>
      </c>
      <c r="G26" s="44"/>
      <c r="H26" s="37"/>
      <c r="I26" s="55">
        <f>E26*G26</f>
        <v>0</v>
      </c>
      <c r="J26" s="58"/>
      <c r="K26" s="20">
        <f t="shared" si="5"/>
        <v>0</v>
      </c>
      <c r="L26" s="64"/>
      <c r="M26" s="65">
        <f>G26-K26</f>
        <v>0</v>
      </c>
      <c r="N26" s="35">
        <f>M26*E26</f>
        <v>0</v>
      </c>
      <c r="O26" s="34"/>
    </row>
    <row r="27" spans="1:20" x14ac:dyDescent="0.35">
      <c r="H27" s="40" t="s">
        <v>33</v>
      </c>
      <c r="I27" s="41">
        <f>SUM(I7:I26)</f>
        <v>0</v>
      </c>
      <c r="J27" s="31"/>
      <c r="K27" s="31"/>
      <c r="L27" s="21"/>
      <c r="M27" s="40" t="s">
        <v>33</v>
      </c>
      <c r="N27" s="41">
        <f>SUM(N7:N26)</f>
        <v>0</v>
      </c>
    </row>
    <row r="28" spans="1:20" x14ac:dyDescent="0.35">
      <c r="A28" t="s">
        <v>37</v>
      </c>
      <c r="B28" s="6"/>
      <c r="H28" s="1" t="s">
        <v>34</v>
      </c>
      <c r="I28" s="16">
        <f>I27*5</f>
        <v>0</v>
      </c>
      <c r="J28" s="16"/>
      <c r="K28" s="16"/>
      <c r="M28" s="1" t="s">
        <v>35</v>
      </c>
      <c r="N28" s="16">
        <f>N27*2</f>
        <v>0</v>
      </c>
    </row>
    <row r="29" spans="1:20" x14ac:dyDescent="0.35">
      <c r="A29" t="s">
        <v>61</v>
      </c>
      <c r="H29" s="8"/>
      <c r="I29" s="8"/>
      <c r="J29" s="8"/>
      <c r="K29" s="8"/>
      <c r="L29" s="8"/>
      <c r="M29" s="8"/>
    </row>
    <row r="30" spans="1:20" x14ac:dyDescent="0.35">
      <c r="A30" t="s">
        <v>62</v>
      </c>
    </row>
    <row r="31" spans="1:20" ht="15" thickBot="1" x14ac:dyDescent="0.4"/>
    <row r="32" spans="1:20" ht="15" thickBot="1" x14ac:dyDescent="0.4">
      <c r="L32" s="17" t="s">
        <v>39</v>
      </c>
      <c r="M32" s="69">
        <f>I28+N28</f>
        <v>0</v>
      </c>
      <c r="N32" s="70"/>
    </row>
    <row r="40" spans="2:2" x14ac:dyDescent="0.35">
      <c r="B40">
        <f>7*350/1000</f>
        <v>2.4500000000000002</v>
      </c>
    </row>
  </sheetData>
  <mergeCells count="4">
    <mergeCell ref="G5:I5"/>
    <mergeCell ref="L5:N5"/>
    <mergeCell ref="M32:N32"/>
    <mergeCell ref="J5:K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0665-683D-4ECB-BDC6-B5A4D30A3FF7}">
  <dimension ref="B4:E15"/>
  <sheetViews>
    <sheetView workbookViewId="0">
      <selection activeCell="C5" sqref="C5:E5"/>
    </sheetView>
  </sheetViews>
  <sheetFormatPr defaultRowHeight="14.5" x14ac:dyDescent="0.35"/>
  <cols>
    <col min="2" max="2" width="35.08984375" customWidth="1"/>
    <col min="3" max="3" width="15.453125" customWidth="1"/>
    <col min="4" max="4" width="19" customWidth="1"/>
    <col min="5" max="5" width="21.26953125" customWidth="1"/>
  </cols>
  <sheetData>
    <row r="4" spans="2:5" x14ac:dyDescent="0.35">
      <c r="B4" s="2"/>
      <c r="C4" s="2" t="s">
        <v>47</v>
      </c>
      <c r="D4" s="2" t="s">
        <v>48</v>
      </c>
      <c r="E4" s="2" t="s">
        <v>49</v>
      </c>
    </row>
    <row r="5" spans="2:5" x14ac:dyDescent="0.35">
      <c r="B5" s="2" t="s">
        <v>50</v>
      </c>
      <c r="C5" s="3">
        <v>100</v>
      </c>
      <c r="D5" s="3">
        <v>125</v>
      </c>
      <c r="E5" s="3">
        <v>175</v>
      </c>
    </row>
    <row r="6" spans="2:5" x14ac:dyDescent="0.35">
      <c r="B6" s="73"/>
      <c r="C6" s="73"/>
      <c r="D6" s="73"/>
      <c r="E6" s="73"/>
    </row>
    <row r="7" spans="2:5" x14ac:dyDescent="0.35">
      <c r="B7" s="2" t="s">
        <v>43</v>
      </c>
      <c r="C7" s="2">
        <f>C5-100</f>
        <v>0</v>
      </c>
      <c r="D7" s="2">
        <f>D5-100</f>
        <v>25</v>
      </c>
      <c r="E7" s="2">
        <f>E5-100</f>
        <v>75</v>
      </c>
    </row>
    <row r="8" spans="2:5" x14ac:dyDescent="0.35">
      <c r="B8" s="2" t="s">
        <v>44</v>
      </c>
      <c r="C8" s="2">
        <f>C7/C5</f>
        <v>0</v>
      </c>
      <c r="D8" s="27">
        <f>D7/D5</f>
        <v>0.2</v>
      </c>
      <c r="E8" s="27">
        <f>E7/E5</f>
        <v>0.42857142857142855</v>
      </c>
    </row>
    <row r="9" spans="2:5" x14ac:dyDescent="0.35">
      <c r="B9" s="2" t="s">
        <v>45</v>
      </c>
      <c r="C9" s="2">
        <f>1-C8</f>
        <v>1</v>
      </c>
      <c r="D9" s="27">
        <f t="shared" ref="D9:E9" si="0">1-D8</f>
        <v>0.8</v>
      </c>
      <c r="E9" s="27">
        <f t="shared" si="0"/>
        <v>0.5714285714285714</v>
      </c>
    </row>
    <row r="10" spans="2:5" x14ac:dyDescent="0.35">
      <c r="B10" s="28" t="s">
        <v>46</v>
      </c>
      <c r="C10" s="28">
        <f>100*C9</f>
        <v>100</v>
      </c>
      <c r="D10" s="29">
        <f t="shared" ref="D10:E10" si="1">100*D9</f>
        <v>80</v>
      </c>
      <c r="E10" s="29">
        <f t="shared" si="1"/>
        <v>57.142857142857139</v>
      </c>
    </row>
    <row r="13" spans="2:5" x14ac:dyDescent="0.35">
      <c r="B13" s="26" t="s">
        <v>40</v>
      </c>
    </row>
    <row r="14" spans="2:5" x14ac:dyDescent="0.35">
      <c r="B14" s="26" t="s">
        <v>41</v>
      </c>
    </row>
    <row r="15" spans="2:5" x14ac:dyDescent="0.35">
      <c r="B15" s="25" t="s">
        <v>42</v>
      </c>
    </row>
  </sheetData>
  <mergeCells count="1">
    <mergeCell ref="B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8" ma:contentTypeDescription="Een nieuw document maken." ma:contentTypeScope="" ma:versionID="d2919d28011f2afb69423f6ad95e682b">
  <xsd:schema xmlns:xsd="http://www.w3.org/2001/XMLSchema" xmlns:xs="http://www.w3.org/2001/XMLSchema" xmlns:p="http://schemas.microsoft.com/office/2006/metadata/properties" xmlns:ns2="b3a73f63-5719-46b0-b2bc-06181b366442" targetNamespace="http://schemas.microsoft.com/office/2006/metadata/properties" ma:root="true" ma:fieldsID="b5ecb7b58a000ba90ba7b31c33b450ac" ns2:_="">
    <xsd:import namespace="b3a73f63-5719-46b0-b2bc-06181b36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28E1B-093C-40F3-AA03-CFF0FACDB6B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b3a73f63-5719-46b0-b2bc-06181b36644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6021FA-1A83-4A3C-AF9D-4DB86FC4A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1B397-1877-4209-87F3-6DC24E5A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Totaaloverzicht</vt:lpstr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Kampen van M. (Marijke)</dc:creator>
  <cp:lastModifiedBy>Kampen van M. (Marijke)</cp:lastModifiedBy>
  <dcterms:created xsi:type="dcterms:W3CDTF">2021-06-14T12:26:33Z</dcterms:created>
  <dcterms:modified xsi:type="dcterms:W3CDTF">2021-09-02T08:24:32Z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</Properties>
</file>