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6 Aanbesteding reststromen 2021/Conceptdocumenten/Inschrijfformulieren/Beveiligd/"/>
    </mc:Choice>
  </mc:AlternateContent>
  <xr:revisionPtr revIDLastSave="29" documentId="8_{90C502D2-99FD-47EF-97B9-0EF6184A58CB}" xr6:coauthVersionLast="46" xr6:coauthVersionMax="46" xr10:uidLastSave="{360ABF70-2F3D-474E-851E-98405570FD4E}"/>
  <bookViews>
    <workbookView xWindow="-110" yWindow="-110" windowWidth="19420" windowHeight="10420" tabRatio="549" firstSheet="1" activeTab="2" xr2:uid="{00000000-000D-0000-FFFF-FFFF00000000}"/>
  </bookViews>
  <sheets>
    <sheet name="Ondertekening" sheetId="5" r:id="rId1"/>
    <sheet name="toelichting inschrijfformulier" sheetId="4" r:id="rId2"/>
    <sheet name="Deelstromen" sheetId="1" r:id="rId3"/>
    <sheet name="rekenhulp Deelstromen" sheetId="3" r:id="rId4"/>
    <sheet name="KCA"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1" i="2" l="1"/>
  <c r="U11" i="2" s="1"/>
  <c r="T12" i="2"/>
  <c r="U12" i="2"/>
  <c r="T13" i="2"/>
  <c r="U13" i="2"/>
  <c r="T14" i="2"/>
  <c r="U14" i="2" s="1"/>
  <c r="T15" i="2"/>
  <c r="U15" i="2" s="1"/>
  <c r="T16" i="2"/>
  <c r="U16" i="2"/>
  <c r="T17" i="2"/>
  <c r="U17" i="2"/>
  <c r="T18" i="2"/>
  <c r="U18" i="2" s="1"/>
  <c r="T19" i="2"/>
  <c r="U19" i="2" s="1"/>
  <c r="T20" i="2"/>
  <c r="U20" i="2"/>
  <c r="T21" i="2"/>
  <c r="U21" i="2"/>
  <c r="T10" i="2"/>
  <c r="U10" i="2" s="1"/>
  <c r="T9" i="2"/>
  <c r="U9" i="2" s="1"/>
  <c r="T8" i="2"/>
  <c r="U8" i="2" s="1"/>
  <c r="T7" i="2"/>
  <c r="U7" i="2" s="1"/>
  <c r="U24" i="2" s="1"/>
  <c r="N21" i="2"/>
  <c r="N20" i="2"/>
  <c r="N9" i="2"/>
  <c r="N7" i="2"/>
  <c r="K19" i="3" l="1"/>
  <c r="G19" i="3"/>
  <c r="H19" i="3" s="1"/>
  <c r="F19" i="3"/>
  <c r="K18" i="3"/>
  <c r="G18" i="3"/>
  <c r="H18" i="3" s="1"/>
  <c r="J18" i="3" s="1"/>
  <c r="F18" i="3"/>
  <c r="K17" i="3"/>
  <c r="G17" i="3"/>
  <c r="H17" i="3" s="1"/>
  <c r="F17" i="3"/>
  <c r="K16" i="3"/>
  <c r="G16" i="3"/>
  <c r="H16" i="3" s="1"/>
  <c r="J16" i="3" s="1"/>
  <c r="F16" i="3"/>
  <c r="K15" i="3"/>
  <c r="G15" i="3"/>
  <c r="H15" i="3" s="1"/>
  <c r="F15" i="3"/>
  <c r="K14" i="3"/>
  <c r="G14" i="3"/>
  <c r="H14" i="3" s="1"/>
  <c r="J14" i="3" s="1"/>
  <c r="F14" i="3"/>
  <c r="K13" i="3"/>
  <c r="G13" i="3"/>
  <c r="H13" i="3" s="1"/>
  <c r="F13" i="3"/>
  <c r="K12" i="3"/>
  <c r="G12" i="3"/>
  <c r="H12" i="3" s="1"/>
  <c r="I12" i="3" s="1"/>
  <c r="F12" i="3"/>
  <c r="K11" i="3"/>
  <c r="G11" i="3"/>
  <c r="H11" i="3" s="1"/>
  <c r="F11" i="3"/>
  <c r="K10" i="3"/>
  <c r="N7" i="1" s="1"/>
  <c r="G10" i="3"/>
  <c r="H10" i="3" s="1"/>
  <c r="F10" i="3"/>
  <c r="K9" i="3"/>
  <c r="G9" i="3"/>
  <c r="H9" i="3" s="1"/>
  <c r="F9" i="3"/>
  <c r="I10" i="3" l="1"/>
  <c r="L7" i="1" s="1"/>
  <c r="I11" i="3"/>
  <c r="J11" i="3"/>
  <c r="M8" i="1" s="1"/>
  <c r="I15" i="3"/>
  <c r="J15" i="3"/>
  <c r="M12" i="1" s="1"/>
  <c r="J9" i="3"/>
  <c r="I9" i="3"/>
  <c r="I19" i="3"/>
  <c r="J19" i="3"/>
  <c r="M16" i="1" s="1"/>
  <c r="J17" i="3"/>
  <c r="M14" i="1" s="1"/>
  <c r="I17" i="3"/>
  <c r="J13" i="3"/>
  <c r="M10" i="1" s="1"/>
  <c r="I13" i="3"/>
  <c r="I14" i="3"/>
  <c r="J10" i="3"/>
  <c r="M7" i="1" s="1"/>
  <c r="I18" i="3"/>
  <c r="I16" i="3"/>
  <c r="J12" i="3"/>
  <c r="M9" i="1" s="1"/>
  <c r="N8" i="1"/>
  <c r="N9" i="1"/>
  <c r="N10" i="1"/>
  <c r="N11" i="1"/>
  <c r="N12" i="1"/>
  <c r="N13" i="1"/>
  <c r="N14" i="1"/>
  <c r="N15" i="1"/>
  <c r="N16" i="1"/>
  <c r="N6" i="1"/>
  <c r="M11" i="1"/>
  <c r="M15" i="1"/>
  <c r="L13" i="1" l="1"/>
  <c r="L6" i="1"/>
  <c r="L15" i="1"/>
  <c r="L8" i="1"/>
  <c r="M13" i="1"/>
  <c r="M6" i="1"/>
  <c r="L16" i="1"/>
  <c r="L10" i="1"/>
  <c r="L12" i="1"/>
  <c r="L11" i="1"/>
  <c r="L9" i="1"/>
  <c r="L14" i="1"/>
</calcChain>
</file>

<file path=xl/sharedStrings.xml><?xml version="1.0" encoding="utf-8"?>
<sst xmlns="http://schemas.openxmlformats.org/spreadsheetml/2006/main" count="133" uniqueCount="90">
  <si>
    <t>Matrix aanbesteding deelstromen Markerein</t>
  </si>
  <si>
    <t>aantal containers</t>
  </si>
  <si>
    <t>volume container</t>
  </si>
  <si>
    <t>Milieustraat:</t>
  </si>
  <si>
    <t>tonnage/jr</t>
  </si>
  <si>
    <t>type container</t>
  </si>
  <si>
    <t>KCA-stroom</t>
  </si>
  <si>
    <t>kg/jr</t>
  </si>
  <si>
    <t>Tapijt</t>
  </si>
  <si>
    <t>Asbest</t>
  </si>
  <si>
    <t>Dakleer</t>
  </si>
  <si>
    <t>Gips</t>
  </si>
  <si>
    <t>Puin</t>
  </si>
  <si>
    <t>Product</t>
  </si>
  <si>
    <t>Januari</t>
  </si>
  <si>
    <t>Februari</t>
  </si>
  <si>
    <t>Maart</t>
  </si>
  <si>
    <t>April</t>
  </si>
  <si>
    <t>Mei</t>
  </si>
  <si>
    <t>Juni</t>
  </si>
  <si>
    <t>Juli</t>
  </si>
  <si>
    <t>Augustus</t>
  </si>
  <si>
    <t>September</t>
  </si>
  <si>
    <t>Oktober</t>
  </si>
  <si>
    <t>November</t>
  </si>
  <si>
    <t>December</t>
  </si>
  <si>
    <t>Totaal</t>
  </si>
  <si>
    <t>einddatum</t>
  </si>
  <si>
    <t>Fictieve belading (ton/container)</t>
  </si>
  <si>
    <t>Fictieve prijs transport per ton</t>
  </si>
  <si>
    <t>Bouw en sloop afval</t>
  </si>
  <si>
    <t>Transportprijs (TP) per container van perceeladres naar verwerkingslocatie, inclusief wisselen met lege container</t>
  </si>
  <si>
    <t>Verwerkingsprijs (VP), poorttarief in € per ton</t>
  </si>
  <si>
    <t>Fictieve inschrijfsom inclusief containerhuur en transport (per ton)</t>
  </si>
  <si>
    <t>Fictieve inschrijfsom exclusief transport, inclusief containerhuur (per ton)</t>
  </si>
  <si>
    <t>Fictieve inschrijfsom exclusief transport, exclusief containerhuur (per ton)</t>
  </si>
  <si>
    <t>Inschatting hoeveelheid containers</t>
  </si>
  <si>
    <t>Tarief containerhuur per container per maand</t>
  </si>
  <si>
    <t>Fictieve prijs containerverhuur per ton</t>
  </si>
  <si>
    <t xml:space="preserve">Laagste Fictieve inschrijfsom inclusief transport en containerhuur </t>
  </si>
  <si>
    <t>Laagste Fictieve inschrijfsom exclusief transport, inclusief containerhuur</t>
  </si>
  <si>
    <t xml:space="preserve">Laagste fictieve inschrijfsom exclusief transport, exclusief containerhuur </t>
  </si>
  <si>
    <t>Trede MVO prestatieladder</t>
  </si>
  <si>
    <t>Trede CO2 prestatieladder</t>
  </si>
  <si>
    <t>Totaalscore inclusief transport en containerhuur</t>
  </si>
  <si>
    <t>Totaalscore tariefstelling exclusief transport, inclusief containerhuur</t>
  </si>
  <si>
    <t>totaalscore tariefstelling exclusief transport, exclusief containerhuur</t>
  </si>
  <si>
    <t>Locatie (adres) waarmee inschrijver inschrijft:</t>
  </si>
  <si>
    <t>Einddatum huidig contract</t>
  </si>
  <si>
    <t>40 m3</t>
  </si>
  <si>
    <t>klepcontainer</t>
  </si>
  <si>
    <t>15 m3</t>
  </si>
  <si>
    <t>12 m3</t>
  </si>
  <si>
    <t>Coevorden</t>
  </si>
  <si>
    <t>Metalen</t>
  </si>
  <si>
    <t>C hout</t>
  </si>
  <si>
    <t>Harde Kunststoffen</t>
  </si>
  <si>
    <t xml:space="preserve">Rubber ongesorteerd </t>
  </si>
  <si>
    <t>open afzet</t>
  </si>
  <si>
    <t>A/B hout</t>
  </si>
  <si>
    <t>Laagste verwerkingsprijs, inclusief transport en emmbalage (prijs per kg)</t>
  </si>
  <si>
    <t>Verwerkingsprijs, inclusief transport en emmbalage (prijs per kg)</t>
  </si>
  <si>
    <t>Totaalscore</t>
  </si>
  <si>
    <t>Anorganische zuren</t>
  </si>
  <si>
    <t>Batterijen &lt; 1 kg</t>
  </si>
  <si>
    <t>Bestrijdingsmiddelen</t>
  </si>
  <si>
    <t>Brandblussers</t>
  </si>
  <si>
    <t>Loodaccu's</t>
  </si>
  <si>
    <t>Medicijnen</t>
  </si>
  <si>
    <t>Oliefilters</t>
  </si>
  <si>
    <t>Oplosmiddelen en mengels v Oplosm.</t>
  </si>
  <si>
    <t>Reinigingsmiddelen (zeep)</t>
  </si>
  <si>
    <t>Spuitbussen</t>
  </si>
  <si>
    <t>Spuiten en Naalden</t>
  </si>
  <si>
    <t>Teer-bitumen</t>
  </si>
  <si>
    <t>Verfafval</t>
  </si>
  <si>
    <t>Watergedragen verf</t>
  </si>
  <si>
    <t>Vast/pasteus org. Afval (lijm,kit,hars) Halogeenrijk</t>
  </si>
  <si>
    <t>Naam inschrijver: ….......................................................................................................</t>
  </si>
  <si>
    <t>Datum: ……...................................................................................................................</t>
  </si>
  <si>
    <t>Handtekening: ……........................................................................................................</t>
  </si>
  <si>
    <t>Naam en functie: …......................................................................................................</t>
  </si>
  <si>
    <t>Plaats: ….......................................................................................................................</t>
  </si>
  <si>
    <t>De aanbestedende dienst vermeldt aan inschrijver geanonimiseerd de uitslag na afronding van de aanbesteding de gewonnen percelen met de totaalscores.</t>
  </si>
  <si>
    <t>Door u gewonnen percelen</t>
  </si>
  <si>
    <t>Door inschrijver 2 gewonnen</t>
  </si>
  <si>
    <t>Door inschrijver 3 gewonnen</t>
  </si>
  <si>
    <t>Subtotaalscore ongewogen</t>
  </si>
  <si>
    <t>Subtotaalscore gewogen</t>
  </si>
  <si>
    <t>U dient het formulier zorgvuldig en correct in te vullen, anders wordt uw inschrijving als ongeldig ter zijde gelegd. De Aanbestedende Dienst behoudt zich het recht voor om na afloop van elk contractjaar een rapportage te vragen van de gegevens waarmee is ingeschreven met dit inschrijfformulier  – maar dan uiteraard de werkelijk gerealiseerde waarden - ter controle van de totaal score waarmee is ingeschreven.  Verder behoudt de Aanbestedende Dienst zich het recht voor om de gegevens te laten toetsen door een onafhankelijk bureau.  Op de tabbladen "Deelstromen" en "KCA" dient de inschrijver de tarieven en de trades van de MVO perstatieladder en CO2 prestatieladder in te vullen. De in te vullen cellen zijn wit gemaakt. Geel gemaakte cellen worden door de aanbestedende dienst ingevuld. De totaalscores worden berekend nadat de aanbestedende dienst de geel gemaakte vlakken ingevuld heeft.  Tevens dient de inschrijver het tabblad "ondertekening" in te vullen en rechtsgeldig te ondertekenen. Hiermee verklaart de inschrijver alles naar waarheid ingevuld te hebben. Op het tabblad "Rekenhulp deelstromen" hoeft niets te worden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</si>
</sst>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0.000"/>
    <numFmt numFmtId="165" formatCode="&quot;€&quot;\ #,##0.00"/>
    <numFmt numFmtId="166" formatCode="0.0"/>
    <numFmt numFmtId="167" formatCode="_ * #,##0_ ;_ * \-#,##0_ ;_ * &quot;-&quot;??_ ;_ @_ "/>
  </numFmts>
  <fonts count="8" x14ac:knownFonts="1">
    <font>
      <sz val="10"/>
      <color theme="1"/>
      <name val="Trebuchet MS"/>
      <family val="2"/>
    </font>
    <font>
      <b/>
      <sz val="10"/>
      <color theme="1"/>
      <name val="Trebuchet MS"/>
      <family val="2"/>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Trebuchet MS"/>
      <family val="2"/>
    </font>
    <font>
      <sz val="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14996795556505021"/>
        <bgColor indexed="64"/>
      </patternFill>
    </fill>
    <fill>
      <patternFill patternType="solid">
        <fgColor theme="2" tint="-9.9978637043366805E-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3">
    <xf numFmtId="0" fontId="0" fillId="0" borderId="0"/>
    <xf numFmtId="43" fontId="6" fillId="0" borderId="0" applyFont="0" applyFill="0" applyBorder="0" applyAlignment="0" applyProtection="0"/>
    <xf numFmtId="44" fontId="6" fillId="0" borderId="0" applyFont="0" applyFill="0" applyBorder="0" applyAlignment="0" applyProtection="0"/>
  </cellStyleXfs>
  <cellXfs count="83">
    <xf numFmtId="0" fontId="0" fillId="0" borderId="0" xfId="0"/>
    <xf numFmtId="0" fontId="0" fillId="2" borderId="0" xfId="0" applyFill="1" applyAlignment="1">
      <alignment wrapText="1"/>
    </xf>
    <xf numFmtId="0" fontId="0" fillId="2" borderId="1" xfId="0" applyFill="1" applyBorder="1" applyAlignment="1">
      <alignment horizontal="right" vertical="top" textRotation="135" wrapText="1"/>
    </xf>
    <xf numFmtId="0" fontId="0" fillId="2" borderId="0" xfId="0" applyFill="1" applyBorder="1" applyAlignment="1">
      <alignment horizontal="right" vertical="top" textRotation="135" wrapText="1"/>
    </xf>
    <xf numFmtId="0" fontId="0" fillId="2" borderId="0" xfId="0" applyFill="1" applyBorder="1" applyAlignment="1">
      <alignment wrapText="1"/>
    </xf>
    <xf numFmtId="0" fontId="0" fillId="2" borderId="2" xfId="0" applyFill="1" applyBorder="1"/>
    <xf numFmtId="0" fontId="0" fillId="2" borderId="0" xfId="0" applyFill="1"/>
    <xf numFmtId="0" fontId="0" fillId="4" borderId="3" xfId="0" applyFill="1" applyBorder="1"/>
    <xf numFmtId="0" fontId="0" fillId="4" borderId="4" xfId="0" applyFill="1" applyBorder="1"/>
    <xf numFmtId="0" fontId="0" fillId="4" borderId="6" xfId="0" applyFill="1" applyBorder="1"/>
    <xf numFmtId="0" fontId="0" fillId="2" borderId="8" xfId="0" applyFill="1" applyBorder="1" applyAlignment="1">
      <alignment wrapText="1"/>
    </xf>
    <xf numFmtId="0" fontId="0" fillId="2" borderId="9" xfId="0" applyFill="1" applyBorder="1" applyAlignment="1">
      <alignment wrapText="1"/>
    </xf>
    <xf numFmtId="0" fontId="0" fillId="2" borderId="10" xfId="0" applyFill="1" applyBorder="1" applyAlignment="1">
      <alignment wrapText="1"/>
    </xf>
    <xf numFmtId="167" fontId="0" fillId="2" borderId="11" xfId="1" applyNumberFormat="1" applyFont="1" applyFill="1" applyBorder="1"/>
    <xf numFmtId="165" fontId="0" fillId="2" borderId="0" xfId="0" applyNumberFormat="1" applyFill="1" applyBorder="1" applyAlignment="1">
      <alignment wrapText="1"/>
    </xf>
    <xf numFmtId="166" fontId="0" fillId="2" borderId="12" xfId="0" applyNumberFormat="1" applyFill="1" applyBorder="1" applyAlignment="1">
      <alignment wrapText="1"/>
    </xf>
    <xf numFmtId="167" fontId="0" fillId="2" borderId="13" xfId="1" applyNumberFormat="1" applyFont="1" applyFill="1" applyBorder="1"/>
    <xf numFmtId="165" fontId="0" fillId="2" borderId="14" xfId="0" applyNumberFormat="1" applyFill="1" applyBorder="1" applyAlignment="1">
      <alignment wrapText="1"/>
    </xf>
    <xf numFmtId="166" fontId="0" fillId="2" borderId="15" xfId="0" applyNumberFormat="1" applyFill="1" applyBorder="1" applyAlignment="1">
      <alignment wrapText="1"/>
    </xf>
    <xf numFmtId="14" fontId="0" fillId="2" borderId="11" xfId="0" applyNumberFormat="1" applyFill="1" applyBorder="1"/>
    <xf numFmtId="14" fontId="0" fillId="2" borderId="13" xfId="0" applyNumberFormat="1" applyFill="1" applyBorder="1"/>
    <xf numFmtId="0" fontId="0" fillId="2" borderId="11" xfId="0" applyFill="1" applyBorder="1"/>
    <xf numFmtId="165" fontId="0" fillId="3" borderId="12" xfId="0" applyNumberFormat="1" applyFill="1" applyBorder="1" applyAlignment="1">
      <alignment wrapText="1"/>
    </xf>
    <xf numFmtId="0" fontId="0" fillId="2" borderId="13" xfId="0" applyFill="1" applyBorder="1"/>
    <xf numFmtId="165" fontId="0" fillId="3" borderId="15" xfId="0" applyNumberFormat="1" applyFill="1" applyBorder="1" applyAlignment="1">
      <alignment wrapText="1"/>
    </xf>
    <xf numFmtId="0" fontId="0" fillId="2" borderId="8" xfId="0" applyFill="1" applyBorder="1" applyAlignment="1">
      <alignment horizontal="left" vertical="top" textRotation="135" wrapText="1"/>
    </xf>
    <xf numFmtId="44" fontId="0" fillId="2" borderId="12" xfId="0" applyNumberFormat="1" applyFill="1" applyBorder="1" applyAlignment="1">
      <alignment wrapText="1"/>
    </xf>
    <xf numFmtId="44" fontId="0" fillId="2" borderId="15" xfId="0" applyNumberFormat="1" applyFill="1" applyBorder="1" applyAlignment="1">
      <alignment wrapText="1"/>
    </xf>
    <xf numFmtId="165" fontId="0" fillId="2" borderId="12" xfId="0" applyNumberFormat="1" applyFill="1" applyBorder="1" applyAlignment="1">
      <alignment wrapText="1"/>
    </xf>
    <xf numFmtId="165" fontId="0" fillId="2" borderId="15" xfId="0" applyNumberFormat="1" applyFill="1" applyBorder="1" applyAlignment="1">
      <alignment wrapText="1"/>
    </xf>
    <xf numFmtId="0" fontId="0" fillId="2" borderId="11" xfId="0" applyFill="1" applyBorder="1" applyAlignment="1">
      <alignment wrapText="1"/>
    </xf>
    <xf numFmtId="0" fontId="0" fillId="2" borderId="12" xfId="0" applyFill="1" applyBorder="1" applyAlignment="1">
      <alignment wrapText="1"/>
    </xf>
    <xf numFmtId="0" fontId="0" fillId="2" borderId="13" xfId="0" applyFill="1" applyBorder="1" applyAlignment="1">
      <alignment wrapText="1"/>
    </xf>
    <xf numFmtId="0" fontId="0" fillId="2" borderId="15" xfId="0" applyFill="1" applyBorder="1" applyAlignment="1">
      <alignment wrapText="1"/>
    </xf>
    <xf numFmtId="0" fontId="1" fillId="2" borderId="0" xfId="0" applyFont="1" applyFill="1"/>
    <xf numFmtId="0" fontId="3" fillId="2" borderId="0" xfId="0" applyFont="1" applyFill="1"/>
    <xf numFmtId="0" fontId="5" fillId="2" borderId="0" xfId="0" applyFont="1" applyFill="1"/>
    <xf numFmtId="164" fontId="0" fillId="2" borderId="0" xfId="0" applyNumberFormat="1" applyFill="1"/>
    <xf numFmtId="164" fontId="4" fillId="2" borderId="0" xfId="0" applyNumberFormat="1" applyFont="1" applyFill="1"/>
    <xf numFmtId="164" fontId="0" fillId="2" borderId="0" xfId="0" applyNumberFormat="1" applyFont="1" applyFill="1"/>
    <xf numFmtId="14" fontId="0" fillId="2" borderId="0" xfId="0" applyNumberFormat="1" applyFill="1"/>
    <xf numFmtId="164" fontId="2" fillId="2" borderId="0" xfId="0" applyNumberFormat="1" applyFont="1" applyFill="1"/>
    <xf numFmtId="164" fontId="3" fillId="2" borderId="0" xfId="0" applyNumberFormat="1" applyFont="1" applyFill="1"/>
    <xf numFmtId="0" fontId="0" fillId="2" borderId="16" xfId="0" applyFill="1" applyBorder="1" applyAlignment="1">
      <alignment horizontal="right" vertical="top" textRotation="135" wrapText="1"/>
    </xf>
    <xf numFmtId="0" fontId="0" fillId="2" borderId="16" xfId="0" applyFill="1" applyBorder="1" applyAlignment="1">
      <alignment wrapText="1"/>
    </xf>
    <xf numFmtId="165" fontId="0" fillId="3" borderId="11" xfId="0" applyNumberFormat="1" applyFill="1" applyBorder="1" applyAlignment="1">
      <alignment wrapText="1"/>
    </xf>
    <xf numFmtId="165" fontId="0" fillId="2" borderId="0" xfId="0" applyNumberFormat="1" applyFill="1" applyAlignment="1">
      <alignment horizontal="right"/>
    </xf>
    <xf numFmtId="166" fontId="1" fillId="2" borderId="0" xfId="0" applyNumberFormat="1" applyFont="1" applyFill="1" applyAlignment="1">
      <alignment wrapText="1"/>
    </xf>
    <xf numFmtId="167" fontId="0" fillId="2" borderId="0" xfId="1" applyNumberFormat="1" applyFont="1" applyFill="1"/>
    <xf numFmtId="0" fontId="0" fillId="4" borderId="4" xfId="0" applyFill="1" applyBorder="1" applyProtection="1">
      <protection locked="0"/>
    </xf>
    <xf numFmtId="0" fontId="0" fillId="4" borderId="5" xfId="0" applyFill="1" applyBorder="1" applyProtection="1">
      <protection locked="0"/>
    </xf>
    <xf numFmtId="0" fontId="0" fillId="4" borderId="0" xfId="0" applyFill="1" applyProtection="1">
      <protection locked="0"/>
    </xf>
    <xf numFmtId="0" fontId="0" fillId="4" borderId="7" xfId="0" applyFill="1" applyBorder="1" applyProtection="1">
      <protection locked="0"/>
    </xf>
    <xf numFmtId="0" fontId="0" fillId="4" borderId="0" xfId="0" applyFill="1"/>
    <xf numFmtId="0" fontId="0" fillId="6" borderId="22" xfId="0" applyFill="1" applyBorder="1"/>
    <xf numFmtId="0" fontId="0" fillId="6" borderId="23" xfId="0" applyFill="1" applyBorder="1"/>
    <xf numFmtId="0" fontId="0" fillId="6" borderId="24" xfId="0" applyFill="1" applyBorder="1"/>
    <xf numFmtId="0" fontId="0" fillId="6" borderId="25" xfId="0" applyFill="1" applyBorder="1"/>
    <xf numFmtId="0" fontId="0" fillId="6" borderId="26" xfId="0" applyFill="1" applyBorder="1"/>
    <xf numFmtId="0" fontId="0" fillId="6" borderId="27" xfId="0" applyFill="1" applyBorder="1"/>
    <xf numFmtId="165" fontId="0" fillId="0" borderId="11" xfId="0" applyNumberFormat="1" applyFill="1" applyBorder="1" applyAlignment="1" applyProtection="1">
      <alignment wrapText="1"/>
      <protection locked="0"/>
    </xf>
    <xf numFmtId="44" fontId="0" fillId="0" borderId="11" xfId="2" applyFont="1" applyFill="1" applyBorder="1" applyAlignment="1" applyProtection="1">
      <alignment wrapText="1"/>
      <protection locked="0"/>
    </xf>
    <xf numFmtId="1" fontId="0" fillId="0" borderId="11" xfId="2" applyNumberFormat="1" applyFont="1" applyFill="1" applyBorder="1" applyAlignment="1" applyProtection="1">
      <alignment wrapText="1"/>
      <protection locked="0"/>
    </xf>
    <xf numFmtId="1" fontId="0" fillId="0" borderId="11" xfId="0" applyNumberFormat="1" applyFill="1" applyBorder="1" applyAlignment="1" applyProtection="1">
      <alignment wrapText="1"/>
      <protection locked="0"/>
    </xf>
    <xf numFmtId="165" fontId="0" fillId="0" borderId="13" xfId="0" applyNumberFormat="1" applyFill="1" applyBorder="1" applyAlignment="1" applyProtection="1">
      <alignment wrapText="1"/>
      <protection locked="0"/>
    </xf>
    <xf numFmtId="44" fontId="0" fillId="0" borderId="13" xfId="2" applyFont="1" applyFill="1" applyBorder="1" applyAlignment="1" applyProtection="1">
      <alignment wrapText="1"/>
      <protection locked="0"/>
    </xf>
    <xf numFmtId="1" fontId="0" fillId="0" borderId="13" xfId="2" applyNumberFormat="1" applyFont="1" applyFill="1" applyBorder="1" applyAlignment="1" applyProtection="1">
      <alignment wrapText="1"/>
      <protection locked="0"/>
    </xf>
    <xf numFmtId="1" fontId="0" fillId="0" borderId="13" xfId="0" applyNumberFormat="1" applyFill="1" applyBorder="1" applyAlignment="1" applyProtection="1">
      <alignment wrapText="1"/>
      <protection locked="0"/>
    </xf>
    <xf numFmtId="1" fontId="0" fillId="0" borderId="17" xfId="2" applyNumberFormat="1" applyFont="1" applyFill="1" applyBorder="1" applyAlignment="1" applyProtection="1">
      <alignment wrapText="1"/>
      <protection locked="0"/>
    </xf>
    <xf numFmtId="1" fontId="0" fillId="0" borderId="12" xfId="0" applyNumberFormat="1" applyBorder="1" applyAlignment="1" applyProtection="1">
      <alignment wrapText="1"/>
      <protection locked="0"/>
    </xf>
    <xf numFmtId="0" fontId="0" fillId="7" borderId="10" xfId="0" applyFill="1" applyBorder="1"/>
    <xf numFmtId="166" fontId="0" fillId="2" borderId="0" xfId="0" applyNumberFormat="1" applyFill="1" applyAlignment="1">
      <alignment wrapText="1"/>
    </xf>
    <xf numFmtId="0" fontId="0" fillId="7" borderId="12" xfId="0" applyFill="1" applyBorder="1"/>
    <xf numFmtId="0" fontId="0" fillId="7" borderId="17" xfId="0" applyFill="1" applyBorder="1"/>
    <xf numFmtId="0" fontId="0" fillId="5" borderId="18" xfId="0" applyFill="1" applyBorder="1" applyAlignment="1">
      <alignment horizontal="left" wrapText="1"/>
    </xf>
    <xf numFmtId="0" fontId="0" fillId="5" borderId="9" xfId="0" applyFill="1" applyBorder="1" applyAlignment="1">
      <alignment horizontal="left" wrapText="1"/>
    </xf>
    <xf numFmtId="0" fontId="0" fillId="5" borderId="19" xfId="0" applyFill="1" applyBorder="1" applyAlignment="1">
      <alignment horizontal="left" wrapText="1"/>
    </xf>
    <xf numFmtId="0" fontId="0" fillId="5" borderId="20" xfId="0" applyFill="1" applyBorder="1" applyAlignment="1">
      <alignment horizontal="left" wrapText="1"/>
    </xf>
    <xf numFmtId="0" fontId="0" fillId="5" borderId="14" xfId="0" applyFill="1" applyBorder="1" applyAlignment="1">
      <alignment horizontal="left" wrapText="1"/>
    </xf>
    <xf numFmtId="0" fontId="0" fillId="5" borderId="21" xfId="0" applyFill="1" applyBorder="1" applyAlignment="1">
      <alignment horizontal="left" wrapText="1"/>
    </xf>
    <xf numFmtId="1" fontId="7" fillId="0" borderId="0" xfId="0" applyNumberFormat="1" applyFont="1" applyAlignment="1">
      <alignment horizontal="left" vertical="top" wrapText="1"/>
    </xf>
    <xf numFmtId="0" fontId="0" fillId="2" borderId="0" xfId="0" applyFill="1" applyAlignment="1">
      <alignment horizontal="left" vertical="top" wrapText="1"/>
    </xf>
    <xf numFmtId="0" fontId="0" fillId="0" borderId="0" xfId="0" applyFill="1" applyAlignment="1" applyProtection="1">
      <alignment horizontal="left" wrapText="1"/>
      <protection locked="0"/>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EC806-9FA0-4FB9-8D17-8D111009E23A}">
  <dimension ref="A1:K10"/>
  <sheetViews>
    <sheetView workbookViewId="0">
      <selection activeCell="E19" sqref="E19"/>
    </sheetView>
  </sheetViews>
  <sheetFormatPr defaultRowHeight="13.5" x14ac:dyDescent="0.35"/>
  <cols>
    <col min="1" max="16384" width="8.796875" style="6"/>
  </cols>
  <sheetData>
    <row r="1" spans="1:11" x14ac:dyDescent="0.35">
      <c r="A1" s="7" t="s">
        <v>78</v>
      </c>
      <c r="B1" s="8"/>
      <c r="C1" s="49"/>
      <c r="D1" s="49"/>
      <c r="E1" s="49"/>
      <c r="F1" s="49"/>
      <c r="G1" s="49"/>
      <c r="H1" s="49"/>
      <c r="I1" s="49"/>
      <c r="J1" s="49"/>
      <c r="K1" s="50"/>
    </row>
    <row r="2" spans="1:11" x14ac:dyDescent="0.35">
      <c r="A2" s="9" t="s">
        <v>79</v>
      </c>
      <c r="B2" s="51"/>
      <c r="C2" s="51"/>
      <c r="D2" s="51"/>
      <c r="E2" s="51"/>
      <c r="F2" s="51"/>
      <c r="G2" s="51"/>
      <c r="H2" s="51"/>
      <c r="I2" s="51"/>
      <c r="J2" s="51"/>
      <c r="K2" s="52"/>
    </row>
    <row r="3" spans="1:11" x14ac:dyDescent="0.35">
      <c r="A3" s="9" t="s">
        <v>80</v>
      </c>
      <c r="B3" s="53"/>
      <c r="C3" s="51"/>
      <c r="D3" s="51"/>
      <c r="E3" s="51"/>
      <c r="F3" s="51"/>
      <c r="G3" s="51"/>
      <c r="H3" s="51"/>
      <c r="I3" s="51"/>
      <c r="J3" s="51"/>
      <c r="K3" s="52"/>
    </row>
    <row r="4" spans="1:11" x14ac:dyDescent="0.35">
      <c r="A4" s="9" t="s">
        <v>81</v>
      </c>
      <c r="B4" s="53"/>
      <c r="C4" s="51"/>
      <c r="D4" s="51"/>
      <c r="E4" s="51"/>
      <c r="F4" s="51"/>
      <c r="G4" s="51"/>
      <c r="H4" s="51"/>
      <c r="I4" s="51"/>
      <c r="J4" s="51"/>
      <c r="K4" s="52"/>
    </row>
    <row r="5" spans="1:11" x14ac:dyDescent="0.35">
      <c r="A5" s="9" t="s">
        <v>82</v>
      </c>
      <c r="B5" s="51"/>
      <c r="C5" s="51"/>
      <c r="D5" s="51"/>
      <c r="E5" s="51"/>
      <c r="F5" s="51"/>
      <c r="G5" s="51"/>
      <c r="H5" s="51"/>
      <c r="I5" s="51"/>
      <c r="J5" s="51"/>
      <c r="K5" s="52"/>
    </row>
    <row r="6" spans="1:11" x14ac:dyDescent="0.35">
      <c r="A6" s="74" t="s">
        <v>83</v>
      </c>
      <c r="B6" s="75"/>
      <c r="C6" s="75"/>
      <c r="D6" s="75"/>
      <c r="E6" s="75"/>
      <c r="F6" s="75"/>
      <c r="G6" s="75"/>
      <c r="H6" s="75"/>
      <c r="I6" s="75"/>
      <c r="J6" s="75"/>
      <c r="K6" s="76"/>
    </row>
    <row r="7" spans="1:11" x14ac:dyDescent="0.35">
      <c r="A7" s="77"/>
      <c r="B7" s="78"/>
      <c r="C7" s="78"/>
      <c r="D7" s="78"/>
      <c r="E7" s="78"/>
      <c r="F7" s="78"/>
      <c r="G7" s="78"/>
      <c r="H7" s="78"/>
      <c r="I7" s="78"/>
      <c r="J7" s="78"/>
      <c r="K7" s="79"/>
    </row>
    <row r="8" spans="1:11" x14ac:dyDescent="0.35">
      <c r="A8" s="54" t="s">
        <v>84</v>
      </c>
      <c r="B8" s="55"/>
      <c r="C8" s="55"/>
      <c r="D8" s="55"/>
      <c r="E8" s="55"/>
      <c r="F8" s="55"/>
      <c r="G8" s="55"/>
      <c r="H8" s="55"/>
      <c r="I8" s="55"/>
      <c r="J8" s="55"/>
      <c r="K8" s="56"/>
    </row>
    <row r="9" spans="1:11" x14ac:dyDescent="0.35">
      <c r="A9" s="54" t="s">
        <v>85</v>
      </c>
      <c r="B9" s="55"/>
      <c r="C9" s="55"/>
      <c r="D9" s="55"/>
      <c r="E9" s="55"/>
      <c r="F9" s="55"/>
      <c r="G9" s="55"/>
      <c r="H9" s="55"/>
      <c r="I9" s="55"/>
      <c r="J9" s="55"/>
      <c r="K9" s="56"/>
    </row>
    <row r="10" spans="1:11" ht="14" thickBot="1" x14ac:dyDescent="0.4">
      <c r="A10" s="57" t="s">
        <v>86</v>
      </c>
      <c r="B10" s="58"/>
      <c r="C10" s="58"/>
      <c r="D10" s="58"/>
      <c r="E10" s="58"/>
      <c r="F10" s="58"/>
      <c r="G10" s="58"/>
      <c r="H10" s="58"/>
      <c r="I10" s="58"/>
      <c r="J10" s="58"/>
      <c r="K10" s="59"/>
    </row>
  </sheetData>
  <sheetProtection algorithmName="SHA-512" hashValue="qmjsKXRsXqyDnyeTrNfwc7iaA0bdf7H3yihSx3vsRA5Cs9awegGWMKoj13/AcmTh+Dc6i87DlTATEQ3qEZujiA==" saltValue="OC2Pu/hZq9IElPfSZmDpiw==" spinCount="100000" sheet="1" objects="1" scenarios="1"/>
  <protectedRanges>
    <protectedRange sqref="B2:K2 D3:K4 D1:K1 B5:K5" name="invulcellen"/>
  </protectedRanges>
  <mergeCells count="1">
    <mergeCell ref="A6:K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02D58-B022-44E3-A9D6-F8716170D41F}">
  <dimension ref="A1:J13"/>
  <sheetViews>
    <sheetView workbookViewId="0">
      <selection activeCell="M8" sqref="M8"/>
    </sheetView>
  </sheetViews>
  <sheetFormatPr defaultRowHeight="13.5" x14ac:dyDescent="0.35"/>
  <cols>
    <col min="1" max="16384" width="8.796875" style="6"/>
  </cols>
  <sheetData>
    <row r="1" spans="1:10" ht="13.5" customHeight="1" x14ac:dyDescent="0.35">
      <c r="A1" s="80" t="s">
        <v>89</v>
      </c>
      <c r="B1" s="80"/>
      <c r="C1" s="80"/>
      <c r="D1" s="80"/>
      <c r="E1" s="80"/>
      <c r="F1" s="80"/>
      <c r="G1" s="80"/>
      <c r="H1" s="80"/>
      <c r="I1" s="80"/>
      <c r="J1" s="80"/>
    </row>
    <row r="2" spans="1:10" x14ac:dyDescent="0.35">
      <c r="A2" s="80"/>
      <c r="B2" s="80"/>
      <c r="C2" s="80"/>
      <c r="D2" s="80"/>
      <c r="E2" s="80"/>
      <c r="F2" s="80"/>
      <c r="G2" s="80"/>
      <c r="H2" s="80"/>
      <c r="I2" s="80"/>
      <c r="J2" s="80"/>
    </row>
    <row r="3" spans="1:10" x14ac:dyDescent="0.35">
      <c r="A3" s="80"/>
      <c r="B3" s="80"/>
      <c r="C3" s="80"/>
      <c r="D3" s="80"/>
      <c r="E3" s="80"/>
      <c r="F3" s="80"/>
      <c r="G3" s="80"/>
      <c r="H3" s="80"/>
      <c r="I3" s="80"/>
      <c r="J3" s="80"/>
    </row>
    <row r="4" spans="1:10" x14ac:dyDescent="0.35">
      <c r="A4" s="80"/>
      <c r="B4" s="80"/>
      <c r="C4" s="80"/>
      <c r="D4" s="80"/>
      <c r="E4" s="80"/>
      <c r="F4" s="80"/>
      <c r="G4" s="80"/>
      <c r="H4" s="80"/>
      <c r="I4" s="80"/>
      <c r="J4" s="80"/>
    </row>
    <row r="5" spans="1:10" x14ac:dyDescent="0.35">
      <c r="A5" s="80"/>
      <c r="B5" s="80"/>
      <c r="C5" s="80"/>
      <c r="D5" s="80"/>
      <c r="E5" s="80"/>
      <c r="F5" s="80"/>
      <c r="G5" s="80"/>
      <c r="H5" s="80"/>
      <c r="I5" s="80"/>
      <c r="J5" s="80"/>
    </row>
    <row r="6" spans="1:10" x14ac:dyDescent="0.35">
      <c r="A6" s="80"/>
      <c r="B6" s="80"/>
      <c r="C6" s="80"/>
      <c r="D6" s="80"/>
      <c r="E6" s="80"/>
      <c r="F6" s="80"/>
      <c r="G6" s="80"/>
      <c r="H6" s="80"/>
      <c r="I6" s="80"/>
      <c r="J6" s="80"/>
    </row>
    <row r="7" spans="1:10" x14ac:dyDescent="0.35">
      <c r="A7" s="80"/>
      <c r="B7" s="80"/>
      <c r="C7" s="80"/>
      <c r="D7" s="80"/>
      <c r="E7" s="80"/>
      <c r="F7" s="80"/>
      <c r="G7" s="80"/>
      <c r="H7" s="80"/>
      <c r="I7" s="80"/>
      <c r="J7" s="80"/>
    </row>
    <row r="8" spans="1:10" x14ac:dyDescent="0.35">
      <c r="A8" s="80"/>
      <c r="B8" s="80"/>
      <c r="C8" s="80"/>
      <c r="D8" s="80"/>
      <c r="E8" s="80"/>
      <c r="F8" s="80"/>
      <c r="G8" s="80"/>
      <c r="H8" s="80"/>
      <c r="I8" s="80"/>
      <c r="J8" s="80"/>
    </row>
    <row r="9" spans="1:10" x14ac:dyDescent="0.35">
      <c r="A9" s="80"/>
      <c r="B9" s="80"/>
      <c r="C9" s="80"/>
      <c r="D9" s="80"/>
      <c r="E9" s="80"/>
      <c r="F9" s="80"/>
      <c r="G9" s="80"/>
      <c r="H9" s="80"/>
      <c r="I9" s="80"/>
      <c r="J9" s="80"/>
    </row>
    <row r="10" spans="1:10" x14ac:dyDescent="0.35">
      <c r="A10" s="80"/>
      <c r="B10" s="80"/>
      <c r="C10" s="80"/>
      <c r="D10" s="80"/>
      <c r="E10" s="80"/>
      <c r="F10" s="80"/>
      <c r="G10" s="80"/>
      <c r="H10" s="80"/>
      <c r="I10" s="80"/>
      <c r="J10" s="80"/>
    </row>
    <row r="11" spans="1:10" x14ac:dyDescent="0.35">
      <c r="A11" s="80"/>
      <c r="B11" s="80"/>
      <c r="C11" s="80"/>
      <c r="D11" s="80"/>
      <c r="E11" s="80"/>
      <c r="F11" s="80"/>
      <c r="G11" s="80"/>
      <c r="H11" s="80"/>
      <c r="I11" s="80"/>
      <c r="J11" s="80"/>
    </row>
    <row r="12" spans="1:10" x14ac:dyDescent="0.35">
      <c r="A12" s="80"/>
      <c r="B12" s="80"/>
      <c r="C12" s="80"/>
      <c r="D12" s="80"/>
      <c r="E12" s="80"/>
      <c r="F12" s="80"/>
      <c r="G12" s="80"/>
      <c r="H12" s="80"/>
      <c r="I12" s="80"/>
      <c r="J12" s="80"/>
    </row>
    <row r="13" spans="1:10" x14ac:dyDescent="0.35">
      <c r="A13" s="80"/>
      <c r="B13" s="80"/>
      <c r="C13" s="80"/>
      <c r="D13" s="80"/>
      <c r="E13" s="80"/>
      <c r="F13" s="80"/>
      <c r="G13" s="80"/>
      <c r="H13" s="80"/>
      <c r="I13" s="80"/>
      <c r="J13" s="80"/>
    </row>
  </sheetData>
  <sheetProtection algorithmName="SHA-512" hashValue="95SXlt0VSzakCBBOxICOn97ZJ27y3R7N9cqERTTIgCcJspuc1VpIwUdRkbAO4/h6KkXcXyFhZ3fqk0hEoHlTuw==" saltValue="nUK0ODlWb+G1SVuhOhHM1g==" spinCount="100000" sheet="1" objects="1" scenarios="1"/>
  <mergeCells count="1">
    <mergeCell ref="A1:J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29"/>
  <sheetViews>
    <sheetView tabSelected="1" topLeftCell="A13" zoomScaleNormal="100" workbookViewId="0">
      <selection activeCell="B19" sqref="B19:K29"/>
    </sheetView>
  </sheetViews>
  <sheetFormatPr defaultColWidth="16.69921875" defaultRowHeight="16.5" customHeight="1" x14ac:dyDescent="0.35"/>
  <cols>
    <col min="1" max="1" width="50.3984375" style="1" customWidth="1"/>
    <col min="2" max="3" width="10.8984375" style="1" customWidth="1"/>
    <col min="4" max="4" width="11.59765625" style="1" customWidth="1"/>
    <col min="5" max="5" width="16.69921875" style="1"/>
    <col min="6" max="6" width="12.8984375" style="1" customWidth="1"/>
    <col min="7" max="7" width="20.09765625" style="1" bestFit="1" customWidth="1"/>
    <col min="8" max="8" width="8" style="1" customWidth="1"/>
    <col min="9" max="9" width="9.09765625" style="1" customWidth="1"/>
    <col min="10" max="10" width="7.59765625" style="1" customWidth="1"/>
    <col min="11" max="11" width="8" style="1" customWidth="1"/>
    <col min="12" max="12" width="9.09765625" style="1" customWidth="1"/>
    <col min="13" max="13" width="13.09765625" style="1" customWidth="1"/>
    <col min="14" max="14" width="12.09765625" style="1" customWidth="1"/>
    <col min="15" max="16384" width="16.69921875" style="1"/>
  </cols>
  <sheetData>
    <row r="1" spans="1:37" ht="16.5" customHeight="1" x14ac:dyDescent="0.35">
      <c r="A1" s="1" t="s">
        <v>3</v>
      </c>
      <c r="B1" s="81" t="s">
        <v>53</v>
      </c>
      <c r="C1" s="81"/>
    </row>
    <row r="4" spans="1:37" ht="116.15" customHeight="1" x14ac:dyDescent="0.35">
      <c r="B4" s="2" t="s">
        <v>4</v>
      </c>
      <c r="C4" s="2" t="s">
        <v>48</v>
      </c>
      <c r="D4" s="2" t="s">
        <v>1</v>
      </c>
      <c r="E4" s="2" t="s">
        <v>5</v>
      </c>
      <c r="F4" s="2" t="s">
        <v>2</v>
      </c>
      <c r="G4" s="2" t="s">
        <v>31</v>
      </c>
      <c r="H4" s="2" t="s">
        <v>37</v>
      </c>
      <c r="I4" s="2" t="s">
        <v>32</v>
      </c>
      <c r="J4" s="2" t="s">
        <v>42</v>
      </c>
      <c r="K4" s="2" t="s">
        <v>43</v>
      </c>
      <c r="L4" s="2" t="s">
        <v>44</v>
      </c>
      <c r="M4" s="2" t="s">
        <v>45</v>
      </c>
      <c r="N4" s="2" t="s">
        <v>46</v>
      </c>
      <c r="O4" s="3"/>
      <c r="P4" s="3"/>
      <c r="Q4" s="3"/>
      <c r="R4" s="3"/>
      <c r="S4" s="3"/>
      <c r="T4" s="3"/>
      <c r="U4" s="3"/>
      <c r="V4" s="3"/>
      <c r="W4" s="3"/>
      <c r="X4" s="3"/>
      <c r="Y4" s="3"/>
      <c r="Z4" s="3"/>
      <c r="AA4" s="3"/>
      <c r="AB4" s="3"/>
      <c r="AC4" s="3"/>
      <c r="AD4" s="3"/>
      <c r="AE4" s="3"/>
      <c r="AF4" s="4"/>
      <c r="AG4" s="4"/>
      <c r="AH4" s="4"/>
      <c r="AI4" s="4"/>
      <c r="AJ4" s="4"/>
      <c r="AK4" s="4"/>
    </row>
    <row r="5" spans="1:37" ht="13.5" x14ac:dyDescent="0.35">
      <c r="B5" s="10"/>
      <c r="C5" s="10"/>
      <c r="D5" s="10"/>
      <c r="E5" s="10"/>
      <c r="F5" s="10"/>
      <c r="G5" s="25"/>
      <c r="H5" s="10"/>
      <c r="I5" s="10"/>
      <c r="J5" s="10"/>
      <c r="K5" s="10"/>
      <c r="L5" s="12"/>
      <c r="M5" s="12"/>
      <c r="N5" s="12"/>
      <c r="O5" s="4"/>
      <c r="P5" s="4"/>
      <c r="Q5" s="4"/>
      <c r="R5" s="4"/>
      <c r="S5" s="4"/>
      <c r="T5" s="4"/>
      <c r="U5" s="4"/>
      <c r="V5" s="4"/>
      <c r="W5" s="4"/>
      <c r="X5" s="4"/>
      <c r="Y5" s="4"/>
      <c r="Z5" s="4"/>
      <c r="AA5" s="4"/>
      <c r="AB5" s="4"/>
      <c r="AC5" s="4"/>
      <c r="AD5" s="4"/>
      <c r="AE5" s="4"/>
      <c r="AF5" s="4"/>
      <c r="AG5" s="4"/>
      <c r="AH5" s="4"/>
      <c r="AI5" s="4"/>
      <c r="AJ5" s="4"/>
      <c r="AK5" s="4"/>
    </row>
    <row r="6" spans="1:37" ht="16.5" customHeight="1" x14ac:dyDescent="0.35">
      <c r="A6" s="6" t="s">
        <v>8</v>
      </c>
      <c r="B6" s="13">
        <v>83.89</v>
      </c>
      <c r="C6" s="19">
        <v>44561</v>
      </c>
      <c r="D6" s="13">
        <v>1</v>
      </c>
      <c r="E6" s="21" t="s">
        <v>50</v>
      </c>
      <c r="F6" s="21" t="s">
        <v>49</v>
      </c>
      <c r="G6" s="60"/>
      <c r="H6" s="60"/>
      <c r="I6" s="61"/>
      <c r="J6" s="62"/>
      <c r="K6" s="63"/>
      <c r="L6" s="15" t="e">
        <f>J6+K6+90*'rekenhulp Deelstromen'!L9/'rekenhulp Deelstromen'!I9</f>
        <v>#DIV/0!</v>
      </c>
      <c r="M6" s="15" t="e">
        <f>J6+K6+90*'rekenhulp Deelstromen'!M9/'rekenhulp Deelstromen'!J9</f>
        <v>#DIV/0!</v>
      </c>
      <c r="N6" s="15" t="e">
        <f>J6+K6+90*'rekenhulp Deelstromen'!N9/'rekenhulp Deelstromen'!K9</f>
        <v>#DIV/0!</v>
      </c>
      <c r="O6" s="4"/>
      <c r="P6" s="4"/>
      <c r="Q6" s="4"/>
      <c r="R6" s="4"/>
      <c r="S6" s="4"/>
      <c r="T6" s="4"/>
      <c r="U6" s="4"/>
      <c r="V6" s="4"/>
      <c r="W6" s="4"/>
      <c r="X6" s="4"/>
      <c r="Y6" s="4"/>
      <c r="Z6" s="4"/>
      <c r="AA6" s="4"/>
      <c r="AB6" s="4"/>
      <c r="AC6" s="4"/>
      <c r="AD6" s="4"/>
      <c r="AE6" s="4"/>
      <c r="AF6" s="4"/>
      <c r="AG6" s="4"/>
      <c r="AH6" s="4"/>
      <c r="AI6" s="4"/>
      <c r="AJ6" s="4"/>
      <c r="AK6" s="4"/>
    </row>
    <row r="7" spans="1:37" ht="16.5" customHeight="1" x14ac:dyDescent="0.35">
      <c r="A7" s="6" t="s">
        <v>54</v>
      </c>
      <c r="B7" s="13">
        <v>169.84</v>
      </c>
      <c r="C7" s="19">
        <v>44439</v>
      </c>
      <c r="D7" s="13">
        <v>1</v>
      </c>
      <c r="E7" s="21" t="s">
        <v>58</v>
      </c>
      <c r="F7" s="21" t="s">
        <v>49</v>
      </c>
      <c r="G7" s="60"/>
      <c r="H7" s="60"/>
      <c r="I7" s="61"/>
      <c r="J7" s="62"/>
      <c r="K7" s="63"/>
      <c r="L7" s="15" t="e">
        <f>J7+K7+90*'rekenhulp Deelstromen'!L10/'rekenhulp Deelstromen'!I10</f>
        <v>#DIV/0!</v>
      </c>
      <c r="M7" s="15" t="e">
        <f>J7+K7+90*'rekenhulp Deelstromen'!M10/'rekenhulp Deelstromen'!J10</f>
        <v>#DIV/0!</v>
      </c>
      <c r="N7" s="15" t="e">
        <f>J7+K7+90*'rekenhulp Deelstromen'!N10/'rekenhulp Deelstromen'!K10</f>
        <v>#DIV/0!</v>
      </c>
    </row>
    <row r="8" spans="1:37" ht="16.5" customHeight="1" x14ac:dyDescent="0.35">
      <c r="A8" s="6" t="s">
        <v>59</v>
      </c>
      <c r="B8" s="13">
        <v>1178.96</v>
      </c>
      <c r="C8" s="19">
        <v>44439</v>
      </c>
      <c r="D8" s="13">
        <v>2</v>
      </c>
      <c r="E8" s="21" t="s">
        <v>58</v>
      </c>
      <c r="F8" s="21" t="s">
        <v>49</v>
      </c>
      <c r="G8" s="60"/>
      <c r="H8" s="60"/>
      <c r="I8" s="61"/>
      <c r="J8" s="62"/>
      <c r="K8" s="63"/>
      <c r="L8" s="15" t="e">
        <f>J8+K8+90*'rekenhulp Deelstromen'!L11/'rekenhulp Deelstromen'!I11</f>
        <v>#DIV/0!</v>
      </c>
      <c r="M8" s="15" t="e">
        <f>J8+K8+90*'rekenhulp Deelstromen'!M11/'rekenhulp Deelstromen'!J11</f>
        <v>#DIV/0!</v>
      </c>
      <c r="N8" s="15" t="e">
        <f>J8+K8+90*'rekenhulp Deelstromen'!N11/'rekenhulp Deelstromen'!K11</f>
        <v>#DIV/0!</v>
      </c>
      <c r="O8" s="4"/>
      <c r="P8" s="4"/>
      <c r="Q8" s="4"/>
      <c r="R8" s="4"/>
      <c r="S8" s="4"/>
      <c r="T8" s="4"/>
      <c r="U8" s="4"/>
      <c r="V8" s="4"/>
      <c r="W8" s="4"/>
      <c r="X8" s="4"/>
      <c r="Y8" s="4"/>
      <c r="Z8" s="4"/>
      <c r="AA8" s="4"/>
      <c r="AB8" s="4"/>
      <c r="AC8" s="4"/>
      <c r="AD8" s="4"/>
      <c r="AE8" s="4"/>
      <c r="AF8" s="4"/>
      <c r="AG8" s="4"/>
      <c r="AH8" s="4"/>
      <c r="AI8" s="4"/>
      <c r="AJ8" s="4"/>
      <c r="AK8" s="4"/>
    </row>
    <row r="9" spans="1:37" ht="16.5" customHeight="1" x14ac:dyDescent="0.35">
      <c r="A9" s="6" t="s">
        <v>55</v>
      </c>
      <c r="B9" s="13">
        <v>179.08</v>
      </c>
      <c r="C9" s="19">
        <v>44439</v>
      </c>
      <c r="D9" s="13">
        <v>1</v>
      </c>
      <c r="E9" s="21" t="s">
        <v>58</v>
      </c>
      <c r="F9" s="21" t="s">
        <v>49</v>
      </c>
      <c r="G9" s="60"/>
      <c r="H9" s="60"/>
      <c r="I9" s="61"/>
      <c r="J9" s="62"/>
      <c r="K9" s="63"/>
      <c r="L9" s="15" t="e">
        <f>J9+K9+90*'rekenhulp Deelstromen'!L12/'rekenhulp Deelstromen'!I12</f>
        <v>#DIV/0!</v>
      </c>
      <c r="M9" s="15" t="e">
        <f>J9+K9+90*'rekenhulp Deelstromen'!M12/'rekenhulp Deelstromen'!J12</f>
        <v>#DIV/0!</v>
      </c>
      <c r="N9" s="15" t="e">
        <f>J9+K9+90*'rekenhulp Deelstromen'!N12/'rekenhulp Deelstromen'!K12</f>
        <v>#DIV/0!</v>
      </c>
      <c r="O9" s="4"/>
      <c r="P9" s="4"/>
      <c r="Q9" s="4"/>
      <c r="R9" s="4"/>
      <c r="S9" s="4"/>
      <c r="T9" s="4"/>
      <c r="U9" s="4"/>
      <c r="V9" s="4"/>
      <c r="W9" s="4"/>
      <c r="X9" s="4"/>
      <c r="Y9" s="4"/>
      <c r="Z9" s="4"/>
      <c r="AA9" s="4"/>
      <c r="AB9" s="4"/>
      <c r="AC9" s="4"/>
      <c r="AD9" s="4"/>
      <c r="AE9" s="4"/>
      <c r="AF9" s="4"/>
      <c r="AG9" s="4"/>
      <c r="AH9" s="4"/>
      <c r="AI9" s="4"/>
      <c r="AJ9" s="4"/>
      <c r="AK9" s="4"/>
    </row>
    <row r="10" spans="1:37" ht="16.5" customHeight="1" x14ac:dyDescent="0.35">
      <c r="A10" s="6" t="s">
        <v>9</v>
      </c>
      <c r="B10" s="13">
        <v>16.3</v>
      </c>
      <c r="C10" s="19">
        <v>44439</v>
      </c>
      <c r="D10" s="13">
        <v>1</v>
      </c>
      <c r="E10" s="21" t="s">
        <v>58</v>
      </c>
      <c r="F10" s="21" t="s">
        <v>51</v>
      </c>
      <c r="G10" s="60"/>
      <c r="H10" s="60"/>
      <c r="I10" s="61"/>
      <c r="J10" s="62"/>
      <c r="K10" s="63"/>
      <c r="L10" s="15" t="e">
        <f>J10+K10+90*'rekenhulp Deelstromen'!L13/'rekenhulp Deelstromen'!I13</f>
        <v>#DIV/0!</v>
      </c>
      <c r="M10" s="15" t="e">
        <f>J10+K10+90*'rekenhulp Deelstromen'!M13/'rekenhulp Deelstromen'!J13</f>
        <v>#DIV/0!</v>
      </c>
      <c r="N10" s="15" t="e">
        <f>J10+K10+90*'rekenhulp Deelstromen'!N13/'rekenhulp Deelstromen'!K13</f>
        <v>#DIV/0!</v>
      </c>
      <c r="O10" s="4"/>
      <c r="P10" s="4"/>
      <c r="Q10" s="4"/>
      <c r="R10" s="4"/>
      <c r="S10" s="4"/>
      <c r="T10" s="4"/>
      <c r="U10" s="4"/>
      <c r="V10" s="4"/>
      <c r="W10" s="4"/>
      <c r="X10" s="4"/>
      <c r="Y10" s="4"/>
      <c r="Z10" s="4"/>
      <c r="AA10" s="4"/>
      <c r="AB10" s="4"/>
      <c r="AC10" s="4"/>
      <c r="AD10" s="4"/>
      <c r="AE10" s="4"/>
      <c r="AF10" s="4"/>
      <c r="AG10" s="4"/>
      <c r="AH10" s="4"/>
      <c r="AI10" s="4"/>
      <c r="AJ10" s="4"/>
      <c r="AK10" s="4"/>
    </row>
    <row r="11" spans="1:37" ht="16.5" customHeight="1" x14ac:dyDescent="0.35">
      <c r="A11" s="6" t="s">
        <v>30</v>
      </c>
      <c r="B11" s="13">
        <v>412.34</v>
      </c>
      <c r="C11" s="19">
        <v>44439</v>
      </c>
      <c r="D11" s="13">
        <v>2</v>
      </c>
      <c r="E11" s="21" t="s">
        <v>58</v>
      </c>
      <c r="F11" s="21" t="s">
        <v>49</v>
      </c>
      <c r="G11" s="60"/>
      <c r="H11" s="60"/>
      <c r="I11" s="61"/>
      <c r="J11" s="62"/>
      <c r="K11" s="63"/>
      <c r="L11" s="15" t="e">
        <f>J11+K11+90*'rekenhulp Deelstromen'!L14/'rekenhulp Deelstromen'!I14</f>
        <v>#DIV/0!</v>
      </c>
      <c r="M11" s="15" t="e">
        <f>J11+K11+90*'rekenhulp Deelstromen'!M14/'rekenhulp Deelstromen'!J14</f>
        <v>#DIV/0!</v>
      </c>
      <c r="N11" s="15" t="e">
        <f>J11+K11+90*'rekenhulp Deelstromen'!N14/'rekenhulp Deelstromen'!K14</f>
        <v>#DIV/0!</v>
      </c>
    </row>
    <row r="12" spans="1:37" ht="16.5" customHeight="1" x14ac:dyDescent="0.35">
      <c r="A12" s="6" t="s">
        <v>10</v>
      </c>
      <c r="B12" s="13">
        <v>19.48</v>
      </c>
      <c r="C12" s="19">
        <v>44439</v>
      </c>
      <c r="D12" s="13">
        <v>1</v>
      </c>
      <c r="E12" s="21" t="s">
        <v>58</v>
      </c>
      <c r="F12" s="21" t="s">
        <v>51</v>
      </c>
      <c r="G12" s="60"/>
      <c r="H12" s="60"/>
      <c r="I12" s="61"/>
      <c r="J12" s="62"/>
      <c r="K12" s="63"/>
      <c r="L12" s="15" t="e">
        <f>J12+K12+90*'rekenhulp Deelstromen'!L15/'rekenhulp Deelstromen'!I15</f>
        <v>#DIV/0!</v>
      </c>
      <c r="M12" s="15" t="e">
        <f>J12+K12+90*'rekenhulp Deelstromen'!M15/'rekenhulp Deelstromen'!J15</f>
        <v>#DIV/0!</v>
      </c>
      <c r="N12" s="15" t="e">
        <f>J12+K12+90*'rekenhulp Deelstromen'!N15/'rekenhulp Deelstromen'!K15</f>
        <v>#DIV/0!</v>
      </c>
    </row>
    <row r="13" spans="1:37" ht="16.5" customHeight="1" x14ac:dyDescent="0.35">
      <c r="A13" s="6" t="s">
        <v>11</v>
      </c>
      <c r="B13" s="13">
        <v>46.42</v>
      </c>
      <c r="C13" s="19">
        <v>44439</v>
      </c>
      <c r="D13" s="13">
        <v>1</v>
      </c>
      <c r="E13" s="21" t="s">
        <v>58</v>
      </c>
      <c r="F13" s="21" t="s">
        <v>49</v>
      </c>
      <c r="G13" s="60"/>
      <c r="H13" s="60"/>
      <c r="I13" s="61"/>
      <c r="J13" s="62"/>
      <c r="K13" s="63"/>
      <c r="L13" s="15" t="e">
        <f>J13+K13+90*'rekenhulp Deelstromen'!L16/'rekenhulp Deelstromen'!I16</f>
        <v>#DIV/0!</v>
      </c>
      <c r="M13" s="15" t="e">
        <f>J13+K13+90*'rekenhulp Deelstromen'!M16/'rekenhulp Deelstromen'!J16</f>
        <v>#DIV/0!</v>
      </c>
      <c r="N13" s="15" t="e">
        <f>J13+K13+90*'rekenhulp Deelstromen'!N16/'rekenhulp Deelstromen'!K16</f>
        <v>#DIV/0!</v>
      </c>
    </row>
    <row r="14" spans="1:37" ht="16.5" customHeight="1" x14ac:dyDescent="0.35">
      <c r="A14" s="6" t="s">
        <v>56</v>
      </c>
      <c r="B14" s="13">
        <v>74.56</v>
      </c>
      <c r="C14" s="19">
        <v>44439</v>
      </c>
      <c r="D14" s="13">
        <v>1</v>
      </c>
      <c r="E14" s="21" t="s">
        <v>58</v>
      </c>
      <c r="F14" s="21" t="s">
        <v>49</v>
      </c>
      <c r="G14" s="60"/>
      <c r="H14" s="60"/>
      <c r="I14" s="61"/>
      <c r="J14" s="62"/>
      <c r="K14" s="63"/>
      <c r="L14" s="15" t="e">
        <f>J14+K14+90*'rekenhulp Deelstromen'!L17/'rekenhulp Deelstromen'!I17</f>
        <v>#DIV/0!</v>
      </c>
      <c r="M14" s="15" t="e">
        <f>J14+K14+90*'rekenhulp Deelstromen'!M17/'rekenhulp Deelstromen'!J17</f>
        <v>#DIV/0!</v>
      </c>
      <c r="N14" s="15" t="e">
        <f>J14+K14+90*'rekenhulp Deelstromen'!N17/'rekenhulp Deelstromen'!K17</f>
        <v>#DIV/0!</v>
      </c>
    </row>
    <row r="15" spans="1:37" ht="16.5" customHeight="1" x14ac:dyDescent="0.35">
      <c r="A15" s="6" t="s">
        <v>12</v>
      </c>
      <c r="B15" s="13">
        <v>1685.56</v>
      </c>
      <c r="C15" s="19">
        <v>44439</v>
      </c>
      <c r="D15" s="13">
        <v>2</v>
      </c>
      <c r="E15" s="21" t="s">
        <v>58</v>
      </c>
      <c r="F15" s="21" t="s">
        <v>52</v>
      </c>
      <c r="G15" s="60"/>
      <c r="H15" s="60"/>
      <c r="I15" s="61"/>
      <c r="J15" s="62"/>
      <c r="K15" s="63"/>
      <c r="L15" s="15" t="e">
        <f>J15+K15+90*'rekenhulp Deelstromen'!L18/'rekenhulp Deelstromen'!I18</f>
        <v>#DIV/0!</v>
      </c>
      <c r="M15" s="15" t="e">
        <f>J15+K15+90*'rekenhulp Deelstromen'!M18/'rekenhulp Deelstromen'!J18</f>
        <v>#DIV/0!</v>
      </c>
      <c r="N15" s="15" t="e">
        <f>J15+K15+90*'rekenhulp Deelstromen'!N18/'rekenhulp Deelstromen'!K18</f>
        <v>#DIV/0!</v>
      </c>
    </row>
    <row r="16" spans="1:37" ht="16.5" customHeight="1" x14ac:dyDescent="0.35">
      <c r="A16" s="6" t="s">
        <v>57</v>
      </c>
      <c r="B16" s="16">
        <v>9.82</v>
      </c>
      <c r="C16" s="20">
        <v>44439</v>
      </c>
      <c r="D16" s="16">
        <v>1</v>
      </c>
      <c r="E16" s="23" t="s">
        <v>58</v>
      </c>
      <c r="F16" s="23" t="s">
        <v>51</v>
      </c>
      <c r="G16" s="64"/>
      <c r="H16" s="64"/>
      <c r="I16" s="65"/>
      <c r="J16" s="66"/>
      <c r="K16" s="67"/>
      <c r="L16" s="18" t="e">
        <f>J16+K16+90*'rekenhulp Deelstromen'!L19/'rekenhulp Deelstromen'!I19</f>
        <v>#DIV/0!</v>
      </c>
      <c r="M16" s="18" t="e">
        <f>J16+K16+90*'rekenhulp Deelstromen'!M19/'rekenhulp Deelstromen'!J19</f>
        <v>#DIV/0!</v>
      </c>
      <c r="N16" s="18" t="e">
        <f>J16+K16+90*'rekenhulp Deelstromen'!N19/'rekenhulp Deelstromen'!K19</f>
        <v>#DIV/0!</v>
      </c>
    </row>
    <row r="18" spans="1:11" ht="16.5" customHeight="1" x14ac:dyDescent="0.35">
      <c r="A18" s="5" t="s">
        <v>47</v>
      </c>
    </row>
    <row r="19" spans="1:11" ht="16.5" customHeight="1" x14ac:dyDescent="0.35">
      <c r="A19" s="6" t="s">
        <v>8</v>
      </c>
      <c r="B19" s="82"/>
      <c r="C19" s="82"/>
      <c r="D19" s="82"/>
      <c r="E19" s="82"/>
      <c r="F19" s="82"/>
      <c r="G19" s="82"/>
      <c r="H19" s="82"/>
      <c r="I19" s="82"/>
      <c r="J19" s="82"/>
      <c r="K19" s="82"/>
    </row>
    <row r="20" spans="1:11" ht="16.5" customHeight="1" x14ac:dyDescent="0.35">
      <c r="A20" s="6" t="s">
        <v>54</v>
      </c>
      <c r="B20" s="82"/>
      <c r="C20" s="82"/>
      <c r="D20" s="82"/>
      <c r="E20" s="82"/>
      <c r="F20" s="82"/>
      <c r="G20" s="82"/>
      <c r="H20" s="82"/>
      <c r="I20" s="82"/>
      <c r="J20" s="82"/>
      <c r="K20" s="82"/>
    </row>
    <row r="21" spans="1:11" ht="16.5" customHeight="1" x14ac:dyDescent="0.35">
      <c r="A21" s="6" t="s">
        <v>59</v>
      </c>
      <c r="B21" s="82"/>
      <c r="C21" s="82"/>
      <c r="D21" s="82"/>
      <c r="E21" s="82"/>
      <c r="F21" s="82"/>
      <c r="G21" s="82"/>
      <c r="H21" s="82"/>
      <c r="I21" s="82"/>
      <c r="J21" s="82"/>
      <c r="K21" s="82"/>
    </row>
    <row r="22" spans="1:11" ht="16.5" customHeight="1" x14ac:dyDescent="0.35">
      <c r="A22" s="6" t="s">
        <v>55</v>
      </c>
      <c r="B22" s="82"/>
      <c r="C22" s="82"/>
      <c r="D22" s="82"/>
      <c r="E22" s="82"/>
      <c r="F22" s="82"/>
      <c r="G22" s="82"/>
      <c r="H22" s="82"/>
      <c r="I22" s="82"/>
      <c r="J22" s="82"/>
      <c r="K22" s="82"/>
    </row>
    <row r="23" spans="1:11" ht="16.5" customHeight="1" x14ac:dyDescent="0.35">
      <c r="A23" s="6" t="s">
        <v>9</v>
      </c>
      <c r="B23" s="82"/>
      <c r="C23" s="82"/>
      <c r="D23" s="82"/>
      <c r="E23" s="82"/>
      <c r="F23" s="82"/>
      <c r="G23" s="82"/>
      <c r="H23" s="82"/>
      <c r="I23" s="82"/>
      <c r="J23" s="82"/>
      <c r="K23" s="82"/>
    </row>
    <row r="24" spans="1:11" ht="16.5" customHeight="1" x14ac:dyDescent="0.35">
      <c r="A24" s="6" t="s">
        <v>30</v>
      </c>
      <c r="B24" s="82"/>
      <c r="C24" s="82"/>
      <c r="D24" s="82"/>
      <c r="E24" s="82"/>
      <c r="F24" s="82"/>
      <c r="G24" s="82"/>
      <c r="H24" s="82"/>
      <c r="I24" s="82"/>
      <c r="J24" s="82"/>
      <c r="K24" s="82"/>
    </row>
    <row r="25" spans="1:11" ht="16.5" customHeight="1" x14ac:dyDescent="0.35">
      <c r="A25" s="6" t="s">
        <v>10</v>
      </c>
      <c r="B25" s="82"/>
      <c r="C25" s="82"/>
      <c r="D25" s="82"/>
      <c r="E25" s="82"/>
      <c r="F25" s="82"/>
      <c r="G25" s="82"/>
      <c r="H25" s="82"/>
      <c r="I25" s="82"/>
      <c r="J25" s="82"/>
      <c r="K25" s="82"/>
    </row>
    <row r="26" spans="1:11" ht="16.5" customHeight="1" x14ac:dyDescent="0.35">
      <c r="A26" s="6" t="s">
        <v>11</v>
      </c>
      <c r="B26" s="82"/>
      <c r="C26" s="82"/>
      <c r="D26" s="82"/>
      <c r="E26" s="82"/>
      <c r="F26" s="82"/>
      <c r="G26" s="82"/>
      <c r="H26" s="82"/>
      <c r="I26" s="82"/>
      <c r="J26" s="82"/>
      <c r="K26" s="82"/>
    </row>
    <row r="27" spans="1:11" ht="16.5" customHeight="1" x14ac:dyDescent="0.35">
      <c r="A27" s="6" t="s">
        <v>56</v>
      </c>
      <c r="B27" s="82"/>
      <c r="C27" s="82"/>
      <c r="D27" s="82"/>
      <c r="E27" s="82"/>
      <c r="F27" s="82"/>
      <c r="G27" s="82"/>
      <c r="H27" s="82"/>
      <c r="I27" s="82"/>
      <c r="J27" s="82"/>
      <c r="K27" s="82"/>
    </row>
    <row r="28" spans="1:11" ht="16.5" customHeight="1" x14ac:dyDescent="0.35">
      <c r="A28" s="6" t="s">
        <v>12</v>
      </c>
      <c r="B28" s="82"/>
      <c r="C28" s="82"/>
      <c r="D28" s="82"/>
      <c r="E28" s="82"/>
      <c r="F28" s="82"/>
      <c r="G28" s="82"/>
      <c r="H28" s="82"/>
      <c r="I28" s="82"/>
      <c r="J28" s="82"/>
      <c r="K28" s="82"/>
    </row>
    <row r="29" spans="1:11" ht="16.5" customHeight="1" x14ac:dyDescent="0.35">
      <c r="A29" s="6" t="s">
        <v>57</v>
      </c>
      <c r="B29" s="82"/>
      <c r="C29" s="82"/>
      <c r="D29" s="82"/>
      <c r="E29" s="82"/>
      <c r="F29" s="82"/>
      <c r="G29" s="82"/>
      <c r="H29" s="82"/>
      <c r="I29" s="82"/>
      <c r="J29" s="82"/>
      <c r="K29" s="82"/>
    </row>
  </sheetData>
  <sheetProtection algorithmName="SHA-512" hashValue="CTQXHOiJBPGRBqVDUs3HP0G8q4c8EkMsoYMjVXzfOU3K8dDSX4CdYTLIVm9RxLkeWBSFYHxD9XUw7uEVTz0nKA==" saltValue="DlpGlxZrY+as7VKkY+YTNQ==" spinCount="100000" sheet="1" objects="1" scenarios="1"/>
  <mergeCells count="12">
    <mergeCell ref="B29:K29"/>
    <mergeCell ref="B23:K23"/>
    <mergeCell ref="B24:K24"/>
    <mergeCell ref="B25:K25"/>
    <mergeCell ref="B26:K26"/>
    <mergeCell ref="B27:K27"/>
    <mergeCell ref="B28:K28"/>
    <mergeCell ref="B1:C1"/>
    <mergeCell ref="B19:K19"/>
    <mergeCell ref="B20:K20"/>
    <mergeCell ref="B21:K21"/>
    <mergeCell ref="B22:K22"/>
  </mergeCells>
  <pageMargins left="0.7" right="0.7" top="0.75" bottom="0.75" header="0.3" footer="0.3"/>
  <pageSetup paperSize="9" scale="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54570-97F0-46DE-8DAC-B0147B52BA92}">
  <dimension ref="D7:N19"/>
  <sheetViews>
    <sheetView topLeftCell="E4" workbookViewId="0">
      <selection activeCell="L9" sqref="L9:N19"/>
    </sheetView>
  </sheetViews>
  <sheetFormatPr defaultRowHeight="13.5" x14ac:dyDescent="0.35"/>
  <cols>
    <col min="4" max="4" width="20.59765625" bestFit="1" customWidth="1"/>
    <col min="6" max="6" width="10" customWidth="1"/>
    <col min="7" max="7" width="9.59765625" customWidth="1"/>
    <col min="8" max="8" width="10.69921875" customWidth="1"/>
    <col min="9" max="9" width="15.09765625" customWidth="1"/>
    <col min="10" max="10" width="17.3984375" customWidth="1"/>
    <col min="11" max="11" width="19" customWidth="1"/>
    <col min="12" max="12" width="15.3984375" customWidth="1"/>
    <col min="13" max="13" width="18.8984375" customWidth="1"/>
    <col min="14" max="14" width="18.296875" customWidth="1"/>
  </cols>
  <sheetData>
    <row r="7" spans="4:14" ht="94.5" customHeight="1" x14ac:dyDescent="0.35">
      <c r="E7" s="2" t="s">
        <v>28</v>
      </c>
      <c r="F7" s="2" t="s">
        <v>29</v>
      </c>
      <c r="G7" s="2" t="s">
        <v>36</v>
      </c>
      <c r="H7" s="2" t="s">
        <v>38</v>
      </c>
      <c r="I7" s="2" t="s">
        <v>33</v>
      </c>
      <c r="J7" s="2" t="s">
        <v>34</v>
      </c>
      <c r="K7" s="2" t="s">
        <v>35</v>
      </c>
      <c r="L7" s="2" t="s">
        <v>39</v>
      </c>
      <c r="M7" s="2" t="s">
        <v>40</v>
      </c>
      <c r="N7" s="2" t="s">
        <v>41</v>
      </c>
    </row>
    <row r="8" spans="4:14" x14ac:dyDescent="0.35">
      <c r="E8" s="10"/>
      <c r="F8" s="11"/>
      <c r="G8" s="12"/>
      <c r="H8" s="12"/>
      <c r="I8" s="12"/>
      <c r="J8" s="12"/>
      <c r="K8" s="12"/>
      <c r="L8" s="12"/>
      <c r="M8" s="12"/>
      <c r="N8" s="12"/>
    </row>
    <row r="9" spans="4:14" x14ac:dyDescent="0.35">
      <c r="D9" s="6" t="s">
        <v>8</v>
      </c>
      <c r="E9" s="30">
        <v>7.7</v>
      </c>
      <c r="F9" s="14">
        <f>Deelstromen!G6/E9</f>
        <v>0</v>
      </c>
      <c r="G9" s="31">
        <f>Deelstromen!D6</f>
        <v>1</v>
      </c>
      <c r="H9" s="28">
        <f>12*G9*Deelstromen!H6/Deelstromen!B6</f>
        <v>0</v>
      </c>
      <c r="I9" s="26">
        <f>Deelstromen!I6+H9+F9</f>
        <v>0</v>
      </c>
      <c r="J9" s="26">
        <f>Deelstromen!I6+H9</f>
        <v>0</v>
      </c>
      <c r="K9" s="26">
        <f>Deelstromen!I6</f>
        <v>0</v>
      </c>
      <c r="L9" s="22"/>
      <c r="M9" s="22"/>
      <c r="N9" s="22"/>
    </row>
    <row r="10" spans="4:14" x14ac:dyDescent="0.35">
      <c r="D10" s="6" t="s">
        <v>54</v>
      </c>
      <c r="E10" s="30">
        <v>4.9000000000000004</v>
      </c>
      <c r="F10" s="14">
        <f>Deelstromen!G7/E10</f>
        <v>0</v>
      </c>
      <c r="G10" s="31">
        <f>Deelstromen!D7</f>
        <v>1</v>
      </c>
      <c r="H10" s="28">
        <f>12*G10*Deelstromen!H7/Deelstromen!B7</f>
        <v>0</v>
      </c>
      <c r="I10" s="26">
        <f>Deelstromen!I7+H10+F10</f>
        <v>0</v>
      </c>
      <c r="J10" s="26">
        <f>Deelstromen!I7+H10</f>
        <v>0</v>
      </c>
      <c r="K10" s="26">
        <f>Deelstromen!I7</f>
        <v>0</v>
      </c>
      <c r="L10" s="22"/>
      <c r="M10" s="22"/>
      <c r="N10" s="22"/>
    </row>
    <row r="11" spans="4:14" x14ac:dyDescent="0.35">
      <c r="D11" s="6" t="s">
        <v>59</v>
      </c>
      <c r="E11" s="30">
        <v>6</v>
      </c>
      <c r="F11" s="14">
        <f>Deelstromen!G8/E11</f>
        <v>0</v>
      </c>
      <c r="G11" s="31">
        <f>Deelstromen!D8</f>
        <v>2</v>
      </c>
      <c r="H11" s="28">
        <f>12*G11*Deelstromen!H8/Deelstromen!B8</f>
        <v>0</v>
      </c>
      <c r="I11" s="26">
        <f>Deelstromen!I8+H11+F11</f>
        <v>0</v>
      </c>
      <c r="J11" s="26">
        <f>Deelstromen!I8+H11</f>
        <v>0</v>
      </c>
      <c r="K11" s="26">
        <f>Deelstromen!I8</f>
        <v>0</v>
      </c>
      <c r="L11" s="22"/>
      <c r="M11" s="22"/>
      <c r="N11" s="22"/>
    </row>
    <row r="12" spans="4:14" x14ac:dyDescent="0.35">
      <c r="D12" s="6" t="s">
        <v>55</v>
      </c>
      <c r="E12" s="30">
        <v>6</v>
      </c>
      <c r="F12" s="14">
        <f>Deelstromen!G9/E12</f>
        <v>0</v>
      </c>
      <c r="G12" s="31">
        <f>Deelstromen!D9</f>
        <v>1</v>
      </c>
      <c r="H12" s="28">
        <f>12*G12*Deelstromen!H9/Deelstromen!B9</f>
        <v>0</v>
      </c>
      <c r="I12" s="26">
        <f>Deelstromen!I9+H12+F12</f>
        <v>0</v>
      </c>
      <c r="J12" s="26">
        <f>Deelstromen!I9+H12</f>
        <v>0</v>
      </c>
      <c r="K12" s="26">
        <f>Deelstromen!I9</f>
        <v>0</v>
      </c>
      <c r="L12" s="22"/>
      <c r="M12" s="22"/>
      <c r="N12" s="22"/>
    </row>
    <row r="13" spans="4:14" x14ac:dyDescent="0.35">
      <c r="D13" s="6" t="s">
        <v>9</v>
      </c>
      <c r="E13" s="30">
        <v>4.5</v>
      </c>
      <c r="F13" s="14">
        <f>Deelstromen!G10/E13</f>
        <v>0</v>
      </c>
      <c r="G13" s="31">
        <f>Deelstromen!D10</f>
        <v>1</v>
      </c>
      <c r="H13" s="28">
        <f>12*G13*Deelstromen!H10/Deelstromen!B10</f>
        <v>0</v>
      </c>
      <c r="I13" s="26">
        <f>Deelstromen!I10+H13+F13</f>
        <v>0</v>
      </c>
      <c r="J13" s="26">
        <f>Deelstromen!I10+H13</f>
        <v>0</v>
      </c>
      <c r="K13" s="26">
        <f>Deelstromen!I10</f>
        <v>0</v>
      </c>
      <c r="L13" s="22"/>
      <c r="M13" s="22"/>
      <c r="N13" s="22"/>
    </row>
    <row r="14" spans="4:14" x14ac:dyDescent="0.35">
      <c r="D14" s="6" t="s">
        <v>30</v>
      </c>
      <c r="E14" s="30">
        <v>6.4</v>
      </c>
      <c r="F14" s="14">
        <f>Deelstromen!G11/E14</f>
        <v>0</v>
      </c>
      <c r="G14" s="31">
        <f>Deelstromen!D11</f>
        <v>2</v>
      </c>
      <c r="H14" s="28">
        <f>12*G14*Deelstromen!H11/Deelstromen!B11</f>
        <v>0</v>
      </c>
      <c r="I14" s="26">
        <f>Deelstromen!I11+H14+F14</f>
        <v>0</v>
      </c>
      <c r="J14" s="26">
        <f>Deelstromen!I11+H14</f>
        <v>0</v>
      </c>
      <c r="K14" s="26">
        <f>Deelstromen!I11</f>
        <v>0</v>
      </c>
      <c r="L14" s="22"/>
      <c r="M14" s="22"/>
      <c r="N14" s="22"/>
    </row>
    <row r="15" spans="4:14" x14ac:dyDescent="0.35">
      <c r="D15" s="6" t="s">
        <v>10</v>
      </c>
      <c r="E15" s="30">
        <v>3.6</v>
      </c>
      <c r="F15" s="14">
        <f>Deelstromen!G12/E15</f>
        <v>0</v>
      </c>
      <c r="G15" s="31">
        <f>Deelstromen!D12</f>
        <v>1</v>
      </c>
      <c r="H15" s="28">
        <f>12*G15*Deelstromen!H12/Deelstromen!B12</f>
        <v>0</v>
      </c>
      <c r="I15" s="26">
        <f>Deelstromen!I12+H15+F15</f>
        <v>0</v>
      </c>
      <c r="J15" s="26">
        <f>Deelstromen!I12+H15</f>
        <v>0</v>
      </c>
      <c r="K15" s="26">
        <f>Deelstromen!I12</f>
        <v>0</v>
      </c>
      <c r="L15" s="22"/>
      <c r="M15" s="22"/>
      <c r="N15" s="22"/>
    </row>
    <row r="16" spans="4:14" x14ac:dyDescent="0.35">
      <c r="D16" s="6" t="s">
        <v>11</v>
      </c>
      <c r="E16" s="30">
        <v>9.9</v>
      </c>
      <c r="F16" s="14">
        <f>Deelstromen!G13/E16</f>
        <v>0</v>
      </c>
      <c r="G16" s="31">
        <f>Deelstromen!D13</f>
        <v>1</v>
      </c>
      <c r="H16" s="28">
        <f>12*G16*Deelstromen!H13/Deelstromen!B13</f>
        <v>0</v>
      </c>
      <c r="I16" s="26">
        <f>Deelstromen!I13+H16+F16</f>
        <v>0</v>
      </c>
      <c r="J16" s="26">
        <f>Deelstromen!I13+H16</f>
        <v>0</v>
      </c>
      <c r="K16" s="26">
        <f>Deelstromen!I13</f>
        <v>0</v>
      </c>
      <c r="L16" s="22"/>
      <c r="M16" s="22"/>
      <c r="N16" s="22"/>
    </row>
    <row r="17" spans="4:14" x14ac:dyDescent="0.35">
      <c r="D17" s="6" t="s">
        <v>56</v>
      </c>
      <c r="E17" s="30">
        <v>2.7</v>
      </c>
      <c r="F17" s="14">
        <f>Deelstromen!G14/E17</f>
        <v>0</v>
      </c>
      <c r="G17" s="31">
        <f>Deelstromen!D14</f>
        <v>1</v>
      </c>
      <c r="H17" s="28">
        <f>12*G17*Deelstromen!H14/Deelstromen!B14</f>
        <v>0</v>
      </c>
      <c r="I17" s="26">
        <f>Deelstromen!I14+H17+F17</f>
        <v>0</v>
      </c>
      <c r="J17" s="26">
        <f>Deelstromen!I14+H17</f>
        <v>0</v>
      </c>
      <c r="K17" s="26">
        <f>Deelstromen!I14</f>
        <v>0</v>
      </c>
      <c r="L17" s="22"/>
      <c r="M17" s="22"/>
      <c r="N17" s="22"/>
    </row>
    <row r="18" spans="4:14" x14ac:dyDescent="0.35">
      <c r="D18" s="6" t="s">
        <v>12</v>
      </c>
      <c r="E18" s="30">
        <v>14</v>
      </c>
      <c r="F18" s="14">
        <f>Deelstromen!G15/E18</f>
        <v>0</v>
      </c>
      <c r="G18" s="31">
        <f>Deelstromen!D15</f>
        <v>2</v>
      </c>
      <c r="H18" s="28">
        <f>12*G18*Deelstromen!H15/Deelstromen!B15</f>
        <v>0</v>
      </c>
      <c r="I18" s="26">
        <f>Deelstromen!I15+H18+F18</f>
        <v>0</v>
      </c>
      <c r="J18" s="26">
        <f>Deelstromen!I15+H18</f>
        <v>0</v>
      </c>
      <c r="K18" s="26">
        <f>Deelstromen!I15</f>
        <v>0</v>
      </c>
      <c r="L18" s="22"/>
      <c r="M18" s="22"/>
      <c r="N18" s="22"/>
    </row>
    <row r="19" spans="4:14" x14ac:dyDescent="0.35">
      <c r="D19" s="6" t="s">
        <v>57</v>
      </c>
      <c r="E19" s="32">
        <v>7.4</v>
      </c>
      <c r="F19" s="17">
        <f>Deelstromen!G16/E19</f>
        <v>0</v>
      </c>
      <c r="G19" s="33">
        <f>Deelstromen!D16</f>
        <v>1</v>
      </c>
      <c r="H19" s="29">
        <f>12*G19*Deelstromen!H16/Deelstromen!B16</f>
        <v>0</v>
      </c>
      <c r="I19" s="27">
        <f>Deelstromen!I16+H19+F19</f>
        <v>0</v>
      </c>
      <c r="J19" s="27">
        <f>Deelstromen!I16+H19</f>
        <v>0</v>
      </c>
      <c r="K19" s="27">
        <f>Deelstromen!I16</f>
        <v>0</v>
      </c>
      <c r="L19" s="24"/>
      <c r="M19" s="24"/>
      <c r="N19" s="24"/>
    </row>
  </sheetData>
  <sheetProtection algorithmName="SHA-512" hashValue="XNXpXQkisvprNswwHlIKpCEpq8fmTS64ZE3q/JkSZXUKIfg8vjftCn18wSehRFQFhVKSuX5klay+DgjgUOdYlA==" saltValue="esdTaKJlToaIC1XanzUA+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4"/>
  <sheetViews>
    <sheetView zoomScale="90" zoomScaleNormal="90" workbookViewId="0">
      <selection activeCell="X8" sqref="X8"/>
    </sheetView>
  </sheetViews>
  <sheetFormatPr defaultColWidth="8.8984375" defaultRowHeight="13.5" x14ac:dyDescent="0.35"/>
  <cols>
    <col min="1" max="1" width="46" style="6" bestFit="1" customWidth="1"/>
    <col min="2" max="2" width="7.296875" style="6" hidden="1" customWidth="1"/>
    <col min="3" max="3" width="8.3984375" style="6" hidden="1" customWidth="1"/>
    <col min="4" max="4" width="6.69921875" style="6" hidden="1" customWidth="1"/>
    <col min="5" max="6" width="5.69921875" style="6" hidden="1" customWidth="1"/>
    <col min="7" max="8" width="6.69921875" style="6" hidden="1" customWidth="1"/>
    <col min="9" max="9" width="0" style="6" hidden="1" customWidth="1"/>
    <col min="10" max="10" width="10.8984375" style="6" hidden="1" customWidth="1"/>
    <col min="11" max="11" width="8.296875" style="6" hidden="1" customWidth="1"/>
    <col min="12" max="12" width="10.3984375" style="6" hidden="1" customWidth="1"/>
    <col min="13" max="13" width="10.09765625" style="6" hidden="1" customWidth="1"/>
    <col min="14" max="14" width="9.59765625" style="6" bestFit="1" customWidth="1"/>
    <col min="15" max="15" width="10.3984375" style="6" customWidth="1"/>
    <col min="16" max="16" width="12.296875" style="6" customWidth="1"/>
    <col min="17" max="17" width="12.3984375" style="6" customWidth="1"/>
    <col min="18" max="20" width="8.8984375" style="6"/>
    <col min="21" max="21" width="18.19921875" style="6" bestFit="1" customWidth="1"/>
    <col min="22" max="16384" width="8.8984375" style="6"/>
  </cols>
  <sheetData>
    <row r="1" spans="1:21" x14ac:dyDescent="0.35">
      <c r="A1" s="6" t="s">
        <v>0</v>
      </c>
    </row>
    <row r="3" spans="1:21" x14ac:dyDescent="0.35">
      <c r="A3" s="6" t="s">
        <v>3</v>
      </c>
      <c r="N3" s="6" t="s">
        <v>53</v>
      </c>
    </row>
    <row r="5" spans="1:21" ht="128.5" customHeight="1" x14ac:dyDescent="0.35">
      <c r="A5" s="34" t="s">
        <v>6</v>
      </c>
      <c r="B5" s="34" t="s">
        <v>7</v>
      </c>
      <c r="P5" s="43" t="s">
        <v>60</v>
      </c>
      <c r="Q5" s="43" t="s">
        <v>61</v>
      </c>
      <c r="R5" s="43" t="s">
        <v>42</v>
      </c>
      <c r="S5" s="43" t="s">
        <v>43</v>
      </c>
      <c r="T5" s="43" t="s">
        <v>87</v>
      </c>
      <c r="U5" s="43" t="s">
        <v>88</v>
      </c>
    </row>
    <row r="6" spans="1:21" ht="14.5" x14ac:dyDescent="0.35">
      <c r="A6" s="35" t="s">
        <v>13</v>
      </c>
      <c r="B6" s="35" t="s">
        <v>14</v>
      </c>
      <c r="C6" s="35" t="s">
        <v>15</v>
      </c>
      <c r="D6" s="35" t="s">
        <v>16</v>
      </c>
      <c r="E6" s="35" t="s">
        <v>17</v>
      </c>
      <c r="F6" s="36" t="s">
        <v>18</v>
      </c>
      <c r="G6" s="36" t="s">
        <v>19</v>
      </c>
      <c r="H6" s="35" t="s">
        <v>20</v>
      </c>
      <c r="I6" s="35" t="s">
        <v>21</v>
      </c>
      <c r="J6" s="35" t="s">
        <v>22</v>
      </c>
      <c r="K6" s="35" t="s">
        <v>23</v>
      </c>
      <c r="L6" s="35" t="s">
        <v>24</v>
      </c>
      <c r="M6" s="35" t="s">
        <v>25</v>
      </c>
      <c r="N6" s="35" t="s">
        <v>26</v>
      </c>
      <c r="O6" s="35" t="s">
        <v>27</v>
      </c>
      <c r="P6" s="10"/>
      <c r="Q6" s="10"/>
      <c r="R6" s="44"/>
      <c r="S6" s="12"/>
      <c r="T6" s="11"/>
      <c r="U6" s="70"/>
    </row>
    <row r="7" spans="1:21" ht="14.5" x14ac:dyDescent="0.35">
      <c r="A7" s="6" t="s">
        <v>63</v>
      </c>
      <c r="B7" s="37">
        <v>1.52</v>
      </c>
      <c r="C7" s="37"/>
      <c r="D7" s="37">
        <v>1.38</v>
      </c>
      <c r="E7" s="37"/>
      <c r="F7" s="38"/>
      <c r="G7" s="38">
        <v>2.5</v>
      </c>
      <c r="H7" s="37"/>
      <c r="I7" s="39">
        <v>1.54</v>
      </c>
      <c r="J7" s="37"/>
      <c r="K7" s="38"/>
      <c r="L7" s="37">
        <v>1.48</v>
      </c>
      <c r="M7" s="37"/>
      <c r="N7" s="48">
        <f>40+119</f>
        <v>159</v>
      </c>
      <c r="O7" s="40">
        <v>44439</v>
      </c>
      <c r="P7" s="45"/>
      <c r="Q7" s="61"/>
      <c r="R7" s="68"/>
      <c r="S7" s="69"/>
      <c r="T7" s="71" t="e">
        <f>S7+R7+90*P7/Q7</f>
        <v>#DIV/0!</v>
      </c>
      <c r="U7" s="72" t="e">
        <f t="shared" ref="U7:U10" si="0">T7*N7</f>
        <v>#DIV/0!</v>
      </c>
    </row>
    <row r="8" spans="1:21" ht="14.5" x14ac:dyDescent="0.35">
      <c r="A8" s="6" t="s">
        <v>64</v>
      </c>
      <c r="B8" s="37"/>
      <c r="C8" s="37"/>
      <c r="D8" s="37"/>
      <c r="E8" s="37"/>
      <c r="F8" s="38"/>
      <c r="G8" s="38"/>
      <c r="H8" s="37"/>
      <c r="I8" s="37"/>
      <c r="J8" s="37"/>
      <c r="K8" s="41"/>
      <c r="L8" s="41"/>
      <c r="M8" s="37"/>
      <c r="N8" s="48">
        <v>818</v>
      </c>
      <c r="O8" s="40">
        <v>44439</v>
      </c>
      <c r="P8" s="45"/>
      <c r="Q8" s="61"/>
      <c r="R8" s="68"/>
      <c r="S8" s="69"/>
      <c r="T8" s="71" t="e">
        <f t="shared" ref="T8:T11" si="1">S8+R8+90*P8/Q8</f>
        <v>#DIV/0!</v>
      </c>
      <c r="U8" s="73" t="e">
        <f t="shared" si="0"/>
        <v>#DIV/0!</v>
      </c>
    </row>
    <row r="9" spans="1:21" ht="14.5" x14ac:dyDescent="0.35">
      <c r="A9" s="6" t="s">
        <v>65</v>
      </c>
      <c r="B9" s="37"/>
      <c r="C9" s="37"/>
      <c r="D9" s="37"/>
      <c r="E9" s="37"/>
      <c r="F9" s="38"/>
      <c r="G9" s="38"/>
      <c r="H9" s="37"/>
      <c r="I9" s="37"/>
      <c r="J9" s="37"/>
      <c r="K9" s="41"/>
      <c r="L9" s="41"/>
      <c r="M9" s="37"/>
      <c r="N9" s="48">
        <f>80+906</f>
        <v>986</v>
      </c>
      <c r="O9" s="40">
        <v>44439</v>
      </c>
      <c r="P9" s="45"/>
      <c r="Q9" s="61"/>
      <c r="R9" s="68"/>
      <c r="S9" s="69"/>
      <c r="T9" s="71" t="e">
        <f t="shared" si="1"/>
        <v>#DIV/0!</v>
      </c>
      <c r="U9" s="73" t="e">
        <f t="shared" si="0"/>
        <v>#DIV/0!</v>
      </c>
    </row>
    <row r="10" spans="1:21" ht="14.5" x14ac:dyDescent="0.35">
      <c r="A10" s="6" t="s">
        <v>66</v>
      </c>
      <c r="B10" s="37">
        <v>0.11</v>
      </c>
      <c r="C10" s="37">
        <v>8.5000000000000006E-2</v>
      </c>
      <c r="D10" s="37">
        <v>0.17499999999999999</v>
      </c>
      <c r="E10" s="37">
        <v>9.0999999999999998E-2</v>
      </c>
      <c r="F10" s="38">
        <v>8.8999999999999996E-2</v>
      </c>
      <c r="G10" s="38">
        <v>7.2999999999999995E-2</v>
      </c>
      <c r="H10" s="37">
        <v>0.14099999999999999</v>
      </c>
      <c r="I10" s="37"/>
      <c r="J10" s="37">
        <v>0.26300000000000001</v>
      </c>
      <c r="K10" s="38">
        <v>7.6999999999999999E-2</v>
      </c>
      <c r="L10" s="38">
        <v>0.08</v>
      </c>
      <c r="M10" s="38">
        <v>8.3000000000000004E-2</v>
      </c>
      <c r="N10" s="48">
        <v>516</v>
      </c>
      <c r="O10" s="40">
        <v>44439</v>
      </c>
      <c r="P10" s="45"/>
      <c r="Q10" s="61"/>
      <c r="R10" s="68"/>
      <c r="S10" s="69"/>
      <c r="T10" s="71" t="e">
        <f t="shared" si="1"/>
        <v>#DIV/0!</v>
      </c>
      <c r="U10" s="73" t="e">
        <f t="shared" si="0"/>
        <v>#DIV/0!</v>
      </c>
    </row>
    <row r="11" spans="1:21" ht="14.5" x14ac:dyDescent="0.35">
      <c r="A11" s="6" t="s">
        <v>67</v>
      </c>
      <c r="B11" s="37"/>
      <c r="C11" s="37">
        <v>8.4000000000000005E-2</v>
      </c>
      <c r="D11" s="37">
        <v>9.1999999999999998E-2</v>
      </c>
      <c r="E11" s="37"/>
      <c r="F11" s="38">
        <v>6.2E-2</v>
      </c>
      <c r="G11" s="38"/>
      <c r="H11" s="37">
        <v>8.4000000000000005E-2</v>
      </c>
      <c r="I11" s="37"/>
      <c r="J11" s="37">
        <v>9.5000000000000001E-2</v>
      </c>
      <c r="K11" s="38">
        <v>0.105</v>
      </c>
      <c r="L11" s="38">
        <v>8.7999999999999995E-2</v>
      </c>
      <c r="M11" s="37">
        <v>0.08</v>
      </c>
      <c r="N11" s="48">
        <v>1507</v>
      </c>
      <c r="O11" s="40">
        <v>44439</v>
      </c>
      <c r="P11" s="45"/>
      <c r="Q11" s="61"/>
      <c r="R11" s="68"/>
      <c r="S11" s="69"/>
      <c r="T11" s="71" t="e">
        <f t="shared" si="1"/>
        <v>#DIV/0!</v>
      </c>
      <c r="U11" s="72" t="e">
        <f t="shared" ref="U11:U21" si="2">T11*N11</f>
        <v>#DIV/0!</v>
      </c>
    </row>
    <row r="12" spans="1:21" ht="14.5" x14ac:dyDescent="0.35">
      <c r="A12" s="6" t="s">
        <v>68</v>
      </c>
      <c r="B12" s="37"/>
      <c r="C12" s="37"/>
      <c r="D12" s="37"/>
      <c r="E12" s="37"/>
      <c r="F12" s="38"/>
      <c r="G12" s="38"/>
      <c r="H12" s="37"/>
      <c r="I12" s="37"/>
      <c r="J12" s="37"/>
      <c r="K12" s="38"/>
      <c r="L12" s="38"/>
      <c r="M12" s="38"/>
      <c r="N12" s="48">
        <v>529</v>
      </c>
      <c r="O12" s="40">
        <v>44439</v>
      </c>
      <c r="P12" s="45"/>
      <c r="Q12" s="61"/>
      <c r="R12" s="68"/>
      <c r="S12" s="69"/>
      <c r="T12" s="71" t="e">
        <f t="shared" ref="T12:T21" si="3">S12+R12+90*P12/Q12</f>
        <v>#DIV/0!</v>
      </c>
      <c r="U12" s="73" t="e">
        <f t="shared" si="2"/>
        <v>#DIV/0!</v>
      </c>
    </row>
    <row r="13" spans="1:21" ht="14.5" x14ac:dyDescent="0.35">
      <c r="A13" s="6" t="s">
        <v>69</v>
      </c>
      <c r="B13" s="37">
        <v>0.52800000000000002</v>
      </c>
      <c r="C13" s="37">
        <v>0.224</v>
      </c>
      <c r="D13" s="37">
        <v>0.75800000000000001</v>
      </c>
      <c r="E13" s="37">
        <v>0.312</v>
      </c>
      <c r="F13" s="38">
        <v>0.28999999999999998</v>
      </c>
      <c r="G13" s="38">
        <v>0.39900000000000002</v>
      </c>
      <c r="H13" s="37">
        <v>0.55400000000000005</v>
      </c>
      <c r="I13" s="37">
        <v>0.34200000000000003</v>
      </c>
      <c r="J13" s="37">
        <v>0.28899999999999998</v>
      </c>
      <c r="K13" s="38">
        <v>0.57599999999999996</v>
      </c>
      <c r="L13" s="38">
        <v>0.20799999999999999</v>
      </c>
      <c r="M13" s="37">
        <v>0.23100000000000001</v>
      </c>
      <c r="N13" s="48">
        <v>97</v>
      </c>
      <c r="O13" s="40">
        <v>44439</v>
      </c>
      <c r="P13" s="45"/>
      <c r="Q13" s="61"/>
      <c r="R13" s="68"/>
      <c r="S13" s="69"/>
      <c r="T13" s="71" t="e">
        <f t="shared" si="3"/>
        <v>#DIV/0!</v>
      </c>
      <c r="U13" s="73" t="e">
        <f t="shared" si="2"/>
        <v>#DIV/0!</v>
      </c>
    </row>
    <row r="14" spans="1:21" ht="14.5" x14ac:dyDescent="0.35">
      <c r="A14" s="6" t="s">
        <v>70</v>
      </c>
      <c r="B14" s="37"/>
      <c r="C14" s="37"/>
      <c r="D14" s="37"/>
      <c r="E14" s="37"/>
      <c r="F14" s="38"/>
      <c r="G14" s="38"/>
      <c r="H14" s="37"/>
      <c r="I14" s="37"/>
      <c r="J14" s="37"/>
      <c r="K14" s="41"/>
      <c r="L14" s="41"/>
      <c r="M14" s="37"/>
      <c r="N14" s="48">
        <v>557</v>
      </c>
      <c r="O14" s="40">
        <v>44439</v>
      </c>
      <c r="P14" s="45"/>
      <c r="Q14" s="61"/>
      <c r="R14" s="68"/>
      <c r="S14" s="69"/>
      <c r="T14" s="71" t="e">
        <f t="shared" si="3"/>
        <v>#DIV/0!</v>
      </c>
      <c r="U14" s="73" t="e">
        <f t="shared" si="2"/>
        <v>#DIV/0!</v>
      </c>
    </row>
    <row r="15" spans="1:21" ht="14.5" x14ac:dyDescent="0.35">
      <c r="A15" s="6" t="s">
        <v>71</v>
      </c>
      <c r="B15" s="37">
        <v>5.3999999999999999E-2</v>
      </c>
      <c r="C15" s="37"/>
      <c r="D15" s="37">
        <v>0.109</v>
      </c>
      <c r="E15" s="38"/>
      <c r="F15" s="38"/>
      <c r="G15" s="38">
        <v>5.7000000000000002E-2</v>
      </c>
      <c r="H15" s="37"/>
      <c r="I15" s="37">
        <v>3.9E-2</v>
      </c>
      <c r="J15" s="38"/>
      <c r="K15" s="38">
        <v>4.4999999999999998E-2</v>
      </c>
      <c r="L15" s="37"/>
      <c r="N15" s="48">
        <v>1304</v>
      </c>
      <c r="O15" s="40">
        <v>44439</v>
      </c>
      <c r="P15" s="45"/>
      <c r="Q15" s="61"/>
      <c r="R15" s="68"/>
      <c r="S15" s="69"/>
      <c r="T15" s="71" t="e">
        <f t="shared" si="3"/>
        <v>#DIV/0!</v>
      </c>
      <c r="U15" s="72" t="e">
        <f t="shared" si="2"/>
        <v>#DIV/0!</v>
      </c>
    </row>
    <row r="16" spans="1:21" ht="14.5" x14ac:dyDescent="0.35">
      <c r="A16" s="6" t="s">
        <v>72</v>
      </c>
      <c r="B16" s="37"/>
      <c r="C16" s="37"/>
      <c r="D16" s="37"/>
      <c r="E16" s="37"/>
      <c r="F16" s="38"/>
      <c r="G16" s="38">
        <v>0.29499999999999998</v>
      </c>
      <c r="H16" s="37"/>
      <c r="I16" s="37"/>
      <c r="J16" s="37"/>
      <c r="K16" s="38">
        <v>0.55600000000000005</v>
      </c>
      <c r="L16" s="41"/>
      <c r="M16" s="37"/>
      <c r="N16" s="48">
        <v>585</v>
      </c>
      <c r="O16" s="40">
        <v>44439</v>
      </c>
      <c r="P16" s="45"/>
      <c r="Q16" s="61"/>
      <c r="R16" s="68"/>
      <c r="S16" s="69"/>
      <c r="T16" s="71" t="e">
        <f t="shared" si="3"/>
        <v>#DIV/0!</v>
      </c>
      <c r="U16" s="73" t="e">
        <f t="shared" si="2"/>
        <v>#DIV/0!</v>
      </c>
    </row>
    <row r="17" spans="1:21" ht="14.5" x14ac:dyDescent="0.35">
      <c r="A17" s="6" t="s">
        <v>73</v>
      </c>
      <c r="B17" s="37">
        <v>0.3</v>
      </c>
      <c r="C17" s="37"/>
      <c r="D17" s="37"/>
      <c r="E17" s="37"/>
      <c r="F17" s="38">
        <v>0.3</v>
      </c>
      <c r="G17" s="38"/>
      <c r="H17" s="37">
        <v>0.3</v>
      </c>
      <c r="I17" s="37"/>
      <c r="J17" s="37"/>
      <c r="K17" s="38">
        <v>0.32</v>
      </c>
      <c r="L17" s="41"/>
      <c r="M17" s="37"/>
      <c r="N17" s="48">
        <v>106</v>
      </c>
      <c r="O17" s="40">
        <v>44439</v>
      </c>
      <c r="P17" s="45"/>
      <c r="Q17" s="61"/>
      <c r="R17" s="68"/>
      <c r="S17" s="69"/>
      <c r="T17" s="71" t="e">
        <f t="shared" si="3"/>
        <v>#DIV/0!</v>
      </c>
      <c r="U17" s="73" t="e">
        <f t="shared" si="2"/>
        <v>#DIV/0!</v>
      </c>
    </row>
    <row r="18" spans="1:21" ht="14.5" x14ac:dyDescent="0.35">
      <c r="A18" s="6" t="s">
        <v>74</v>
      </c>
      <c r="B18" s="37"/>
      <c r="C18" s="37"/>
      <c r="D18" s="37"/>
      <c r="E18" s="37"/>
      <c r="F18" s="38"/>
      <c r="G18" s="38"/>
      <c r="H18" s="37"/>
      <c r="I18" s="37"/>
      <c r="J18" s="37"/>
      <c r="K18" s="41"/>
      <c r="L18" s="41"/>
      <c r="M18" s="37"/>
      <c r="N18" s="48">
        <v>137</v>
      </c>
      <c r="O18" s="40">
        <v>44439</v>
      </c>
      <c r="P18" s="45"/>
      <c r="Q18" s="61"/>
      <c r="R18" s="68"/>
      <c r="S18" s="69"/>
      <c r="T18" s="71" t="e">
        <f t="shared" si="3"/>
        <v>#DIV/0!</v>
      </c>
      <c r="U18" s="73" t="e">
        <f t="shared" si="2"/>
        <v>#DIV/0!</v>
      </c>
    </row>
    <row r="19" spans="1:21" ht="14.5" x14ac:dyDescent="0.35">
      <c r="A19" s="6" t="s">
        <v>77</v>
      </c>
      <c r="B19" s="37"/>
      <c r="C19" s="37"/>
      <c r="D19" s="37"/>
      <c r="E19" s="37"/>
      <c r="F19" s="38"/>
      <c r="G19" s="38"/>
      <c r="H19" s="37"/>
      <c r="I19" s="37"/>
      <c r="J19" s="37"/>
      <c r="K19" s="41"/>
      <c r="L19" s="41"/>
      <c r="M19" s="37"/>
      <c r="N19" s="48">
        <v>1181</v>
      </c>
      <c r="O19" s="40">
        <v>44439</v>
      </c>
      <c r="P19" s="45"/>
      <c r="Q19" s="61"/>
      <c r="R19" s="68"/>
      <c r="S19" s="69"/>
      <c r="T19" s="71" t="e">
        <f t="shared" si="3"/>
        <v>#DIV/0!</v>
      </c>
      <c r="U19" s="72" t="e">
        <f t="shared" si="2"/>
        <v>#DIV/0!</v>
      </c>
    </row>
    <row r="20" spans="1:21" ht="14.5" x14ac:dyDescent="0.35">
      <c r="A20" s="6" t="s">
        <v>75</v>
      </c>
      <c r="B20" s="37"/>
      <c r="C20" s="37"/>
      <c r="D20" s="37">
        <v>0.10100000000000001</v>
      </c>
      <c r="E20" s="37"/>
      <c r="F20" s="38"/>
      <c r="G20" s="38"/>
      <c r="H20" s="37"/>
      <c r="I20" s="37"/>
      <c r="J20" s="37"/>
      <c r="K20" s="41"/>
      <c r="L20" s="41"/>
      <c r="M20" s="37"/>
      <c r="N20" s="48">
        <f>6580+724</f>
        <v>7304</v>
      </c>
      <c r="O20" s="40">
        <v>44439</v>
      </c>
      <c r="P20" s="45"/>
      <c r="Q20" s="61"/>
      <c r="R20" s="68"/>
      <c r="S20" s="69"/>
      <c r="T20" s="71" t="e">
        <f t="shared" si="3"/>
        <v>#DIV/0!</v>
      </c>
      <c r="U20" s="73" t="e">
        <f t="shared" si="2"/>
        <v>#DIV/0!</v>
      </c>
    </row>
    <row r="21" spans="1:21" ht="14.5" x14ac:dyDescent="0.35">
      <c r="A21" s="6" t="s">
        <v>76</v>
      </c>
      <c r="B21" s="37"/>
      <c r="C21" s="37"/>
      <c r="D21" s="37"/>
      <c r="E21" s="37"/>
      <c r="F21" s="38"/>
      <c r="G21" s="38"/>
      <c r="H21" s="37"/>
      <c r="I21" s="37"/>
      <c r="J21" s="37">
        <v>0.11700000000000001</v>
      </c>
      <c r="K21" s="41"/>
      <c r="L21" s="41"/>
      <c r="M21" s="37"/>
      <c r="N21" s="48">
        <f>1006+2352</f>
        <v>3358</v>
      </c>
      <c r="O21" s="40">
        <v>44439</v>
      </c>
      <c r="P21" s="45"/>
      <c r="Q21" s="61"/>
      <c r="R21" s="68"/>
      <c r="S21" s="69"/>
      <c r="T21" s="71" t="e">
        <f t="shared" si="3"/>
        <v>#DIV/0!</v>
      </c>
      <c r="U21" s="73" t="e">
        <f t="shared" si="2"/>
        <v>#DIV/0!</v>
      </c>
    </row>
    <row r="22" spans="1:21" ht="14.5" x14ac:dyDescent="0.35">
      <c r="B22" s="37"/>
      <c r="C22" s="37"/>
      <c r="D22" s="37"/>
      <c r="E22" s="37"/>
      <c r="F22" s="38"/>
      <c r="G22" s="38"/>
      <c r="H22" s="37"/>
      <c r="I22" s="37"/>
      <c r="J22" s="37"/>
      <c r="K22" s="41"/>
      <c r="L22" s="41"/>
      <c r="M22" s="37"/>
      <c r="N22" s="42"/>
    </row>
    <row r="23" spans="1:21" ht="14.5" x14ac:dyDescent="0.35">
      <c r="A23" s="35"/>
      <c r="B23" s="39"/>
      <c r="C23" s="39"/>
      <c r="D23" s="39"/>
      <c r="E23" s="39"/>
      <c r="F23" s="39"/>
      <c r="G23" s="39"/>
      <c r="H23" s="39"/>
      <c r="I23" s="39"/>
      <c r="J23" s="39"/>
      <c r="K23" s="39"/>
      <c r="L23" s="39"/>
      <c r="M23" s="39"/>
      <c r="N23" s="42"/>
    </row>
    <row r="24" spans="1:21" x14ac:dyDescent="0.35">
      <c r="S24" s="46" t="s">
        <v>62</v>
      </c>
      <c r="T24" s="47"/>
      <c r="U24" s="47" t="e">
        <f>SUM(U7:U21)</f>
        <v>#DIV/0!</v>
      </c>
    </row>
  </sheetData>
  <sheetProtection algorithmName="SHA-512" hashValue="B/Nl6vOUhKVzbKqcu/NIr9lTbIWscmobV58PmkgNNSYStymqr9YeMUSvkR6ispCC7KOYNYKFs5PPyp9FO65rnw==" saltValue="XPzVeUUIlA5s1TK1Uwj7f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82E069-2310-45C7-AB29-45C2DC00F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437557-6E53-49B8-BEE8-BD387FEB806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20A98DB-3AD0-45C0-88E0-FAC484E365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Ondertekening</vt:lpstr>
      <vt:lpstr>toelichting inschrijfformulier</vt:lpstr>
      <vt:lpstr>Deelstromen</vt:lpstr>
      <vt:lpstr>rekenhulp Deelstromen</vt:lpstr>
      <vt:lpstr>KCA</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cp:lastPrinted>2021-03-29T21:18:07Z</cp:lastPrinted>
  <dcterms:created xsi:type="dcterms:W3CDTF">2020-12-16T11:18:46Z</dcterms:created>
  <dcterms:modified xsi:type="dcterms:W3CDTF">2021-03-30T23:14:06Z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