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Project\Uithoorn\2021 Aanbesteding Inzameling\03 Nota van Inlichtingen\"/>
    </mc:Choice>
  </mc:AlternateContent>
  <bookViews>
    <workbookView xWindow="0" yWindow="0" windowWidth="28800" windowHeight="11700"/>
  </bookViews>
  <sheets>
    <sheet name="Blad1" sheetId="1" r:id="rId1"/>
  </sheets>
  <definedNames>
    <definedName name="_xlnm.Print_Area" localSheetId="0">Blad1!$A$1:$G$49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S16" i="1"/>
  <c r="S15" i="1"/>
  <c r="F24" i="1"/>
  <c r="F23" i="1" l="1"/>
  <c r="F22" i="1"/>
  <c r="F21" i="1"/>
  <c r="F26" i="1" l="1"/>
  <c r="C9" i="1"/>
  <c r="E9" i="1"/>
  <c r="C14" i="1" l="1"/>
  <c r="F14" i="1" s="1"/>
  <c r="F15" i="1" s="1"/>
  <c r="F9" i="1"/>
  <c r="F18" i="1" l="1"/>
</calcChain>
</file>

<file path=xl/sharedStrings.xml><?xml version="1.0" encoding="utf-8"?>
<sst xmlns="http://schemas.openxmlformats.org/spreadsheetml/2006/main" count="58" uniqueCount="51">
  <si>
    <t>Naam inschrijver:</t>
  </si>
  <si>
    <t>Naam (dhr/mevr):</t>
  </si>
  <si>
    <t>Functie:</t>
  </si>
  <si>
    <t>Handtekening:</t>
  </si>
  <si>
    <t>ton/jaar OPK**</t>
  </si>
  <si>
    <t>Vergoeding per ton</t>
  </si>
  <si>
    <t>De hoogste vergoeding voor bont, afzet Nederland en Belgie volgens Marktberichten Oud Papier*</t>
  </si>
  <si>
    <t>De vergoeding op basis van uw prijsstelling en de verwachte tonnages</t>
  </si>
  <si>
    <t>Vergoeding voor aangeleverde tonnages OPK</t>
  </si>
  <si>
    <t>**dit is een indicatie van verwachte hoeveelheden, er kunnen geen rechten aan ontleend worden.</t>
  </si>
  <si>
    <t>Vergoeding/jaar</t>
  </si>
  <si>
    <t>Aldus naar waarheid opgemaakt te ................... op …................. 2021</t>
  </si>
  <si>
    <t>*volgens een recente uitgave, met slotdatum 6 april 2021</t>
  </si>
  <si>
    <t>Uw toeslag hierop (negatieve waarden zijn toegestaan)</t>
  </si>
  <si>
    <t>Gunningcriterium Maatschappelijk Verantwoord Ondernemen*</t>
  </si>
  <si>
    <t>Antwoord (keuzemenu)</t>
  </si>
  <si>
    <t>Puntenscore</t>
  </si>
  <si>
    <t>Beschikt uw onderneming over een geldig certificaat voor een milieumanagemenstsysteem (ISO 14001)?</t>
  </si>
  <si>
    <t>nee</t>
  </si>
  <si>
    <t>Beschikt uw onderneming over een geldig certificaat voor de MVO prestatieladder (trede 1 t/m 5)?</t>
  </si>
  <si>
    <r>
      <t>Beschikt uw onderneming over een geldig certificaat voor de 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 xml:space="preserve"> prestatieladder (trede 1 t/m 5)?</t>
    </r>
  </si>
  <si>
    <t>Beschikt uw onderneming over een geldig certificaat voor de PSO prestatieladder (trede 1 t/m 3)?</t>
  </si>
  <si>
    <t>*U dient bij inschrijving de certificaten of bewijsmiddelen voor gelijkwaardigheid in te dienen. Indien deze ontbreken is uw score 0.                Uw score =</t>
  </si>
  <si>
    <t>ja</t>
  </si>
  <si>
    <t>ja, trede 1</t>
  </si>
  <si>
    <t>ja, trede 2</t>
  </si>
  <si>
    <t>ja, trede 3</t>
  </si>
  <si>
    <t>ja, trede 4</t>
  </si>
  <si>
    <t>ja, trede 5</t>
  </si>
  <si>
    <t xml:space="preserve">Geef de naam en het adres van de overslaglocatie </t>
  </si>
  <si>
    <t>Verwerkingslocatie</t>
  </si>
  <si>
    <t xml:space="preserve">Geef de naam en het adres van de verwerkingslocatie </t>
  </si>
  <si>
    <t>Overslag van OPK*</t>
  </si>
  <si>
    <t>*indien de transportafstand tot 1423 AJ (gemeentehuis Uithoorn groter is dan 75 km dient u gebruik te maken van een overslaglocatie voor inname van het OPK.</t>
  </si>
  <si>
    <t>De kosten voor overslag en transport naar de verwerking dienen in uw vergoeding voor het OPK opgenomen te zijn.</t>
  </si>
  <si>
    <r>
      <t xml:space="preserve">Transportkosten naar verwerkingslocatie (transport door inzamelaar)
</t>
    </r>
    <r>
      <rPr>
        <sz val="9"/>
        <rFont val="Verdana"/>
        <family val="2"/>
      </rPr>
      <t>(</t>
    </r>
    <r>
      <rPr>
        <i/>
        <sz val="9"/>
        <rFont val="Verdana"/>
        <family val="2"/>
      </rPr>
      <t>Indien de afstand groter is dan 75 km dient een overslaglocatie opgegeven te worden. De kosten voor overlslag en vervolgtransport dienen dan in de verwerkingskosten te zijn opgenomen).</t>
    </r>
  </si>
  <si>
    <r>
      <rPr>
        <i/>
        <sz val="9"/>
        <color indexed="8"/>
        <rFont val="Verdana"/>
        <family val="2"/>
      </rPr>
      <t>A</t>
    </r>
    <r>
      <rPr>
        <sz val="9"/>
        <color indexed="8"/>
        <rFont val="Verdana"/>
        <family val="2"/>
      </rPr>
      <t xml:space="preserve">
aantal tonnen per jaar (indicatief) </t>
    </r>
  </si>
  <si>
    <r>
      <rPr>
        <i/>
        <sz val="9"/>
        <color indexed="8"/>
        <rFont val="Verdana"/>
        <family val="2"/>
      </rPr>
      <t>B</t>
    </r>
    <r>
      <rPr>
        <sz val="9"/>
        <color indexed="8"/>
        <rFont val="Verdana"/>
        <family val="2"/>
      </rPr>
      <t xml:space="preserve">
Kosten per ton per kilometer</t>
    </r>
  </si>
  <si>
    <r>
      <rPr>
        <i/>
        <sz val="9"/>
        <color indexed="8"/>
        <rFont val="Verdana"/>
        <family val="2"/>
      </rPr>
      <t>C</t>
    </r>
    <r>
      <rPr>
        <sz val="9"/>
        <color indexed="8"/>
        <rFont val="Verdana"/>
        <family val="2"/>
      </rPr>
      <t xml:space="preserve">
Aantal kilometers
enkele reis*</t>
    </r>
  </si>
  <si>
    <r>
      <rPr>
        <i/>
        <sz val="9"/>
        <color indexed="8"/>
        <rFont val="Verdana"/>
        <family val="2"/>
      </rPr>
      <t>A X B X C X 2</t>
    </r>
    <r>
      <rPr>
        <sz val="9"/>
        <color indexed="8"/>
        <rFont val="Verdana"/>
        <family val="2"/>
      </rPr>
      <t xml:space="preserve">
Kosten per jaar</t>
    </r>
  </si>
  <si>
    <t>Kosten transport naar de verwerkingslocatie of overslaglocatie</t>
  </si>
  <si>
    <t>Totale transportkosten (Y)</t>
  </si>
  <si>
    <t>* te bepalen met routenet, snelste route, vrachtauto 20T, vanaf 1423 AJ gemeentehuis Uithoorn</t>
  </si>
  <si>
    <t>Welke inzet voor SROI garandeert u (in % van de totale inschrijfprijs per jaar)?</t>
  </si>
  <si>
    <t>Voor de inzet op SROI dient u bij opdracht een plan van aanpak in te dienen waaruit de inzet blijkt en op grond waarvan deze te beoordelen is.</t>
  </si>
  <si>
    <t>euro/jaar = 85 punten</t>
  </si>
  <si>
    <t>euro/punt</t>
  </si>
  <si>
    <t>euro is 1%</t>
  </si>
  <si>
    <t>dus 1% is 1 punt</t>
  </si>
  <si>
    <t>Totale inschrijfprijs (vergoeding voor het geleverde OPK minus transportkosten)</t>
  </si>
  <si>
    <t>Perceel 3, Verwerken van OPK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</si>
</sst>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&quot;€&quot;\ #,##0.00_-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Verdana"/>
      <family val="2"/>
    </font>
    <font>
      <b/>
      <sz val="16"/>
      <color indexed="8"/>
      <name val="Verdana"/>
      <family val="2"/>
    </font>
    <font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i/>
      <sz val="9"/>
      <color indexed="8"/>
      <name val="Verdana"/>
      <family val="2"/>
    </font>
    <font>
      <b/>
      <sz val="9"/>
      <color theme="1"/>
      <name val="Verdana"/>
      <family val="2"/>
    </font>
    <font>
      <sz val="11"/>
      <color indexed="8"/>
      <name val="Calibri"/>
      <family val="2"/>
    </font>
    <font>
      <vertAlign val="subscript"/>
      <sz val="9"/>
      <color indexed="8"/>
      <name val="Verdana"/>
      <family val="2"/>
    </font>
    <font>
      <i/>
      <sz val="11"/>
      <color theme="1"/>
      <name val="Calibri"/>
      <family val="2"/>
      <scheme val="minor"/>
    </font>
    <font>
      <i/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Border="1" applyAlignment="1" applyProtection="1">
      <alignment horizontal="center" wrapText="1"/>
    </xf>
    <xf numFmtId="0" fontId="3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Alignment="1" applyProtection="1"/>
    <xf numFmtId="0" fontId="0" fillId="0" borderId="0" xfId="0" applyProtection="1"/>
    <xf numFmtId="164" fontId="3" fillId="0" borderId="0" xfId="0" applyNumberFormat="1" applyFont="1" applyBorder="1" applyAlignment="1" applyProtection="1"/>
    <xf numFmtId="164" fontId="5" fillId="0" borderId="0" xfId="0" applyNumberFormat="1" applyFont="1" applyBorder="1" applyAlignment="1" applyProtection="1">
      <alignment wrapText="1"/>
    </xf>
    <xf numFmtId="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/>
    </xf>
    <xf numFmtId="0" fontId="5" fillId="0" borderId="5" xfId="0" applyFont="1" applyBorder="1" applyAlignment="1" applyProtection="1">
      <alignment wrapText="1"/>
    </xf>
    <xf numFmtId="164" fontId="5" fillId="0" borderId="7" xfId="0" applyNumberFormat="1" applyFont="1" applyFill="1" applyBorder="1" applyAlignment="1" applyProtection="1">
      <alignment wrapText="1"/>
    </xf>
    <xf numFmtId="3" fontId="6" fillId="0" borderId="0" xfId="0" applyNumberFormat="1" applyFont="1" applyBorder="1" applyProtection="1"/>
    <xf numFmtId="0" fontId="5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top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5" fillId="0" borderId="6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164" fontId="3" fillId="0" borderId="19" xfId="0" applyNumberFormat="1" applyFont="1" applyFill="1" applyBorder="1" applyProtection="1"/>
    <xf numFmtId="165" fontId="3" fillId="0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wrapText="1"/>
    </xf>
    <xf numFmtId="165" fontId="3" fillId="4" borderId="21" xfId="0" applyNumberFormat="1" applyFont="1" applyFill="1" applyBorder="1" applyAlignment="1" applyProtection="1">
      <alignment horizontal="center"/>
      <protection locked="0"/>
    </xf>
    <xf numFmtId="164" fontId="3" fillId="0" borderId="22" xfId="0" applyNumberFormat="1" applyFont="1" applyFill="1" applyBorder="1" applyProtection="1"/>
    <xf numFmtId="0" fontId="10" fillId="0" borderId="23" xfId="0" applyFont="1" applyBorder="1" applyAlignment="1">
      <alignment wrapText="1"/>
    </xf>
    <xf numFmtId="165" fontId="3" fillId="0" borderId="24" xfId="0" applyNumberFormat="1" applyFont="1" applyFill="1" applyBorder="1" applyAlignment="1" applyProtection="1">
      <alignment horizontal="center"/>
      <protection locked="0"/>
    </xf>
    <xf numFmtId="164" fontId="5" fillId="0" borderId="25" xfId="0" applyNumberFormat="1" applyFont="1" applyFill="1" applyBorder="1" applyProtection="1"/>
    <xf numFmtId="0" fontId="9" fillId="0" borderId="0" xfId="0" applyFont="1" applyBorder="1" applyAlignment="1">
      <alignment horizontal="left" wrapText="1"/>
    </xf>
    <xf numFmtId="165" fontId="3" fillId="5" borderId="24" xfId="0" applyNumberFormat="1" applyFont="1" applyFill="1" applyBorder="1" applyAlignment="1" applyProtection="1">
      <alignment horizontal="center"/>
      <protection locked="0"/>
    </xf>
    <xf numFmtId="164" fontId="5" fillId="5" borderId="25" xfId="0" applyNumberFormat="1" applyFont="1" applyFill="1" applyBorder="1" applyProtection="1"/>
    <xf numFmtId="164" fontId="6" fillId="0" borderId="0" xfId="0" applyNumberFormat="1" applyFont="1" applyBorder="1" applyProtection="1"/>
    <xf numFmtId="164" fontId="5" fillId="0" borderId="0" xfId="0" applyNumberFormat="1" applyFont="1" applyBorder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>
      <alignment horizontal="left" wrapText="1"/>
    </xf>
    <xf numFmtId="0" fontId="0" fillId="0" borderId="0" xfId="0" applyAlignment="1"/>
    <xf numFmtId="49" fontId="3" fillId="4" borderId="26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/>
    <xf numFmtId="0" fontId="5" fillId="0" borderId="0" xfId="0" applyFont="1" applyBorder="1" applyAlignment="1" applyProtection="1">
      <alignment horizontal="left"/>
    </xf>
    <xf numFmtId="164" fontId="6" fillId="0" borderId="0" xfId="0" applyNumberFormat="1" applyFont="1" applyBorder="1" applyProtection="1"/>
    <xf numFmtId="0" fontId="9" fillId="0" borderId="0" xfId="0" applyFont="1" applyBorder="1" applyAlignment="1" applyProtection="1">
      <alignment horizontal="left"/>
    </xf>
    <xf numFmtId="0" fontId="3" fillId="0" borderId="8" xfId="0" applyFont="1" applyBorder="1" applyProtection="1"/>
    <xf numFmtId="0" fontId="13" fillId="0" borderId="0" xfId="0" applyFont="1"/>
    <xf numFmtId="3" fontId="5" fillId="8" borderId="27" xfId="0" applyNumberFormat="1" applyFont="1" applyFill="1" applyBorder="1" applyProtection="1"/>
    <xf numFmtId="0" fontId="5" fillId="6" borderId="28" xfId="0" applyNumberFormat="1" applyFont="1" applyFill="1" applyBorder="1" applyAlignment="1" applyProtection="1">
      <alignment horizontal="center" wrapText="1"/>
    </xf>
    <xf numFmtId="0" fontId="11" fillId="7" borderId="29" xfId="0" applyNumberFormat="1" applyFont="1" applyFill="1" applyBorder="1" applyAlignment="1" applyProtection="1">
      <alignment horizontal="right"/>
    </xf>
    <xf numFmtId="0" fontId="11" fillId="7" borderId="31" xfId="0" applyNumberFormat="1" applyFont="1" applyFill="1" applyBorder="1" applyAlignment="1" applyProtection="1">
      <alignment horizontal="right"/>
    </xf>
    <xf numFmtId="0" fontId="7" fillId="0" borderId="3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28" xfId="0" applyFont="1" applyBorder="1" applyAlignment="1" applyProtection="1">
      <alignment horizontal="center" vertical="top" wrapText="1"/>
    </xf>
    <xf numFmtId="164" fontId="3" fillId="9" borderId="5" xfId="0" applyNumberFormat="1" applyFont="1" applyFill="1" applyBorder="1" applyAlignment="1" applyProtection="1">
      <alignment horizontal="center" vertical="top" wrapText="1"/>
    </xf>
    <xf numFmtId="164" fontId="3" fillId="0" borderId="28" xfId="0" applyNumberFormat="1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wrapText="1"/>
    </xf>
    <xf numFmtId="3" fontId="6" fillId="0" borderId="26" xfId="0" applyNumberFormat="1" applyFont="1" applyBorder="1" applyAlignment="1" applyProtection="1">
      <alignment horizontal="center"/>
    </xf>
    <xf numFmtId="165" fontId="3" fillId="0" borderId="29" xfId="0" applyNumberFormat="1" applyFont="1" applyFill="1" applyBorder="1" applyAlignment="1" applyProtection="1">
      <alignment horizontal="center"/>
    </xf>
    <xf numFmtId="166" fontId="6" fillId="4" borderId="8" xfId="0" applyNumberFormat="1" applyFont="1" applyFill="1" applyBorder="1" applyAlignment="1" applyProtection="1">
      <alignment horizontal="center"/>
      <protection locked="0"/>
    </xf>
    <xf numFmtId="164" fontId="3" fillId="0" borderId="29" xfId="0" applyNumberFormat="1" applyFont="1" applyFill="1" applyBorder="1" applyProtection="1"/>
    <xf numFmtId="164" fontId="6" fillId="0" borderId="11" xfId="0" applyNumberFormat="1" applyFont="1" applyBorder="1" applyProtection="1"/>
    <xf numFmtId="164" fontId="5" fillId="0" borderId="31" xfId="0" applyNumberFormat="1" applyFont="1" applyBorder="1" applyProtection="1"/>
    <xf numFmtId="9" fontId="3" fillId="4" borderId="30" xfId="0" applyNumberFormat="1" applyFont="1" applyFill="1" applyBorder="1" applyAlignment="1" applyProtection="1">
      <alignment horizontal="center"/>
    </xf>
    <xf numFmtId="0" fontId="5" fillId="6" borderId="6" xfId="0" applyNumberFormat="1" applyFont="1" applyFill="1" applyBorder="1" applyAlignment="1" applyProtection="1">
      <alignment horizontal="center" wrapText="1"/>
    </xf>
    <xf numFmtId="9" fontId="0" fillId="0" borderId="0" xfId="0" applyNumberFormat="1"/>
    <xf numFmtId="9" fontId="0" fillId="0" borderId="0" xfId="0" quotePrefix="1" applyNumberFormat="1"/>
    <xf numFmtId="1" fontId="4" fillId="2" borderId="3" xfId="0" applyNumberFormat="1" applyFont="1" applyFill="1" applyBorder="1" applyAlignment="1" applyProtection="1">
      <alignment horizontal="center"/>
    </xf>
    <xf numFmtId="1" fontId="4" fillId="2" borderId="4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3" fontId="0" fillId="0" borderId="18" xfId="0" applyNumberFormat="1" applyBorder="1" applyAlignment="1" applyProtection="1">
      <alignment horizontal="center"/>
    </xf>
    <xf numFmtId="0" fontId="1" fillId="0" borderId="0" xfId="0" applyFont="1" applyAlignment="1" applyProtection="1">
      <alignment horizontal="left" wrapText="1"/>
    </xf>
    <xf numFmtId="0" fontId="2" fillId="0" borderId="0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3" fontId="0" fillId="0" borderId="21" xfId="0" applyNumberFormat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3" fillId="3" borderId="16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/>
    </xf>
    <xf numFmtId="0" fontId="5" fillId="0" borderId="30" xfId="0" applyFont="1" applyBorder="1" applyAlignment="1" applyProtection="1">
      <alignment horizontal="left"/>
    </xf>
    <xf numFmtId="0" fontId="5" fillId="0" borderId="31" xfId="0" applyFont="1" applyBorder="1" applyAlignment="1" applyProtection="1">
      <alignment horizontal="left"/>
    </xf>
    <xf numFmtId="0" fontId="9" fillId="0" borderId="0" xfId="0" applyFont="1" applyBorder="1" applyAlignment="1">
      <alignment horizontal="left" wrapText="1"/>
    </xf>
    <xf numFmtId="0" fontId="0" fillId="0" borderId="0" xfId="0" applyAlignment="1"/>
    <xf numFmtId="0" fontId="5" fillId="6" borderId="5" xfId="0" applyNumberFormat="1" applyFont="1" applyFill="1" applyBorder="1" applyAlignment="1" applyProtection="1">
      <alignment wrapText="1"/>
    </xf>
    <xf numFmtId="0" fontId="5" fillId="6" borderId="6" xfId="0" applyNumberFormat="1" applyFont="1" applyFill="1" applyBorder="1" applyAlignment="1" applyProtection="1">
      <alignment wrapText="1"/>
    </xf>
    <xf numFmtId="0" fontId="0" fillId="0" borderId="6" xfId="0" applyBorder="1" applyAlignment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26" xfId="0" applyNumberFormat="1" applyFont="1" applyFill="1" applyBorder="1" applyAlignment="1" applyProtection="1">
      <alignment wrapText="1"/>
    </xf>
    <xf numFmtId="0" fontId="0" fillId="0" borderId="26" xfId="0" applyBorder="1" applyAlignment="1"/>
    <xf numFmtId="0" fontId="3" fillId="0" borderId="11" xfId="0" applyNumberFormat="1" applyFont="1" applyFill="1" applyBorder="1" applyAlignment="1" applyProtection="1">
      <alignment wrapText="1"/>
    </xf>
    <xf numFmtId="0" fontId="3" fillId="0" borderId="30" xfId="0" applyNumberFormat="1" applyFont="1" applyFill="1" applyBorder="1" applyAlignment="1" applyProtection="1">
      <alignment wrapText="1"/>
    </xf>
    <xf numFmtId="0" fontId="0" fillId="0" borderId="30" xfId="0" applyBorder="1" applyAlignment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vertical="top"/>
    </xf>
    <xf numFmtId="0" fontId="0" fillId="0" borderId="15" xfId="0" applyBorder="1" applyAlignment="1"/>
    <xf numFmtId="0" fontId="0" fillId="0" borderId="13" xfId="0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9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5" borderId="32" xfId="0" applyFont="1" applyFill="1" applyBorder="1" applyAlignment="1">
      <alignment wrapText="1"/>
    </xf>
    <xf numFmtId="0" fontId="0" fillId="0" borderId="33" xfId="0" applyBorder="1" applyAlignment="1"/>
    <xf numFmtId="0" fontId="0" fillId="0" borderId="34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57150</xdr:rowOff>
    </xdr:from>
    <xdr:to>
      <xdr:col>5</xdr:col>
      <xdr:colOff>1133476</xdr:colOff>
      <xdr:row>3</xdr:row>
      <xdr:rowOff>170416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6" y="57150"/>
          <a:ext cx="1085850" cy="74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sqref="A1:B1"/>
    </sheetView>
  </sheetViews>
  <sheetFormatPr defaultRowHeight="15" x14ac:dyDescent="0.25"/>
  <cols>
    <col min="1" max="1" width="4.140625" customWidth="1"/>
    <col min="2" max="2" width="73.85546875" customWidth="1"/>
    <col min="3" max="3" width="17.5703125" bestFit="1" customWidth="1"/>
    <col min="4" max="4" width="12.42578125" customWidth="1"/>
    <col min="5" max="5" width="28.5703125" customWidth="1"/>
    <col min="6" max="6" width="17.85546875" customWidth="1"/>
    <col min="7" max="7" width="3.85546875" customWidth="1"/>
    <col min="19" max="19" width="27.42578125" hidden="1" customWidth="1"/>
    <col min="20" max="20" width="9.140625" hidden="1" customWidth="1"/>
    <col min="21" max="21" width="0" hidden="1" customWidth="1"/>
  </cols>
  <sheetData>
    <row r="1" spans="1:20" ht="19.5" customHeight="1" x14ac:dyDescent="0.25">
      <c r="A1" s="83"/>
      <c r="B1" s="83"/>
      <c r="C1" s="84"/>
      <c r="D1" s="84"/>
      <c r="E1" s="84"/>
      <c r="F1" s="1"/>
    </row>
    <row r="2" spans="1:20" x14ac:dyDescent="0.25">
      <c r="A2" s="2"/>
      <c r="B2" s="3" t="s">
        <v>50</v>
      </c>
      <c r="C2" s="4"/>
      <c r="D2" s="5"/>
      <c r="E2" s="6"/>
      <c r="F2" s="7"/>
    </row>
    <row r="3" spans="1:20" x14ac:dyDescent="0.25">
      <c r="A3" s="2"/>
      <c r="B3" s="3"/>
      <c r="C3" s="4"/>
      <c r="D3" s="4"/>
      <c r="E3" s="8"/>
      <c r="F3" s="8"/>
    </row>
    <row r="4" spans="1:20" ht="15.75" thickBot="1" x14ac:dyDescent="0.3">
      <c r="A4" s="2"/>
      <c r="B4" s="3"/>
      <c r="C4" s="4"/>
      <c r="D4" s="4"/>
      <c r="E4" s="9"/>
      <c r="F4" s="9"/>
    </row>
    <row r="5" spans="1:20" ht="15.75" thickBot="1" x14ac:dyDescent="0.3">
      <c r="A5" s="2"/>
      <c r="B5" s="28" t="s">
        <v>8</v>
      </c>
      <c r="C5" s="10"/>
      <c r="D5" s="11"/>
      <c r="E5" s="78"/>
      <c r="F5" s="79"/>
    </row>
    <row r="6" spans="1:20" x14ac:dyDescent="0.25">
      <c r="A6" s="2"/>
      <c r="B6" s="12"/>
      <c r="C6" s="80" t="s">
        <v>4</v>
      </c>
      <c r="D6" s="81"/>
      <c r="E6" s="30" t="s">
        <v>5</v>
      </c>
      <c r="F6" s="13" t="s">
        <v>10</v>
      </c>
    </row>
    <row r="7" spans="1:20" ht="26.1" customHeight="1" x14ac:dyDescent="0.25">
      <c r="A7" s="2"/>
      <c r="B7" s="31" t="s">
        <v>6</v>
      </c>
      <c r="C7" s="82">
        <v>1515</v>
      </c>
      <c r="D7" s="82"/>
      <c r="E7" s="33">
        <v>135</v>
      </c>
      <c r="F7" s="32"/>
    </row>
    <row r="8" spans="1:20" ht="15.75" thickBot="1" x14ac:dyDescent="0.3">
      <c r="A8" s="2"/>
      <c r="B8" s="34" t="s">
        <v>13</v>
      </c>
      <c r="C8" s="89"/>
      <c r="D8" s="90"/>
      <c r="E8" s="35">
        <v>0</v>
      </c>
      <c r="F8" s="36"/>
    </row>
    <row r="9" spans="1:20" ht="15.75" thickBot="1" x14ac:dyDescent="0.3">
      <c r="A9" s="2"/>
      <c r="B9" s="37" t="s">
        <v>7</v>
      </c>
      <c r="C9" s="85">
        <f>C7</f>
        <v>1515</v>
      </c>
      <c r="D9" s="85"/>
      <c r="E9" s="38">
        <f>E7+E8</f>
        <v>135</v>
      </c>
      <c r="F9" s="39">
        <f>C9*E9</f>
        <v>204525</v>
      </c>
    </row>
    <row r="10" spans="1:20" x14ac:dyDescent="0.25">
      <c r="A10" s="2"/>
      <c r="B10" s="40" t="s">
        <v>12</v>
      </c>
      <c r="C10" s="14"/>
      <c r="D10" s="15"/>
      <c r="E10" s="16"/>
      <c r="F10" s="16"/>
    </row>
    <row r="11" spans="1:20" x14ac:dyDescent="0.25">
      <c r="A11" s="2"/>
      <c r="B11" s="97" t="s">
        <v>9</v>
      </c>
      <c r="C11" s="98"/>
      <c r="D11" s="15"/>
      <c r="E11" s="16"/>
      <c r="F11" s="16"/>
    </row>
    <row r="12" spans="1:20" s="52" customFormat="1" ht="15.75" thickBot="1" x14ac:dyDescent="0.3">
      <c r="A12" s="2"/>
      <c r="B12" s="46"/>
      <c r="C12" s="47"/>
      <c r="D12" s="53"/>
      <c r="E12" s="16"/>
      <c r="F12" s="16"/>
    </row>
    <row r="13" spans="1:20" s="52" customFormat="1" ht="45" x14ac:dyDescent="0.25">
      <c r="A13" s="2"/>
      <c r="B13" s="62" t="s">
        <v>35</v>
      </c>
      <c r="C13" s="63" t="s">
        <v>36</v>
      </c>
      <c r="D13" s="64" t="s">
        <v>37</v>
      </c>
      <c r="E13" s="65" t="s">
        <v>38</v>
      </c>
      <c r="F13" s="66" t="s">
        <v>39</v>
      </c>
    </row>
    <row r="14" spans="1:20" s="52" customFormat="1" x14ac:dyDescent="0.25">
      <c r="A14" s="2"/>
      <c r="B14" s="67" t="s">
        <v>40</v>
      </c>
      <c r="C14" s="68">
        <f>SUM(C8:D9)</f>
        <v>1515</v>
      </c>
      <c r="D14" s="69">
        <v>0.14000000000000001</v>
      </c>
      <c r="E14" s="70">
        <v>0</v>
      </c>
      <c r="F14" s="71">
        <f>C14*D14*E14*2</f>
        <v>0</v>
      </c>
      <c r="S14" s="52">
        <v>200000</v>
      </c>
      <c r="T14" s="52" t="s">
        <v>45</v>
      </c>
    </row>
    <row r="15" spans="1:20" s="52" customFormat="1" ht="15.75" thickBot="1" x14ac:dyDescent="0.3">
      <c r="A15" s="2"/>
      <c r="B15" s="94" t="s">
        <v>41</v>
      </c>
      <c r="C15" s="95"/>
      <c r="D15" s="96"/>
      <c r="E15" s="72"/>
      <c r="F15" s="73">
        <f>SUM(F14:F14)</f>
        <v>0</v>
      </c>
      <c r="S15" s="52">
        <f>S14/85</f>
        <v>2352.9411764705883</v>
      </c>
      <c r="T15" s="52" t="s">
        <v>46</v>
      </c>
    </row>
    <row r="16" spans="1:20" s="52" customFormat="1" x14ac:dyDescent="0.25">
      <c r="A16" s="2"/>
      <c r="B16" s="55" t="s">
        <v>42</v>
      </c>
      <c r="C16" s="53"/>
      <c r="D16" s="53"/>
      <c r="E16" s="54"/>
      <c r="F16" s="44"/>
      <c r="S16" s="52">
        <f>1%*S14</f>
        <v>2000</v>
      </c>
      <c r="T16" s="52" t="s">
        <v>47</v>
      </c>
    </row>
    <row r="17" spans="1:20" s="52" customFormat="1" ht="15.75" thickBot="1" x14ac:dyDescent="0.3">
      <c r="A17" s="2"/>
      <c r="B17" s="46"/>
      <c r="C17" s="47"/>
      <c r="D17" s="53"/>
      <c r="E17" s="16"/>
      <c r="F17" s="16"/>
      <c r="T17" s="52" t="s">
        <v>48</v>
      </c>
    </row>
    <row r="18" spans="1:20" ht="20.100000000000001" customHeight="1" thickBot="1" x14ac:dyDescent="0.3">
      <c r="A18" s="2"/>
      <c r="B18" s="116" t="s">
        <v>49</v>
      </c>
      <c r="C18" s="117"/>
      <c r="D18" s="118"/>
      <c r="E18" s="41"/>
      <c r="F18" s="42">
        <f>F9-F15</f>
        <v>204525</v>
      </c>
    </row>
    <row r="19" spans="1:20" ht="15.75" thickBot="1" x14ac:dyDescent="0.3">
      <c r="A19" s="2"/>
      <c r="B19" s="29"/>
      <c r="C19" s="14"/>
      <c r="D19" s="15"/>
      <c r="E19" s="16"/>
      <c r="F19" s="16"/>
    </row>
    <row r="20" spans="1:20" x14ac:dyDescent="0.25">
      <c r="A20" s="2"/>
      <c r="B20" s="99" t="s">
        <v>14</v>
      </c>
      <c r="C20" s="100"/>
      <c r="D20" s="101"/>
      <c r="E20" s="75" t="s">
        <v>15</v>
      </c>
      <c r="F20" s="59" t="s">
        <v>16</v>
      </c>
      <c r="S20" s="24" t="s">
        <v>18</v>
      </c>
      <c r="T20" s="25">
        <v>0</v>
      </c>
    </row>
    <row r="21" spans="1:20" ht="15" customHeight="1" x14ac:dyDescent="0.25">
      <c r="A21" s="2"/>
      <c r="B21" s="102" t="s">
        <v>17</v>
      </c>
      <c r="C21" s="103"/>
      <c r="D21" s="104"/>
      <c r="E21" s="48" t="s">
        <v>18</v>
      </c>
      <c r="F21" s="60">
        <f>IF(E21="ja",2,0)</f>
        <v>0</v>
      </c>
      <c r="S21" t="s">
        <v>23</v>
      </c>
      <c r="T21" s="49">
        <v>2</v>
      </c>
    </row>
    <row r="22" spans="1:20" ht="15" customHeight="1" x14ac:dyDescent="0.25">
      <c r="A22" s="2"/>
      <c r="B22" s="102" t="s">
        <v>19</v>
      </c>
      <c r="C22" s="103"/>
      <c r="D22" s="104"/>
      <c r="E22" s="48" t="s">
        <v>18</v>
      </c>
      <c r="F22" s="60">
        <f>VLOOKUP(E22,S$23:T$38,2,FALSE)</f>
        <v>0</v>
      </c>
      <c r="S22" s="50"/>
    </row>
    <row r="23" spans="1:20" ht="15" customHeight="1" x14ac:dyDescent="0.25">
      <c r="A23" s="2"/>
      <c r="B23" s="102" t="s">
        <v>20</v>
      </c>
      <c r="C23" s="103"/>
      <c r="D23" s="104"/>
      <c r="E23" s="48" t="s">
        <v>18</v>
      </c>
      <c r="F23" s="60">
        <f t="shared" ref="F23" si="0">VLOOKUP(E23,S$23:T$38,2,FALSE)</f>
        <v>0</v>
      </c>
      <c r="S23" s="50" t="s">
        <v>18</v>
      </c>
      <c r="T23" s="49">
        <v>0</v>
      </c>
    </row>
    <row r="24" spans="1:20" s="52" customFormat="1" ht="15" customHeight="1" x14ac:dyDescent="0.25">
      <c r="A24" s="2"/>
      <c r="B24" s="102" t="s">
        <v>21</v>
      </c>
      <c r="C24" s="103"/>
      <c r="D24" s="104"/>
      <c r="E24" s="48" t="s">
        <v>18</v>
      </c>
      <c r="F24" s="60">
        <f t="shared" ref="F24" si="1">VLOOKUP(E24,S$23:T$38,2,FALSE)</f>
        <v>0</v>
      </c>
      <c r="S24" s="51" t="s">
        <v>24</v>
      </c>
      <c r="T24" s="49">
        <v>1</v>
      </c>
    </row>
    <row r="25" spans="1:20" ht="15.75" customHeight="1" thickBot="1" x14ac:dyDescent="0.3">
      <c r="A25" s="2"/>
      <c r="B25" s="105" t="s">
        <v>43</v>
      </c>
      <c r="C25" s="106"/>
      <c r="D25" s="107"/>
      <c r="E25" s="74">
        <v>0</v>
      </c>
      <c r="F25" s="61">
        <f>VLOOKUP(E25,S$30:T$32,2,FALSE)</f>
        <v>0</v>
      </c>
      <c r="S25" s="51" t="s">
        <v>25</v>
      </c>
      <c r="T25" s="49">
        <v>2</v>
      </c>
    </row>
    <row r="26" spans="1:20" ht="16.5" customHeight="1" thickBot="1" x14ac:dyDescent="0.3">
      <c r="A26" s="2"/>
      <c r="B26" s="108" t="s">
        <v>22</v>
      </c>
      <c r="C26" s="108"/>
      <c r="D26" s="108"/>
      <c r="E26" s="108"/>
      <c r="F26" s="58">
        <f>IF(SUM(F21:F25)&gt;15,15,SUM(F21:F25))</f>
        <v>0</v>
      </c>
      <c r="S26" s="51" t="s">
        <v>26</v>
      </c>
      <c r="T26" s="49">
        <v>3</v>
      </c>
    </row>
    <row r="27" spans="1:20" s="52" customFormat="1" ht="16.5" customHeight="1" x14ac:dyDescent="0.25">
      <c r="A27" s="2"/>
      <c r="B27" s="114" t="s">
        <v>44</v>
      </c>
      <c r="C27" s="115"/>
      <c r="D27" s="115"/>
      <c r="E27" s="115"/>
      <c r="S27" s="51" t="s">
        <v>27</v>
      </c>
      <c r="T27" s="49">
        <v>4</v>
      </c>
    </row>
    <row r="28" spans="1:20" ht="15.75" thickBot="1" x14ac:dyDescent="0.3">
      <c r="A28" s="2"/>
      <c r="S28" s="51" t="s">
        <v>28</v>
      </c>
      <c r="T28" s="49">
        <v>5</v>
      </c>
    </row>
    <row r="29" spans="1:20" ht="15" customHeight="1" x14ac:dyDescent="0.25">
      <c r="A29" s="2"/>
      <c r="B29" s="109" t="s">
        <v>30</v>
      </c>
      <c r="C29" s="110"/>
      <c r="D29" s="110"/>
      <c r="E29" s="110"/>
      <c r="F29" s="111"/>
    </row>
    <row r="30" spans="1:20" ht="15.75" thickBot="1" x14ac:dyDescent="0.3">
      <c r="A30" s="2"/>
      <c r="B30" s="56" t="s">
        <v>31</v>
      </c>
      <c r="C30" s="112"/>
      <c r="D30" s="112"/>
      <c r="E30" s="112"/>
      <c r="F30" s="113"/>
      <c r="S30" s="76">
        <v>0</v>
      </c>
      <c r="T30" s="49">
        <v>0</v>
      </c>
    </row>
    <row r="31" spans="1:20" ht="15.75" thickBot="1" x14ac:dyDescent="0.3">
      <c r="A31" s="2"/>
      <c r="B31" s="55"/>
      <c r="C31" s="53"/>
      <c r="D31" s="53"/>
      <c r="E31" s="54"/>
      <c r="F31" s="52"/>
      <c r="S31" s="77">
        <v>0.01</v>
      </c>
      <c r="T31" s="49">
        <v>1</v>
      </c>
    </row>
    <row r="32" spans="1:20" x14ac:dyDescent="0.25">
      <c r="A32" s="2"/>
      <c r="B32" s="109" t="s">
        <v>32</v>
      </c>
      <c r="C32" s="110"/>
      <c r="D32" s="110"/>
      <c r="E32" s="110"/>
      <c r="F32" s="111"/>
      <c r="S32" s="77">
        <v>0.02</v>
      </c>
      <c r="T32" s="49">
        <v>2</v>
      </c>
    </row>
    <row r="33" spans="1:20" ht="15.75" thickBot="1" x14ac:dyDescent="0.3">
      <c r="A33" s="2"/>
      <c r="B33" s="56" t="s">
        <v>29</v>
      </c>
      <c r="C33" s="112"/>
      <c r="D33" s="112"/>
      <c r="E33" s="112"/>
      <c r="F33" s="113"/>
      <c r="S33" s="77"/>
      <c r="T33" s="49"/>
    </row>
    <row r="34" spans="1:20" x14ac:dyDescent="0.25">
      <c r="A34" s="2"/>
      <c r="B34" s="57" t="s">
        <v>33</v>
      </c>
      <c r="S34" s="77"/>
      <c r="T34" s="49"/>
    </row>
    <row r="35" spans="1:20" x14ac:dyDescent="0.25">
      <c r="A35" s="2"/>
      <c r="B35" s="57" t="s">
        <v>34</v>
      </c>
      <c r="S35" s="51"/>
      <c r="T35" s="49"/>
    </row>
    <row r="36" spans="1:20" hidden="1" x14ac:dyDescent="0.25">
      <c r="A36" s="2"/>
      <c r="S36" s="51"/>
      <c r="T36" s="49"/>
    </row>
    <row r="37" spans="1:20" hidden="1" x14ac:dyDescent="0.25">
      <c r="A37" s="2"/>
      <c r="S37" t="s">
        <v>27</v>
      </c>
      <c r="T37" s="49">
        <v>4</v>
      </c>
    </row>
    <row r="38" spans="1:20" hidden="1" x14ac:dyDescent="0.25">
      <c r="A38" s="2"/>
      <c r="B38" s="45"/>
      <c r="C38" s="15"/>
      <c r="D38" s="15"/>
      <c r="E38" s="43"/>
      <c r="F38" s="44"/>
      <c r="S38" t="s">
        <v>28</v>
      </c>
      <c r="T38" s="49">
        <v>5</v>
      </c>
    </row>
    <row r="39" spans="1:20" ht="15.75" thickBot="1" x14ac:dyDescent="0.3">
      <c r="A39" s="2"/>
      <c r="B39" s="40"/>
      <c r="C39" s="14"/>
      <c r="D39" s="15"/>
      <c r="E39" s="16"/>
      <c r="F39" s="16"/>
    </row>
    <row r="40" spans="1:20" x14ac:dyDescent="0.25">
      <c r="A40" s="18"/>
      <c r="B40" s="86" t="s">
        <v>11</v>
      </c>
      <c r="C40" s="87"/>
      <c r="D40" s="87"/>
      <c r="E40" s="87"/>
      <c r="F40" s="88"/>
      <c r="S40" s="24"/>
      <c r="T40" s="25"/>
    </row>
    <row r="41" spans="1:20" x14ac:dyDescent="0.25">
      <c r="A41" s="2"/>
      <c r="B41" s="19"/>
      <c r="C41" s="20"/>
      <c r="D41" s="21"/>
      <c r="E41" s="21"/>
      <c r="F41" s="22"/>
      <c r="S41" s="24"/>
      <c r="T41" s="25"/>
    </row>
    <row r="42" spans="1:20" x14ac:dyDescent="0.25">
      <c r="A42" s="2"/>
      <c r="B42" s="19" t="s">
        <v>0</v>
      </c>
      <c r="C42" s="91"/>
      <c r="D42" s="92"/>
      <c r="E42" s="92"/>
      <c r="F42" s="93"/>
      <c r="S42" s="24"/>
      <c r="T42" s="25"/>
    </row>
    <row r="43" spans="1:20" x14ac:dyDescent="0.25">
      <c r="A43" s="17"/>
      <c r="B43" s="19"/>
      <c r="C43" s="20"/>
      <c r="D43" s="21"/>
      <c r="E43" s="21"/>
      <c r="F43" s="22"/>
      <c r="S43" s="26"/>
      <c r="T43" s="27"/>
    </row>
    <row r="44" spans="1:20" x14ac:dyDescent="0.25">
      <c r="A44" s="17"/>
      <c r="B44" s="19" t="s">
        <v>1</v>
      </c>
      <c r="C44" s="91"/>
      <c r="D44" s="92"/>
      <c r="E44" s="92"/>
      <c r="F44" s="93"/>
    </row>
    <row r="45" spans="1:20" x14ac:dyDescent="0.25">
      <c r="A45" s="17"/>
      <c r="B45" s="19"/>
      <c r="C45" s="20"/>
      <c r="D45" s="21"/>
      <c r="E45" s="21"/>
      <c r="F45" s="22"/>
    </row>
    <row r="46" spans="1:20" x14ac:dyDescent="0.25">
      <c r="A46" s="17"/>
      <c r="B46" s="19" t="s">
        <v>2</v>
      </c>
      <c r="C46" s="91"/>
      <c r="D46" s="92"/>
      <c r="E46" s="92"/>
      <c r="F46" s="93"/>
    </row>
    <row r="47" spans="1:20" x14ac:dyDescent="0.25">
      <c r="A47" s="17"/>
      <c r="B47" s="19"/>
      <c r="C47" s="20"/>
      <c r="D47" s="21"/>
      <c r="E47" s="21"/>
      <c r="F47" s="22"/>
    </row>
    <row r="48" spans="1:20" ht="15.75" thickBot="1" x14ac:dyDescent="0.3">
      <c r="A48" s="17"/>
      <c r="B48" s="23" t="s">
        <v>3</v>
      </c>
      <c r="C48" s="91"/>
      <c r="D48" s="92"/>
      <c r="E48" s="92"/>
      <c r="F48" s="93"/>
    </row>
    <row r="49" spans="1:6" x14ac:dyDescent="0.25">
      <c r="A49" s="17"/>
      <c r="B49" s="2"/>
      <c r="C49" s="2"/>
      <c r="D49" s="17"/>
      <c r="E49" s="17"/>
      <c r="F49" s="17"/>
    </row>
  </sheetData>
  <sheetProtection algorithmName="SHA-512" hashValue="XYgp3ch1Xamfz3z3b9+rmIRDwk7+WRbinhqIeWNC5fbmUH66l551uytO7jS+nP+hP9W4kNz96gUmG8Qfz3G/IQ==" saltValue="++ZPkXauOzJW/7lh1M2UXA==" spinCount="100000" sheet="1" objects="1" scenarios="1"/>
  <protectedRanges>
    <protectedRange sqref="E8 E14 E21 E22 E23 E24 E25 C30 C33 B40 C42 C44 C46 C48" name="Bereik1"/>
  </protectedRanges>
  <mergeCells count="27">
    <mergeCell ref="C46:F46"/>
    <mergeCell ref="C48:F48"/>
    <mergeCell ref="B11:C11"/>
    <mergeCell ref="B20:D20"/>
    <mergeCell ref="B21:D21"/>
    <mergeCell ref="B22:D22"/>
    <mergeCell ref="B23:D23"/>
    <mergeCell ref="B25:D25"/>
    <mergeCell ref="B26:E26"/>
    <mergeCell ref="B29:F29"/>
    <mergeCell ref="C30:F30"/>
    <mergeCell ref="B32:F32"/>
    <mergeCell ref="C33:F33"/>
    <mergeCell ref="B24:D24"/>
    <mergeCell ref="B27:E27"/>
    <mergeCell ref="C9:D9"/>
    <mergeCell ref="B40:F40"/>
    <mergeCell ref="C8:D8"/>
    <mergeCell ref="C42:F42"/>
    <mergeCell ref="C44:F44"/>
    <mergeCell ref="B15:D15"/>
    <mergeCell ref="B18:D18"/>
    <mergeCell ref="E5:F5"/>
    <mergeCell ref="C6:D6"/>
    <mergeCell ref="C7:D7"/>
    <mergeCell ref="A1:B1"/>
    <mergeCell ref="C1:E1"/>
  </mergeCells>
  <dataValidations count="5">
    <dataValidation operator="greaterThanOrEqual" allowBlank="1" showInputMessage="1" showErrorMessage="1" sqref="E8"/>
    <dataValidation type="list" allowBlank="1" showInputMessage="1" showErrorMessage="1" sqref="S23:S28 E22:E23">
      <formula1>$S$23:$S$28</formula1>
    </dataValidation>
    <dataValidation type="list" allowBlank="1" showInputMessage="1" showErrorMessage="1" sqref="E21">
      <formula1>$S$20:$S$21</formula1>
    </dataValidation>
    <dataValidation type="list" allowBlank="1" showInputMessage="1" showErrorMessage="1" sqref="E25">
      <formula1>$S$30:$S$32</formula1>
    </dataValidation>
    <dataValidation type="list" allowBlank="1" showInputMessage="1" showErrorMessage="1" sqref="E24">
      <formula1>$S$23:$S$26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Nooijen</dc:creator>
  <cp:lastModifiedBy>Wim Nooijen</cp:lastModifiedBy>
  <cp:lastPrinted>2021-07-01T13:45:23Z</cp:lastPrinted>
  <dcterms:created xsi:type="dcterms:W3CDTF">2021-02-23T15:04:48Z</dcterms:created>
  <dcterms:modified xsi:type="dcterms:W3CDTF">2021-09-06T11:50:25Z</dcterms:modified>
</cp:coreProperties>
</file>