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VSPROW55\CFD_UG_HKT\Inkoop-UNIT\80-INKOOPDOSSIERS-ICT\IUC21-028 Arbo Ergonomische producten en diensten\04 - BESCHRIJVENDE DOCUMENTEN\TenderNed\"/>
    </mc:Choice>
  </mc:AlternateContent>
  <bookViews>
    <workbookView xWindow="0" yWindow="0" windowWidth="23040" windowHeight="10005"/>
  </bookViews>
  <sheets>
    <sheet name="Prijzenblad" sheetId="3" r:id="rId1"/>
    <sheet name="BPK-Grafiek" sheetId="5" r:id="rId2"/>
    <sheet name="DATA " sheetId="6" state="hidden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5" l="1"/>
  <c r="G11" i="5" s="1"/>
  <c r="G12" i="5"/>
  <c r="F13" i="5"/>
  <c r="D7" i="6" s="1"/>
  <c r="E15" i="5"/>
  <c r="F18" i="5"/>
  <c r="G18" i="5" s="1"/>
  <c r="F19" i="5"/>
  <c r="G19" i="5"/>
  <c r="F20" i="5"/>
  <c r="G20" i="5" s="1"/>
  <c r="F82" i="5"/>
  <c r="G13" i="5" l="1"/>
  <c r="F7" i="6"/>
  <c r="J12" i="3"/>
  <c r="J11" i="3"/>
  <c r="F39" i="3" l="1"/>
  <c r="F38" i="3"/>
  <c r="J22" i="3" l="1"/>
  <c r="J35" i="3" l="1"/>
  <c r="J34" i="3"/>
  <c r="J33" i="3"/>
  <c r="J32" i="3"/>
  <c r="J31" i="3"/>
  <c r="J30" i="3"/>
  <c r="J29" i="3"/>
  <c r="J28" i="3"/>
  <c r="J27" i="3"/>
  <c r="J26" i="3"/>
  <c r="J25" i="3"/>
  <c r="J24" i="3"/>
  <c r="J23" i="3"/>
  <c r="J21" i="3"/>
  <c r="J20" i="3"/>
  <c r="J19" i="3"/>
  <c r="J18" i="3"/>
  <c r="J17" i="3"/>
  <c r="J16" i="3"/>
  <c r="J15" i="3"/>
  <c r="J14" i="3"/>
  <c r="J13" i="3"/>
  <c r="B41" i="3" l="1"/>
  <c r="F8" i="5" s="1"/>
  <c r="C7" i="6" s="1"/>
  <c r="E7" i="6" s="1"/>
  <c r="F14" i="5" s="1"/>
</calcChain>
</file>

<file path=xl/sharedStrings.xml><?xml version="1.0" encoding="utf-8"?>
<sst xmlns="http://schemas.openxmlformats.org/spreadsheetml/2006/main" count="194" uniqueCount="140">
  <si>
    <t>Europese Aanbesteding</t>
  </si>
  <si>
    <t>BPK-Grafiek</t>
  </si>
  <si>
    <t>Vergelijkingswaarde</t>
  </si>
  <si>
    <t>Indicatie eigen score</t>
  </si>
  <si>
    <t>Score Kwaliteit</t>
  </si>
  <si>
    <t>Procenten</t>
  </si>
  <si>
    <t xml:space="preserve">Kwaliteit in eisen </t>
  </si>
  <si>
    <t>%</t>
  </si>
  <si>
    <t>Totaal kwaliteit</t>
  </si>
  <si>
    <t>Indicatie BPK-score</t>
  </si>
  <si>
    <t>*1</t>
  </si>
  <si>
    <t>Opbouw Score voor kwaliteit</t>
  </si>
  <si>
    <t>Punten</t>
  </si>
  <si>
    <t xml:space="preserve">Eisen </t>
  </si>
  <si>
    <t>Wensen</t>
  </si>
  <si>
    <t>Totaal</t>
  </si>
  <si>
    <t xml:space="preserve"> </t>
  </si>
  <si>
    <t>Hulpdata Grafiek Superformule</t>
  </si>
  <si>
    <t>Hulpvelden</t>
  </si>
  <si>
    <t>Uw inschrijving</t>
  </si>
  <si>
    <t>LET OP  !!!</t>
  </si>
  <si>
    <t>EVMI-punten</t>
  </si>
  <si>
    <t xml:space="preserve">P </t>
  </si>
  <si>
    <t>Q</t>
  </si>
  <si>
    <t>EMVI</t>
  </si>
  <si>
    <t>Ref</t>
  </si>
  <si>
    <t>Ref (boven)</t>
  </si>
  <si>
    <t>Ref (onder)</t>
  </si>
  <si>
    <t>EMVI-lijnen</t>
  </si>
  <si>
    <t>hulp=Q bij P=0</t>
  </si>
  <si>
    <t>Q berekend bij P=0 en EMVI=1</t>
  </si>
  <si>
    <t>P berekend uit Q en EMVI=1</t>
  </si>
  <si>
    <t>Q berekend bij P=0 en EMVI=0,9</t>
  </si>
  <si>
    <t>P berekend uit Q en EMVI=0,9</t>
  </si>
  <si>
    <t>Q berekend bij P=0 en EMVI=0,8</t>
  </si>
  <si>
    <t>P berekend uit Q en EMVI=0,8</t>
  </si>
  <si>
    <t>Q berekend bij P=0 en EMVI=0,7</t>
  </si>
  <si>
    <t>P berekend uit Q en EMVI=0,7</t>
  </si>
  <si>
    <t>Q berekend bij P=0 en EMVI=0,6</t>
  </si>
  <si>
    <t>P berekend uit Q en EMVI=0,6</t>
  </si>
  <si>
    <t>Q berekend bij P=0 en EMVI=1,1</t>
  </si>
  <si>
    <t>P berekend uit Q en EMVI=1,1</t>
  </si>
  <si>
    <t>Hulpvelden t.b.v grafiek</t>
  </si>
  <si>
    <t>Exponent</t>
  </si>
  <si>
    <t>Pref</t>
  </si>
  <si>
    <t>Qref</t>
  </si>
  <si>
    <t>Referentie</t>
  </si>
  <si>
    <t>Referentie (Qmax)</t>
  </si>
  <si>
    <t>Qmax</t>
  </si>
  <si>
    <t>Qmin</t>
  </si>
  <si>
    <t>Qwensen</t>
  </si>
  <si>
    <t>P</t>
  </si>
  <si>
    <t>LAQ</t>
  </si>
  <si>
    <t>genormaliseerd</t>
  </si>
  <si>
    <t>Bonus (extra)</t>
  </si>
  <si>
    <t>LAQ (norm)</t>
  </si>
  <si>
    <t>Qeisen</t>
  </si>
  <si>
    <t>Uw Inschrijving</t>
  </si>
  <si>
    <t>Qbonus</t>
  </si>
  <si>
    <t>Referentieartikelen uit Kernassortiment ARBO</t>
  </si>
  <si>
    <t>Categorie</t>
  </si>
  <si>
    <t>Artikelnaam</t>
  </si>
  <si>
    <t>Producent</t>
  </si>
  <si>
    <t>Functionaliteit</t>
  </si>
  <si>
    <t>Uw artikelnaam</t>
  </si>
  <si>
    <t>Uw producent</t>
  </si>
  <si>
    <t>Indicatie aantallen per jaar</t>
  </si>
  <si>
    <t>Prijs Per stuk</t>
  </si>
  <si>
    <t>Muizen</t>
  </si>
  <si>
    <t xml:space="preserve">Vertical mouse Pro 3 knops  </t>
  </si>
  <si>
    <t>Anir</t>
  </si>
  <si>
    <t>Verticale muis in de vorm van joystick alleen rechtshandig te gebruiken</t>
  </si>
  <si>
    <t>Bakker en Elkhuizen</t>
  </si>
  <si>
    <t>Cordless optical mouse symmetrisch</t>
  </si>
  <si>
    <t>Cherry</t>
  </si>
  <si>
    <t>Draadloze ergonomische muis</t>
  </si>
  <si>
    <t>Rollermouse Red</t>
  </si>
  <si>
    <t>Contour</t>
  </si>
  <si>
    <t xml:space="preserve">AirO2bic  </t>
  </si>
  <si>
    <t>Designer Appliances</t>
  </si>
  <si>
    <t>Verticale muis, gehele hand en pols rusten op de muis</t>
  </si>
  <si>
    <t xml:space="preserve">Evoluent Optical Mouse </t>
  </si>
  <si>
    <t>Evoluent USA</t>
  </si>
  <si>
    <t>Verticale muis, minimaal 5 instelbare knoppen.</t>
  </si>
  <si>
    <t>Fellowes</t>
  </si>
  <si>
    <t>Verticale muis in te stellen voor gebuik rechts- en linkshandig.</t>
  </si>
  <si>
    <t>HandshoeMouse</t>
  </si>
  <si>
    <t>Hippus</t>
  </si>
  <si>
    <t>Ergonomisch gevormde muis, in de vorm van een paardenzadel (wetenschappelijk onderbouwd)</t>
  </si>
  <si>
    <t>Cordless Trackman Wheel mouse alleen rechtshandig te gebruiken M570</t>
  </si>
  <si>
    <t>Logitech</t>
  </si>
  <si>
    <t>Bal muis (Bal aan de linkerkant) alleen rechtshandig te gebruiken</t>
  </si>
  <si>
    <t>Logitech Trackman Marble mouse</t>
  </si>
  <si>
    <t xml:space="preserve">Bal muis (bal in het midden) </t>
  </si>
  <si>
    <t>Notebook optical mouse M125</t>
  </si>
  <si>
    <t>Mini muis</t>
  </si>
  <si>
    <t>Ergonomisch gevormde M500 en M705</t>
  </si>
  <si>
    <t>Ergonomisch gevormde  muis</t>
  </si>
  <si>
    <t>Bamboo graphics tablet</t>
  </si>
  <si>
    <t>Wacom</t>
  </si>
  <si>
    <t>Tekentablet (A6)</t>
  </si>
  <si>
    <t>Toetsenborden</t>
  </si>
  <si>
    <t>Mini toetsen bord</t>
  </si>
  <si>
    <t>Deelbaar toetsenbord</t>
  </si>
  <si>
    <t>Freestyle</t>
  </si>
  <si>
    <t>Toetsenbord deelbaar incl. accessoires</t>
  </si>
  <si>
    <t>Low force keypad</t>
  </si>
  <si>
    <t>Los numeriek toetsenbord</t>
  </si>
  <si>
    <t>Kinesis Elan keyboard</t>
  </si>
  <si>
    <t>Kinesis</t>
  </si>
  <si>
    <t>Hol Toetsenbord</t>
  </si>
  <si>
    <t>Natural multimedia keyboard</t>
  </si>
  <si>
    <t>Microsoft</t>
  </si>
  <si>
    <t>Bol toetsenbord</t>
  </si>
  <si>
    <t>Overig</t>
  </si>
  <si>
    <t>LAPTOPTROLLEY VOOR 14 en 15" LAPTOPS</t>
  </si>
  <si>
    <t>LAPTOPTAS VOOR 14 en 15" LAPTOPS</t>
  </si>
  <si>
    <t>LAPTOPRUGZAK VOOR 14 en 15" LAPTOPS</t>
  </si>
  <si>
    <t>LAPTOP STANDAARD VOOR 14 en 15" LAPTOPS</t>
  </si>
  <si>
    <t>MUISMAT</t>
  </si>
  <si>
    <t>TABLET STANDAARD</t>
  </si>
  <si>
    <t>ULTRA STAND</t>
  </si>
  <si>
    <t> Geïntegreerde laptopstandaard</t>
  </si>
  <si>
    <t>Dienstverlening</t>
  </si>
  <si>
    <t>uren</t>
  </si>
  <si>
    <t>"Arbo en ergonomische producten en diensten"</t>
  </si>
  <si>
    <t xml:space="preserve"> Kenmerk: IUC21-028</t>
  </si>
  <si>
    <t>Indicatie aantallen initiele contract periode</t>
  </si>
  <si>
    <t>Indicatie aantal uren initiele contract periode</t>
  </si>
  <si>
    <t>Uurtarief</t>
  </si>
  <si>
    <t>Prijs totaal</t>
  </si>
  <si>
    <r>
      <t xml:space="preserve">Eigen inschattting score kwaliteit </t>
    </r>
    <r>
      <rPr>
        <vertAlign val="superscript"/>
        <sz val="11"/>
        <color theme="1"/>
        <rFont val="Verdana"/>
        <family val="2"/>
      </rPr>
      <t>*1</t>
    </r>
  </si>
  <si>
    <r>
      <t xml:space="preserve">Voordat de TAB-bladen </t>
    </r>
    <r>
      <rPr>
        <i/>
        <sz val="12"/>
        <color theme="0" tint="-0.14996795556505021"/>
        <rFont val="Verdana"/>
        <family val="2"/>
      </rPr>
      <t>"TBV PRIJSMODEL (1)"</t>
    </r>
    <r>
      <rPr>
        <sz val="12"/>
        <color theme="0" tint="-0.14996795556505021"/>
        <rFont val="Verdana"/>
        <family val="2"/>
      </rPr>
      <t xml:space="preserve"> EN </t>
    </r>
    <r>
      <rPr>
        <i/>
        <sz val="12"/>
        <color theme="0" tint="-0.14996795556505021"/>
        <rFont val="Verdana"/>
        <family val="2"/>
      </rPr>
      <t>"TBV PRIJSMODEL (2)"</t>
    </r>
    <r>
      <rPr>
        <sz val="12"/>
        <color theme="0" tint="-0.14996795556505021"/>
        <rFont val="Verdana"/>
        <family val="2"/>
      </rPr>
      <t xml:space="preserve"> gekopieerd worden kan naar het Prijsmodel, moeten eerst onderstaande waarden ( oranje velden ) worden geselecteerd en worden gekopieerd en geplakt worden als WAARDEN (ctrl-C, plakken speciaal "waarden")</t>
    </r>
  </si>
  <si>
    <t>Inzet technisch/functioneel productspecialist (zie eis 14,UE10, UE11)</t>
  </si>
  <si>
    <t>Inzet adviseur/ergonoom (zie eis 27, 28) (betreft inzet voorbij eerste 20 uren)</t>
  </si>
  <si>
    <t xml:space="preserve">Rollerbalk muis  </t>
  </si>
  <si>
    <t>numpad tbv mini toetsenbord</t>
  </si>
  <si>
    <t>Vertical mouse Penguin</t>
  </si>
  <si>
    <t>naam inschrijver</t>
  </si>
  <si>
    <t>Bijlage 7: Prijsmodel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</si>
</sst>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 &quot;€&quot;\ * #,##0.00_ ;_ &quot;€&quot;\ * \-#,##0.00_ ;_ &quot;€&quot;\ * &quot;-&quot;??_ ;_ @_ "/>
    <numFmt numFmtId="164" formatCode="&quot;€&quot;#,##0.00_);\(&quot;€&quot;#,##0.00\)"/>
    <numFmt numFmtId="165" formatCode="_(&quot;€&quot;* #,##0.00_);_(&quot;€&quot;* \(#,##0.00\);_(&quot;€&quot;* &quot;-&quot;??_);_(@_)"/>
    <numFmt numFmtId="166" formatCode="_(* #,##0.00_);_(* \(#,##0.00\);_(* &quot;-&quot;??_);_(@_)"/>
    <numFmt numFmtId="167" formatCode="0.0"/>
    <numFmt numFmtId="168" formatCode="0.000"/>
    <numFmt numFmtId="169" formatCode="_ &quot;€&quot;\ * #,##0_ ;_ &quot;€&quot;\ * \-#,##0_ ;_ &quot;€&quot;\ * &quot;-&quot;??_ ;_ @_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Verdana"/>
      <family val="2"/>
    </font>
    <font>
      <sz val="11"/>
      <color theme="1"/>
      <name val="Verdana"/>
      <family val="2"/>
    </font>
    <font>
      <b/>
      <sz val="18"/>
      <color theme="1"/>
      <name val="Verdana"/>
      <family val="2"/>
    </font>
    <font>
      <sz val="10"/>
      <color theme="1"/>
      <name val="Verdana"/>
      <family val="2"/>
    </font>
    <font>
      <b/>
      <sz val="14"/>
      <color theme="1"/>
      <name val="Verdana"/>
      <family val="2"/>
    </font>
    <font>
      <b/>
      <sz val="18"/>
      <color theme="0"/>
      <name val="Verdana"/>
      <family val="2"/>
    </font>
    <font>
      <b/>
      <sz val="11"/>
      <color theme="1"/>
      <name val="Verdana"/>
      <family val="2"/>
    </font>
    <font>
      <sz val="10"/>
      <name val="Verdana"/>
      <family val="2"/>
    </font>
    <font>
      <sz val="11"/>
      <color theme="1"/>
      <name val="Arial"/>
      <family val="2"/>
    </font>
    <font>
      <i/>
      <sz val="11"/>
      <color theme="1"/>
      <name val="Verdana"/>
      <family val="2"/>
    </font>
    <font>
      <vertAlign val="superscript"/>
      <sz val="11"/>
      <color theme="1"/>
      <name val="Verdana"/>
      <family val="2"/>
    </font>
    <font>
      <b/>
      <i/>
      <sz val="11"/>
      <color theme="1"/>
      <name val="Verdana"/>
      <family val="2"/>
    </font>
    <font>
      <i/>
      <sz val="10"/>
      <color theme="1"/>
      <name val="Verdana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8"/>
      <color theme="1"/>
      <name val="Arial"/>
      <family val="2"/>
    </font>
    <font>
      <b/>
      <sz val="14"/>
      <color theme="1"/>
      <name val="Arial"/>
      <family val="2"/>
    </font>
    <font>
      <sz val="11"/>
      <color theme="0" tint="-0.14996795556505021"/>
      <name val="Calibri"/>
      <family val="2"/>
      <scheme val="minor"/>
    </font>
    <font>
      <sz val="11"/>
      <color theme="0" tint="-0.14996795556505021"/>
      <name val="Verdana"/>
      <family val="2"/>
    </font>
    <font>
      <b/>
      <sz val="11"/>
      <color theme="0" tint="-0.14996795556505021"/>
      <name val="Verdana"/>
      <family val="2"/>
    </font>
    <font>
      <i/>
      <sz val="11"/>
      <color theme="0" tint="-0.14996795556505021"/>
      <name val="Verdana"/>
      <family val="2"/>
    </font>
    <font>
      <sz val="12"/>
      <color theme="0" tint="-0.14996795556505021"/>
      <name val="Verdana"/>
      <family val="2"/>
    </font>
    <font>
      <i/>
      <sz val="12"/>
      <color theme="0" tint="-0.14996795556505021"/>
      <name val="Verdana"/>
      <family val="2"/>
    </font>
    <font>
      <b/>
      <sz val="12"/>
      <color theme="0" tint="-0.14996795556505021"/>
      <name val="Verdana"/>
      <family val="2"/>
    </font>
    <font>
      <sz val="24"/>
      <color theme="0" tint="-0.14996795556505021"/>
      <name val="Verdana"/>
      <family val="2"/>
    </font>
    <font>
      <b/>
      <sz val="14"/>
      <color rgb="FF00000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rgb="FF8FCAE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4F16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0.249977111117893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9" fillId="0" borderId="0"/>
  </cellStyleXfs>
  <cellXfs count="191">
    <xf numFmtId="0" fontId="0" fillId="0" borderId="0" xfId="0"/>
    <xf numFmtId="0" fontId="2" fillId="0" borderId="0" xfId="0" applyFont="1" applyAlignment="1" applyProtection="1">
      <protection hidden="1"/>
    </xf>
    <xf numFmtId="0" fontId="3" fillId="0" borderId="0" xfId="0" applyFont="1" applyProtection="1">
      <protection hidden="1"/>
    </xf>
    <xf numFmtId="0" fontId="4" fillId="2" borderId="0" xfId="0" applyFont="1" applyFill="1" applyAlignment="1" applyProtection="1">
      <protection hidden="1"/>
    </xf>
    <xf numFmtId="0" fontId="5" fillId="2" borderId="0" xfId="0" applyFont="1" applyFill="1" applyProtection="1">
      <protection hidden="1"/>
    </xf>
    <xf numFmtId="0" fontId="3" fillId="2" borderId="0" xfId="0" applyFont="1" applyFill="1" applyBorder="1" applyAlignment="1" applyProtection="1">
      <protection hidden="1"/>
    </xf>
    <xf numFmtId="0" fontId="7" fillId="2" borderId="0" xfId="0" applyFont="1" applyFill="1" applyBorder="1" applyProtection="1">
      <protection hidden="1"/>
    </xf>
    <xf numFmtId="0" fontId="8" fillId="2" borderId="0" xfId="0" applyFont="1" applyFill="1" applyAlignment="1" applyProtection="1">
      <alignment vertical="center"/>
      <protection hidden="1"/>
    </xf>
    <xf numFmtId="1" fontId="9" fillId="0" borderId="1" xfId="0" applyNumberFormat="1" applyFont="1" applyFill="1" applyBorder="1" applyProtection="1">
      <protection hidden="1"/>
    </xf>
    <xf numFmtId="1" fontId="2" fillId="0" borderId="1" xfId="0" applyNumberFormat="1" applyFont="1" applyFill="1" applyBorder="1" applyAlignment="1" applyProtection="1">
      <alignment horizontal="right"/>
      <protection hidden="1"/>
    </xf>
    <xf numFmtId="1" fontId="2" fillId="0" borderId="1" xfId="0" applyNumberFormat="1" applyFont="1" applyFill="1" applyBorder="1" applyProtection="1">
      <protection hidden="1"/>
    </xf>
    <xf numFmtId="1" fontId="10" fillId="0" borderId="1" xfId="0" applyNumberFormat="1" applyFont="1" applyFill="1" applyBorder="1" applyProtection="1">
      <protection hidden="1"/>
    </xf>
    <xf numFmtId="165" fontId="2" fillId="0" borderId="0" xfId="2" applyFont="1" applyAlignment="1" applyProtection="1">
      <alignment horizontal="left"/>
      <protection hidden="1"/>
    </xf>
    <xf numFmtId="0" fontId="3" fillId="0" borderId="0" xfId="0" applyFont="1" applyAlignment="1" applyProtection="1">
      <alignment wrapText="1"/>
      <protection hidden="1"/>
    </xf>
    <xf numFmtId="164" fontId="11" fillId="3" borderId="2" xfId="2" quotePrefix="1" applyNumberFormat="1" applyFont="1" applyFill="1" applyBorder="1" applyAlignment="1" applyProtection="1">
      <alignment horizontal="right" vertical="center" wrapText="1"/>
      <protection hidden="1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3" fontId="11" fillId="4" borderId="2" xfId="0" quotePrefix="1" applyNumberFormat="1" applyFont="1" applyFill="1" applyBorder="1" applyAlignment="1" applyProtection="1">
      <alignment horizontal="right" vertical="center" wrapText="1"/>
      <protection hidden="1"/>
    </xf>
    <xf numFmtId="167" fontId="11" fillId="0" borderId="3" xfId="0" applyNumberFormat="1" applyFont="1" applyBorder="1" applyAlignment="1" applyProtection="1">
      <alignment horizontal="right" vertical="center"/>
      <protection hidden="1"/>
    </xf>
    <xf numFmtId="167" fontId="11" fillId="0" borderId="4" xfId="0" applyNumberFormat="1" applyFont="1" applyBorder="1" applyAlignment="1" applyProtection="1">
      <alignment horizontal="left" vertical="center"/>
      <protection hidden="1"/>
    </xf>
    <xf numFmtId="3" fontId="11" fillId="5" borderId="2" xfId="0" quotePrefix="1" applyNumberFormat="1" applyFont="1" applyFill="1" applyBorder="1" applyAlignment="1" applyProtection="1">
      <alignment horizontal="right" vertical="center" wrapText="1"/>
      <protection locked="0"/>
    </xf>
    <xf numFmtId="0" fontId="3" fillId="0" borderId="3" xfId="0" applyFont="1" applyBorder="1" applyAlignment="1" applyProtection="1">
      <alignment horizontal="center" vertical="center"/>
      <protection hidden="1"/>
    </xf>
    <xf numFmtId="3" fontId="3" fillId="0" borderId="2" xfId="0" applyNumberFormat="1" applyFont="1" applyBorder="1" applyAlignment="1" applyProtection="1">
      <alignment horizontal="right" vertical="center"/>
      <protection hidden="1"/>
    </xf>
    <xf numFmtId="168" fontId="13" fillId="0" borderId="2" xfId="0" applyNumberFormat="1" applyFont="1" applyFill="1" applyBorder="1" applyAlignment="1" applyProtection="1">
      <alignment horizontal="right" vertical="center"/>
      <protection hidden="1"/>
    </xf>
    <xf numFmtId="0" fontId="12" fillId="0" borderId="3" xfId="0" applyFont="1" applyBorder="1" applyAlignment="1" applyProtection="1">
      <alignment horizontal="right" vertical="center"/>
      <protection hidden="1"/>
    </xf>
    <xf numFmtId="0" fontId="14" fillId="0" borderId="5" xfId="4" applyFont="1" applyBorder="1" applyAlignment="1" applyProtection="1">
      <alignment vertical="center"/>
      <protection hidden="1"/>
    </xf>
    <xf numFmtId="0" fontId="11" fillId="0" borderId="4" xfId="4" applyFont="1" applyBorder="1" applyAlignment="1" applyProtection="1">
      <alignment vertical="center"/>
      <protection hidden="1"/>
    </xf>
    <xf numFmtId="0" fontId="11" fillId="0" borderId="6" xfId="4" applyFont="1" applyBorder="1" applyAlignment="1" applyProtection="1">
      <alignment vertical="center"/>
      <protection hidden="1"/>
    </xf>
    <xf numFmtId="0" fontId="11" fillId="0" borderId="0" xfId="4" applyFont="1" applyBorder="1" applyAlignment="1" applyProtection="1">
      <alignment horizontal="left" vertical="center"/>
      <protection hidden="1"/>
    </xf>
    <xf numFmtId="0" fontId="12" fillId="0" borderId="0" xfId="0" applyFont="1" applyBorder="1" applyAlignment="1" applyProtection="1">
      <alignment horizontal="right" vertical="center"/>
      <protection hidden="1"/>
    </xf>
    <xf numFmtId="0" fontId="8" fillId="2" borderId="7" xfId="0" applyFont="1" applyFill="1" applyBorder="1" applyAlignment="1" applyProtection="1">
      <alignment horizontal="right" vertical="center" wrapText="1"/>
      <protection hidden="1"/>
    </xf>
    <xf numFmtId="0" fontId="11" fillId="0" borderId="0" xfId="0" applyFont="1" applyProtection="1">
      <protection hidden="1"/>
    </xf>
    <xf numFmtId="0" fontId="0" fillId="0" borderId="0" xfId="0" applyProtection="1">
      <protection hidden="1"/>
    </xf>
    <xf numFmtId="0" fontId="3" fillId="0" borderId="2" xfId="0" applyFont="1" applyBorder="1" applyAlignment="1" applyProtection="1">
      <alignment horizontal="right" vertical="center"/>
      <protection hidden="1"/>
    </xf>
    <xf numFmtId="0" fontId="11" fillId="0" borderId="3" xfId="3" applyNumberFormat="1" applyFont="1" applyBorder="1" applyAlignment="1" applyProtection="1">
      <alignment vertical="center"/>
      <protection hidden="1"/>
    </xf>
    <xf numFmtId="167" fontId="11" fillId="0" borderId="0" xfId="0" applyNumberFormat="1" applyFont="1" applyBorder="1" applyAlignment="1" applyProtection="1">
      <alignment horizontal="left" vertical="center"/>
      <protection hidden="1"/>
    </xf>
    <xf numFmtId="3" fontId="3" fillId="0" borderId="0" xfId="0" applyNumberFormat="1" applyFont="1" applyBorder="1" applyAlignment="1" applyProtection="1">
      <alignment horizontal="right" vertical="center"/>
      <protection hidden="1"/>
    </xf>
    <xf numFmtId="167" fontId="11" fillId="0" borderId="0" xfId="0" applyNumberFormat="1" applyFont="1" applyBorder="1" applyAlignment="1" applyProtection="1">
      <alignment horizontal="right" vertical="center"/>
      <protection hidden="1"/>
    </xf>
    <xf numFmtId="0" fontId="8" fillId="2" borderId="4" xfId="0" applyFont="1" applyFill="1" applyBorder="1" applyAlignment="1" applyProtection="1">
      <alignment horizontal="right" vertical="center" wrapText="1"/>
      <protection hidden="1"/>
    </xf>
    <xf numFmtId="0" fontId="3" fillId="0" borderId="4" xfId="0" applyFont="1" applyBorder="1" applyAlignment="1" applyProtection="1">
      <alignment horizontal="right" vertical="center"/>
      <protection hidden="1"/>
    </xf>
    <xf numFmtId="0" fontId="18" fillId="7" borderId="2" xfId="0" applyFont="1" applyFill="1" applyBorder="1" applyAlignment="1" applyProtection="1">
      <alignment horizontal="left" vertical="center" wrapText="1"/>
      <protection locked="0"/>
    </xf>
    <xf numFmtId="0" fontId="18" fillId="7" borderId="2" xfId="0" applyFont="1" applyFill="1" applyBorder="1" applyAlignment="1" applyProtection="1">
      <alignment vertical="center" wrapText="1"/>
      <protection locked="0"/>
    </xf>
    <xf numFmtId="0" fontId="15" fillId="7" borderId="2" xfId="0" applyFont="1" applyFill="1" applyBorder="1" applyAlignment="1" applyProtection="1">
      <alignment horizontal="left" vertical="center" wrapText="1"/>
      <protection locked="0"/>
    </xf>
    <xf numFmtId="0" fontId="15" fillId="7" borderId="2" xfId="0" applyFont="1" applyFill="1" applyBorder="1" applyAlignment="1" applyProtection="1">
      <alignment vertical="center" wrapText="1"/>
      <protection locked="0"/>
    </xf>
    <xf numFmtId="44" fontId="15" fillId="7" borderId="2" xfId="0" applyNumberFormat="1" applyFont="1" applyFill="1" applyBorder="1" applyAlignment="1" applyProtection="1">
      <alignment horizontal="center" vertical="center"/>
      <protection locked="0"/>
    </xf>
    <xf numFmtId="44" fontId="15" fillId="7" borderId="10" xfId="0" applyNumberFormat="1" applyFont="1" applyFill="1" applyBorder="1" applyProtection="1">
      <protection locked="0"/>
    </xf>
    <xf numFmtId="0" fontId="18" fillId="7" borderId="24" xfId="0" applyFont="1" applyFill="1" applyBorder="1" applyAlignment="1" applyProtection="1">
      <alignment horizontal="left" vertical="center" wrapText="1"/>
      <protection locked="0"/>
    </xf>
    <xf numFmtId="0" fontId="18" fillId="7" borderId="24" xfId="0" applyFont="1" applyFill="1" applyBorder="1" applyAlignment="1" applyProtection="1">
      <alignment vertical="center" wrapText="1"/>
      <protection locked="0"/>
    </xf>
    <xf numFmtId="44" fontId="15" fillId="7" borderId="24" xfId="0" applyNumberFormat="1" applyFont="1" applyFill="1" applyBorder="1" applyAlignment="1" applyProtection="1">
      <alignment horizontal="center" vertical="center"/>
      <protection locked="0"/>
    </xf>
    <xf numFmtId="0" fontId="6" fillId="2" borderId="28" xfId="0" applyFont="1" applyFill="1" applyBorder="1" applyAlignment="1" applyProtection="1">
      <protection hidden="1"/>
    </xf>
    <xf numFmtId="44" fontId="15" fillId="7" borderId="24" xfId="0" applyNumberFormat="1" applyFont="1" applyFill="1" applyBorder="1" applyProtection="1">
      <protection locked="0"/>
    </xf>
    <xf numFmtId="0" fontId="22" fillId="4" borderId="0" xfId="0" applyFont="1" applyFill="1" applyBorder="1" applyProtection="1">
      <protection hidden="1"/>
    </xf>
    <xf numFmtId="0" fontId="22" fillId="4" borderId="0" xfId="0" applyFont="1" applyFill="1" applyBorder="1" applyProtection="1">
      <protection locked="0"/>
    </xf>
    <xf numFmtId="165" fontId="23" fillId="4" borderId="0" xfId="2" applyFont="1" applyFill="1" applyBorder="1" applyAlignment="1" applyProtection="1">
      <alignment horizontal="right" vertical="center"/>
      <protection locked="0"/>
    </xf>
    <xf numFmtId="0" fontId="23" fillId="4" borderId="0" xfId="0" applyFont="1" applyFill="1" applyBorder="1" applyAlignment="1" applyProtection="1">
      <alignment horizontal="right" vertical="center"/>
      <protection locked="0"/>
    </xf>
    <xf numFmtId="0" fontId="23" fillId="4" borderId="0" xfId="0" applyFont="1" applyFill="1" applyBorder="1" applyAlignment="1" applyProtection="1">
      <alignment horizontal="center" vertical="center"/>
      <protection locked="0"/>
    </xf>
    <xf numFmtId="165" fontId="23" fillId="4" borderId="0" xfId="2" applyFont="1" applyFill="1" applyBorder="1" applyAlignment="1" applyProtection="1">
      <alignment horizontal="center" vertical="center"/>
      <protection locked="0"/>
    </xf>
    <xf numFmtId="1" fontId="23" fillId="4" borderId="0" xfId="0" applyNumberFormat="1" applyFont="1" applyFill="1" applyBorder="1" applyAlignment="1" applyProtection="1">
      <alignment horizontal="center" vertical="center"/>
      <protection locked="0"/>
    </xf>
    <xf numFmtId="1" fontId="23" fillId="4" borderId="0" xfId="0" applyNumberFormat="1" applyFont="1" applyFill="1" applyBorder="1" applyAlignment="1" applyProtection="1">
      <alignment horizontal="right" vertical="center"/>
      <protection locked="0"/>
    </xf>
    <xf numFmtId="0" fontId="22" fillId="4" borderId="0" xfId="0" applyFont="1" applyFill="1" applyBorder="1" applyAlignment="1" applyProtection="1">
      <alignment horizontal="center" vertical="center"/>
      <protection locked="0"/>
    </xf>
    <xf numFmtId="169" fontId="23" fillId="4" borderId="0" xfId="2" applyNumberFormat="1" applyFont="1" applyFill="1" applyBorder="1" applyAlignment="1" applyProtection="1">
      <alignment horizontal="right" vertical="center"/>
      <protection locked="0"/>
    </xf>
    <xf numFmtId="1" fontId="23" fillId="4" borderId="0" xfId="1" applyNumberFormat="1" applyFont="1" applyFill="1" applyBorder="1" applyAlignment="1" applyProtection="1">
      <alignment horizontal="center" vertical="center"/>
      <protection locked="0"/>
    </xf>
    <xf numFmtId="0" fontId="24" fillId="4" borderId="0" xfId="0" applyFont="1" applyFill="1" applyBorder="1" applyAlignment="1" applyProtection="1">
      <alignment horizontal="left" vertical="center"/>
      <protection locked="0"/>
    </xf>
    <xf numFmtId="0" fontId="23" fillId="4" borderId="0" xfId="0" applyFont="1" applyFill="1" applyBorder="1" applyProtection="1">
      <protection locked="0"/>
    </xf>
    <xf numFmtId="0" fontId="23" fillId="4" borderId="0" xfId="0" applyFont="1" applyFill="1" applyBorder="1" applyProtection="1">
      <protection hidden="1"/>
    </xf>
    <xf numFmtId="166" fontId="23" fillId="4" borderId="0" xfId="1" applyFont="1" applyFill="1" applyBorder="1" applyAlignment="1" applyProtection="1">
      <alignment horizontal="right"/>
      <protection locked="0"/>
    </xf>
    <xf numFmtId="2" fontId="23" fillId="4" borderId="0" xfId="0" applyNumberFormat="1" applyFont="1" applyFill="1" applyBorder="1" applyProtection="1">
      <protection locked="0"/>
    </xf>
    <xf numFmtId="0" fontId="23" fillId="4" borderId="0" xfId="0" applyFont="1" applyFill="1" applyBorder="1" applyAlignment="1" applyProtection="1">
      <alignment wrapText="1"/>
      <protection locked="0"/>
    </xf>
    <xf numFmtId="166" fontId="23" fillId="4" borderId="0" xfId="1" applyNumberFormat="1" applyFont="1" applyFill="1" applyBorder="1" applyAlignment="1" applyProtection="1">
      <alignment vertical="center"/>
      <protection locked="0"/>
    </xf>
    <xf numFmtId="0" fontId="23" fillId="4" borderId="0" xfId="0" applyFont="1" applyFill="1" applyBorder="1" applyAlignment="1" applyProtection="1">
      <alignment vertical="center" wrapText="1"/>
      <protection locked="0"/>
    </xf>
    <xf numFmtId="0" fontId="23" fillId="4" borderId="0" xfId="0" applyFont="1" applyFill="1" applyBorder="1" applyAlignment="1" applyProtection="1">
      <alignment vertical="center"/>
      <protection locked="0"/>
    </xf>
    <xf numFmtId="166" fontId="24" fillId="4" borderId="0" xfId="1" applyNumberFormat="1" applyFont="1" applyFill="1" applyBorder="1" applyAlignment="1" applyProtection="1">
      <alignment vertical="center"/>
      <protection locked="0"/>
    </xf>
    <xf numFmtId="0" fontId="24" fillId="4" borderId="0" xfId="0" applyFont="1" applyFill="1" applyBorder="1" applyAlignment="1" applyProtection="1">
      <alignment horizontal="right" vertical="center"/>
      <protection locked="0"/>
    </xf>
    <xf numFmtId="0" fontId="24" fillId="4" borderId="0" xfId="0" applyFont="1" applyFill="1" applyBorder="1" applyAlignment="1" applyProtection="1">
      <alignment vertical="center"/>
      <protection locked="0"/>
    </xf>
    <xf numFmtId="168" fontId="25" fillId="4" borderId="0" xfId="0" applyNumberFormat="1" applyFont="1" applyFill="1" applyBorder="1" applyAlignment="1" applyProtection="1">
      <alignment horizontal="right" vertical="center"/>
      <protection locked="0"/>
    </xf>
    <xf numFmtId="167" fontId="25" fillId="4" borderId="0" xfId="0" applyNumberFormat="1" applyFont="1" applyFill="1" applyBorder="1" applyAlignment="1" applyProtection="1">
      <alignment horizontal="right" vertical="center"/>
      <protection locked="0"/>
    </xf>
    <xf numFmtId="164" fontId="25" fillId="4" borderId="0" xfId="2" applyNumberFormat="1" applyFont="1" applyFill="1" applyBorder="1" applyAlignment="1" applyProtection="1">
      <alignment horizontal="right" vertical="center"/>
      <protection locked="0"/>
    </xf>
    <xf numFmtId="0" fontId="25" fillId="4" borderId="0" xfId="0" applyFont="1" applyFill="1" applyBorder="1" applyAlignment="1" applyProtection="1">
      <alignment horizontal="center" vertical="center"/>
      <protection locked="0"/>
    </xf>
    <xf numFmtId="0" fontId="23" fillId="4" borderId="0" xfId="0" applyFont="1" applyFill="1" applyBorder="1" applyAlignment="1" applyProtection="1">
      <alignment vertical="center"/>
      <protection hidden="1"/>
    </xf>
    <xf numFmtId="0" fontId="26" fillId="4" borderId="0" xfId="0" applyFont="1" applyFill="1" applyBorder="1" applyAlignment="1" applyProtection="1">
      <alignment vertical="center"/>
      <protection hidden="1"/>
    </xf>
    <xf numFmtId="0" fontId="28" fillId="4" borderId="0" xfId="0" applyFont="1" applyFill="1" applyBorder="1" applyAlignment="1" applyProtection="1">
      <alignment vertical="center"/>
      <protection hidden="1"/>
    </xf>
    <xf numFmtId="1" fontId="25" fillId="4" borderId="0" xfId="0" applyNumberFormat="1" applyFont="1" applyFill="1" applyBorder="1" applyAlignment="1" applyProtection="1">
      <alignment horizontal="right" vertical="center"/>
      <protection hidden="1"/>
    </xf>
    <xf numFmtId="168" fontId="25" fillId="4" borderId="0" xfId="0" applyNumberFormat="1" applyFont="1" applyFill="1" applyBorder="1" applyAlignment="1" applyProtection="1">
      <alignment horizontal="right" vertical="center"/>
      <protection hidden="1"/>
    </xf>
    <xf numFmtId="167" fontId="23" fillId="4" borderId="0" xfId="0" applyNumberFormat="1" applyFont="1" applyFill="1" applyBorder="1" applyAlignment="1" applyProtection="1">
      <alignment horizontal="right" vertical="center" wrapText="1"/>
      <protection hidden="1"/>
    </xf>
    <xf numFmtId="165" fontId="23" fillId="4" borderId="0" xfId="2" applyNumberFormat="1" applyFont="1" applyFill="1" applyBorder="1" applyAlignment="1" applyProtection="1">
      <alignment horizontal="right" vertical="center" wrapText="1"/>
      <protection hidden="1"/>
    </xf>
    <xf numFmtId="0" fontId="23" fillId="4" borderId="0" xfId="0" applyFont="1" applyFill="1" applyBorder="1" applyAlignment="1" applyProtection="1">
      <alignment horizontal="center" vertical="center"/>
      <protection hidden="1"/>
    </xf>
    <xf numFmtId="0" fontId="24" fillId="4" borderId="0" xfId="0" applyFont="1" applyFill="1" applyBorder="1" applyAlignment="1" applyProtection="1">
      <alignment horizontal="left" vertical="center"/>
      <protection hidden="1"/>
    </xf>
    <xf numFmtId="0" fontId="23" fillId="4" borderId="0" xfId="0" applyFont="1" applyFill="1" applyBorder="1" applyAlignment="1" applyProtection="1">
      <alignment wrapText="1"/>
      <protection hidden="1"/>
    </xf>
    <xf numFmtId="0" fontId="2" fillId="0" borderId="0" xfId="0" applyFont="1" applyAlignment="1" applyProtection="1"/>
    <xf numFmtId="0" fontId="3" fillId="0" borderId="0" xfId="0" applyFont="1" applyProtection="1"/>
    <xf numFmtId="0" fontId="4" fillId="2" borderId="16" xfId="0" applyFont="1" applyFill="1" applyBorder="1" applyAlignment="1" applyProtection="1"/>
    <xf numFmtId="0" fontId="5" fillId="2" borderId="17" xfId="0" applyFont="1" applyFill="1" applyBorder="1" applyProtection="1"/>
    <xf numFmtId="0" fontId="3" fillId="2" borderId="17" xfId="0" applyFont="1" applyFill="1" applyBorder="1" applyAlignment="1" applyProtection="1"/>
    <xf numFmtId="0" fontId="3" fillId="2" borderId="18" xfId="0" applyFont="1" applyFill="1" applyBorder="1" applyAlignment="1" applyProtection="1"/>
    <xf numFmtId="0" fontId="6" fillId="2" borderId="28" xfId="0" applyFont="1" applyFill="1" applyBorder="1" applyAlignment="1" applyProtection="1"/>
    <xf numFmtId="0" fontId="5" fillId="2" borderId="0" xfId="0" applyFont="1" applyFill="1" applyBorder="1" applyProtection="1"/>
    <xf numFmtId="0" fontId="6" fillId="2" borderId="0" xfId="0" applyFont="1" applyFill="1" applyBorder="1" applyAlignment="1" applyProtection="1"/>
    <xf numFmtId="0" fontId="3" fillId="2" borderId="0" xfId="0" applyFont="1" applyFill="1" applyBorder="1" applyAlignment="1" applyProtection="1"/>
    <xf numFmtId="0" fontId="3" fillId="2" borderId="20" xfId="0" applyFont="1" applyFill="1" applyBorder="1" applyAlignment="1" applyProtection="1"/>
    <xf numFmtId="0" fontId="8" fillId="2" borderId="28" xfId="0" applyFont="1" applyFill="1" applyBorder="1" applyAlignment="1" applyProtection="1">
      <alignment vertical="center"/>
    </xf>
    <xf numFmtId="165" fontId="2" fillId="0" borderId="0" xfId="2" applyFont="1" applyAlignment="1" applyProtection="1">
      <alignment horizontal="left"/>
    </xf>
    <xf numFmtId="0" fontId="15" fillId="8" borderId="17" xfId="0" applyFont="1" applyFill="1" applyBorder="1" applyProtection="1"/>
    <xf numFmtId="0" fontId="15" fillId="8" borderId="17" xfId="0" applyFont="1" applyFill="1" applyBorder="1" applyAlignment="1" applyProtection="1">
      <alignment horizontal="center"/>
    </xf>
    <xf numFmtId="44" fontId="15" fillId="8" borderId="17" xfId="0" applyNumberFormat="1" applyFont="1" applyFill="1" applyBorder="1" applyProtection="1"/>
    <xf numFmtId="0" fontId="15" fillId="8" borderId="18" xfId="0" applyFont="1" applyFill="1" applyBorder="1" applyAlignment="1" applyProtection="1">
      <alignment horizontal="center"/>
    </xf>
    <xf numFmtId="0" fontId="15" fillId="4" borderId="0" xfId="0" applyFont="1" applyFill="1" applyProtection="1"/>
    <xf numFmtId="0" fontId="15" fillId="0" borderId="0" xfId="0" applyFont="1" applyProtection="1"/>
    <xf numFmtId="0" fontId="15" fillId="8" borderId="0" xfId="0" applyFont="1" applyFill="1" applyBorder="1" applyProtection="1"/>
    <xf numFmtId="0" fontId="15" fillId="8" borderId="0" xfId="0" applyFont="1" applyFill="1" applyBorder="1" applyAlignment="1" applyProtection="1">
      <alignment horizontal="center"/>
    </xf>
    <xf numFmtId="44" fontId="15" fillId="8" borderId="0" xfId="0" applyNumberFormat="1" applyFont="1" applyFill="1" applyBorder="1" applyProtection="1"/>
    <xf numFmtId="0" fontId="15" fillId="8" borderId="20" xfId="0" applyFont="1" applyFill="1" applyBorder="1" applyAlignment="1" applyProtection="1">
      <alignment horizontal="center"/>
    </xf>
    <xf numFmtId="0" fontId="15" fillId="0" borderId="21" xfId="0" applyFont="1" applyBorder="1" applyAlignment="1" applyProtection="1">
      <alignment horizontal="left" vertical="center" wrapText="1"/>
    </xf>
    <xf numFmtId="0" fontId="15" fillId="0" borderId="2" xfId="0" applyFont="1" applyBorder="1" applyAlignment="1" applyProtection="1">
      <alignment horizontal="left" vertical="center" wrapText="1"/>
    </xf>
    <xf numFmtId="0" fontId="15" fillId="0" borderId="2" xfId="0" applyFont="1" applyBorder="1" applyAlignment="1" applyProtection="1">
      <alignment vertical="center" wrapText="1"/>
    </xf>
    <xf numFmtId="0" fontId="15" fillId="0" borderId="2" xfId="0" applyFont="1" applyBorder="1" applyAlignment="1" applyProtection="1">
      <alignment horizontal="center" vertical="center" wrapText="1"/>
    </xf>
    <xf numFmtId="44" fontId="15" fillId="0" borderId="22" xfId="0" applyNumberFormat="1" applyFont="1" applyBorder="1" applyAlignment="1" applyProtection="1">
      <alignment horizontal="center" vertical="center" wrapText="1"/>
    </xf>
    <xf numFmtId="0" fontId="15" fillId="0" borderId="21" xfId="0" applyFont="1" applyFill="1" applyBorder="1" applyAlignment="1" applyProtection="1">
      <alignment horizontal="left" vertical="center" wrapText="1"/>
    </xf>
    <xf numFmtId="0" fontId="15" fillId="0" borderId="2" xfId="0" applyFont="1" applyBorder="1" applyAlignment="1" applyProtection="1">
      <alignment vertical="center"/>
    </xf>
    <xf numFmtId="0" fontId="19" fillId="0" borderId="21" xfId="5" applyFont="1" applyFill="1" applyBorder="1" applyAlignment="1" applyProtection="1">
      <alignment horizontal="left"/>
    </xf>
    <xf numFmtId="0" fontId="19" fillId="0" borderId="2" xfId="5" applyFont="1" applyFill="1" applyBorder="1" applyAlignment="1" applyProtection="1">
      <alignment horizontal="left"/>
    </xf>
    <xf numFmtId="0" fontId="15" fillId="0" borderId="2" xfId="0" applyFont="1" applyFill="1" applyBorder="1" applyAlignment="1" applyProtection="1">
      <alignment horizontal="center" vertical="center"/>
    </xf>
    <xf numFmtId="0" fontId="15" fillId="0" borderId="2" xfId="5" applyFont="1" applyFill="1" applyBorder="1" applyAlignment="1" applyProtection="1">
      <alignment horizontal="center" vertical="center"/>
    </xf>
    <xf numFmtId="0" fontId="15" fillId="0" borderId="2" xfId="0" applyFont="1" applyBorder="1" applyAlignment="1" applyProtection="1">
      <alignment horizontal="center" vertical="center"/>
    </xf>
    <xf numFmtId="0" fontId="19" fillId="0" borderId="2" xfId="0" applyFont="1" applyFill="1" applyBorder="1" applyProtection="1"/>
    <xf numFmtId="0" fontId="19" fillId="0" borderId="23" xfId="5" applyFont="1" applyFill="1" applyBorder="1" applyAlignment="1" applyProtection="1">
      <alignment horizontal="left"/>
    </xf>
    <xf numFmtId="0" fontId="19" fillId="0" borderId="24" xfId="5" applyFont="1" applyFill="1" applyBorder="1" applyAlignment="1" applyProtection="1">
      <alignment horizontal="left"/>
    </xf>
    <xf numFmtId="0" fontId="15" fillId="0" borderId="24" xfId="0" applyFont="1" applyBorder="1" applyAlignment="1" applyProtection="1">
      <alignment vertical="center" wrapText="1"/>
    </xf>
    <xf numFmtId="0" fontId="15" fillId="0" borderId="24" xfId="0" applyFont="1" applyBorder="1" applyAlignment="1" applyProtection="1">
      <alignment horizontal="center" vertical="center"/>
    </xf>
    <xf numFmtId="0" fontId="15" fillId="0" borderId="24" xfId="0" applyFont="1" applyBorder="1" applyAlignment="1" applyProtection="1">
      <alignment horizontal="center" vertical="center" wrapText="1"/>
    </xf>
    <xf numFmtId="44" fontId="15" fillId="0" borderId="25" xfId="0" applyNumberFormat="1" applyFont="1" applyBorder="1" applyAlignment="1" applyProtection="1">
      <alignment horizontal="center" vertical="center" wrapText="1"/>
    </xf>
    <xf numFmtId="0" fontId="15" fillId="4" borderId="0" xfId="0" applyFont="1" applyFill="1" applyBorder="1" applyAlignment="1" applyProtection="1">
      <alignment horizontal="left"/>
    </xf>
    <xf numFmtId="0" fontId="15" fillId="4" borderId="0" xfId="0" applyFont="1" applyFill="1" applyBorder="1" applyProtection="1"/>
    <xf numFmtId="0" fontId="15" fillId="4" borderId="0" xfId="0" applyFont="1" applyFill="1" applyAlignment="1" applyProtection="1">
      <alignment horizontal="center"/>
    </xf>
    <xf numFmtId="44" fontId="15" fillId="4" borderId="0" xfId="0" applyNumberFormat="1" applyFont="1" applyFill="1" applyProtection="1"/>
    <xf numFmtId="0" fontId="17" fillId="8" borderId="11" xfId="0" applyFont="1" applyFill="1" applyBorder="1" applyAlignment="1" applyProtection="1">
      <alignment horizontal="center" vertical="center" wrapText="1"/>
    </xf>
    <xf numFmtId="0" fontId="17" fillId="8" borderId="12" xfId="0" applyFont="1" applyFill="1" applyBorder="1" applyAlignment="1" applyProtection="1">
      <alignment horizontal="center" vertical="center" wrapText="1"/>
    </xf>
    <xf numFmtId="0" fontId="17" fillId="8" borderId="13" xfId="0" applyFont="1" applyFill="1" applyBorder="1" applyAlignment="1" applyProtection="1">
      <alignment horizontal="center" vertical="center" wrapText="1"/>
    </xf>
    <xf numFmtId="0" fontId="17" fillId="6" borderId="12" xfId="0" applyFont="1" applyFill="1" applyBorder="1" applyAlignment="1" applyProtection="1">
      <alignment horizontal="center" wrapText="1"/>
    </xf>
    <xf numFmtId="0" fontId="17" fillId="0" borderId="0" xfId="0" applyFont="1" applyFill="1" applyBorder="1" applyAlignment="1" applyProtection="1">
      <alignment horizontal="center" wrapText="1"/>
    </xf>
    <xf numFmtId="44" fontId="17" fillId="0" borderId="0" xfId="0" applyNumberFormat="1" applyFont="1" applyFill="1" applyBorder="1" applyAlignment="1" applyProtection="1">
      <alignment horizontal="center" wrapText="1"/>
    </xf>
    <xf numFmtId="0" fontId="15" fillId="0" borderId="14" xfId="0" applyFont="1" applyBorder="1" applyAlignment="1" applyProtection="1"/>
    <xf numFmtId="0" fontId="15" fillId="0" borderId="10" xfId="0" applyFont="1" applyBorder="1" applyAlignment="1" applyProtection="1">
      <alignment horizontal="center"/>
    </xf>
    <xf numFmtId="44" fontId="15" fillId="0" borderId="30" xfId="0" applyNumberFormat="1" applyFont="1" applyBorder="1" applyAlignment="1" applyProtection="1">
      <alignment horizontal="center"/>
    </xf>
    <xf numFmtId="0" fontId="15" fillId="0" borderId="8" xfId="0" applyFont="1" applyBorder="1" applyAlignment="1" applyProtection="1">
      <alignment horizontal="center"/>
    </xf>
    <xf numFmtId="0" fontId="15" fillId="0" borderId="0" xfId="0" applyFont="1" applyFill="1" applyBorder="1" applyAlignment="1" applyProtection="1">
      <alignment horizontal="center"/>
    </xf>
    <xf numFmtId="44" fontId="15" fillId="0" borderId="0" xfId="0" applyNumberFormat="1" applyFont="1" applyFill="1" applyBorder="1" applyProtection="1"/>
    <xf numFmtId="44" fontId="15" fillId="0" borderId="0" xfId="0" applyNumberFormat="1" applyFont="1" applyFill="1" applyBorder="1" applyAlignment="1" applyProtection="1">
      <alignment horizontal="center"/>
    </xf>
    <xf numFmtId="0" fontId="15" fillId="0" borderId="33" xfId="0" applyFont="1" applyBorder="1" applyAlignment="1" applyProtection="1"/>
    <xf numFmtId="0" fontId="15" fillId="0" borderId="24" xfId="0" applyFont="1" applyBorder="1" applyAlignment="1" applyProtection="1">
      <alignment horizontal="center"/>
    </xf>
    <xf numFmtId="44" fontId="15" fillId="0" borderId="25" xfId="0" applyNumberFormat="1" applyFont="1" applyBorder="1" applyAlignment="1" applyProtection="1">
      <alignment horizontal="center"/>
    </xf>
    <xf numFmtId="0" fontId="15" fillId="0" borderId="5" xfId="0" applyFont="1" applyBorder="1" applyAlignment="1" applyProtection="1">
      <alignment horizontal="center"/>
    </xf>
    <xf numFmtId="0" fontId="16" fillId="3" borderId="26" xfId="0" applyFont="1" applyFill="1" applyBorder="1" applyAlignment="1" applyProtection="1">
      <alignment horizontal="center"/>
    </xf>
    <xf numFmtId="44" fontId="21" fillId="3" borderId="27" xfId="0" applyNumberFormat="1" applyFont="1" applyFill="1" applyBorder="1" applyAlignment="1" applyProtection="1"/>
    <xf numFmtId="0" fontId="15" fillId="0" borderId="0" xfId="0" applyFont="1" applyFill="1" applyBorder="1" applyAlignment="1" applyProtection="1">
      <alignment horizontal="left"/>
    </xf>
    <xf numFmtId="44" fontId="20" fillId="0" borderId="0" xfId="0" applyNumberFormat="1" applyFont="1" applyFill="1" applyBorder="1" applyAlignment="1" applyProtection="1"/>
    <xf numFmtId="0" fontId="15" fillId="0" borderId="0" xfId="0" applyFont="1" applyFill="1" applyBorder="1" applyProtection="1"/>
    <xf numFmtId="0" fontId="15" fillId="0" borderId="0" xfId="0" applyFont="1" applyAlignment="1" applyProtection="1">
      <alignment horizontal="center"/>
    </xf>
    <xf numFmtId="44" fontId="15" fillId="0" borderId="0" xfId="0" applyNumberFormat="1" applyFont="1" applyProtection="1"/>
    <xf numFmtId="0" fontId="19" fillId="0" borderId="29" xfId="0" applyFont="1" applyFill="1" applyBorder="1" applyAlignment="1" applyProtection="1">
      <alignment horizontal="left" vertical="top"/>
    </xf>
    <xf numFmtId="0" fontId="19" fillId="0" borderId="15" xfId="0" applyFont="1" applyFill="1" applyBorder="1" applyAlignment="1" applyProtection="1">
      <alignment horizontal="left" vertical="top"/>
    </xf>
    <xf numFmtId="0" fontId="19" fillId="0" borderId="31" xfId="0" applyFont="1" applyFill="1" applyBorder="1" applyAlignment="1" applyProtection="1">
      <alignment horizontal="left" vertical="top"/>
    </xf>
    <xf numFmtId="0" fontId="19" fillId="0" borderId="32" xfId="0" applyFont="1" applyFill="1" applyBorder="1" applyAlignment="1" applyProtection="1">
      <alignment horizontal="left" vertical="top"/>
    </xf>
    <xf numFmtId="0" fontId="17" fillId="8" borderId="16" xfId="0" applyFont="1" applyFill="1" applyBorder="1" applyAlignment="1" applyProtection="1">
      <alignment horizontal="left" vertical="center" wrapText="1"/>
    </xf>
    <xf numFmtId="0" fontId="17" fillId="8" borderId="17" xfId="0" applyFont="1" applyFill="1" applyBorder="1" applyAlignment="1" applyProtection="1">
      <alignment horizontal="left" vertical="center" wrapText="1"/>
    </xf>
    <xf numFmtId="0" fontId="17" fillId="8" borderId="19" xfId="0" applyFont="1" applyFill="1" applyBorder="1" applyAlignment="1" applyProtection="1">
      <alignment horizontal="left" vertical="center" wrapText="1"/>
    </xf>
    <xf numFmtId="0" fontId="17" fillId="8" borderId="8" xfId="0" applyFont="1" applyFill="1" applyBorder="1" applyAlignment="1" applyProtection="1">
      <alignment horizontal="left" vertical="center" wrapText="1"/>
    </xf>
    <xf numFmtId="0" fontId="17" fillId="8" borderId="21" xfId="0" applyFont="1" applyFill="1" applyBorder="1" applyAlignment="1" applyProtection="1">
      <alignment horizontal="center" vertical="center" wrapText="1"/>
    </xf>
    <xf numFmtId="0" fontId="17" fillId="8" borderId="2" xfId="0" applyFont="1" applyFill="1" applyBorder="1" applyAlignment="1" applyProtection="1">
      <alignment horizontal="center" vertical="center" wrapText="1"/>
    </xf>
    <xf numFmtId="0" fontId="30" fillId="7" borderId="34" xfId="0" applyFont="1" applyFill="1" applyBorder="1" applyAlignment="1" applyProtection="1">
      <alignment horizontal="center" vertical="center" wrapText="1"/>
      <protection locked="0"/>
    </xf>
    <xf numFmtId="0" fontId="30" fillId="7" borderId="35" xfId="0" applyFont="1" applyFill="1" applyBorder="1" applyAlignment="1" applyProtection="1">
      <alignment horizontal="center" vertical="center" wrapText="1"/>
      <protection locked="0"/>
    </xf>
    <xf numFmtId="0" fontId="30" fillId="7" borderId="36" xfId="0" applyFont="1" applyFill="1" applyBorder="1" applyAlignment="1" applyProtection="1">
      <alignment horizontal="center" vertical="center" wrapText="1"/>
      <protection locked="0"/>
    </xf>
    <xf numFmtId="0" fontId="30" fillId="7" borderId="37" xfId="0" applyFont="1" applyFill="1" applyBorder="1" applyAlignment="1" applyProtection="1">
      <alignment horizontal="center" vertical="center" wrapText="1"/>
      <protection locked="0"/>
    </xf>
    <xf numFmtId="0" fontId="17" fillId="8" borderId="22" xfId="0" applyFont="1" applyFill="1" applyBorder="1" applyAlignment="1" applyProtection="1">
      <alignment horizontal="center" vertical="center" wrapText="1"/>
    </xf>
    <xf numFmtId="0" fontId="17" fillId="8" borderId="9" xfId="0" applyFont="1" applyFill="1" applyBorder="1" applyAlignment="1" applyProtection="1">
      <alignment horizontal="center" vertical="center" wrapText="1"/>
    </xf>
    <xf numFmtId="0" fontId="17" fillId="8" borderId="10" xfId="0" applyFont="1" applyFill="1" applyBorder="1" applyAlignment="1" applyProtection="1">
      <alignment horizontal="center" vertical="center" wrapText="1"/>
    </xf>
    <xf numFmtId="44" fontId="17" fillId="8" borderId="2" xfId="0" applyNumberFormat="1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Border="1" applyAlignment="1" applyProtection="1">
      <alignment horizontal="center" vertical="center"/>
      <protection hidden="1"/>
    </xf>
    <xf numFmtId="0" fontId="8" fillId="2" borderId="3" xfId="0" applyFont="1" applyFill="1" applyBorder="1" applyAlignment="1" applyProtection="1">
      <alignment horizontal="left" vertical="center" wrapText="1"/>
      <protection hidden="1"/>
    </xf>
    <xf numFmtId="0" fontId="8" fillId="2" borderId="4" xfId="0" applyFont="1" applyFill="1" applyBorder="1" applyAlignment="1" applyProtection="1">
      <alignment horizontal="left" vertical="center" wrapText="1"/>
      <protection hidden="1"/>
    </xf>
    <xf numFmtId="0" fontId="8" fillId="2" borderId="3" xfId="0" applyFont="1" applyFill="1" applyBorder="1" applyAlignment="1" applyProtection="1">
      <alignment horizontal="right" vertical="center" wrapText="1"/>
      <protection hidden="1"/>
    </xf>
    <xf numFmtId="0" fontId="8" fillId="2" borderId="4" xfId="0" applyFont="1" applyFill="1" applyBorder="1" applyAlignment="1" applyProtection="1">
      <alignment horizontal="right" vertical="center" wrapText="1"/>
      <protection hidden="1"/>
    </xf>
    <xf numFmtId="0" fontId="8" fillId="0" borderId="2" xfId="0" applyFont="1" applyFill="1" applyBorder="1" applyAlignment="1" applyProtection="1">
      <alignment horizontal="right" vertical="center"/>
      <protection hidden="1"/>
    </xf>
    <xf numFmtId="0" fontId="8" fillId="0" borderId="0" xfId="0" applyFont="1" applyFill="1" applyBorder="1" applyAlignment="1" applyProtection="1">
      <alignment horizontal="right" vertical="center"/>
      <protection hidden="1"/>
    </xf>
    <xf numFmtId="0" fontId="8" fillId="0" borderId="3" xfId="0" applyFont="1" applyBorder="1" applyAlignment="1" applyProtection="1">
      <alignment horizontal="right" vertical="center"/>
      <protection hidden="1"/>
    </xf>
    <xf numFmtId="0" fontId="8" fillId="0" borderId="4" xfId="0" applyFont="1" applyBorder="1" applyAlignment="1" applyProtection="1">
      <alignment horizontal="right" vertical="center"/>
      <protection hidden="1"/>
    </xf>
    <xf numFmtId="0" fontId="8" fillId="0" borderId="2" xfId="0" applyFont="1" applyBorder="1" applyAlignment="1" applyProtection="1">
      <alignment horizontal="right" vertical="center"/>
      <protection hidden="1"/>
    </xf>
    <xf numFmtId="0" fontId="3" fillId="0" borderId="3" xfId="0" applyFont="1" applyBorder="1" applyAlignment="1" applyProtection="1">
      <alignment horizontal="right" vertical="center"/>
      <protection hidden="1"/>
    </xf>
    <xf numFmtId="0" fontId="3" fillId="0" borderId="4" xfId="0" applyFont="1" applyBorder="1" applyAlignment="1" applyProtection="1">
      <alignment horizontal="right" vertical="center"/>
      <protection hidden="1"/>
    </xf>
    <xf numFmtId="0" fontId="29" fillId="4" borderId="0" xfId="0" applyFont="1" applyFill="1" applyBorder="1" applyAlignment="1" applyProtection="1">
      <alignment vertical="center"/>
      <protection hidden="1"/>
    </xf>
    <xf numFmtId="0" fontId="26" fillId="4" borderId="0" xfId="0" applyFont="1" applyFill="1" applyBorder="1" applyAlignment="1" applyProtection="1">
      <alignment horizontal="left" vertical="top" wrapText="1"/>
      <protection hidden="1"/>
    </xf>
  </cellXfs>
  <cellStyles count="6">
    <cellStyle name="Komma" xfId="1" builtinId="3"/>
    <cellStyle name="Normal 2" xfId="5"/>
    <cellStyle name="Procent" xfId="3" builtinId="5"/>
    <cellStyle name="Standaard" xfId="0" builtinId="0"/>
    <cellStyle name="Standaard 3" xfId="4"/>
    <cellStyle name="Valuta" xfId="2" builtinId="4"/>
  </cellStyles>
  <dxfs count="33"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2.8000000000000001E-2"/>
          <c:y val="2.8406040868911714E-2"/>
          <c:w val="0.96"/>
          <c:h val="0.94"/>
        </c:manualLayout>
      </c:layout>
      <c:scatterChart>
        <c:scatterStyle val="lineMarker"/>
        <c:varyColors val="0"/>
        <c:ser>
          <c:idx val="26"/>
          <c:order val="0"/>
          <c:tx>
            <c:v>BPK = 1</c:v>
          </c:tx>
          <c:spPr>
            <a:ln w="44450" cap="rnd" cmpd="sng" algn="ctr">
              <a:solidFill>
                <a:srgbClr val="DCA848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'DATA '!$D$20:$Z$20</c:f>
              <c:numCache>
                <c:formatCode>_(* #,##0.00_);_(* \(#,##0.00\);_(* "-"??_);_(@_)</c:formatCode>
                <c:ptCount val="23"/>
                <c:pt idx="0">
                  <c:v>0</c:v>
                </c:pt>
                <c:pt idx="1">
                  <c:v>1.25</c:v>
                </c:pt>
                <c:pt idx="2">
                  <c:v>2.5</c:v>
                </c:pt>
                <c:pt idx="3">
                  <c:v>5</c:v>
                </c:pt>
                <c:pt idx="4">
                  <c:v>10</c:v>
                </c:pt>
                <c:pt idx="5">
                  <c:v>15</c:v>
                </c:pt>
                <c:pt idx="6">
                  <c:v>20</c:v>
                </c:pt>
                <c:pt idx="7">
                  <c:v>25</c:v>
                </c:pt>
                <c:pt idx="8">
                  <c:v>30</c:v>
                </c:pt>
                <c:pt idx="9">
                  <c:v>35</c:v>
                </c:pt>
                <c:pt idx="10">
                  <c:v>40</c:v>
                </c:pt>
                <c:pt idx="11">
                  <c:v>45</c:v>
                </c:pt>
                <c:pt idx="12">
                  <c:v>50</c:v>
                </c:pt>
                <c:pt idx="13">
                  <c:v>55.000000000000007</c:v>
                </c:pt>
                <c:pt idx="14">
                  <c:v>60</c:v>
                </c:pt>
                <c:pt idx="15">
                  <c:v>65</c:v>
                </c:pt>
                <c:pt idx="16">
                  <c:v>70</c:v>
                </c:pt>
                <c:pt idx="17">
                  <c:v>75</c:v>
                </c:pt>
                <c:pt idx="18">
                  <c:v>80</c:v>
                </c:pt>
                <c:pt idx="19">
                  <c:v>85</c:v>
                </c:pt>
                <c:pt idx="20">
                  <c:v>90</c:v>
                </c:pt>
                <c:pt idx="21">
                  <c:v>95</c:v>
                </c:pt>
                <c:pt idx="22">
                  <c:v>100</c:v>
                </c:pt>
              </c:numCache>
            </c:numRef>
          </c:xVal>
          <c:yVal>
            <c:numRef>
              <c:f>'DATA '!$D$19:$Z$19</c:f>
              <c:numCache>
                <c:formatCode>_(* #,##0.00_);_(* \(#,##0.00\);_(* "-"??_);_(@_)</c:formatCode>
                <c:ptCount val="23"/>
                <c:pt idx="0">
                  <c:v>0</c:v>
                </c:pt>
                <c:pt idx="1">
                  <c:v>2895.0729927007446</c:v>
                </c:pt>
                <c:pt idx="2">
                  <c:v>5790.1459854014474</c:v>
                </c:pt>
                <c:pt idx="3">
                  <c:v>11580.291970802937</c:v>
                </c:pt>
                <c:pt idx="4">
                  <c:v>23160.58394160583</c:v>
                </c:pt>
                <c:pt idx="5">
                  <c:v>34740.875912408766</c:v>
                </c:pt>
                <c:pt idx="6">
                  <c:v>46321.16788321166</c:v>
                </c:pt>
                <c:pt idx="7">
                  <c:v>57901.459854014596</c:v>
                </c:pt>
                <c:pt idx="8">
                  <c:v>69481.751824817533</c:v>
                </c:pt>
                <c:pt idx="9">
                  <c:v>81062.043795620426</c:v>
                </c:pt>
                <c:pt idx="10">
                  <c:v>92642.335766423363</c:v>
                </c:pt>
                <c:pt idx="11">
                  <c:v>104222.6277372263</c:v>
                </c:pt>
                <c:pt idx="12">
                  <c:v>115802.91970802919</c:v>
                </c:pt>
                <c:pt idx="13">
                  <c:v>127383.21167883213</c:v>
                </c:pt>
                <c:pt idx="14">
                  <c:v>138963.50364963507</c:v>
                </c:pt>
                <c:pt idx="15">
                  <c:v>150543.79562043797</c:v>
                </c:pt>
                <c:pt idx="16">
                  <c:v>162124.08759124085</c:v>
                </c:pt>
                <c:pt idx="17">
                  <c:v>173704.37956204379</c:v>
                </c:pt>
                <c:pt idx="18">
                  <c:v>185284.67153284673</c:v>
                </c:pt>
                <c:pt idx="19">
                  <c:v>196864.96350364963</c:v>
                </c:pt>
                <c:pt idx="20">
                  <c:v>208445.25547445257</c:v>
                </c:pt>
                <c:pt idx="21">
                  <c:v>220025.54744525548</c:v>
                </c:pt>
                <c:pt idx="22">
                  <c:v>231605.83941605838</c:v>
                </c:pt>
              </c:numCache>
            </c:numRef>
          </c:yVal>
          <c:smooth val="0"/>
        </c:ser>
        <c:ser>
          <c:idx val="27"/>
          <c:order val="1"/>
          <c:tx>
            <c:v>BPK = 0,9</c:v>
          </c:tx>
          <c:spPr>
            <a:ln w="44450" cap="rnd" cmpd="sng" algn="ctr">
              <a:solidFill>
                <a:srgbClr val="FFCC99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'DATA '!$D$23:$Z$23</c:f>
              <c:numCache>
                <c:formatCode>_(* #,##0.00_);_(* \(#,##0.00\);_(* "-"??_);_(@_)</c:formatCode>
                <c:ptCount val="23"/>
                <c:pt idx="0">
                  <c:v>16.407185628742514</c:v>
                </c:pt>
                <c:pt idx="1">
                  <c:v>17.45209580838323</c:v>
                </c:pt>
                <c:pt idx="2">
                  <c:v>18.497005988023947</c:v>
                </c:pt>
                <c:pt idx="3">
                  <c:v>20.586826347305387</c:v>
                </c:pt>
                <c:pt idx="4">
                  <c:v>24.766467065868262</c:v>
                </c:pt>
                <c:pt idx="5">
                  <c:v>28.946107784431131</c:v>
                </c:pt>
                <c:pt idx="6">
                  <c:v>33.125748502994007</c:v>
                </c:pt>
                <c:pt idx="7">
                  <c:v>37.305389221556887</c:v>
                </c:pt>
                <c:pt idx="8">
                  <c:v>41.485029940119759</c:v>
                </c:pt>
                <c:pt idx="9">
                  <c:v>45.664670658682624</c:v>
                </c:pt>
                <c:pt idx="10">
                  <c:v>49.844311377245504</c:v>
                </c:pt>
                <c:pt idx="11">
                  <c:v>54.023952095808383</c:v>
                </c:pt>
                <c:pt idx="12">
                  <c:v>58.203592814371255</c:v>
                </c:pt>
                <c:pt idx="13">
                  <c:v>62.383233532934121</c:v>
                </c:pt>
                <c:pt idx="14">
                  <c:v>66.562874251496993</c:v>
                </c:pt>
                <c:pt idx="15">
                  <c:v>70.742514970059872</c:v>
                </c:pt>
                <c:pt idx="16">
                  <c:v>74.922155688622738</c:v>
                </c:pt>
                <c:pt idx="17">
                  <c:v>79.101796407185617</c:v>
                </c:pt>
                <c:pt idx="18">
                  <c:v>83.281437125748511</c:v>
                </c:pt>
                <c:pt idx="19">
                  <c:v>87.461077844311376</c:v>
                </c:pt>
                <c:pt idx="20">
                  <c:v>91.640718562874241</c:v>
                </c:pt>
                <c:pt idx="21">
                  <c:v>95.820359281437121</c:v>
                </c:pt>
                <c:pt idx="22">
                  <c:v>100</c:v>
                </c:pt>
              </c:numCache>
            </c:numRef>
          </c:xVal>
          <c:yVal>
            <c:numRef>
              <c:f>'DATA '!$D$22:$Z$22</c:f>
              <c:numCache>
                <c:formatCode>_(* #,##0.00_);_(* \(#,##0.00\);_(* "-"??_);_(@_)</c:formatCode>
                <c:ptCount val="23"/>
                <c:pt idx="0">
                  <c:v>0</c:v>
                </c:pt>
                <c:pt idx="1">
                  <c:v>2420.0729927007123</c:v>
                </c:pt>
                <c:pt idx="2">
                  <c:v>4840.1459854014674</c:v>
                </c:pt>
                <c:pt idx="3">
                  <c:v>9680.2919708029349</c:v>
                </c:pt>
                <c:pt idx="4">
                  <c:v>19360.583941605826</c:v>
                </c:pt>
                <c:pt idx="5">
                  <c:v>29040.875912408763</c:v>
                </c:pt>
                <c:pt idx="6">
                  <c:v>38721.167883211696</c:v>
                </c:pt>
                <c:pt idx="7">
                  <c:v>48401.459854014589</c:v>
                </c:pt>
                <c:pt idx="8">
                  <c:v>58081.751824817482</c:v>
                </c:pt>
                <c:pt idx="9">
                  <c:v>67762.043795620411</c:v>
                </c:pt>
                <c:pt idx="10">
                  <c:v>77442.335766423348</c:v>
                </c:pt>
                <c:pt idx="11">
                  <c:v>87122.627737226285</c:v>
                </c:pt>
                <c:pt idx="12">
                  <c:v>96802.919708029222</c:v>
                </c:pt>
                <c:pt idx="13">
                  <c:v>106483.21167883211</c:v>
                </c:pt>
                <c:pt idx="14">
                  <c:v>116163.50364963501</c:v>
                </c:pt>
                <c:pt idx="15">
                  <c:v>125843.79562043794</c:v>
                </c:pt>
                <c:pt idx="16">
                  <c:v>135524.08759124088</c:v>
                </c:pt>
                <c:pt idx="17">
                  <c:v>145204.37956204382</c:v>
                </c:pt>
                <c:pt idx="18">
                  <c:v>154884.67153284675</c:v>
                </c:pt>
                <c:pt idx="19">
                  <c:v>164564.96350364963</c:v>
                </c:pt>
                <c:pt idx="20">
                  <c:v>174245.25547445257</c:v>
                </c:pt>
                <c:pt idx="21">
                  <c:v>183925.54744525545</c:v>
                </c:pt>
                <c:pt idx="22">
                  <c:v>193605.83941605838</c:v>
                </c:pt>
              </c:numCache>
            </c:numRef>
          </c:yVal>
          <c:smooth val="0"/>
        </c:ser>
        <c:ser>
          <c:idx val="28"/>
          <c:order val="2"/>
          <c:tx>
            <c:v>BPK = 0,8</c:v>
          </c:tx>
          <c:spPr>
            <a:ln w="44450" cap="rnd" cmpd="sng" algn="ctr">
              <a:solidFill>
                <a:srgbClr val="FFCC99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'DATA '!$D$26:$Z$26</c:f>
              <c:numCache>
                <c:formatCode>_(* #,##0.00_);_(* \(#,##0.00\);_(* "-"??_);_(@_)</c:formatCode>
                <c:ptCount val="23"/>
                <c:pt idx="0">
                  <c:v>32.814371257485028</c:v>
                </c:pt>
                <c:pt idx="1">
                  <c:v>33.654191616766468</c:v>
                </c:pt>
                <c:pt idx="2">
                  <c:v>34.494011976047901</c:v>
                </c:pt>
                <c:pt idx="3">
                  <c:v>36.173652694610766</c:v>
                </c:pt>
                <c:pt idx="4">
                  <c:v>39.532934131736525</c:v>
                </c:pt>
                <c:pt idx="5">
                  <c:v>42.892215568862277</c:v>
                </c:pt>
                <c:pt idx="6">
                  <c:v>46.251497005988021</c:v>
                </c:pt>
                <c:pt idx="7">
                  <c:v>49.610778443113766</c:v>
                </c:pt>
                <c:pt idx="8">
                  <c:v>52.970059880239518</c:v>
                </c:pt>
                <c:pt idx="9">
                  <c:v>56.32934131736527</c:v>
                </c:pt>
                <c:pt idx="10">
                  <c:v>59.688622754491028</c:v>
                </c:pt>
                <c:pt idx="11">
                  <c:v>63.047904191616766</c:v>
                </c:pt>
                <c:pt idx="12">
                  <c:v>66.407185628742511</c:v>
                </c:pt>
                <c:pt idx="13">
                  <c:v>69.76646706586827</c:v>
                </c:pt>
                <c:pt idx="14">
                  <c:v>73.125748502994014</c:v>
                </c:pt>
                <c:pt idx="15">
                  <c:v>76.485029940119759</c:v>
                </c:pt>
                <c:pt idx="16">
                  <c:v>79.844311377245518</c:v>
                </c:pt>
                <c:pt idx="17">
                  <c:v>83.203592814371248</c:v>
                </c:pt>
                <c:pt idx="18">
                  <c:v>86.562874251497007</c:v>
                </c:pt>
                <c:pt idx="19">
                  <c:v>89.922155688622766</c:v>
                </c:pt>
                <c:pt idx="20">
                  <c:v>93.281437125748496</c:v>
                </c:pt>
                <c:pt idx="21">
                  <c:v>96.640718562874255</c:v>
                </c:pt>
                <c:pt idx="22">
                  <c:v>100</c:v>
                </c:pt>
              </c:numCache>
            </c:numRef>
          </c:xVal>
          <c:yVal>
            <c:numRef>
              <c:f>'DATA '!$D$25:$Z$25</c:f>
              <c:numCache>
                <c:formatCode>_(* #,##0.00_);_(* \(#,##0.00\);_(* "-"??_);_(@_)</c:formatCode>
                <c:ptCount val="23"/>
                <c:pt idx="0">
                  <c:v>0</c:v>
                </c:pt>
                <c:pt idx="1">
                  <c:v>1945.0729927007226</c:v>
                </c:pt>
                <c:pt idx="2">
                  <c:v>3890.1459854014452</c:v>
                </c:pt>
                <c:pt idx="3">
                  <c:v>7780.2919708029331</c:v>
                </c:pt>
                <c:pt idx="4">
                  <c:v>15560.583941605866</c:v>
                </c:pt>
                <c:pt idx="5">
                  <c:v>23340.875912408756</c:v>
                </c:pt>
                <c:pt idx="6">
                  <c:v>31121.167883211689</c:v>
                </c:pt>
                <c:pt idx="7">
                  <c:v>38901.459854014625</c:v>
                </c:pt>
                <c:pt idx="8">
                  <c:v>46681.751824817511</c:v>
                </c:pt>
                <c:pt idx="9">
                  <c:v>54462.043795620448</c:v>
                </c:pt>
                <c:pt idx="10">
                  <c:v>62242.335766423377</c:v>
                </c:pt>
                <c:pt idx="11">
                  <c:v>70022.62773722627</c:v>
                </c:pt>
                <c:pt idx="12">
                  <c:v>77802.919708029251</c:v>
                </c:pt>
                <c:pt idx="13">
                  <c:v>85583.211678832129</c:v>
                </c:pt>
                <c:pt idx="14">
                  <c:v>93363.503649635066</c:v>
                </c:pt>
                <c:pt idx="15">
                  <c:v>101143.79562043796</c:v>
                </c:pt>
                <c:pt idx="16">
                  <c:v>108924.0875912409</c:v>
                </c:pt>
                <c:pt idx="17">
                  <c:v>116704.37956204377</c:v>
                </c:pt>
                <c:pt idx="18">
                  <c:v>124484.67153284675</c:v>
                </c:pt>
                <c:pt idx="19">
                  <c:v>132264.96350364969</c:v>
                </c:pt>
                <c:pt idx="20">
                  <c:v>140045.25547445257</c:v>
                </c:pt>
                <c:pt idx="21">
                  <c:v>147825.54744525551</c:v>
                </c:pt>
                <c:pt idx="22">
                  <c:v>155605.83941605841</c:v>
                </c:pt>
              </c:numCache>
            </c:numRef>
          </c:yVal>
          <c:smooth val="0"/>
        </c:ser>
        <c:ser>
          <c:idx val="29"/>
          <c:order val="3"/>
          <c:tx>
            <c:v>BPK = 0,7</c:v>
          </c:tx>
          <c:spPr>
            <a:ln w="44450" cap="rnd" cmpd="sng" algn="ctr">
              <a:solidFill>
                <a:srgbClr val="FFCC99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'DATA '!$D$29:$Z$29</c:f>
              <c:numCache>
                <c:formatCode>_(* #,##0.00_);_(* \(#,##0.00\);_(* "-"??_);_(@_)</c:formatCode>
                <c:ptCount val="23"/>
                <c:pt idx="0">
                  <c:v>49.22155688622756</c:v>
                </c:pt>
                <c:pt idx="1">
                  <c:v>49.856287425149716</c:v>
                </c:pt>
                <c:pt idx="2">
                  <c:v>50.491017964071872</c:v>
                </c:pt>
                <c:pt idx="3">
                  <c:v>51.760479041916177</c:v>
                </c:pt>
                <c:pt idx="4">
                  <c:v>54.299401197604801</c:v>
                </c:pt>
                <c:pt idx="5">
                  <c:v>56.838323353293418</c:v>
                </c:pt>
                <c:pt idx="6">
                  <c:v>59.377245508982043</c:v>
                </c:pt>
                <c:pt idx="7">
                  <c:v>61.91616766467066</c:v>
                </c:pt>
                <c:pt idx="8">
                  <c:v>64.455089820359291</c:v>
                </c:pt>
                <c:pt idx="9">
                  <c:v>66.994011976047901</c:v>
                </c:pt>
                <c:pt idx="10">
                  <c:v>69.532934131736539</c:v>
                </c:pt>
                <c:pt idx="11">
                  <c:v>72.071856287425163</c:v>
                </c:pt>
                <c:pt idx="12">
                  <c:v>74.610778443113773</c:v>
                </c:pt>
                <c:pt idx="13">
                  <c:v>77.149700598802397</c:v>
                </c:pt>
                <c:pt idx="14">
                  <c:v>79.688622754491021</c:v>
                </c:pt>
                <c:pt idx="15">
                  <c:v>82.227544910179645</c:v>
                </c:pt>
                <c:pt idx="16">
                  <c:v>84.76646706586827</c:v>
                </c:pt>
                <c:pt idx="17">
                  <c:v>87.305389221556894</c:v>
                </c:pt>
                <c:pt idx="18">
                  <c:v>89.844311377245518</c:v>
                </c:pt>
                <c:pt idx="19">
                  <c:v>92.383233532934128</c:v>
                </c:pt>
                <c:pt idx="20">
                  <c:v>94.922155688622752</c:v>
                </c:pt>
                <c:pt idx="21">
                  <c:v>97.461077844311376</c:v>
                </c:pt>
                <c:pt idx="22">
                  <c:v>100</c:v>
                </c:pt>
              </c:numCache>
            </c:numRef>
          </c:xVal>
          <c:yVal>
            <c:numRef>
              <c:f>'DATA '!$D$28:$Z$28</c:f>
              <c:numCache>
                <c:formatCode>_(* #,##0.00_);_(* \(#,##0.00\);_(* "-"??_);_(@_)</c:formatCode>
                <c:ptCount val="23"/>
                <c:pt idx="0">
                  <c:v>0</c:v>
                </c:pt>
                <c:pt idx="1">
                  <c:v>1470.0729927007328</c:v>
                </c:pt>
                <c:pt idx="2">
                  <c:v>2940.1459854014656</c:v>
                </c:pt>
                <c:pt idx="3">
                  <c:v>5880.2919708029312</c:v>
                </c:pt>
                <c:pt idx="4">
                  <c:v>11760.583941605862</c:v>
                </c:pt>
                <c:pt idx="5">
                  <c:v>17640.875912408792</c:v>
                </c:pt>
                <c:pt idx="6">
                  <c:v>23521.167883211681</c:v>
                </c:pt>
                <c:pt idx="7">
                  <c:v>29401.459854014571</c:v>
                </c:pt>
                <c:pt idx="8">
                  <c:v>35281.751824817504</c:v>
                </c:pt>
                <c:pt idx="9">
                  <c:v>41162.043795620433</c:v>
                </c:pt>
                <c:pt idx="10">
                  <c:v>47042.335766423363</c:v>
                </c:pt>
                <c:pt idx="11">
                  <c:v>52922.627737226292</c:v>
                </c:pt>
                <c:pt idx="12">
                  <c:v>58802.919708029185</c:v>
                </c:pt>
                <c:pt idx="13">
                  <c:v>64683.211678832071</c:v>
                </c:pt>
                <c:pt idx="14">
                  <c:v>70563.503649635051</c:v>
                </c:pt>
                <c:pt idx="15">
                  <c:v>76443.79562043793</c:v>
                </c:pt>
                <c:pt idx="16">
                  <c:v>82324.087591240866</c:v>
                </c:pt>
                <c:pt idx="17">
                  <c:v>88204.379562043803</c:v>
                </c:pt>
                <c:pt idx="18">
                  <c:v>94084.671532846725</c:v>
                </c:pt>
                <c:pt idx="19">
                  <c:v>99964.963503649618</c:v>
                </c:pt>
                <c:pt idx="20">
                  <c:v>105845.25547445256</c:v>
                </c:pt>
                <c:pt idx="21">
                  <c:v>111725.54744525543</c:v>
                </c:pt>
                <c:pt idx="22">
                  <c:v>117605.83941605837</c:v>
                </c:pt>
              </c:numCache>
            </c:numRef>
          </c:yVal>
          <c:smooth val="0"/>
        </c:ser>
        <c:ser>
          <c:idx val="13"/>
          <c:order val="4"/>
          <c:tx>
            <c:v>min</c:v>
          </c:tx>
          <c:spPr>
            <a:ln w="44450" cap="rnd" cmpd="sng" algn="ctr">
              <a:solidFill>
                <a:srgbClr val="4F81BD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'DATA '!$C$41:$D$41</c:f>
              <c:numCache>
                <c:formatCode>General</c:formatCode>
                <c:ptCount val="2"/>
                <c:pt idx="0">
                  <c:v>40.119760479041915</c:v>
                </c:pt>
                <c:pt idx="1">
                  <c:v>40.119760479041915</c:v>
                </c:pt>
              </c:numCache>
            </c:numRef>
          </c:xVal>
          <c:yVal>
            <c:numRef>
              <c:f>'DATA '!$C$43:$D$43</c:f>
              <c:numCache>
                <c:formatCode>_ "€"\ * #,##0_ ;_ "€"\ * \-#,##0_ ;_ "€"\ * "-"??_ ;_ @_ </c:formatCode>
                <c:ptCount val="2"/>
                <c:pt idx="0" formatCode="_(&quot;€&quot;* #,##0.00_);_(&quot;€&quot;* \(#,##0.00\);_(&quot;€&quot;* &quot;-&quot;??_);_(@_)">
                  <c:v>0</c:v>
                </c:pt>
                <c:pt idx="1">
                  <c:v>380000.00000000006</c:v>
                </c:pt>
              </c:numCache>
            </c:numRef>
          </c:yVal>
          <c:smooth val="0"/>
        </c:ser>
        <c:ser>
          <c:idx val="14"/>
          <c:order val="5"/>
          <c:tx>
            <c:v>max</c:v>
          </c:tx>
          <c:spPr>
            <a:ln w="44450" cap="rnd" cmpd="sng" algn="ctr">
              <a:solidFill>
                <a:srgbClr val="1F497D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'DATA '!$C$40:$D$40</c:f>
              <c:numCache>
                <c:formatCode>General</c:formatCode>
                <c:ptCount val="2"/>
                <c:pt idx="0">
                  <c:v>100</c:v>
                </c:pt>
                <c:pt idx="1">
                  <c:v>100</c:v>
                </c:pt>
              </c:numCache>
            </c:numRef>
          </c:xVal>
          <c:yVal>
            <c:numRef>
              <c:f>'DATA '!$C$43:$D$43</c:f>
              <c:numCache>
                <c:formatCode>_ "€"\ * #,##0_ ;_ "€"\ * \-#,##0_ ;_ "€"\ * "-"??_ ;_ @_ </c:formatCode>
                <c:ptCount val="2"/>
                <c:pt idx="0" formatCode="_(&quot;€&quot;* #,##0.00_);_(&quot;€&quot;* \(#,##0.00\);_(&quot;€&quot;* &quot;-&quot;??_);_(@_)">
                  <c:v>0</c:v>
                </c:pt>
                <c:pt idx="1">
                  <c:v>380000.00000000006</c:v>
                </c:pt>
              </c:numCache>
            </c:numRef>
          </c:yVal>
          <c:smooth val="0"/>
          <c:extLst/>
        </c:ser>
        <c:ser>
          <c:idx val="15"/>
          <c:order val="6"/>
          <c:tx>
            <c:strRef>
              <c:f>'DATA '!$B$38</c:f>
              <c:strCache>
                <c:ptCount val="1"/>
                <c:pt idx="0">
                  <c:v>Referentie</c:v>
                </c:pt>
              </c:strCache>
            </c:strRef>
          </c:tx>
          <c:spPr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12"/>
            <c:spPr>
              <a:solidFill>
                <a:srgbClr val="DCA848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0.10183826159556043"/>
                  <c:y val="-3.4827755226200276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 i="1"/>
                </a:pPr>
                <a:endParaRPr lang="nl-NL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'DATA '!$D$38</c:f>
              <c:numCache>
                <c:formatCode>0</c:formatCode>
                <c:ptCount val="1"/>
                <c:pt idx="0">
                  <c:v>82.035928143712582</c:v>
                </c:pt>
              </c:numCache>
            </c:numRef>
          </c:xVal>
          <c:yVal>
            <c:numRef>
              <c:f>'DATA '!$C$38</c:f>
              <c:numCache>
                <c:formatCode>_ "€"\ * #,##0_ ;_ "€"\ * \-#,##0_ ;_ "€"\ * "-"??_ ;_ @_ </c:formatCode>
                <c:ptCount val="1"/>
                <c:pt idx="0">
                  <c:v>190000</c:v>
                </c:pt>
              </c:numCache>
            </c:numRef>
          </c:yVal>
          <c:smooth val="0"/>
        </c:ser>
        <c:ser>
          <c:idx val="16"/>
          <c:order val="7"/>
          <c:tx>
            <c:strRef>
              <c:f>'DATA '!$B$39</c:f>
              <c:strCache>
                <c:ptCount val="1"/>
                <c:pt idx="0">
                  <c:v>Referentie (Qmax)</c:v>
                </c:pt>
              </c:strCache>
            </c:strRef>
          </c:tx>
          <c:spPr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12"/>
            <c:spPr>
              <a:solidFill>
                <a:srgbClr val="DCA848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1.53887880429271E-2"/>
                  <c:y val="-1.520729699745911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b="1" i="1"/>
                  </a:pPr>
                  <a:endParaRPr lang="nl-NL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246139006003851"/>
                      <c:h val="8.3605145167969491E-2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 i="1"/>
                </a:pPr>
                <a:endParaRPr lang="nl-NL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'DATA '!$D$39</c:f>
              <c:numCache>
                <c:formatCode>0</c:formatCode>
                <c:ptCount val="1"/>
                <c:pt idx="0">
                  <c:v>100</c:v>
                </c:pt>
              </c:numCache>
            </c:numRef>
          </c:xVal>
          <c:yVal>
            <c:numRef>
              <c:f>'DATA '!$C$39</c:f>
              <c:numCache>
                <c:formatCode>_ "€"\ * #,##0_ ;_ "€"\ * \-#,##0_ ;_ "€"\ * "-"??_ ;_ @_ </c:formatCode>
                <c:ptCount val="1"/>
                <c:pt idx="0">
                  <c:v>231605.83941605838</c:v>
                </c:pt>
              </c:numCache>
            </c:numRef>
          </c:yVal>
          <c:smooth val="0"/>
        </c:ser>
        <c:ser>
          <c:idx val="1"/>
          <c:order val="8"/>
          <c:tx>
            <c:strRef>
              <c:f>'DATA '!$B$7</c:f>
              <c:strCache>
                <c:ptCount val="1"/>
                <c:pt idx="0">
                  <c:v>Uw inschrijving</c:v>
                </c:pt>
              </c:strCache>
            </c:strRef>
          </c:tx>
          <c:spPr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12"/>
            <c:spPr>
              <a:solidFill>
                <a:srgbClr val="76E176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0.17"/>
                  <c:y val="-0.0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nl-NL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'DATA '!$F$7</c:f>
              <c:numCache>
                <c:formatCode>0</c:formatCode>
                <c:ptCount val="1"/>
                <c:pt idx="0">
                  <c:v>40.119760479041915</c:v>
                </c:pt>
              </c:numCache>
            </c:numRef>
          </c:xVal>
          <c:yVal>
            <c:numRef>
              <c:f>'DATA '!$C$7</c:f>
              <c:numCache>
                <c:formatCode>_("€"* #,##0.00_);_("€"* \(#,##0.00\);_("€"* "-"??_);_(@_)</c:formatCode>
                <c:ptCount val="1"/>
                <c:pt idx="0">
                  <c:v>0</c:v>
                </c:pt>
              </c:numCache>
            </c:numRef>
          </c:yVal>
          <c:smooth val="0"/>
        </c:ser>
        <c:ser>
          <c:idx val="3"/>
          <c:order val="9"/>
          <c:tx>
            <c:strRef>
              <c:f>'DATA '!$G$41</c:f>
              <c:strCache>
                <c:ptCount val="1"/>
                <c:pt idx="0">
                  <c:v>67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3.5936535433070869E-2"/>
                  <c:y val="5.5337952755905362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nl-NL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'DATA '!$C$41</c:f>
              <c:numCache>
                <c:formatCode>General</c:formatCode>
                <c:ptCount val="1"/>
                <c:pt idx="0">
                  <c:v>40.119760479041915</c:v>
                </c:pt>
              </c:numCache>
            </c:numRef>
          </c:xVal>
          <c:yVal>
            <c:numRef>
              <c:f>'DATA '!$C$43</c:f>
              <c:numCache>
                <c:formatCode>_("€"* #,##0.00_);_("€"* \(#,##0.00\);_("€"* "-"??_);_(@_)</c:formatCode>
                <c:ptCount val="1"/>
                <c:pt idx="0">
                  <c:v>0</c:v>
                </c:pt>
              </c:numCache>
            </c:numRef>
          </c:yVal>
          <c:smooth val="0"/>
          <c:extLst/>
        </c:ser>
        <c:ser>
          <c:idx val="5"/>
          <c:order val="10"/>
          <c:tx>
            <c:strRef>
              <c:f>'DATA '!$G$40</c:f>
              <c:strCache>
                <c:ptCount val="1"/>
                <c:pt idx="0">
                  <c:v>167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3.4000000000000002E-2"/>
                  <c:y val="5.275407589940747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nl-NL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'DATA '!$C$40</c:f>
              <c:numCache>
                <c:formatCode>General</c:formatCode>
                <c:ptCount val="1"/>
                <c:pt idx="0">
                  <c:v>100</c:v>
                </c:pt>
              </c:numCache>
            </c:numRef>
          </c:xVal>
          <c:yVal>
            <c:numRef>
              <c:f>'DATA '!$C$43</c:f>
              <c:numCache>
                <c:formatCode>_("€"* #,##0.00_);_("€"* \(#,##0.00\);_("€"* "-"??_);_(@_)</c:formatCode>
                <c:ptCount val="1"/>
                <c:pt idx="0">
                  <c:v>0</c:v>
                </c:pt>
              </c:numCache>
            </c:numRef>
          </c:yVal>
          <c:smooth val="0"/>
        </c:ser>
        <c:ser>
          <c:idx val="4"/>
          <c:order val="11"/>
          <c:tx>
            <c:v>Vergelijkingswaarde x1000</c:v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l">
                  <a:defRPr sz="1100" b="1"/>
                </a:pPr>
                <a:endParaRPr lang="nl-NL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xVal>
            <c:numLit>
              <c:formatCode>General</c:formatCode>
              <c:ptCount val="1"/>
              <c:pt idx="0">
                <c:v>0</c:v>
              </c:pt>
            </c:numLit>
          </c:xVal>
          <c:yVal>
            <c:numRef>
              <c:f>'DATA '!$D$43</c:f>
              <c:numCache>
                <c:formatCode>_ "€"\ * #,##0_ ;_ "€"\ * \-#,##0_ ;_ "€"\ * "-"??_ ;_ @_ </c:formatCode>
                <c:ptCount val="1"/>
                <c:pt idx="0">
                  <c:v>380000.00000000006</c:v>
                </c:pt>
              </c:numCache>
            </c:numRef>
          </c:yVal>
          <c:smooth val="0"/>
        </c:ser>
        <c:ser>
          <c:idx val="0"/>
          <c:order val="12"/>
          <c:tx>
            <c:v>QKnockOut</c:v>
          </c:tx>
          <c:spPr>
            <a:ln w="44450" cap="rnd" cmpd="sng" algn="ctr">
              <a:solidFill>
                <a:srgbClr val="C0504D"/>
              </a:solidFill>
              <a:prstDash val="sysDash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'DATA '!$G$44:$H$44</c:f>
              <c:numCache>
                <c:formatCode>0</c:formatCode>
                <c:ptCount val="2"/>
                <c:pt idx="0">
                  <c:v>-5.9880239520958085</c:v>
                </c:pt>
                <c:pt idx="1">
                  <c:v>-5.9880239520958085</c:v>
                </c:pt>
              </c:numCache>
            </c:numRef>
          </c:xVal>
          <c:yVal>
            <c:numRef>
              <c:f>'DATA '!$C$43:$D$43</c:f>
              <c:numCache>
                <c:formatCode>_ "€"\ * #,##0_ ;_ "€"\ * \-#,##0_ ;_ "€"\ * "-"??_ ;_ @_ </c:formatCode>
                <c:ptCount val="2"/>
                <c:pt idx="0" formatCode="_(&quot;€&quot;* #,##0.00_);_(&quot;€&quot;* \(#,##0.00\);_(&quot;€&quot;* &quot;-&quot;??_);_(@_)">
                  <c:v>0</c:v>
                </c:pt>
                <c:pt idx="1">
                  <c:v>380000.00000000006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464288"/>
        <c:axId val="154466248"/>
        <c:extLst/>
      </c:scatterChart>
      <c:valAx>
        <c:axId val="154464288"/>
        <c:scaling>
          <c:orientation val="minMax"/>
          <c:max val="120"/>
          <c:min val="0"/>
        </c:scaling>
        <c:delete val="0"/>
        <c:axPos val="b"/>
        <c:numFmt formatCode="#,##0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00"/>
            </a:pPr>
            <a:endParaRPr lang="nl-NL"/>
          </a:p>
        </c:txPr>
        <c:crossAx val="154466248"/>
        <c:crosses val="autoZero"/>
        <c:crossBetween val="midCat"/>
        <c:majorUnit val="10"/>
      </c:valAx>
      <c:valAx>
        <c:axId val="154466248"/>
        <c:scaling>
          <c:orientation val="minMax"/>
          <c:max val="380000.00000000006"/>
          <c:min val="0"/>
        </c:scaling>
        <c:delete val="0"/>
        <c:axPos val="l"/>
        <c:numFmt formatCode="&quot;€&quot;\ #,##0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00"/>
            </a:pPr>
            <a:endParaRPr lang="nl-NL"/>
          </a:p>
        </c:txPr>
        <c:crossAx val="154464288"/>
        <c:crosses val="autoZero"/>
        <c:crossBetween val="midCat"/>
        <c:majorUnit val="19000"/>
        <c:dispUnits>
          <c:builtInUnit val="thousands"/>
          <c:dispUnitsLbl>
            <c:layout/>
          </c:dispUnitsLbl>
        </c:dispUnits>
      </c:valAx>
      <c:spPr>
        <a:solidFill>
          <a:srgbClr val="8FCAE7"/>
        </a:solidFill>
        <a:ln w="9525">
          <a:noFill/>
        </a:ln>
      </c:spPr>
    </c:plotArea>
    <c:plotVisOnly val="1"/>
    <c:dispBlanksAs val="gap"/>
    <c:showDLblsOverMax val="0"/>
  </c:chart>
  <c:spPr>
    <a:solidFill>
      <a:srgbClr val="8FCAE7"/>
    </a:solidFill>
    <a:ln>
      <a:solidFill>
        <a:schemeClr val="tx1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796641</xdr:colOff>
      <xdr:row>2</xdr:row>
      <xdr:rowOff>84605</xdr:rowOff>
    </xdr:from>
    <xdr:to>
      <xdr:col>4</xdr:col>
      <xdr:colOff>2295620</xdr:colOff>
      <xdr:row>5</xdr:row>
      <xdr:rowOff>19779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3984" y="628891"/>
          <a:ext cx="1498979" cy="7516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3574676</xdr:colOff>
      <xdr:row>2</xdr:row>
      <xdr:rowOff>84605</xdr:rowOff>
    </xdr:from>
    <xdr:ext cx="1393836" cy="438094"/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08876" y="465605"/>
          <a:ext cx="1393836" cy="438094"/>
        </a:xfrm>
        <a:prstGeom prst="rect">
          <a:avLst/>
        </a:prstGeom>
      </xdr:spPr>
    </xdr:pic>
    <xdr:clientData/>
  </xdr:oneCellAnchor>
  <xdr:twoCellAnchor>
    <xdr:from>
      <xdr:col>1</xdr:col>
      <xdr:colOff>2988</xdr:colOff>
      <xdr:row>7</xdr:row>
      <xdr:rowOff>5976</xdr:rowOff>
    </xdr:from>
    <xdr:to>
      <xdr:col>1</xdr:col>
      <xdr:colOff>6352988</xdr:colOff>
      <xdr:row>25</xdr:row>
      <xdr:rowOff>251012</xdr:rowOff>
    </xdr:to>
    <xdr:graphicFrame macro="">
      <xdr:nvGraphicFramePr>
        <xdr:cNvPr id="3" name="Grafiek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862853</xdr:colOff>
      <xdr:row>9</xdr:row>
      <xdr:rowOff>11206</xdr:rowOff>
    </xdr:from>
    <xdr:ext cx="1501589" cy="1874184"/>
    <xdr:pic>
      <xdr:nvPicPr>
        <xdr:cNvPr id="4" name="Afbeelding 3"/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8FCAE7"/>
            </a:clrFrom>
            <a:clrTo>
              <a:srgbClr val="8FCAE7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0503" y="1725706"/>
          <a:ext cx="1501589" cy="1874184"/>
        </a:xfrm>
        <a:prstGeom prst="rect">
          <a:avLst/>
        </a:prstGeom>
      </xdr:spPr>
    </xdr:pic>
    <xdr:clientData/>
  </xdr:one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0.8518</cdr:x>
      <cdr:y>0.90326</cdr:y>
    </cdr:from>
    <cdr:to>
      <cdr:x>0.99625</cdr:x>
      <cdr:y>0.98466</cdr:y>
    </cdr:to>
    <cdr:sp macro="" textlink="">
      <cdr:nvSpPr>
        <cdr:cNvPr id="4" name="Rechthoek 3"/>
        <cdr:cNvSpPr/>
      </cdr:nvSpPr>
      <cdr:spPr>
        <a:xfrm xmlns:a="http://schemas.openxmlformats.org/drawingml/2006/main">
          <a:off x="5408915" y="5690152"/>
          <a:ext cx="917258" cy="512786"/>
        </a:xfrm>
        <a:prstGeom xmlns:a="http://schemas.openxmlformats.org/drawingml/2006/main" prst="rect">
          <a:avLst/>
        </a:prstGeom>
        <a:solidFill xmlns:a="http://schemas.openxmlformats.org/drawingml/2006/main">
          <a:srgbClr val="8FCAE7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nl-NL" sz="1100" b="1">
              <a:solidFill>
                <a:schemeClr val="tx1"/>
              </a:solidFill>
            </a:rPr>
            <a:t>Kwaliteit </a:t>
          </a:r>
          <a:r>
            <a:rPr lang="nl-NL" sz="1100" b="1" baseline="0">
              <a:solidFill>
                <a:schemeClr val="tx1"/>
              </a:solidFill>
            </a:rPr>
            <a:t>in procenten en punten</a:t>
          </a:r>
          <a:endParaRPr lang="nl-NL" sz="1100" b="1">
            <a:solidFill>
              <a:schemeClr val="tx1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showGridLines="0" tabSelected="1" zoomScale="70" zoomScaleNormal="70" workbookViewId="0">
      <selection activeCell="C4" sqref="C4:D5"/>
    </sheetView>
  </sheetViews>
  <sheetFormatPr defaultColWidth="9.140625" defaultRowHeight="12.75" x14ac:dyDescent="0.2"/>
  <cols>
    <col min="1" max="2" width="43.85546875" style="153" customWidth="1"/>
    <col min="3" max="3" width="40.140625" style="155" bestFit="1" customWidth="1"/>
    <col min="4" max="4" width="38.140625" style="155" customWidth="1"/>
    <col min="5" max="6" width="38.42578125" style="106" customWidth="1"/>
    <col min="7" max="7" width="28.85546875" style="156" hidden="1" customWidth="1"/>
    <col min="8" max="8" width="28.85546875" style="156" customWidth="1"/>
    <col min="9" max="9" width="15.5703125" style="157" bestFit="1" customWidth="1"/>
    <col min="10" max="10" width="20.85546875" style="156" bestFit="1" customWidth="1"/>
    <col min="11" max="16384" width="9.140625" style="106"/>
  </cols>
  <sheetData>
    <row r="1" spans="1:12" s="89" customFormat="1" ht="21" customHeight="1" thickBot="1" x14ac:dyDescent="0.25">
      <c r="A1" s="88"/>
      <c r="B1" s="88"/>
      <c r="C1" s="88"/>
      <c r="D1" s="88"/>
      <c r="E1" s="88"/>
      <c r="F1" s="88"/>
      <c r="G1" s="88"/>
      <c r="H1" s="88"/>
      <c r="I1" s="88"/>
    </row>
    <row r="2" spans="1:12" s="89" customFormat="1" ht="21" customHeight="1" x14ac:dyDescent="0.3">
      <c r="A2" s="90" t="s">
        <v>0</v>
      </c>
      <c r="B2" s="91"/>
      <c r="C2" s="91"/>
      <c r="D2" s="91"/>
      <c r="E2" s="91"/>
      <c r="F2" s="92"/>
      <c r="G2" s="92"/>
      <c r="H2" s="92"/>
      <c r="I2" s="92"/>
      <c r="J2" s="93"/>
    </row>
    <row r="3" spans="1:12" s="89" customFormat="1" ht="21" customHeight="1" x14ac:dyDescent="0.25">
      <c r="A3" s="94" t="s">
        <v>139</v>
      </c>
      <c r="B3" s="95"/>
      <c r="C3" s="96"/>
      <c r="D3" s="95"/>
      <c r="E3" s="95"/>
      <c r="F3" s="97"/>
      <c r="G3" s="97"/>
      <c r="H3" s="97"/>
      <c r="I3" s="97"/>
      <c r="J3" s="98"/>
    </row>
    <row r="4" spans="1:12" s="89" customFormat="1" ht="21" customHeight="1" x14ac:dyDescent="0.25">
      <c r="A4" s="94" t="s">
        <v>125</v>
      </c>
      <c r="B4" s="95"/>
      <c r="C4" s="168" t="s">
        <v>138</v>
      </c>
      <c r="D4" s="169"/>
      <c r="E4" s="95"/>
      <c r="F4" s="97"/>
      <c r="G4" s="97"/>
      <c r="H4" s="97"/>
      <c r="I4" s="97"/>
      <c r="J4" s="98"/>
    </row>
    <row r="5" spans="1:12" s="89" customFormat="1" ht="21" customHeight="1" x14ac:dyDescent="0.2">
      <c r="A5" s="99" t="s">
        <v>126</v>
      </c>
      <c r="B5" s="95"/>
      <c r="C5" s="170"/>
      <c r="D5" s="171"/>
      <c r="E5" s="95"/>
      <c r="F5" s="97"/>
      <c r="G5" s="97"/>
      <c r="H5" s="97"/>
      <c r="I5" s="97"/>
      <c r="J5" s="98"/>
    </row>
    <row r="6" spans="1:12" s="88" customFormat="1" ht="15" customHeight="1" thickBot="1" x14ac:dyDescent="0.25">
      <c r="A6" s="99"/>
      <c r="B6" s="95"/>
      <c r="C6" s="95"/>
      <c r="D6" s="95"/>
      <c r="E6" s="95"/>
      <c r="F6" s="97"/>
      <c r="G6" s="97"/>
      <c r="H6" s="97"/>
      <c r="I6" s="97"/>
      <c r="J6" s="98"/>
      <c r="K6" s="100"/>
    </row>
    <row r="7" spans="1:12" ht="12.75" customHeight="1" x14ac:dyDescent="0.2">
      <c r="A7" s="162" t="s">
        <v>59</v>
      </c>
      <c r="B7" s="163"/>
      <c r="C7" s="163"/>
      <c r="D7" s="163"/>
      <c r="E7" s="101"/>
      <c r="F7" s="101"/>
      <c r="G7" s="102"/>
      <c r="H7" s="102"/>
      <c r="I7" s="103"/>
      <c r="J7" s="104"/>
      <c r="K7" s="105"/>
      <c r="L7" s="105"/>
    </row>
    <row r="8" spans="1:12" ht="13.5" customHeight="1" x14ac:dyDescent="0.2">
      <c r="A8" s="164"/>
      <c r="B8" s="165"/>
      <c r="C8" s="165"/>
      <c r="D8" s="165"/>
      <c r="E8" s="107"/>
      <c r="F8" s="107"/>
      <c r="G8" s="108"/>
      <c r="H8" s="108"/>
      <c r="I8" s="109"/>
      <c r="J8" s="110"/>
      <c r="K8" s="105"/>
      <c r="L8" s="105"/>
    </row>
    <row r="9" spans="1:12" ht="17.25" customHeight="1" x14ac:dyDescent="0.2">
      <c r="A9" s="166" t="s">
        <v>60</v>
      </c>
      <c r="B9" s="167" t="s">
        <v>61</v>
      </c>
      <c r="C9" s="167" t="s">
        <v>62</v>
      </c>
      <c r="D9" s="167" t="s">
        <v>63</v>
      </c>
      <c r="E9" s="167" t="s">
        <v>64</v>
      </c>
      <c r="F9" s="167" t="s">
        <v>65</v>
      </c>
      <c r="G9" s="173" t="s">
        <v>66</v>
      </c>
      <c r="H9" s="173" t="s">
        <v>127</v>
      </c>
      <c r="I9" s="175" t="s">
        <v>67</v>
      </c>
      <c r="J9" s="172" t="s">
        <v>130</v>
      </c>
      <c r="K9" s="105"/>
      <c r="L9" s="105"/>
    </row>
    <row r="10" spans="1:12" ht="24.75" customHeight="1" x14ac:dyDescent="0.2">
      <c r="A10" s="166"/>
      <c r="B10" s="167"/>
      <c r="C10" s="167"/>
      <c r="D10" s="167"/>
      <c r="E10" s="167"/>
      <c r="F10" s="167"/>
      <c r="G10" s="174"/>
      <c r="H10" s="174"/>
      <c r="I10" s="175"/>
      <c r="J10" s="172"/>
      <c r="K10" s="105"/>
      <c r="L10" s="105"/>
    </row>
    <row r="11" spans="1:12" ht="25.5" x14ac:dyDescent="0.2">
      <c r="A11" s="111" t="s">
        <v>68</v>
      </c>
      <c r="B11" s="112" t="s">
        <v>89</v>
      </c>
      <c r="C11" s="113" t="s">
        <v>90</v>
      </c>
      <c r="D11" s="113" t="s">
        <v>91</v>
      </c>
      <c r="E11" s="40"/>
      <c r="F11" s="41"/>
      <c r="G11" s="114">
        <v>5.5</v>
      </c>
      <c r="H11" s="114">
        <v>20</v>
      </c>
      <c r="I11" s="44"/>
      <c r="J11" s="115">
        <f>H11*I11</f>
        <v>0</v>
      </c>
      <c r="K11" s="105"/>
      <c r="L11" s="105"/>
    </row>
    <row r="12" spans="1:12" x14ac:dyDescent="0.2">
      <c r="A12" s="116" t="s">
        <v>68</v>
      </c>
      <c r="B12" s="112" t="s">
        <v>92</v>
      </c>
      <c r="C12" s="113" t="s">
        <v>90</v>
      </c>
      <c r="D12" s="113" t="s">
        <v>93</v>
      </c>
      <c r="E12" s="40"/>
      <c r="F12" s="41"/>
      <c r="G12" s="114">
        <v>5</v>
      </c>
      <c r="H12" s="114">
        <v>20</v>
      </c>
      <c r="I12" s="44"/>
      <c r="J12" s="115">
        <f>H12*I12</f>
        <v>0</v>
      </c>
      <c r="K12" s="105"/>
      <c r="L12" s="105"/>
    </row>
    <row r="13" spans="1:12" ht="25.5" x14ac:dyDescent="0.2">
      <c r="A13" s="116" t="s">
        <v>68</v>
      </c>
      <c r="B13" s="112" t="s">
        <v>69</v>
      </c>
      <c r="C13" s="113" t="s">
        <v>70</v>
      </c>
      <c r="D13" s="113" t="s">
        <v>71</v>
      </c>
      <c r="E13" s="40"/>
      <c r="F13" s="41"/>
      <c r="G13" s="114">
        <v>3.5</v>
      </c>
      <c r="H13" s="114">
        <v>15</v>
      </c>
      <c r="I13" s="44"/>
      <c r="J13" s="115">
        <f t="shared" ref="J13:J35" si="0">I13*H13</f>
        <v>0</v>
      </c>
      <c r="K13" s="105"/>
      <c r="L13" s="105"/>
    </row>
    <row r="14" spans="1:12" ht="25.5" x14ac:dyDescent="0.2">
      <c r="A14" s="116" t="s">
        <v>68</v>
      </c>
      <c r="B14" s="112" t="s">
        <v>137</v>
      </c>
      <c r="C14" s="113" t="s">
        <v>84</v>
      </c>
      <c r="D14" s="113" t="s">
        <v>85</v>
      </c>
      <c r="E14" s="42"/>
      <c r="F14" s="43"/>
      <c r="G14" s="114">
        <v>7</v>
      </c>
      <c r="H14" s="114">
        <v>30</v>
      </c>
      <c r="I14" s="44"/>
      <c r="J14" s="115">
        <f t="shared" si="0"/>
        <v>0</v>
      </c>
      <c r="K14" s="105"/>
      <c r="L14" s="105"/>
    </row>
    <row r="15" spans="1:12" x14ac:dyDescent="0.2">
      <c r="A15" s="116" t="s">
        <v>68</v>
      </c>
      <c r="B15" s="112" t="s">
        <v>73</v>
      </c>
      <c r="C15" s="113" t="s">
        <v>74</v>
      </c>
      <c r="D15" s="113" t="s">
        <v>75</v>
      </c>
      <c r="E15" s="40"/>
      <c r="F15" s="41"/>
      <c r="G15" s="114">
        <v>4</v>
      </c>
      <c r="H15" s="114">
        <v>15</v>
      </c>
      <c r="I15" s="44"/>
      <c r="J15" s="115">
        <f t="shared" si="0"/>
        <v>0</v>
      </c>
      <c r="K15" s="105"/>
      <c r="L15" s="105"/>
    </row>
    <row r="16" spans="1:12" ht="25.5" x14ac:dyDescent="0.2">
      <c r="A16" s="116" t="s">
        <v>68</v>
      </c>
      <c r="B16" s="112" t="s">
        <v>78</v>
      </c>
      <c r="C16" s="113" t="s">
        <v>79</v>
      </c>
      <c r="D16" s="113" t="s">
        <v>80</v>
      </c>
      <c r="E16" s="40"/>
      <c r="F16" s="41"/>
      <c r="G16" s="114">
        <v>2.5</v>
      </c>
      <c r="H16" s="114">
        <v>10</v>
      </c>
      <c r="I16" s="44"/>
      <c r="J16" s="115">
        <f t="shared" si="0"/>
        <v>0</v>
      </c>
      <c r="K16" s="105"/>
      <c r="L16" s="105"/>
    </row>
    <row r="17" spans="1:12" x14ac:dyDescent="0.2">
      <c r="A17" s="116" t="s">
        <v>68</v>
      </c>
      <c r="B17" s="112" t="s">
        <v>94</v>
      </c>
      <c r="C17" s="113" t="s">
        <v>90</v>
      </c>
      <c r="D17" s="113" t="s">
        <v>95</v>
      </c>
      <c r="E17" s="42"/>
      <c r="F17" s="43"/>
      <c r="G17" s="114">
        <v>0</v>
      </c>
      <c r="H17" s="114">
        <v>20</v>
      </c>
      <c r="I17" s="44"/>
      <c r="J17" s="115">
        <f t="shared" si="0"/>
        <v>0</v>
      </c>
      <c r="K17" s="105"/>
      <c r="L17" s="105"/>
    </row>
    <row r="18" spans="1:12" x14ac:dyDescent="0.2">
      <c r="A18" s="116" t="s">
        <v>68</v>
      </c>
      <c r="B18" s="112" t="s">
        <v>96</v>
      </c>
      <c r="C18" s="112" t="s">
        <v>90</v>
      </c>
      <c r="D18" s="112" t="s">
        <v>97</v>
      </c>
      <c r="E18" s="40"/>
      <c r="F18" s="41"/>
      <c r="G18" s="114">
        <v>10</v>
      </c>
      <c r="H18" s="114">
        <v>40</v>
      </c>
      <c r="I18" s="44"/>
      <c r="J18" s="115">
        <f t="shared" si="0"/>
        <v>0</v>
      </c>
      <c r="K18" s="105"/>
      <c r="L18" s="105"/>
    </row>
    <row r="19" spans="1:12" ht="38.25" x14ac:dyDescent="0.2">
      <c r="A19" s="116" t="s">
        <v>68</v>
      </c>
      <c r="B19" s="112" t="s">
        <v>86</v>
      </c>
      <c r="C19" s="113" t="s">
        <v>87</v>
      </c>
      <c r="D19" s="113" t="s">
        <v>88</v>
      </c>
      <c r="E19" s="40"/>
      <c r="F19" s="41"/>
      <c r="G19" s="114">
        <v>65</v>
      </c>
      <c r="H19" s="114">
        <v>120</v>
      </c>
      <c r="I19" s="44"/>
      <c r="J19" s="115">
        <f t="shared" si="0"/>
        <v>0</v>
      </c>
      <c r="K19" s="105"/>
      <c r="L19" s="105"/>
    </row>
    <row r="20" spans="1:12" ht="25.5" x14ac:dyDescent="0.2">
      <c r="A20" s="116" t="s">
        <v>68</v>
      </c>
      <c r="B20" s="112" t="s">
        <v>81</v>
      </c>
      <c r="C20" s="113" t="s">
        <v>82</v>
      </c>
      <c r="D20" s="113" t="s">
        <v>83</v>
      </c>
      <c r="E20" s="40"/>
      <c r="F20" s="41"/>
      <c r="G20" s="114">
        <v>105</v>
      </c>
      <c r="H20" s="114">
        <v>420</v>
      </c>
      <c r="I20" s="44"/>
      <c r="J20" s="115">
        <f t="shared" si="0"/>
        <v>0</v>
      </c>
      <c r="K20" s="105"/>
      <c r="L20" s="105"/>
    </row>
    <row r="21" spans="1:12" ht="12.95" customHeight="1" x14ac:dyDescent="0.2">
      <c r="A21" s="116" t="s">
        <v>68</v>
      </c>
      <c r="B21" s="112" t="s">
        <v>76</v>
      </c>
      <c r="C21" s="113" t="s">
        <v>77</v>
      </c>
      <c r="D21" s="113" t="s">
        <v>135</v>
      </c>
      <c r="E21" s="40"/>
      <c r="F21" s="41"/>
      <c r="G21" s="114">
        <v>40</v>
      </c>
      <c r="H21" s="114">
        <v>160</v>
      </c>
      <c r="I21" s="44"/>
      <c r="J21" s="115">
        <f t="shared" si="0"/>
        <v>0</v>
      </c>
      <c r="K21" s="105"/>
      <c r="L21" s="105"/>
    </row>
    <row r="22" spans="1:12" x14ac:dyDescent="0.2">
      <c r="A22" s="116" t="s">
        <v>68</v>
      </c>
      <c r="B22" s="112" t="s">
        <v>98</v>
      </c>
      <c r="C22" s="113" t="s">
        <v>99</v>
      </c>
      <c r="D22" s="113" t="s">
        <v>100</v>
      </c>
      <c r="E22" s="40"/>
      <c r="F22" s="41"/>
      <c r="G22" s="114">
        <v>2.5</v>
      </c>
      <c r="H22" s="114">
        <v>10</v>
      </c>
      <c r="I22" s="44"/>
      <c r="J22" s="115">
        <f t="shared" si="0"/>
        <v>0</v>
      </c>
      <c r="K22" s="105"/>
      <c r="L22" s="105"/>
    </row>
    <row r="23" spans="1:12" x14ac:dyDescent="0.2">
      <c r="A23" s="111" t="s">
        <v>101</v>
      </c>
      <c r="B23" s="112" t="s">
        <v>111</v>
      </c>
      <c r="C23" s="113" t="s">
        <v>112</v>
      </c>
      <c r="D23" s="117" t="s">
        <v>113</v>
      </c>
      <c r="E23" s="40"/>
      <c r="F23" s="41"/>
      <c r="G23" s="114">
        <v>12.5</v>
      </c>
      <c r="H23" s="114">
        <v>50</v>
      </c>
      <c r="I23" s="44"/>
      <c r="J23" s="115">
        <f t="shared" si="0"/>
        <v>0</v>
      </c>
      <c r="K23" s="105"/>
      <c r="L23" s="105"/>
    </row>
    <row r="24" spans="1:12" x14ac:dyDescent="0.2">
      <c r="A24" s="111" t="s">
        <v>101</v>
      </c>
      <c r="B24" s="112" t="s">
        <v>108</v>
      </c>
      <c r="C24" s="113" t="s">
        <v>109</v>
      </c>
      <c r="D24" s="117" t="s">
        <v>110</v>
      </c>
      <c r="E24" s="40"/>
      <c r="F24" s="41"/>
      <c r="G24" s="114">
        <v>0</v>
      </c>
      <c r="H24" s="114">
        <v>5</v>
      </c>
      <c r="I24" s="44"/>
      <c r="J24" s="115">
        <f t="shared" si="0"/>
        <v>0</v>
      </c>
      <c r="K24" s="105"/>
      <c r="L24" s="105"/>
    </row>
    <row r="25" spans="1:12" x14ac:dyDescent="0.2">
      <c r="A25" s="111" t="s">
        <v>101</v>
      </c>
      <c r="B25" s="112" t="s">
        <v>103</v>
      </c>
      <c r="C25" s="113" t="s">
        <v>104</v>
      </c>
      <c r="D25" s="113" t="s">
        <v>105</v>
      </c>
      <c r="E25" s="40"/>
      <c r="F25" s="41"/>
      <c r="G25" s="114">
        <v>5</v>
      </c>
      <c r="H25" s="114">
        <v>20</v>
      </c>
      <c r="I25" s="44"/>
      <c r="J25" s="115">
        <f t="shared" si="0"/>
        <v>0</v>
      </c>
      <c r="K25" s="105"/>
      <c r="L25" s="105"/>
    </row>
    <row r="26" spans="1:12" x14ac:dyDescent="0.2">
      <c r="A26" s="111" t="s">
        <v>101</v>
      </c>
      <c r="B26" s="112" t="s">
        <v>106</v>
      </c>
      <c r="C26" s="113" t="s">
        <v>104</v>
      </c>
      <c r="D26" s="113" t="s">
        <v>107</v>
      </c>
      <c r="E26" s="40"/>
      <c r="F26" s="41"/>
      <c r="G26" s="114">
        <v>0</v>
      </c>
      <c r="H26" s="114">
        <v>10</v>
      </c>
      <c r="I26" s="44"/>
      <c r="J26" s="115">
        <f t="shared" si="0"/>
        <v>0</v>
      </c>
      <c r="K26" s="105"/>
      <c r="L26" s="105"/>
    </row>
    <row r="27" spans="1:12" x14ac:dyDescent="0.2">
      <c r="A27" s="111" t="s">
        <v>101</v>
      </c>
      <c r="B27" s="112" t="s">
        <v>102</v>
      </c>
      <c r="C27" s="113" t="s">
        <v>72</v>
      </c>
      <c r="D27" s="113" t="s">
        <v>16</v>
      </c>
      <c r="E27" s="40"/>
      <c r="F27" s="41"/>
      <c r="G27" s="114">
        <v>237.5</v>
      </c>
      <c r="H27" s="114">
        <v>410</v>
      </c>
      <c r="I27" s="44"/>
      <c r="J27" s="115">
        <f t="shared" si="0"/>
        <v>0</v>
      </c>
      <c r="K27" s="105"/>
      <c r="L27" s="105"/>
    </row>
    <row r="28" spans="1:12" x14ac:dyDescent="0.2">
      <c r="A28" s="111" t="s">
        <v>101</v>
      </c>
      <c r="B28" s="112" t="s">
        <v>136</v>
      </c>
      <c r="C28" s="113" t="s">
        <v>72</v>
      </c>
      <c r="D28" s="113"/>
      <c r="E28" s="40"/>
      <c r="F28" s="41"/>
      <c r="G28" s="114">
        <v>85.5</v>
      </c>
      <c r="H28" s="114">
        <v>150</v>
      </c>
      <c r="I28" s="44"/>
      <c r="J28" s="115">
        <f t="shared" si="0"/>
        <v>0</v>
      </c>
      <c r="K28" s="105"/>
      <c r="L28" s="105"/>
    </row>
    <row r="29" spans="1:12" x14ac:dyDescent="0.2">
      <c r="A29" s="118" t="s">
        <v>114</v>
      </c>
      <c r="B29" s="119" t="s">
        <v>115</v>
      </c>
      <c r="C29" s="113"/>
      <c r="D29" s="113"/>
      <c r="E29" s="40"/>
      <c r="F29" s="41"/>
      <c r="G29" s="120">
        <v>25.5</v>
      </c>
      <c r="H29" s="114">
        <v>30</v>
      </c>
      <c r="I29" s="44"/>
      <c r="J29" s="115">
        <f t="shared" si="0"/>
        <v>0</v>
      </c>
      <c r="K29" s="105"/>
      <c r="L29" s="105"/>
    </row>
    <row r="30" spans="1:12" x14ac:dyDescent="0.2">
      <c r="A30" s="118" t="s">
        <v>114</v>
      </c>
      <c r="B30" s="119" t="s">
        <v>116</v>
      </c>
      <c r="C30" s="113"/>
      <c r="D30" s="113"/>
      <c r="E30" s="40"/>
      <c r="F30" s="41"/>
      <c r="G30" s="121">
        <v>38</v>
      </c>
      <c r="H30" s="114">
        <v>50</v>
      </c>
      <c r="I30" s="44"/>
      <c r="J30" s="115">
        <f t="shared" si="0"/>
        <v>0</v>
      </c>
      <c r="K30" s="105"/>
      <c r="L30" s="105"/>
    </row>
    <row r="31" spans="1:12" x14ac:dyDescent="0.2">
      <c r="A31" s="118" t="s">
        <v>114</v>
      </c>
      <c r="B31" s="119" t="s">
        <v>117</v>
      </c>
      <c r="C31" s="113"/>
      <c r="D31" s="113"/>
      <c r="E31" s="40"/>
      <c r="F31" s="41"/>
      <c r="G31" s="121">
        <v>130</v>
      </c>
      <c r="H31" s="114">
        <v>260</v>
      </c>
      <c r="I31" s="44"/>
      <c r="J31" s="115">
        <f t="shared" si="0"/>
        <v>0</v>
      </c>
      <c r="K31" s="105"/>
      <c r="L31" s="105"/>
    </row>
    <row r="32" spans="1:12" x14ac:dyDescent="0.2">
      <c r="A32" s="118" t="s">
        <v>114</v>
      </c>
      <c r="B32" s="119" t="s">
        <v>118</v>
      </c>
      <c r="C32" s="113"/>
      <c r="D32" s="113"/>
      <c r="E32" s="40"/>
      <c r="F32" s="41"/>
      <c r="G32" s="122">
        <v>291.5</v>
      </c>
      <c r="H32" s="114">
        <v>490</v>
      </c>
      <c r="I32" s="44"/>
      <c r="J32" s="115">
        <f t="shared" si="0"/>
        <v>0</v>
      </c>
      <c r="K32" s="105"/>
      <c r="L32" s="105"/>
    </row>
    <row r="33" spans="1:12" x14ac:dyDescent="0.2">
      <c r="A33" s="118" t="s">
        <v>114</v>
      </c>
      <c r="B33" s="123" t="s">
        <v>119</v>
      </c>
      <c r="C33" s="113"/>
      <c r="D33" s="113"/>
      <c r="E33" s="40"/>
      <c r="F33" s="41"/>
      <c r="G33" s="122">
        <v>11.5</v>
      </c>
      <c r="H33" s="114">
        <v>20</v>
      </c>
      <c r="I33" s="44"/>
      <c r="J33" s="115">
        <f t="shared" si="0"/>
        <v>0</v>
      </c>
      <c r="K33" s="105"/>
      <c r="L33" s="105"/>
    </row>
    <row r="34" spans="1:12" x14ac:dyDescent="0.2">
      <c r="A34" s="118" t="s">
        <v>114</v>
      </c>
      <c r="B34" s="119" t="s">
        <v>120</v>
      </c>
      <c r="C34" s="113"/>
      <c r="D34" s="113"/>
      <c r="E34" s="40"/>
      <c r="F34" s="41"/>
      <c r="G34" s="122">
        <v>3</v>
      </c>
      <c r="H34" s="114">
        <v>10</v>
      </c>
      <c r="I34" s="44"/>
      <c r="J34" s="115">
        <f t="shared" si="0"/>
        <v>0</v>
      </c>
      <c r="K34" s="105"/>
      <c r="L34" s="105"/>
    </row>
    <row r="35" spans="1:12" ht="13.5" thickBot="1" x14ac:dyDescent="0.25">
      <c r="A35" s="124" t="s">
        <v>114</v>
      </c>
      <c r="B35" s="125" t="s">
        <v>121</v>
      </c>
      <c r="C35" s="126"/>
      <c r="D35" s="126" t="s">
        <v>122</v>
      </c>
      <c r="E35" s="46"/>
      <c r="F35" s="47"/>
      <c r="G35" s="127">
        <v>52</v>
      </c>
      <c r="H35" s="128">
        <v>80</v>
      </c>
      <c r="I35" s="48"/>
      <c r="J35" s="129">
        <f t="shared" si="0"/>
        <v>0</v>
      </c>
      <c r="K35" s="105"/>
      <c r="L35" s="105"/>
    </row>
    <row r="36" spans="1:12" ht="20.100000000000001" customHeight="1" thickBot="1" x14ac:dyDescent="0.25">
      <c r="A36" s="130"/>
      <c r="B36" s="130"/>
      <c r="C36" s="131"/>
      <c r="D36" s="131"/>
      <c r="E36" s="105"/>
      <c r="F36" s="105"/>
      <c r="G36" s="132"/>
      <c r="H36" s="132"/>
      <c r="I36" s="133"/>
      <c r="J36" s="132"/>
      <c r="K36" s="105"/>
      <c r="L36" s="105"/>
    </row>
    <row r="37" spans="1:12" ht="30" customHeight="1" thickBot="1" x14ac:dyDescent="0.3">
      <c r="A37" s="134" t="s">
        <v>123</v>
      </c>
      <c r="B37" s="135"/>
      <c r="C37" s="135"/>
      <c r="D37" s="135" t="s">
        <v>128</v>
      </c>
      <c r="E37" s="135" t="s">
        <v>129</v>
      </c>
      <c r="F37" s="136" t="s">
        <v>130</v>
      </c>
      <c r="G37" s="137"/>
      <c r="H37" s="138"/>
      <c r="I37" s="139"/>
      <c r="J37" s="138"/>
      <c r="K37" s="105"/>
      <c r="L37" s="105"/>
    </row>
    <row r="38" spans="1:12" ht="18.75" customHeight="1" x14ac:dyDescent="0.2">
      <c r="A38" s="158" t="s">
        <v>134</v>
      </c>
      <c r="B38" s="159"/>
      <c r="C38" s="140" t="s">
        <v>124</v>
      </c>
      <c r="D38" s="141">
        <v>40</v>
      </c>
      <c r="E38" s="45"/>
      <c r="F38" s="142">
        <f>D38*E38</f>
        <v>0</v>
      </c>
      <c r="G38" s="143">
        <v>20</v>
      </c>
      <c r="H38" s="144"/>
      <c r="I38" s="145"/>
      <c r="J38" s="146"/>
      <c r="K38" s="105"/>
      <c r="L38" s="105"/>
    </row>
    <row r="39" spans="1:12" ht="20.100000000000001" customHeight="1" thickBot="1" x14ac:dyDescent="0.25">
      <c r="A39" s="160" t="s">
        <v>133</v>
      </c>
      <c r="B39" s="161"/>
      <c r="C39" s="147" t="s">
        <v>124</v>
      </c>
      <c r="D39" s="148">
        <v>40</v>
      </c>
      <c r="E39" s="50"/>
      <c r="F39" s="149">
        <f>D39*E39</f>
        <v>0</v>
      </c>
      <c r="G39" s="150">
        <v>20</v>
      </c>
      <c r="H39" s="144"/>
      <c r="I39" s="145"/>
      <c r="J39" s="146"/>
      <c r="K39" s="105"/>
      <c r="L39" s="105"/>
    </row>
    <row r="40" spans="1:12" ht="20.100000000000001" customHeight="1" thickBot="1" x14ac:dyDescent="0.25">
      <c r="A40" s="130"/>
      <c r="B40" s="130"/>
      <c r="C40" s="131"/>
      <c r="D40" s="131"/>
      <c r="E40" s="105"/>
      <c r="F40" s="105"/>
      <c r="G40" s="132"/>
      <c r="H40" s="132"/>
      <c r="I40" s="133"/>
      <c r="J40" s="132"/>
      <c r="K40" s="105"/>
      <c r="L40" s="105"/>
    </row>
    <row r="41" spans="1:12" ht="33" customHeight="1" thickBot="1" x14ac:dyDescent="0.3">
      <c r="A41" s="151" t="s">
        <v>2</v>
      </c>
      <c r="B41" s="152">
        <f>SUM(J11:J35,F38,F39)</f>
        <v>0</v>
      </c>
      <c r="C41" s="131"/>
      <c r="D41" s="131"/>
      <c r="G41" s="106"/>
      <c r="H41" s="106"/>
      <c r="I41" s="106"/>
      <c r="J41" s="105"/>
      <c r="K41" s="105"/>
      <c r="L41" s="105"/>
    </row>
    <row r="42" spans="1:12" ht="60" customHeight="1" x14ac:dyDescent="0.35">
      <c r="C42" s="154"/>
      <c r="D42" s="154"/>
      <c r="E42" s="105"/>
      <c r="F42" s="105"/>
      <c r="G42" s="132"/>
      <c r="H42" s="132"/>
      <c r="I42" s="133"/>
      <c r="J42" s="132"/>
      <c r="K42" s="105"/>
      <c r="L42" s="105"/>
    </row>
    <row r="43" spans="1:12" ht="20.100000000000001" customHeight="1" x14ac:dyDescent="0.2">
      <c r="A43" s="130"/>
      <c r="B43" s="130"/>
      <c r="C43" s="130"/>
      <c r="D43" s="130"/>
      <c r="E43" s="105"/>
      <c r="F43" s="105"/>
      <c r="G43" s="105"/>
      <c r="H43" s="105"/>
      <c r="I43" s="105"/>
      <c r="J43" s="105"/>
      <c r="K43" s="105"/>
      <c r="L43" s="105"/>
    </row>
    <row r="44" spans="1:12" ht="20.100000000000001" customHeight="1" x14ac:dyDescent="0.2">
      <c r="A44" s="130"/>
      <c r="B44" s="130"/>
      <c r="C44" s="131"/>
      <c r="D44" s="131"/>
      <c r="E44" s="105"/>
      <c r="F44" s="105"/>
      <c r="G44" s="132"/>
      <c r="H44" s="132"/>
      <c r="I44" s="133"/>
      <c r="J44" s="132"/>
      <c r="K44" s="105"/>
      <c r="L44" s="105"/>
    </row>
    <row r="45" spans="1:12" x14ac:dyDescent="0.2">
      <c r="A45" s="130"/>
      <c r="B45" s="130"/>
      <c r="C45" s="131"/>
      <c r="D45" s="131"/>
      <c r="E45" s="105"/>
      <c r="F45" s="105"/>
      <c r="G45" s="132"/>
      <c r="H45" s="132"/>
      <c r="I45" s="133"/>
      <c r="J45" s="132"/>
      <c r="K45" s="105"/>
      <c r="L45" s="105"/>
    </row>
    <row r="46" spans="1:12" x14ac:dyDescent="0.2">
      <c r="A46" s="130"/>
      <c r="B46" s="130"/>
      <c r="C46" s="131"/>
      <c r="D46" s="131"/>
      <c r="E46" s="105"/>
      <c r="F46" s="105"/>
      <c r="G46" s="132"/>
      <c r="H46" s="132"/>
      <c r="I46" s="133"/>
      <c r="J46" s="132"/>
      <c r="K46" s="105"/>
      <c r="L46" s="105"/>
    </row>
    <row r="47" spans="1:12" x14ac:dyDescent="0.2">
      <c r="A47" s="130"/>
      <c r="B47" s="130"/>
      <c r="C47" s="131"/>
      <c r="D47" s="131"/>
      <c r="E47" s="105"/>
      <c r="F47" s="105"/>
      <c r="G47" s="132"/>
      <c r="H47" s="132"/>
      <c r="I47" s="133"/>
      <c r="J47" s="132"/>
      <c r="K47" s="105"/>
      <c r="L47" s="105"/>
    </row>
    <row r="48" spans="1:12" x14ac:dyDescent="0.2">
      <c r="K48" s="105"/>
      <c r="L48" s="105"/>
    </row>
  </sheetData>
  <sheetProtection algorithmName="SHA-512" hashValue="ytKSRxChdHIshF/47GHp+y4T3NMRiLKbTWnWaR6plx7/XZfhYlVVko93eKhC+uh9UfxMyRurt23ChVgh6+szug==" saltValue="gC1mWd6o0ZUNirMgnFgGFQ==" spinCount="100000" sheet="1" objects="1" scenarios="1"/>
  <protectedRanges>
    <protectedRange algorithmName="SHA-512" hashValue="b3V6cQWnkd9OawAewA35mmmP41HPYkzHIiBuwxDv2d/E1rQymf2NbDfrfhYtDMfWGWvtol0M/ryll73quRvISQ==" saltValue="dGFdn3qCKVr9Ma9v+SF90g==" spinCount="100000" sqref="E38:E39 I11:I35 E11:F35 C4:D5" name="Bereik1"/>
  </protectedRanges>
  <mergeCells count="14">
    <mergeCell ref="C4:D5"/>
    <mergeCell ref="J9:J10"/>
    <mergeCell ref="E9:E10"/>
    <mergeCell ref="F9:F10"/>
    <mergeCell ref="G9:G10"/>
    <mergeCell ref="H9:H10"/>
    <mergeCell ref="I9:I10"/>
    <mergeCell ref="A38:B38"/>
    <mergeCell ref="A39:B39"/>
    <mergeCell ref="A7:D8"/>
    <mergeCell ref="A9:A10"/>
    <mergeCell ref="B9:B10"/>
    <mergeCell ref="C9:C10"/>
    <mergeCell ref="D9:D1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Q94"/>
  <sheetViews>
    <sheetView showGridLines="0" zoomScaleNormal="100" workbookViewId="0">
      <selection activeCell="D11" sqref="D11:E11"/>
    </sheetView>
  </sheetViews>
  <sheetFormatPr defaultColWidth="0" defaultRowHeight="0" customHeight="1" zeroHeight="1" x14ac:dyDescent="0.25"/>
  <cols>
    <col min="1" max="1" width="3.7109375" style="32" customWidth="1"/>
    <col min="2" max="2" width="95.7109375" style="32" customWidth="1"/>
    <col min="3" max="3" width="1.7109375" style="32" customWidth="1"/>
    <col min="4" max="4" width="2.85546875" style="32" customWidth="1"/>
    <col min="5" max="5" width="54.5703125" style="32" customWidth="1"/>
    <col min="6" max="6" width="20.7109375" style="32" customWidth="1"/>
    <col min="7" max="7" width="11.28515625" style="32" customWidth="1"/>
    <col min="8" max="8" width="4.140625" style="32" customWidth="1"/>
    <col min="9" max="9" width="4.7109375" style="32" customWidth="1"/>
    <col min="10" max="10" width="3.7109375" style="32" customWidth="1"/>
    <col min="11" max="16384" width="9.140625" style="32" hidden="1"/>
  </cols>
  <sheetData>
    <row r="1" spans="1:11" s="2" customFormat="1" ht="21" customHeight="1" x14ac:dyDescent="0.2">
      <c r="A1" s="1"/>
      <c r="B1" s="1"/>
      <c r="C1" s="1"/>
      <c r="D1" s="1"/>
      <c r="E1" s="1"/>
      <c r="F1" s="1"/>
      <c r="G1" s="1"/>
      <c r="H1" s="1"/>
      <c r="I1" s="1"/>
    </row>
    <row r="2" spans="1:11" s="2" customFormat="1" ht="21" customHeight="1" x14ac:dyDescent="0.3">
      <c r="A2" s="1"/>
      <c r="B2" s="3" t="s">
        <v>0</v>
      </c>
      <c r="C2" s="4"/>
      <c r="D2" s="4"/>
      <c r="E2" s="4"/>
      <c r="F2" s="4"/>
      <c r="G2" s="5"/>
      <c r="H2" s="5"/>
      <c r="I2" s="5"/>
    </row>
    <row r="3" spans="1:11" s="2" customFormat="1" ht="21" customHeight="1" x14ac:dyDescent="0.25">
      <c r="A3" s="1"/>
      <c r="B3" s="49" t="s">
        <v>125</v>
      </c>
      <c r="C3" s="4"/>
      <c r="D3" s="4"/>
      <c r="E3" s="4"/>
      <c r="F3" s="4"/>
      <c r="G3" s="5"/>
      <c r="H3" s="5"/>
      <c r="I3" s="5"/>
    </row>
    <row r="4" spans="1:11" s="2" customFormat="1" ht="21" customHeight="1" x14ac:dyDescent="0.3">
      <c r="A4" s="1"/>
      <c r="B4" s="6" t="s">
        <v>1</v>
      </c>
      <c r="C4" s="4"/>
      <c r="D4" s="4"/>
      <c r="E4" s="4"/>
      <c r="F4" s="4"/>
      <c r="G4" s="5"/>
      <c r="H4" s="5"/>
      <c r="I4" s="5"/>
    </row>
    <row r="5" spans="1:11" s="2" customFormat="1" ht="21" customHeight="1" x14ac:dyDescent="0.2">
      <c r="A5" s="1"/>
      <c r="B5" s="7" t="s">
        <v>126</v>
      </c>
      <c r="C5" s="4"/>
      <c r="D5" s="4"/>
      <c r="E5" s="4"/>
      <c r="F5" s="4"/>
      <c r="G5" s="5"/>
      <c r="H5" s="5"/>
      <c r="I5" s="5"/>
    </row>
    <row r="6" spans="1:11" s="1" customFormat="1" ht="15" customHeight="1" thickBot="1" x14ac:dyDescent="0.25">
      <c r="B6" s="8"/>
      <c r="C6" s="9"/>
      <c r="D6" s="9"/>
      <c r="E6" s="9"/>
      <c r="F6" s="10"/>
      <c r="G6" s="11"/>
      <c r="H6" s="11"/>
      <c r="I6" s="11"/>
      <c r="K6" s="12"/>
    </row>
    <row r="7" spans="1:11" s="2" customFormat="1" ht="15" customHeight="1" x14ac:dyDescent="0.2">
      <c r="A7" s="1"/>
    </row>
    <row r="8" spans="1:11" s="2" customFormat="1" ht="27.95" customHeight="1" x14ac:dyDescent="0.2">
      <c r="A8" s="13"/>
      <c r="B8" s="13"/>
      <c r="D8" s="186" t="s">
        <v>2</v>
      </c>
      <c r="E8" s="186"/>
      <c r="F8" s="14">
        <f>Prijzenblad!B41</f>
        <v>0</v>
      </c>
    </row>
    <row r="9" spans="1:11" s="2" customFormat="1" ht="12.75" customHeight="1" x14ac:dyDescent="0.2">
      <c r="B9" s="13"/>
      <c r="C9" s="13"/>
    </row>
    <row r="10" spans="1:11" s="2" customFormat="1" ht="27.95" customHeight="1" x14ac:dyDescent="0.2">
      <c r="A10" s="15"/>
      <c r="B10" s="16"/>
      <c r="C10" s="16"/>
      <c r="D10" s="178" t="s">
        <v>3</v>
      </c>
      <c r="E10" s="179"/>
      <c r="F10" s="38" t="s">
        <v>4</v>
      </c>
      <c r="G10" s="180" t="s">
        <v>5</v>
      </c>
      <c r="H10" s="181"/>
    </row>
    <row r="11" spans="1:11" s="2" customFormat="1" ht="27.95" customHeight="1" x14ac:dyDescent="0.2">
      <c r="A11" s="15"/>
      <c r="B11" s="16"/>
      <c r="C11" s="16"/>
      <c r="D11" s="187" t="s">
        <v>6</v>
      </c>
      <c r="E11" s="188"/>
      <c r="F11" s="17">
        <f>+'DATA '!G41</f>
        <v>67</v>
      </c>
      <c r="G11" s="18">
        <f>+F11/'DATA '!$G$40*100</f>
        <v>40.119760479041915</v>
      </c>
      <c r="H11" s="19" t="s">
        <v>7</v>
      </c>
    </row>
    <row r="12" spans="1:11" s="2" customFormat="1" ht="27.95" customHeight="1" x14ac:dyDescent="0.2">
      <c r="A12" s="15"/>
      <c r="B12" s="16"/>
      <c r="C12" s="16"/>
      <c r="D12" s="187" t="s">
        <v>131</v>
      </c>
      <c r="E12" s="188"/>
      <c r="F12" s="20">
        <v>0</v>
      </c>
      <c r="G12" s="18">
        <f>+F12/'DATA '!$G$40*100</f>
        <v>0</v>
      </c>
      <c r="H12" s="19" t="s">
        <v>7</v>
      </c>
    </row>
    <row r="13" spans="1:11" s="2" customFormat="1" ht="27.95" customHeight="1" x14ac:dyDescent="0.2">
      <c r="A13" s="15"/>
      <c r="B13" s="15"/>
      <c r="C13" s="16"/>
      <c r="D13" s="21"/>
      <c r="E13" s="39" t="s">
        <v>8</v>
      </c>
      <c r="F13" s="22">
        <f>SUM(F11:F12)</f>
        <v>67</v>
      </c>
      <c r="G13" s="18">
        <f>SUM(G11:G12)</f>
        <v>40.119760479041915</v>
      </c>
      <c r="H13" s="19" t="s">
        <v>7</v>
      </c>
    </row>
    <row r="14" spans="1:11" s="2" customFormat="1" ht="27.95" customHeight="1" x14ac:dyDescent="0.2">
      <c r="A14" s="15"/>
      <c r="B14" s="15"/>
      <c r="C14" s="16"/>
      <c r="D14" s="184" t="s">
        <v>9</v>
      </c>
      <c r="E14" s="185"/>
      <c r="F14" s="23">
        <f>+'DATA '!E7</f>
        <v>0.75547445255474455</v>
      </c>
    </row>
    <row r="15" spans="1:11" s="2" customFormat="1" ht="27.95" customHeight="1" x14ac:dyDescent="0.2">
      <c r="A15" s="15"/>
      <c r="B15" s="16"/>
      <c r="C15" s="16"/>
      <c r="D15" s="24" t="s">
        <v>10</v>
      </c>
      <c r="E15" s="25" t="str">
        <f>"Eigen inschatting door Inschrijver. Waarde tussen 0 en "&amp;F19&amp;" punten."</f>
        <v>Eigen inschatting door Inschrijver. Waarde tussen 0 en 100 punten.</v>
      </c>
      <c r="F15" s="26"/>
      <c r="G15" s="27"/>
      <c r="H15" s="28"/>
    </row>
    <row r="16" spans="1:11" s="2" customFormat="1" ht="27.95" customHeight="1" x14ac:dyDescent="0.2">
      <c r="A16" s="15"/>
      <c r="B16" s="15"/>
      <c r="C16" s="16"/>
      <c r="D16" s="29"/>
      <c r="E16" s="28"/>
      <c r="F16" s="28"/>
      <c r="G16" s="28"/>
    </row>
    <row r="17" spans="1:13" s="2" customFormat="1" ht="27.95" customHeight="1" x14ac:dyDescent="0.2">
      <c r="A17" s="15"/>
      <c r="B17" s="15"/>
      <c r="C17" s="16"/>
      <c r="D17" s="178" t="s">
        <v>11</v>
      </c>
      <c r="E17" s="179"/>
      <c r="F17" s="30" t="s">
        <v>12</v>
      </c>
      <c r="G17" s="180" t="s">
        <v>5</v>
      </c>
      <c r="H17" s="181"/>
    </row>
    <row r="18" spans="1:13" s="2" customFormat="1" ht="27.95" customHeight="1" x14ac:dyDescent="0.2">
      <c r="A18" s="15"/>
      <c r="B18" s="15"/>
      <c r="C18" s="16"/>
      <c r="D18" s="182" t="s">
        <v>13</v>
      </c>
      <c r="E18" s="182"/>
      <c r="F18" s="22">
        <f>'DATA '!G41</f>
        <v>67</v>
      </c>
      <c r="G18" s="18">
        <f>+F18/'DATA '!$G$40*100</f>
        <v>40.119760479041915</v>
      </c>
      <c r="H18" s="19" t="s">
        <v>7</v>
      </c>
    </row>
    <row r="19" spans="1:13" s="2" customFormat="1" ht="27.95" customHeight="1" x14ac:dyDescent="0.2">
      <c r="A19" s="15"/>
      <c r="B19" s="15"/>
      <c r="C19" s="16"/>
      <c r="D19" s="182" t="s">
        <v>14</v>
      </c>
      <c r="E19" s="182"/>
      <c r="F19" s="22">
        <f>'DATA '!G42</f>
        <v>100</v>
      </c>
      <c r="G19" s="18">
        <f>+F19/'DATA '!$G$40*100</f>
        <v>59.880239520958078</v>
      </c>
      <c r="H19" s="19" t="s">
        <v>7</v>
      </c>
      <c r="K19" s="31"/>
      <c r="L19" s="31"/>
      <c r="M19" s="31"/>
    </row>
    <row r="20" spans="1:13" s="2" customFormat="1" ht="27.95" customHeight="1" x14ac:dyDescent="0.2">
      <c r="A20" s="15"/>
      <c r="B20" s="16"/>
      <c r="C20" s="16"/>
      <c r="D20" s="182" t="s">
        <v>15</v>
      </c>
      <c r="E20" s="182"/>
      <c r="F20" s="22">
        <f>SUM(F18:F19)</f>
        <v>167</v>
      </c>
      <c r="G20" s="18">
        <f>+F20/'DATA '!$G$40*100</f>
        <v>100</v>
      </c>
      <c r="H20" s="19" t="s">
        <v>7</v>
      </c>
    </row>
    <row r="21" spans="1:13" s="2" customFormat="1" ht="27.95" customHeight="1" x14ac:dyDescent="0.2">
      <c r="A21" s="15"/>
      <c r="B21" s="16"/>
      <c r="C21" s="16"/>
      <c r="D21" s="13"/>
      <c r="E21" s="13"/>
      <c r="F21" s="13"/>
      <c r="G21" s="13"/>
      <c r="H21" s="13"/>
    </row>
    <row r="22" spans="1:13" s="2" customFormat="1" ht="27.95" customHeight="1" x14ac:dyDescent="0.2">
      <c r="A22" s="15"/>
      <c r="B22" s="16"/>
      <c r="C22" s="16"/>
      <c r="D22" s="183"/>
      <c r="E22" s="183"/>
      <c r="F22" s="36"/>
      <c r="G22" s="37"/>
      <c r="H22" s="35"/>
    </row>
    <row r="23" spans="1:13" s="2" customFormat="1" ht="27.95" customHeight="1" x14ac:dyDescent="0.2">
      <c r="A23" s="15"/>
      <c r="B23" s="16"/>
      <c r="C23" s="16"/>
      <c r="D23" s="13"/>
      <c r="E23" s="13"/>
      <c r="F23" s="13"/>
      <c r="G23" s="13"/>
      <c r="H23" s="13"/>
    </row>
    <row r="24" spans="1:13" s="2" customFormat="1" ht="27.95" customHeight="1" x14ac:dyDescent="0.2">
      <c r="A24" s="15"/>
      <c r="B24" s="16"/>
      <c r="C24" s="16"/>
      <c r="D24" s="13"/>
      <c r="E24" s="13"/>
      <c r="F24" s="13"/>
      <c r="G24" s="13"/>
      <c r="H24" s="13"/>
    </row>
    <row r="25" spans="1:13" s="2" customFormat="1" ht="27.95" customHeight="1" x14ac:dyDescent="0.2">
      <c r="A25" s="15"/>
      <c r="B25" s="16"/>
      <c r="C25" s="16"/>
      <c r="D25" s="13"/>
      <c r="E25" s="13"/>
      <c r="F25" s="13"/>
      <c r="G25" s="13"/>
      <c r="H25" s="13"/>
    </row>
    <row r="26" spans="1:13" s="2" customFormat="1" ht="27.75" customHeight="1" x14ac:dyDescent="0.2">
      <c r="A26" s="1"/>
      <c r="B26" s="16"/>
      <c r="C26" s="16"/>
      <c r="D26" s="13"/>
      <c r="E26" s="13"/>
      <c r="F26" s="13"/>
      <c r="G26" s="13"/>
      <c r="H26" s="13"/>
    </row>
    <row r="27" spans="1:13" s="2" customFormat="1" ht="15" customHeight="1" thickBot="1" x14ac:dyDescent="0.25">
      <c r="A27" s="1"/>
      <c r="B27" s="8"/>
      <c r="C27" s="9"/>
      <c r="D27" s="9"/>
      <c r="E27" s="9"/>
      <c r="F27" s="10"/>
      <c r="G27" s="11"/>
      <c r="H27" s="11"/>
    </row>
    <row r="28" spans="1:13" s="2" customFormat="1" ht="15" customHeight="1" x14ac:dyDescent="0.2"/>
    <row r="29" spans="1:13" s="2" customFormat="1" ht="27.95" hidden="1" customHeight="1" x14ac:dyDescent="0.2">
      <c r="B29" s="13"/>
    </row>
    <row r="30" spans="1:13" s="2" customFormat="1" ht="27.95" hidden="1" customHeight="1" x14ac:dyDescent="0.2">
      <c r="B30" s="13"/>
    </row>
    <row r="31" spans="1:13" s="2" customFormat="1" ht="27.95" hidden="1" customHeight="1" x14ac:dyDescent="0.2">
      <c r="B31" s="13"/>
    </row>
    <row r="32" spans="1:13" s="2" customFormat="1" ht="27.95" hidden="1" customHeight="1" x14ac:dyDescent="0.2">
      <c r="B32" s="13"/>
    </row>
    <row r="33" spans="2:17" s="2" customFormat="1" ht="27.95" hidden="1" customHeight="1" x14ac:dyDescent="0.2">
      <c r="B33" s="13"/>
    </row>
    <row r="34" spans="2:17" s="2" customFormat="1" ht="27.95" hidden="1" customHeight="1" x14ac:dyDescent="0.2">
      <c r="B34" s="13"/>
      <c r="Q34" s="2" t="s">
        <v>16</v>
      </c>
    </row>
    <row r="35" spans="2:17" s="2" customFormat="1" ht="27.95" hidden="1" customHeight="1" x14ac:dyDescent="0.2">
      <c r="B35" s="13"/>
    </row>
    <row r="36" spans="2:17" s="2" customFormat="1" ht="27.95" hidden="1" customHeight="1" x14ac:dyDescent="0.25">
      <c r="B36" s="13"/>
      <c r="G36" s="32"/>
    </row>
    <row r="37" spans="2:17" s="2" customFormat="1" ht="27.95" hidden="1" customHeight="1" x14ac:dyDescent="0.25">
      <c r="B37" s="13"/>
      <c r="G37" s="32"/>
    </row>
    <row r="38" spans="2:17" s="2" customFormat="1" ht="27.95" hidden="1" customHeight="1" x14ac:dyDescent="0.25">
      <c r="D38" s="32"/>
      <c r="E38" s="32"/>
      <c r="F38" s="32"/>
      <c r="G38" s="32"/>
    </row>
    <row r="39" spans="2:17" ht="15" hidden="1" customHeight="1" x14ac:dyDescent="0.25"/>
    <row r="40" spans="2:17" ht="15" hidden="1" customHeight="1" x14ac:dyDescent="0.25"/>
    <row r="41" spans="2:17" ht="15" hidden="1" customHeight="1" x14ac:dyDescent="0.25"/>
    <row r="42" spans="2:17" ht="15" hidden="1" customHeight="1" x14ac:dyDescent="0.25"/>
    <row r="43" spans="2:17" ht="15" hidden="1" customHeight="1" x14ac:dyDescent="0.25"/>
    <row r="44" spans="2:17" ht="15" hidden="1" customHeight="1" x14ac:dyDescent="0.25"/>
    <row r="45" spans="2:17" ht="15" hidden="1" customHeight="1" x14ac:dyDescent="0.25"/>
    <row r="46" spans="2:17" ht="15" hidden="1" customHeight="1" x14ac:dyDescent="0.25"/>
    <row r="47" spans="2:17" ht="15" hidden="1" customHeight="1" x14ac:dyDescent="0.25"/>
    <row r="48" spans="2:17" ht="15" hidden="1" customHeight="1" x14ac:dyDescent="0.25"/>
    <row r="49" ht="15" hidden="1" customHeight="1" x14ac:dyDescent="0.25"/>
    <row r="50" ht="15" hidden="1" customHeight="1" x14ac:dyDescent="0.25"/>
    <row r="51" ht="15" hidden="1" customHeight="1" x14ac:dyDescent="0.25"/>
    <row r="52" ht="15" hidden="1" customHeight="1" x14ac:dyDescent="0.25"/>
    <row r="53" ht="15" hidden="1" customHeight="1" x14ac:dyDescent="0.25"/>
    <row r="54" ht="15" hidden="1" customHeight="1" x14ac:dyDescent="0.25"/>
    <row r="55" ht="15" hidden="1" customHeight="1" x14ac:dyDescent="0.25"/>
    <row r="56" ht="15" hidden="1" customHeight="1" x14ac:dyDescent="0.25"/>
    <row r="57" ht="15" hidden="1" customHeight="1" x14ac:dyDescent="0.25"/>
    <row r="58" ht="15" hidden="1" customHeight="1" x14ac:dyDescent="0.25"/>
    <row r="59" ht="15" hidden="1" customHeight="1" x14ac:dyDescent="0.25"/>
    <row r="60" ht="15" hidden="1" customHeight="1" x14ac:dyDescent="0.25"/>
    <row r="61" ht="15" hidden="1" customHeight="1" x14ac:dyDescent="0.25"/>
    <row r="62" ht="15" hidden="1" customHeight="1" x14ac:dyDescent="0.25"/>
    <row r="63" ht="15" hidden="1" customHeight="1" x14ac:dyDescent="0.25"/>
    <row r="64" ht="15" hidden="1" customHeight="1" x14ac:dyDescent="0.25"/>
    <row r="65" ht="15" hidden="1" customHeight="1" x14ac:dyDescent="0.25"/>
    <row r="66" ht="15" hidden="1" customHeight="1" x14ac:dyDescent="0.25"/>
    <row r="67" ht="15" hidden="1" customHeight="1" x14ac:dyDescent="0.25"/>
    <row r="68" ht="15" hidden="1" customHeight="1" x14ac:dyDescent="0.25"/>
    <row r="69" ht="15" hidden="1" customHeight="1" x14ac:dyDescent="0.25"/>
    <row r="70" ht="15" hidden="1" customHeight="1" x14ac:dyDescent="0.25"/>
    <row r="71" ht="15" hidden="1" customHeight="1" x14ac:dyDescent="0.25"/>
    <row r="72" ht="15" hidden="1" customHeight="1" x14ac:dyDescent="0.25"/>
    <row r="73" ht="15" hidden="1" customHeight="1" x14ac:dyDescent="0.25"/>
    <row r="74" ht="15" hidden="1" customHeight="1" x14ac:dyDescent="0.25"/>
    <row r="75" ht="15" hidden="1" customHeight="1" x14ac:dyDescent="0.25"/>
    <row r="76" ht="15" hidden="1" customHeight="1" x14ac:dyDescent="0.25"/>
    <row r="77" ht="15" hidden="1" customHeight="1" x14ac:dyDescent="0.25"/>
    <row r="78" ht="15" hidden="1" customHeight="1" x14ac:dyDescent="0.25"/>
    <row r="79" ht="15" hidden="1" customHeight="1" x14ac:dyDescent="0.25"/>
    <row r="80" ht="15" hidden="1" customHeight="1" x14ac:dyDescent="0.25"/>
    <row r="81" spans="3:7" ht="15" hidden="1" customHeight="1" x14ac:dyDescent="0.25"/>
    <row r="82" spans="3:7" ht="15" hidden="1" customHeight="1" x14ac:dyDescent="0.25">
      <c r="C82" s="176" t="s">
        <v>8</v>
      </c>
      <c r="D82" s="177"/>
      <c r="E82" s="33">
        <v>1650</v>
      </c>
      <c r="F82" s="34" t="e">
        <f>+E82/Qmax*100</f>
        <v>#NAME?</v>
      </c>
      <c r="G82" s="19" t="s">
        <v>7</v>
      </c>
    </row>
    <row r="83" spans="3:7" ht="15" hidden="1" customHeight="1" x14ac:dyDescent="0.25"/>
    <row r="84" spans="3:7" ht="15" hidden="1" customHeight="1" x14ac:dyDescent="0.25"/>
    <row r="85" spans="3:7" ht="15" hidden="1" customHeight="1" x14ac:dyDescent="0.25"/>
    <row r="86" spans="3:7" ht="15" hidden="1" customHeight="1" x14ac:dyDescent="0.25"/>
    <row r="87" spans="3:7" ht="15" hidden="1" customHeight="1" x14ac:dyDescent="0.25"/>
    <row r="88" spans="3:7" ht="15" hidden="1" customHeight="1" x14ac:dyDescent="0.25"/>
    <row r="89" spans="3:7" ht="15" hidden="1" customHeight="1" x14ac:dyDescent="0.25"/>
    <row r="90" spans="3:7" ht="15" hidden="1" customHeight="1" x14ac:dyDescent="0.25"/>
    <row r="91" spans="3:7" ht="15" hidden="1" customHeight="1" x14ac:dyDescent="0.25"/>
    <row r="92" spans="3:7" ht="15" hidden="1" customHeight="1" x14ac:dyDescent="0.25"/>
    <row r="93" spans="3:7" ht="15" hidden="1" customHeight="1" x14ac:dyDescent="0.25"/>
    <row r="94" spans="3:7" ht="15" hidden="1" customHeight="1" x14ac:dyDescent="0.25"/>
  </sheetData>
  <sheetProtection algorithmName="SHA-512" hashValue="2SKK7JZV7LaX1SOKzAAN2/zmLN1RT5lVn6zH3rbKxVYP1nWSLCVHlidLXlpTarSNxxNsqWSrhqmAiOkZk73NCg==" saltValue="p1teashrsHNY7//Wrl1Uvg==" spinCount="100000" sheet="1" objects="1" scenarios="1"/>
  <protectedRanges>
    <protectedRange algorithmName="SHA-512" hashValue="46KTsPS6rOkRNrgWkuJMRrV+PNWcgS8PB1Vmrq+37eJ0p9Jzen0WCu6195OE8sz3IGMRlzh+jb1pEy7/yuH8KQ==" saltValue="sOnBhGcps1pYon/7x17PAg==" spinCount="100000" sqref="F12" name="Bereik1"/>
  </protectedRanges>
  <mergeCells count="13">
    <mergeCell ref="D14:E14"/>
    <mergeCell ref="D8:E8"/>
    <mergeCell ref="D10:E10"/>
    <mergeCell ref="G10:H10"/>
    <mergeCell ref="D11:E11"/>
    <mergeCell ref="D12:E12"/>
    <mergeCell ref="C82:D82"/>
    <mergeCell ref="D17:E17"/>
    <mergeCell ref="G17:H17"/>
    <mergeCell ref="D18:E18"/>
    <mergeCell ref="D19:E19"/>
    <mergeCell ref="D20:E20"/>
    <mergeCell ref="D22:E22"/>
  </mergeCells>
  <pageMargins left="0.7" right="0.7" top="0.75" bottom="0.75" header="0.3" footer="0.3"/>
  <pageSetup paperSize="9"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0"/>
  <sheetViews>
    <sheetView showGridLines="0" zoomScaleNormal="100" workbookViewId="0">
      <selection activeCell="D14" sqref="D14"/>
    </sheetView>
  </sheetViews>
  <sheetFormatPr defaultColWidth="0" defaultRowHeight="15" zeroHeight="1" x14ac:dyDescent="0.25"/>
  <cols>
    <col min="1" max="1" width="3.7109375" style="51" customWidth="1"/>
    <col min="2" max="27" width="21.7109375" style="51" customWidth="1"/>
    <col min="28" max="28" width="3.7109375" style="51" customWidth="1"/>
    <col min="29" max="31" width="21.7109375" style="51" hidden="1" customWidth="1"/>
    <col min="32" max="16384" width="9.140625" style="51" hidden="1"/>
  </cols>
  <sheetData>
    <row r="1" spans="2:28" ht="21" customHeight="1" x14ac:dyDescent="0.25">
      <c r="AB1" s="64"/>
    </row>
    <row r="2" spans="2:28" s="64" customFormat="1" ht="21" customHeight="1" x14ac:dyDescent="0.2">
      <c r="B2" s="189" t="s">
        <v>17</v>
      </c>
      <c r="C2" s="189"/>
      <c r="D2" s="189"/>
      <c r="E2" s="189"/>
    </row>
    <row r="3" spans="2:28" s="64" customFormat="1" ht="21" customHeight="1" x14ac:dyDescent="0.2">
      <c r="B3" s="189"/>
      <c r="C3" s="189"/>
      <c r="D3" s="189"/>
      <c r="E3" s="189"/>
    </row>
    <row r="4" spans="2:28" s="64" customFormat="1" ht="21" customHeight="1" x14ac:dyDescent="0.2">
      <c r="B4" s="189"/>
      <c r="C4" s="189"/>
      <c r="D4" s="189"/>
      <c r="E4" s="189"/>
    </row>
    <row r="5" spans="2:28" s="64" customFormat="1" ht="21" customHeight="1" x14ac:dyDescent="0.2">
      <c r="B5" s="87"/>
    </row>
    <row r="6" spans="2:28" s="64" customFormat="1" ht="27.95" customHeight="1" x14ac:dyDescent="0.2">
      <c r="B6" s="86" t="s">
        <v>18</v>
      </c>
    </row>
    <row r="7" spans="2:28" s="64" customFormat="1" ht="27.95" customHeight="1" x14ac:dyDescent="0.2">
      <c r="B7" s="85" t="s">
        <v>19</v>
      </c>
      <c r="C7" s="84">
        <f>+'BPK-Grafiek'!$F$8</f>
        <v>0</v>
      </c>
      <c r="D7" s="83">
        <f>+'BPK-Grafiek'!$F$13</f>
        <v>67</v>
      </c>
      <c r="E7" s="82">
        <f>IFERROR((0.5*($C$7/$G$38)^$F$38+0.5*(2-$D$7/$H$38)^$F$38)^(1/$F$38),0)</f>
        <v>0.75547445255474455</v>
      </c>
      <c r="F7" s="81">
        <f>+D7/G40*100</f>
        <v>40.119760479041915</v>
      </c>
    </row>
    <row r="8" spans="2:28" s="64" customFormat="1" ht="27.95" customHeight="1" x14ac:dyDescent="0.2"/>
    <row r="9" spans="2:28" s="78" customFormat="1" ht="27.95" customHeight="1" x14ac:dyDescent="0.25">
      <c r="B9" s="80" t="s">
        <v>20</v>
      </c>
      <c r="C9" s="190" t="s">
        <v>132</v>
      </c>
      <c r="D9" s="190"/>
      <c r="E9" s="190"/>
      <c r="F9" s="190"/>
      <c r="G9" s="190"/>
      <c r="H9" s="190"/>
      <c r="I9" s="190"/>
      <c r="J9" s="190"/>
      <c r="K9" s="79"/>
      <c r="L9" s="79"/>
    </row>
    <row r="10" spans="2:28" s="78" customFormat="1" ht="27.95" customHeight="1" x14ac:dyDescent="0.25">
      <c r="C10" s="190"/>
      <c r="D10" s="190"/>
      <c r="E10" s="190"/>
      <c r="F10" s="190"/>
      <c r="G10" s="190"/>
      <c r="H10" s="190"/>
      <c r="I10" s="190"/>
      <c r="J10" s="190"/>
    </row>
    <row r="11" spans="2:28" s="64" customFormat="1" ht="27.95" customHeight="1" x14ac:dyDescent="0.2">
      <c r="B11" s="62" t="s">
        <v>21</v>
      </c>
      <c r="C11" s="72" t="s">
        <v>22</v>
      </c>
      <c r="D11" s="72" t="s">
        <v>23</v>
      </c>
      <c r="E11" s="72" t="s">
        <v>24</v>
      </c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</row>
    <row r="12" spans="2:28" s="64" customFormat="1" ht="27.95" customHeight="1" x14ac:dyDescent="0.2">
      <c r="B12" s="77" t="s">
        <v>25</v>
      </c>
      <c r="C12" s="76">
        <v>190000</v>
      </c>
      <c r="D12" s="75">
        <v>137</v>
      </c>
      <c r="E12" s="74">
        <v>1</v>
      </c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</row>
    <row r="13" spans="2:28" s="64" customFormat="1" ht="27.95" customHeight="1" x14ac:dyDescent="0.2">
      <c r="B13" s="77" t="s">
        <v>26</v>
      </c>
      <c r="C13" s="76">
        <v>231605.83941605838</v>
      </c>
      <c r="D13" s="75">
        <v>167</v>
      </c>
      <c r="E13" s="74">
        <v>1</v>
      </c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</row>
    <row r="14" spans="2:28" s="64" customFormat="1" ht="27.95" customHeight="1" x14ac:dyDescent="0.2">
      <c r="B14" s="77" t="s">
        <v>27</v>
      </c>
      <c r="C14" s="76">
        <v>0</v>
      </c>
      <c r="D14" s="75">
        <v>0</v>
      </c>
      <c r="E14" s="74">
        <v>1</v>
      </c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</row>
    <row r="15" spans="2:28" s="64" customFormat="1" ht="27.95" customHeight="1" x14ac:dyDescent="0.2"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</row>
    <row r="16" spans="2:28" s="64" customFormat="1" ht="27.95" customHeight="1" x14ac:dyDescent="0.2">
      <c r="B16" s="73" t="s">
        <v>28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</row>
    <row r="17" spans="2:27" s="64" customFormat="1" ht="27.95" customHeight="1" x14ac:dyDescent="0.2">
      <c r="B17" s="63"/>
      <c r="C17" s="72" t="s">
        <v>29</v>
      </c>
      <c r="D17" s="68">
        <v>0</v>
      </c>
      <c r="E17" s="68">
        <v>1.2500000000000001E-2</v>
      </c>
      <c r="F17" s="68">
        <v>2.5000000000000001E-2</v>
      </c>
      <c r="G17" s="68">
        <v>0.05</v>
      </c>
      <c r="H17" s="68">
        <v>0.1</v>
      </c>
      <c r="I17" s="68">
        <v>0.15</v>
      </c>
      <c r="J17" s="68">
        <v>0.2</v>
      </c>
      <c r="K17" s="68">
        <v>0.25</v>
      </c>
      <c r="L17" s="68">
        <v>0.3</v>
      </c>
      <c r="M17" s="68">
        <v>0.35</v>
      </c>
      <c r="N17" s="68">
        <v>0.4</v>
      </c>
      <c r="O17" s="68">
        <v>0.45</v>
      </c>
      <c r="P17" s="68">
        <v>0.5</v>
      </c>
      <c r="Q17" s="68">
        <v>0.55000000000000004</v>
      </c>
      <c r="R17" s="68">
        <v>0.6</v>
      </c>
      <c r="S17" s="68">
        <v>0.65</v>
      </c>
      <c r="T17" s="68">
        <v>0.7</v>
      </c>
      <c r="U17" s="68">
        <v>0.75</v>
      </c>
      <c r="V17" s="68">
        <v>0.8</v>
      </c>
      <c r="W17" s="68">
        <v>0.85</v>
      </c>
      <c r="X17" s="68">
        <v>0.9</v>
      </c>
      <c r="Y17" s="68">
        <v>0.95</v>
      </c>
      <c r="Z17" s="68">
        <v>1</v>
      </c>
      <c r="AA17" s="71">
        <v>0</v>
      </c>
    </row>
    <row r="18" spans="2:27" s="64" customFormat="1" ht="27.95" customHeight="1" x14ac:dyDescent="0.2">
      <c r="B18" s="69" t="s">
        <v>30</v>
      </c>
      <c r="C18" s="68">
        <v>0</v>
      </c>
      <c r="D18" s="68">
        <v>0</v>
      </c>
      <c r="E18" s="68">
        <v>2.0874999999999999</v>
      </c>
      <c r="F18" s="68">
        <v>4.1749999999999998</v>
      </c>
      <c r="G18" s="68">
        <v>8.35</v>
      </c>
      <c r="H18" s="68">
        <v>16.7</v>
      </c>
      <c r="I18" s="68">
        <v>25.05</v>
      </c>
      <c r="J18" s="68">
        <v>33.4</v>
      </c>
      <c r="K18" s="68">
        <v>41.75</v>
      </c>
      <c r="L18" s="68">
        <v>50.1</v>
      </c>
      <c r="M18" s="68">
        <v>58.449999999999996</v>
      </c>
      <c r="N18" s="68">
        <v>66.8</v>
      </c>
      <c r="O18" s="68">
        <v>75.150000000000006</v>
      </c>
      <c r="P18" s="68">
        <v>83.5</v>
      </c>
      <c r="Q18" s="68">
        <v>91.850000000000009</v>
      </c>
      <c r="R18" s="68">
        <v>100.2</v>
      </c>
      <c r="S18" s="68">
        <v>108.55</v>
      </c>
      <c r="T18" s="68">
        <v>116.89999999999999</v>
      </c>
      <c r="U18" s="68">
        <v>125.25</v>
      </c>
      <c r="V18" s="68">
        <v>133.6</v>
      </c>
      <c r="W18" s="68">
        <v>141.94999999999999</v>
      </c>
      <c r="X18" s="68">
        <v>150.30000000000001</v>
      </c>
      <c r="Y18" s="68">
        <v>158.65</v>
      </c>
      <c r="Z18" s="68">
        <v>167</v>
      </c>
      <c r="AA18" s="68" t="s">
        <v>24</v>
      </c>
    </row>
    <row r="19" spans="2:27" s="64" customFormat="1" ht="27.95" customHeight="1" x14ac:dyDescent="0.2">
      <c r="B19" s="69" t="s">
        <v>31</v>
      </c>
      <c r="C19" s="68"/>
      <c r="D19" s="68">
        <v>0</v>
      </c>
      <c r="E19" s="68">
        <v>2895.0729927007446</v>
      </c>
      <c r="F19" s="68">
        <v>5790.1459854014474</v>
      </c>
      <c r="G19" s="68">
        <v>11580.291970802937</v>
      </c>
      <c r="H19" s="68">
        <v>23160.58394160583</v>
      </c>
      <c r="I19" s="68">
        <v>34740.875912408766</v>
      </c>
      <c r="J19" s="68">
        <v>46321.16788321166</v>
      </c>
      <c r="K19" s="68">
        <v>57901.459854014596</v>
      </c>
      <c r="L19" s="68">
        <v>69481.751824817533</v>
      </c>
      <c r="M19" s="68">
        <v>81062.043795620426</v>
      </c>
      <c r="N19" s="68">
        <v>92642.335766423363</v>
      </c>
      <c r="O19" s="68">
        <v>104222.6277372263</v>
      </c>
      <c r="P19" s="68">
        <v>115802.91970802919</v>
      </c>
      <c r="Q19" s="68">
        <v>127383.21167883213</v>
      </c>
      <c r="R19" s="68">
        <v>138963.50364963507</v>
      </c>
      <c r="S19" s="68">
        <v>150543.79562043797</v>
      </c>
      <c r="T19" s="68">
        <v>162124.08759124085</v>
      </c>
      <c r="U19" s="68">
        <v>173704.37956204379</v>
      </c>
      <c r="V19" s="68">
        <v>185284.67153284673</v>
      </c>
      <c r="W19" s="68">
        <v>196864.96350364963</v>
      </c>
      <c r="X19" s="68">
        <v>208445.25547445257</v>
      </c>
      <c r="Y19" s="68">
        <v>220025.54744525548</v>
      </c>
      <c r="Z19" s="68">
        <v>231605.83941605838</v>
      </c>
      <c r="AA19" s="68">
        <v>1</v>
      </c>
    </row>
    <row r="20" spans="2:27" s="64" customFormat="1" ht="27.95" customHeight="1" x14ac:dyDescent="0.2">
      <c r="B20" s="70"/>
      <c r="C20" s="68"/>
      <c r="D20" s="68">
        <v>0</v>
      </c>
      <c r="E20" s="68">
        <v>1.25</v>
      </c>
      <c r="F20" s="68">
        <v>2.5</v>
      </c>
      <c r="G20" s="68">
        <v>5</v>
      </c>
      <c r="H20" s="68">
        <v>10</v>
      </c>
      <c r="I20" s="68">
        <v>15</v>
      </c>
      <c r="J20" s="68">
        <v>20</v>
      </c>
      <c r="K20" s="68">
        <v>25</v>
      </c>
      <c r="L20" s="68">
        <v>30</v>
      </c>
      <c r="M20" s="68">
        <v>35</v>
      </c>
      <c r="N20" s="68">
        <v>40</v>
      </c>
      <c r="O20" s="68">
        <v>45</v>
      </c>
      <c r="P20" s="68">
        <v>50</v>
      </c>
      <c r="Q20" s="68">
        <v>55.000000000000007</v>
      </c>
      <c r="R20" s="68">
        <v>60</v>
      </c>
      <c r="S20" s="68">
        <v>65</v>
      </c>
      <c r="T20" s="68">
        <v>70</v>
      </c>
      <c r="U20" s="68">
        <v>75</v>
      </c>
      <c r="V20" s="68">
        <v>80</v>
      </c>
      <c r="W20" s="68">
        <v>85</v>
      </c>
      <c r="X20" s="68">
        <v>90</v>
      </c>
      <c r="Y20" s="68">
        <v>95</v>
      </c>
      <c r="Z20" s="68">
        <v>100</v>
      </c>
      <c r="AA20" s="68">
        <v>0</v>
      </c>
    </row>
    <row r="21" spans="2:27" s="64" customFormat="1" ht="27.95" customHeight="1" x14ac:dyDescent="0.2">
      <c r="B21" s="69" t="s">
        <v>32</v>
      </c>
      <c r="C21" s="68">
        <v>27.399999999999995</v>
      </c>
      <c r="D21" s="68">
        <v>27.399999999999995</v>
      </c>
      <c r="E21" s="68">
        <v>29.144999999999996</v>
      </c>
      <c r="F21" s="68">
        <v>30.889999999999993</v>
      </c>
      <c r="G21" s="68">
        <v>34.379999999999995</v>
      </c>
      <c r="H21" s="68">
        <v>41.36</v>
      </c>
      <c r="I21" s="68">
        <v>48.339999999999989</v>
      </c>
      <c r="J21" s="68">
        <v>55.319999999999993</v>
      </c>
      <c r="K21" s="68">
        <v>62.3</v>
      </c>
      <c r="L21" s="68">
        <v>69.279999999999987</v>
      </c>
      <c r="M21" s="68">
        <v>76.259999999999991</v>
      </c>
      <c r="N21" s="68">
        <v>83.24</v>
      </c>
      <c r="O21" s="68">
        <v>90.22</v>
      </c>
      <c r="P21" s="68">
        <v>97.199999999999989</v>
      </c>
      <c r="Q21" s="68">
        <v>104.17999999999999</v>
      </c>
      <c r="R21" s="68">
        <v>111.15999999999998</v>
      </c>
      <c r="S21" s="68">
        <v>118.13999999999999</v>
      </c>
      <c r="T21" s="68">
        <v>125.11999999999998</v>
      </c>
      <c r="U21" s="68">
        <v>132.1</v>
      </c>
      <c r="V21" s="68">
        <v>139.08000000000001</v>
      </c>
      <c r="W21" s="68">
        <v>146.06</v>
      </c>
      <c r="X21" s="68">
        <v>153.04</v>
      </c>
      <c r="Y21" s="68">
        <v>160.01999999999998</v>
      </c>
      <c r="Z21" s="68">
        <v>167</v>
      </c>
      <c r="AA21" s="68" t="s">
        <v>24</v>
      </c>
    </row>
    <row r="22" spans="2:27" s="64" customFormat="1" ht="27.95" customHeight="1" x14ac:dyDescent="0.2">
      <c r="B22" s="69" t="s">
        <v>33</v>
      </c>
      <c r="C22" s="68"/>
      <c r="D22" s="68">
        <v>0</v>
      </c>
      <c r="E22" s="68">
        <v>2420.0729927007123</v>
      </c>
      <c r="F22" s="68">
        <v>4840.1459854014674</v>
      </c>
      <c r="G22" s="68">
        <v>9680.2919708029349</v>
      </c>
      <c r="H22" s="68">
        <v>19360.583941605826</v>
      </c>
      <c r="I22" s="68">
        <v>29040.875912408763</v>
      </c>
      <c r="J22" s="68">
        <v>38721.167883211696</v>
      </c>
      <c r="K22" s="68">
        <v>48401.459854014589</v>
      </c>
      <c r="L22" s="68">
        <v>58081.751824817482</v>
      </c>
      <c r="M22" s="68">
        <v>67762.043795620411</v>
      </c>
      <c r="N22" s="68">
        <v>77442.335766423348</v>
      </c>
      <c r="O22" s="68">
        <v>87122.627737226285</v>
      </c>
      <c r="P22" s="68">
        <v>96802.919708029222</v>
      </c>
      <c r="Q22" s="68">
        <v>106483.21167883211</v>
      </c>
      <c r="R22" s="68">
        <v>116163.50364963501</v>
      </c>
      <c r="S22" s="68">
        <v>125843.79562043794</v>
      </c>
      <c r="T22" s="68">
        <v>135524.08759124088</v>
      </c>
      <c r="U22" s="68">
        <v>145204.37956204382</v>
      </c>
      <c r="V22" s="68">
        <v>154884.67153284675</v>
      </c>
      <c r="W22" s="68">
        <v>164564.96350364963</v>
      </c>
      <c r="X22" s="68">
        <v>174245.25547445257</v>
      </c>
      <c r="Y22" s="68">
        <v>183925.54744525545</v>
      </c>
      <c r="Z22" s="68">
        <v>193605.83941605838</v>
      </c>
      <c r="AA22" s="68">
        <v>0.9</v>
      </c>
    </row>
    <row r="23" spans="2:27" s="64" customFormat="1" ht="27.95" customHeight="1" x14ac:dyDescent="0.2">
      <c r="B23" s="70"/>
      <c r="C23" s="68"/>
      <c r="D23" s="68">
        <v>16.407185628742514</v>
      </c>
      <c r="E23" s="68">
        <v>17.45209580838323</v>
      </c>
      <c r="F23" s="68">
        <v>18.497005988023947</v>
      </c>
      <c r="G23" s="68">
        <v>20.586826347305387</v>
      </c>
      <c r="H23" s="68">
        <v>24.766467065868262</v>
      </c>
      <c r="I23" s="68">
        <v>28.946107784431131</v>
      </c>
      <c r="J23" s="68">
        <v>33.125748502994007</v>
      </c>
      <c r="K23" s="68">
        <v>37.305389221556887</v>
      </c>
      <c r="L23" s="68">
        <v>41.485029940119759</v>
      </c>
      <c r="M23" s="68">
        <v>45.664670658682624</v>
      </c>
      <c r="N23" s="68">
        <v>49.844311377245504</v>
      </c>
      <c r="O23" s="68">
        <v>54.023952095808383</v>
      </c>
      <c r="P23" s="68">
        <v>58.203592814371255</v>
      </c>
      <c r="Q23" s="68">
        <v>62.383233532934121</v>
      </c>
      <c r="R23" s="68">
        <v>66.562874251496993</v>
      </c>
      <c r="S23" s="68">
        <v>70.742514970059872</v>
      </c>
      <c r="T23" s="68">
        <v>74.922155688622738</v>
      </c>
      <c r="U23" s="68">
        <v>79.101796407185617</v>
      </c>
      <c r="V23" s="68">
        <v>83.281437125748511</v>
      </c>
      <c r="W23" s="68">
        <v>87.461077844311376</v>
      </c>
      <c r="X23" s="68">
        <v>91.640718562874241</v>
      </c>
      <c r="Y23" s="68">
        <v>95.820359281437121</v>
      </c>
      <c r="Z23" s="68">
        <v>100</v>
      </c>
      <c r="AA23" s="68">
        <v>0</v>
      </c>
    </row>
    <row r="24" spans="2:27" s="64" customFormat="1" ht="27.95" customHeight="1" x14ac:dyDescent="0.2">
      <c r="B24" s="69" t="s">
        <v>34</v>
      </c>
      <c r="C24" s="68">
        <v>54.79999999999999</v>
      </c>
      <c r="D24" s="68">
        <v>54.79999999999999</v>
      </c>
      <c r="E24" s="68">
        <v>56.202499999999993</v>
      </c>
      <c r="F24" s="68">
        <v>57.60499999999999</v>
      </c>
      <c r="G24" s="68">
        <v>60.409999999999989</v>
      </c>
      <c r="H24" s="68">
        <v>66.02</v>
      </c>
      <c r="I24" s="68">
        <v>71.63</v>
      </c>
      <c r="J24" s="68">
        <v>77.239999999999995</v>
      </c>
      <c r="K24" s="68">
        <v>82.85</v>
      </c>
      <c r="L24" s="68">
        <v>88.46</v>
      </c>
      <c r="M24" s="68">
        <v>94.07</v>
      </c>
      <c r="N24" s="68">
        <v>99.68</v>
      </c>
      <c r="O24" s="68">
        <v>105.28999999999999</v>
      </c>
      <c r="P24" s="68">
        <v>110.9</v>
      </c>
      <c r="Q24" s="68">
        <v>116.51</v>
      </c>
      <c r="R24" s="68">
        <v>122.12</v>
      </c>
      <c r="S24" s="68">
        <v>127.72999999999999</v>
      </c>
      <c r="T24" s="68">
        <v>133.34</v>
      </c>
      <c r="U24" s="68">
        <v>138.94999999999999</v>
      </c>
      <c r="V24" s="68">
        <v>144.56</v>
      </c>
      <c r="W24" s="68">
        <v>150.17000000000002</v>
      </c>
      <c r="X24" s="68">
        <v>155.78</v>
      </c>
      <c r="Y24" s="68">
        <v>161.39000000000001</v>
      </c>
      <c r="Z24" s="68">
        <v>167</v>
      </c>
      <c r="AA24" s="68" t="s">
        <v>24</v>
      </c>
    </row>
    <row r="25" spans="2:27" s="64" customFormat="1" ht="27.95" customHeight="1" x14ac:dyDescent="0.2">
      <c r="B25" s="69" t="s">
        <v>35</v>
      </c>
      <c r="C25" s="68"/>
      <c r="D25" s="68">
        <v>0</v>
      </c>
      <c r="E25" s="68">
        <v>1945.0729927007226</v>
      </c>
      <c r="F25" s="68">
        <v>3890.1459854014452</v>
      </c>
      <c r="G25" s="68">
        <v>7780.2919708029331</v>
      </c>
      <c r="H25" s="68">
        <v>15560.583941605866</v>
      </c>
      <c r="I25" s="68">
        <v>23340.875912408756</v>
      </c>
      <c r="J25" s="68">
        <v>31121.167883211689</v>
      </c>
      <c r="K25" s="68">
        <v>38901.459854014625</v>
      </c>
      <c r="L25" s="68">
        <v>46681.751824817511</v>
      </c>
      <c r="M25" s="68">
        <v>54462.043795620448</v>
      </c>
      <c r="N25" s="68">
        <v>62242.335766423377</v>
      </c>
      <c r="O25" s="68">
        <v>70022.62773722627</v>
      </c>
      <c r="P25" s="68">
        <v>77802.919708029251</v>
      </c>
      <c r="Q25" s="68">
        <v>85583.211678832129</v>
      </c>
      <c r="R25" s="68">
        <v>93363.503649635066</v>
      </c>
      <c r="S25" s="68">
        <v>101143.79562043796</v>
      </c>
      <c r="T25" s="68">
        <v>108924.0875912409</v>
      </c>
      <c r="U25" s="68">
        <v>116704.37956204377</v>
      </c>
      <c r="V25" s="68">
        <v>124484.67153284675</v>
      </c>
      <c r="W25" s="68">
        <v>132264.96350364969</v>
      </c>
      <c r="X25" s="68">
        <v>140045.25547445257</v>
      </c>
      <c r="Y25" s="68">
        <v>147825.54744525551</v>
      </c>
      <c r="Z25" s="68">
        <v>155605.83941605841</v>
      </c>
      <c r="AA25" s="68">
        <v>0.8</v>
      </c>
    </row>
    <row r="26" spans="2:27" s="64" customFormat="1" ht="27.95" customHeight="1" x14ac:dyDescent="0.2">
      <c r="B26" s="70"/>
      <c r="C26" s="68"/>
      <c r="D26" s="68">
        <v>32.814371257485028</v>
      </c>
      <c r="E26" s="68">
        <v>33.654191616766468</v>
      </c>
      <c r="F26" s="68">
        <v>34.494011976047901</v>
      </c>
      <c r="G26" s="68">
        <v>36.173652694610766</v>
      </c>
      <c r="H26" s="68">
        <v>39.532934131736525</v>
      </c>
      <c r="I26" s="68">
        <v>42.892215568862277</v>
      </c>
      <c r="J26" s="68">
        <v>46.251497005988021</v>
      </c>
      <c r="K26" s="68">
        <v>49.610778443113766</v>
      </c>
      <c r="L26" s="68">
        <v>52.970059880239518</v>
      </c>
      <c r="M26" s="68">
        <v>56.32934131736527</v>
      </c>
      <c r="N26" s="68">
        <v>59.688622754491028</v>
      </c>
      <c r="O26" s="68">
        <v>63.047904191616766</v>
      </c>
      <c r="P26" s="68">
        <v>66.407185628742511</v>
      </c>
      <c r="Q26" s="68">
        <v>69.76646706586827</v>
      </c>
      <c r="R26" s="68">
        <v>73.125748502994014</v>
      </c>
      <c r="S26" s="68">
        <v>76.485029940119759</v>
      </c>
      <c r="T26" s="68">
        <v>79.844311377245518</v>
      </c>
      <c r="U26" s="68">
        <v>83.203592814371248</v>
      </c>
      <c r="V26" s="68">
        <v>86.562874251497007</v>
      </c>
      <c r="W26" s="68">
        <v>89.922155688622766</v>
      </c>
      <c r="X26" s="68">
        <v>93.281437125748496</v>
      </c>
      <c r="Y26" s="68">
        <v>96.640718562874255</v>
      </c>
      <c r="Z26" s="68">
        <v>100</v>
      </c>
      <c r="AA26" s="68" t="s">
        <v>16</v>
      </c>
    </row>
    <row r="27" spans="2:27" s="64" customFormat="1" ht="27.95" customHeight="1" x14ac:dyDescent="0.2">
      <c r="B27" s="69" t="s">
        <v>36</v>
      </c>
      <c r="C27" s="68">
        <v>82.200000000000017</v>
      </c>
      <c r="D27" s="68">
        <v>82.200000000000017</v>
      </c>
      <c r="E27" s="68">
        <v>83.260000000000019</v>
      </c>
      <c r="F27" s="68">
        <v>84.320000000000022</v>
      </c>
      <c r="G27" s="68">
        <v>86.440000000000012</v>
      </c>
      <c r="H27" s="68">
        <v>90.680000000000021</v>
      </c>
      <c r="I27" s="68">
        <v>94.920000000000016</v>
      </c>
      <c r="J27" s="68">
        <v>99.160000000000011</v>
      </c>
      <c r="K27" s="68">
        <v>103.4</v>
      </c>
      <c r="L27" s="68">
        <v>107.64000000000001</v>
      </c>
      <c r="M27" s="68">
        <v>111.88000000000001</v>
      </c>
      <c r="N27" s="68">
        <v>116.12</v>
      </c>
      <c r="O27" s="68">
        <v>120.36000000000001</v>
      </c>
      <c r="P27" s="68">
        <v>124.60000000000001</v>
      </c>
      <c r="Q27" s="68">
        <v>128.84</v>
      </c>
      <c r="R27" s="68">
        <v>133.08000000000001</v>
      </c>
      <c r="S27" s="68">
        <v>137.32</v>
      </c>
      <c r="T27" s="68">
        <v>141.56</v>
      </c>
      <c r="U27" s="68">
        <v>145.80000000000001</v>
      </c>
      <c r="V27" s="68">
        <v>150.04000000000002</v>
      </c>
      <c r="W27" s="68">
        <v>154.28</v>
      </c>
      <c r="X27" s="68">
        <v>158.52000000000001</v>
      </c>
      <c r="Y27" s="68">
        <v>162.76</v>
      </c>
      <c r="Z27" s="68">
        <v>167</v>
      </c>
      <c r="AA27" s="68" t="s">
        <v>24</v>
      </c>
    </row>
    <row r="28" spans="2:27" s="64" customFormat="1" ht="27.95" customHeight="1" x14ac:dyDescent="0.2">
      <c r="B28" s="69" t="s">
        <v>37</v>
      </c>
      <c r="C28" s="68"/>
      <c r="D28" s="68">
        <v>0</v>
      </c>
      <c r="E28" s="68">
        <v>1470.0729927007328</v>
      </c>
      <c r="F28" s="68">
        <v>2940.1459854014656</v>
      </c>
      <c r="G28" s="68">
        <v>5880.2919708029312</v>
      </c>
      <c r="H28" s="68">
        <v>11760.583941605862</v>
      </c>
      <c r="I28" s="68">
        <v>17640.875912408792</v>
      </c>
      <c r="J28" s="68">
        <v>23521.167883211681</v>
      </c>
      <c r="K28" s="68">
        <v>29401.459854014571</v>
      </c>
      <c r="L28" s="68">
        <v>35281.751824817504</v>
      </c>
      <c r="M28" s="68">
        <v>41162.043795620433</v>
      </c>
      <c r="N28" s="68">
        <v>47042.335766423363</v>
      </c>
      <c r="O28" s="68">
        <v>52922.627737226292</v>
      </c>
      <c r="P28" s="68">
        <v>58802.919708029185</v>
      </c>
      <c r="Q28" s="68">
        <v>64683.211678832071</v>
      </c>
      <c r="R28" s="68">
        <v>70563.503649635051</v>
      </c>
      <c r="S28" s="68">
        <v>76443.79562043793</v>
      </c>
      <c r="T28" s="68">
        <v>82324.087591240866</v>
      </c>
      <c r="U28" s="68">
        <v>88204.379562043803</v>
      </c>
      <c r="V28" s="68">
        <v>94084.671532846725</v>
      </c>
      <c r="W28" s="68">
        <v>99964.963503649618</v>
      </c>
      <c r="X28" s="68">
        <v>105845.25547445256</v>
      </c>
      <c r="Y28" s="68">
        <v>111725.54744525543</v>
      </c>
      <c r="Z28" s="68">
        <v>117605.83941605837</v>
      </c>
      <c r="AA28" s="68">
        <v>0.7</v>
      </c>
    </row>
    <row r="29" spans="2:27" s="64" customFormat="1" ht="27.95" customHeight="1" x14ac:dyDescent="0.2">
      <c r="B29" s="67"/>
      <c r="C29" s="63"/>
      <c r="D29" s="68">
        <v>49.22155688622756</v>
      </c>
      <c r="E29" s="68">
        <v>49.856287425149716</v>
      </c>
      <c r="F29" s="68">
        <v>50.491017964071872</v>
      </c>
      <c r="G29" s="68">
        <v>51.760479041916177</v>
      </c>
      <c r="H29" s="68">
        <v>54.299401197604801</v>
      </c>
      <c r="I29" s="68">
        <v>56.838323353293418</v>
      </c>
      <c r="J29" s="68">
        <v>59.377245508982043</v>
      </c>
      <c r="K29" s="68">
        <v>61.91616766467066</v>
      </c>
      <c r="L29" s="68">
        <v>64.455089820359291</v>
      </c>
      <c r="M29" s="68">
        <v>66.994011976047901</v>
      </c>
      <c r="N29" s="68">
        <v>69.532934131736539</v>
      </c>
      <c r="O29" s="68">
        <v>72.071856287425163</v>
      </c>
      <c r="P29" s="68">
        <v>74.610778443113773</v>
      </c>
      <c r="Q29" s="68">
        <v>77.149700598802397</v>
      </c>
      <c r="R29" s="68">
        <v>79.688622754491021</v>
      </c>
      <c r="S29" s="68">
        <v>82.227544910179645</v>
      </c>
      <c r="T29" s="68">
        <v>84.76646706586827</v>
      </c>
      <c r="U29" s="68">
        <v>87.305389221556894</v>
      </c>
      <c r="V29" s="68">
        <v>89.844311377245518</v>
      </c>
      <c r="W29" s="68">
        <v>92.383233532934128</v>
      </c>
      <c r="X29" s="68">
        <v>94.922155688622752</v>
      </c>
      <c r="Y29" s="68">
        <v>97.461077844311376</v>
      </c>
      <c r="Z29" s="68">
        <v>100</v>
      </c>
      <c r="AA29" s="68">
        <v>0</v>
      </c>
    </row>
    <row r="30" spans="2:27" s="64" customFormat="1" ht="27.95" customHeight="1" x14ac:dyDescent="0.2">
      <c r="B30" s="69" t="s">
        <v>38</v>
      </c>
      <c r="C30" s="68">
        <v>109.60000000000001</v>
      </c>
      <c r="D30" s="68">
        <v>109.60000000000001</v>
      </c>
      <c r="E30" s="68">
        <v>110.31750000000001</v>
      </c>
      <c r="F30" s="68">
        <v>111.03500000000001</v>
      </c>
      <c r="G30" s="68">
        <v>112.47000000000001</v>
      </c>
      <c r="H30" s="68">
        <v>115.34</v>
      </c>
      <c r="I30" s="68">
        <v>118.21000000000001</v>
      </c>
      <c r="J30" s="68">
        <v>121.08000000000001</v>
      </c>
      <c r="K30" s="68">
        <v>123.95</v>
      </c>
      <c r="L30" s="68">
        <v>126.82000000000001</v>
      </c>
      <c r="M30" s="68">
        <v>129.69</v>
      </c>
      <c r="N30" s="68">
        <v>132.56</v>
      </c>
      <c r="O30" s="68">
        <v>135.43</v>
      </c>
      <c r="P30" s="68">
        <v>138.30000000000001</v>
      </c>
      <c r="Q30" s="68">
        <v>141.17000000000002</v>
      </c>
      <c r="R30" s="68">
        <v>144.04</v>
      </c>
      <c r="S30" s="68">
        <v>146.91</v>
      </c>
      <c r="T30" s="68">
        <v>149.78</v>
      </c>
      <c r="U30" s="68">
        <v>152.65</v>
      </c>
      <c r="V30" s="68">
        <v>155.52000000000001</v>
      </c>
      <c r="W30" s="68">
        <v>158.38999999999999</v>
      </c>
      <c r="X30" s="68">
        <v>161.26</v>
      </c>
      <c r="Y30" s="68">
        <v>164.13</v>
      </c>
      <c r="Z30" s="68">
        <v>167</v>
      </c>
      <c r="AA30" s="68" t="s">
        <v>24</v>
      </c>
    </row>
    <row r="31" spans="2:27" s="64" customFormat="1" ht="27.75" customHeight="1" x14ac:dyDescent="0.2">
      <c r="B31" s="69" t="s">
        <v>39</v>
      </c>
      <c r="C31" s="68"/>
      <c r="D31" s="68">
        <v>0</v>
      </c>
      <c r="E31" s="68">
        <v>995.07299270074293</v>
      </c>
      <c r="F31" s="68">
        <v>1990.1459854014436</v>
      </c>
      <c r="G31" s="68">
        <v>3980.2919708029294</v>
      </c>
      <c r="H31" s="68">
        <v>7960.583941605817</v>
      </c>
      <c r="I31" s="68">
        <v>11940.875912408788</v>
      </c>
      <c r="J31" s="68">
        <v>15921.167883211676</v>
      </c>
      <c r="K31" s="68">
        <v>19901.459854014563</v>
      </c>
      <c r="L31" s="68">
        <v>23881.751824817533</v>
      </c>
      <c r="M31" s="68">
        <v>27862.043795620422</v>
      </c>
      <c r="N31" s="68">
        <v>31842.335766423352</v>
      </c>
      <c r="O31" s="68">
        <v>35822.627737226278</v>
      </c>
      <c r="P31" s="68">
        <v>39802.919708029207</v>
      </c>
      <c r="Q31" s="68">
        <v>43783.211678832136</v>
      </c>
      <c r="R31" s="68">
        <v>47763.503649635029</v>
      </c>
      <c r="S31" s="68">
        <v>51743.795620437959</v>
      </c>
      <c r="T31" s="68">
        <v>55724.087591240888</v>
      </c>
      <c r="U31" s="68">
        <v>59704.379562043818</v>
      </c>
      <c r="V31" s="68">
        <v>63684.671532846703</v>
      </c>
      <c r="W31" s="68">
        <v>67664.963503649589</v>
      </c>
      <c r="X31" s="68">
        <v>71645.255474452511</v>
      </c>
      <c r="Y31" s="68">
        <v>75625.547445255448</v>
      </c>
      <c r="Z31" s="68">
        <v>79605.83941605837</v>
      </c>
      <c r="AA31" s="68">
        <v>0.6</v>
      </c>
    </row>
    <row r="32" spans="2:27" s="64" customFormat="1" ht="27.95" customHeight="1" x14ac:dyDescent="0.2">
      <c r="B32" s="70"/>
      <c r="C32" s="68"/>
      <c r="D32" s="68">
        <v>65.628742514970057</v>
      </c>
      <c r="E32" s="68">
        <v>66.058383233532936</v>
      </c>
      <c r="F32" s="68">
        <v>66.488023952095816</v>
      </c>
      <c r="G32" s="68">
        <v>67.347305389221575</v>
      </c>
      <c r="H32" s="68">
        <v>69.06586826347305</v>
      </c>
      <c r="I32" s="68">
        <v>70.784431137724553</v>
      </c>
      <c r="J32" s="68">
        <v>72.502994011976057</v>
      </c>
      <c r="K32" s="68">
        <v>74.221556886227546</v>
      </c>
      <c r="L32" s="68">
        <v>75.940119760479035</v>
      </c>
      <c r="M32" s="68">
        <v>77.658682634730539</v>
      </c>
      <c r="N32" s="68">
        <v>79.377245508982043</v>
      </c>
      <c r="O32" s="68">
        <v>81.095808383233532</v>
      </c>
      <c r="P32" s="68">
        <v>82.814371257485035</v>
      </c>
      <c r="Q32" s="68">
        <v>84.532934131736539</v>
      </c>
      <c r="R32" s="68">
        <v>86.251497005988014</v>
      </c>
      <c r="S32" s="68">
        <v>87.970059880239518</v>
      </c>
      <c r="T32" s="68">
        <v>89.688622754491021</v>
      </c>
      <c r="U32" s="68">
        <v>91.407185628742511</v>
      </c>
      <c r="V32" s="68">
        <v>93.125748502994014</v>
      </c>
      <c r="W32" s="68">
        <v>94.844311377245504</v>
      </c>
      <c r="X32" s="68">
        <v>96.562874251496993</v>
      </c>
      <c r="Y32" s="68">
        <v>98.281437125748511</v>
      </c>
      <c r="Z32" s="68">
        <v>100</v>
      </c>
      <c r="AA32" s="68" t="s">
        <v>16</v>
      </c>
    </row>
    <row r="33" spans="2:27" s="64" customFormat="1" ht="27.95" customHeight="1" x14ac:dyDescent="0.2">
      <c r="B33" s="69" t="s">
        <v>40</v>
      </c>
      <c r="C33" s="68">
        <v>-27.400000000000023</v>
      </c>
      <c r="D33" s="68">
        <v>-27.400000000000023</v>
      </c>
      <c r="E33" s="68">
        <v>-24.970000000000024</v>
      </c>
      <c r="F33" s="68">
        <v>-22.54000000000002</v>
      </c>
      <c r="G33" s="68">
        <v>-17.680000000000021</v>
      </c>
      <c r="H33" s="68">
        <v>-7.9600000000000186</v>
      </c>
      <c r="I33" s="68">
        <v>1.7599999999999802</v>
      </c>
      <c r="J33" s="68">
        <v>11.479999999999986</v>
      </c>
      <c r="K33" s="68">
        <v>21.199999999999985</v>
      </c>
      <c r="L33" s="68">
        <v>30.919999999999984</v>
      </c>
      <c r="M33" s="68">
        <v>40.639999999999986</v>
      </c>
      <c r="N33" s="68">
        <v>50.36</v>
      </c>
      <c r="O33" s="68">
        <v>60.08</v>
      </c>
      <c r="P33" s="68">
        <v>69.8</v>
      </c>
      <c r="Q33" s="68">
        <v>79.52000000000001</v>
      </c>
      <c r="R33" s="68">
        <v>89.24</v>
      </c>
      <c r="S33" s="68">
        <v>98.960000000000008</v>
      </c>
      <c r="T33" s="68">
        <v>108.67999999999999</v>
      </c>
      <c r="U33" s="68">
        <v>118.39999999999999</v>
      </c>
      <c r="V33" s="68">
        <v>128.12</v>
      </c>
      <c r="W33" s="68">
        <v>137.84</v>
      </c>
      <c r="X33" s="68">
        <v>147.56</v>
      </c>
      <c r="Y33" s="68">
        <v>157.28</v>
      </c>
      <c r="Z33" s="68">
        <v>167</v>
      </c>
      <c r="AA33" s="68" t="s">
        <v>24</v>
      </c>
    </row>
    <row r="34" spans="2:27" s="64" customFormat="1" ht="27.95" customHeight="1" x14ac:dyDescent="0.2">
      <c r="B34" s="69" t="s">
        <v>41</v>
      </c>
      <c r="C34" s="68"/>
      <c r="D34" s="68">
        <v>0</v>
      </c>
      <c r="E34" s="68">
        <v>3370.0729927007346</v>
      </c>
      <c r="F34" s="68">
        <v>6740.1459854014693</v>
      </c>
      <c r="G34" s="68">
        <v>13480.291970802939</v>
      </c>
      <c r="H34" s="68">
        <v>26960.583941605877</v>
      </c>
      <c r="I34" s="68">
        <v>40440.875912408774</v>
      </c>
      <c r="J34" s="68">
        <v>53921.16788321171</v>
      </c>
      <c r="K34" s="68">
        <v>67401.459854014611</v>
      </c>
      <c r="L34" s="68">
        <v>80881.751824817547</v>
      </c>
      <c r="M34" s="68">
        <v>94362.043795620441</v>
      </c>
      <c r="N34" s="68">
        <v>107842.33576642338</v>
      </c>
      <c r="O34" s="68">
        <v>121322.62773722631</v>
      </c>
      <c r="P34" s="68">
        <v>134802.91970802922</v>
      </c>
      <c r="Q34" s="68">
        <v>148283.21167883216</v>
      </c>
      <c r="R34" s="68">
        <v>161763.50364963509</v>
      </c>
      <c r="S34" s="68">
        <v>175243.79562043803</v>
      </c>
      <c r="T34" s="68">
        <v>188724.08759124088</v>
      </c>
      <c r="U34" s="68">
        <v>202204.37956204382</v>
      </c>
      <c r="V34" s="68">
        <v>215684.67153284675</v>
      </c>
      <c r="W34" s="68">
        <v>229164.96350364969</v>
      </c>
      <c r="X34" s="68">
        <v>242645.2554744526</v>
      </c>
      <c r="Y34" s="68">
        <v>256125.54744525554</v>
      </c>
      <c r="Z34" s="68">
        <v>269605.83941605844</v>
      </c>
      <c r="AA34" s="68">
        <v>1.1000000000000001</v>
      </c>
    </row>
    <row r="35" spans="2:27" s="64" customFormat="1" ht="27.95" customHeight="1" x14ac:dyDescent="0.2">
      <c r="B35" s="67"/>
      <c r="C35" s="63"/>
      <c r="D35" s="68">
        <v>-16.407185628742528</v>
      </c>
      <c r="E35" s="68">
        <v>-14.952095808383248</v>
      </c>
      <c r="F35" s="68">
        <v>-13.497005988023963</v>
      </c>
      <c r="G35" s="68">
        <v>-10.586826347305403</v>
      </c>
      <c r="H35" s="68">
        <v>-4.7664670658682748</v>
      </c>
      <c r="I35" s="68">
        <v>1.0538922155688504</v>
      </c>
      <c r="J35" s="68">
        <v>6.8742514970059805</v>
      </c>
      <c r="K35" s="68">
        <v>12.694610778443105</v>
      </c>
      <c r="L35" s="68">
        <v>18.514970059880227</v>
      </c>
      <c r="M35" s="68">
        <v>24.335329341317358</v>
      </c>
      <c r="N35" s="68">
        <v>30.155688622754489</v>
      </c>
      <c r="O35" s="68">
        <v>35.976047904191617</v>
      </c>
      <c r="P35" s="68">
        <v>41.796407185628745</v>
      </c>
      <c r="Q35" s="68">
        <v>47.616766467065872</v>
      </c>
      <c r="R35" s="68">
        <v>53.437125748502993</v>
      </c>
      <c r="S35" s="68">
        <v>59.257485029940128</v>
      </c>
      <c r="T35" s="68">
        <v>65.077844311377248</v>
      </c>
      <c r="U35" s="68">
        <v>70.898203592814369</v>
      </c>
      <c r="V35" s="68">
        <v>76.718562874251489</v>
      </c>
      <c r="W35" s="68">
        <v>82.538922155688624</v>
      </c>
      <c r="X35" s="68">
        <v>88.359281437125745</v>
      </c>
      <c r="Y35" s="68">
        <v>94.179640718562879</v>
      </c>
      <c r="Z35" s="68">
        <v>100</v>
      </c>
      <c r="AA35" s="68">
        <v>0</v>
      </c>
    </row>
    <row r="36" spans="2:27" s="64" customFormat="1" ht="27.95" customHeight="1" x14ac:dyDescent="0.2">
      <c r="B36" s="67"/>
      <c r="C36" s="63"/>
      <c r="D36" s="67"/>
      <c r="E36" s="66"/>
      <c r="F36" s="63"/>
      <c r="G36" s="65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</row>
    <row r="37" spans="2:27" ht="27.95" customHeight="1" x14ac:dyDescent="0.25">
      <c r="B37" s="62" t="s">
        <v>42</v>
      </c>
      <c r="C37" s="63"/>
      <c r="D37" s="63"/>
      <c r="E37" s="52"/>
      <c r="F37" s="62" t="s">
        <v>43</v>
      </c>
      <c r="G37" s="62" t="s">
        <v>44</v>
      </c>
      <c r="H37" s="62" t="s">
        <v>45</v>
      </c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</row>
    <row r="38" spans="2:27" ht="27.95" customHeight="1" x14ac:dyDescent="0.25">
      <c r="B38" s="55" t="s">
        <v>46</v>
      </c>
      <c r="C38" s="60">
        <v>190000</v>
      </c>
      <c r="D38" s="58">
        <v>82.035928143712582</v>
      </c>
      <c r="E38" s="52"/>
      <c r="F38" s="55">
        <v>1</v>
      </c>
      <c r="G38" s="56">
        <v>190000</v>
      </c>
      <c r="H38" s="55">
        <v>137</v>
      </c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</row>
    <row r="39" spans="2:27" ht="27.95" customHeight="1" x14ac:dyDescent="0.25">
      <c r="B39" s="55" t="s">
        <v>47</v>
      </c>
      <c r="C39" s="60">
        <v>231605.83941605838</v>
      </c>
      <c r="D39" s="58">
        <v>100</v>
      </c>
      <c r="E39" s="52"/>
      <c r="F39" s="6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</row>
    <row r="40" spans="2:27" ht="27.95" customHeight="1" x14ac:dyDescent="0.25">
      <c r="B40" s="55" t="s">
        <v>48</v>
      </c>
      <c r="C40" s="54">
        <v>100</v>
      </c>
      <c r="D40" s="54">
        <v>100</v>
      </c>
      <c r="E40" s="52"/>
      <c r="F40" s="55" t="s">
        <v>48</v>
      </c>
      <c r="G40" s="61">
        <v>167</v>
      </c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</row>
    <row r="41" spans="2:27" ht="27.95" customHeight="1" x14ac:dyDescent="0.25">
      <c r="B41" s="55" t="s">
        <v>49</v>
      </c>
      <c r="C41" s="54">
        <v>40.119760479041915</v>
      </c>
      <c r="D41" s="54">
        <v>40.119760479041915</v>
      </c>
      <c r="E41" s="52"/>
      <c r="F41" s="55" t="s">
        <v>49</v>
      </c>
      <c r="G41" s="55">
        <v>67</v>
      </c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</row>
    <row r="42" spans="2:27" ht="27.95" customHeight="1" x14ac:dyDescent="0.25">
      <c r="B42" s="55" t="s">
        <v>45</v>
      </c>
      <c r="C42" s="54">
        <v>82.035928143712582</v>
      </c>
      <c r="D42" s="54">
        <v>82.035928143712582</v>
      </c>
      <c r="E42" s="52"/>
      <c r="F42" s="55" t="s">
        <v>50</v>
      </c>
      <c r="G42" s="57">
        <v>100</v>
      </c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</row>
    <row r="43" spans="2:27" ht="27.95" customHeight="1" x14ac:dyDescent="0.25">
      <c r="B43" s="55" t="s">
        <v>51</v>
      </c>
      <c r="C43" s="53">
        <v>0</v>
      </c>
      <c r="D43" s="60">
        <v>380000.00000000006</v>
      </c>
      <c r="E43" s="52"/>
      <c r="F43" s="55" t="s">
        <v>52</v>
      </c>
      <c r="G43" s="57">
        <v>-10</v>
      </c>
      <c r="H43" s="57">
        <v>-10</v>
      </c>
      <c r="I43" s="59" t="s">
        <v>53</v>
      </c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</row>
    <row r="44" spans="2:27" ht="27.95" customHeight="1" x14ac:dyDescent="0.25">
      <c r="B44" s="55" t="s">
        <v>54</v>
      </c>
      <c r="C44" s="54">
        <v>189.82035928143713</v>
      </c>
      <c r="D44" s="58">
        <v>189.82035928143713</v>
      </c>
      <c r="E44" s="52"/>
      <c r="F44" s="55" t="s">
        <v>55</v>
      </c>
      <c r="G44" s="57">
        <v>-5.9880239520958085</v>
      </c>
      <c r="H44" s="57">
        <v>-5.9880239520958085</v>
      </c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</row>
    <row r="45" spans="2:27" ht="27.95" customHeight="1" x14ac:dyDescent="0.25">
      <c r="B45" s="55" t="s">
        <v>56</v>
      </c>
      <c r="C45" s="54">
        <v>20.059880239520957</v>
      </c>
      <c r="D45" s="53">
        <v>19000</v>
      </c>
      <c r="E45" s="52"/>
      <c r="F45" s="55" t="s">
        <v>57</v>
      </c>
      <c r="G45" s="57">
        <v>40.119760479041915</v>
      </c>
      <c r="H45" s="56">
        <v>0</v>
      </c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</row>
    <row r="46" spans="2:27" ht="27.95" customHeight="1" x14ac:dyDescent="0.25">
      <c r="B46" s="55" t="s">
        <v>50</v>
      </c>
      <c r="C46" s="54">
        <v>70.059880239520965</v>
      </c>
      <c r="D46" s="53">
        <v>19000</v>
      </c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</row>
    <row r="47" spans="2:27" ht="27.95" customHeight="1" x14ac:dyDescent="0.25">
      <c r="B47" s="55" t="s">
        <v>58</v>
      </c>
      <c r="C47" s="54">
        <v>144.91017964071858</v>
      </c>
      <c r="D47" s="53">
        <v>19000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</row>
    <row r="48" spans="2:27" ht="27.95" customHeight="1" x14ac:dyDescent="0.25"/>
    <row r="49" ht="15" hidden="1" customHeight="1" x14ac:dyDescent="0.25"/>
    <row r="50" ht="15" hidden="1" customHeight="1" x14ac:dyDescent="0.25"/>
    <row r="51" ht="15" hidden="1" customHeight="1" x14ac:dyDescent="0.25"/>
    <row r="52" ht="15" hidden="1" customHeight="1" x14ac:dyDescent="0.25"/>
    <row r="53" ht="15" hidden="1" customHeight="1" x14ac:dyDescent="0.25"/>
    <row r="54" ht="15" hidden="1" customHeight="1" x14ac:dyDescent="0.25"/>
    <row r="55" ht="15" hidden="1" customHeight="1" x14ac:dyDescent="0.25"/>
    <row r="56" ht="15" hidden="1" customHeight="1" x14ac:dyDescent="0.25"/>
    <row r="57" ht="15" hidden="1" customHeight="1" x14ac:dyDescent="0.25"/>
    <row r="58" ht="15" hidden="1" customHeight="1" x14ac:dyDescent="0.25"/>
    <row r="59" ht="15" hidden="1" customHeight="1" x14ac:dyDescent="0.25"/>
    <row r="60" ht="15" hidden="1" customHeight="1" x14ac:dyDescent="0.25"/>
    <row r="61" ht="15" hidden="1" customHeight="1" x14ac:dyDescent="0.25"/>
    <row r="62" ht="15" hidden="1" customHeight="1" x14ac:dyDescent="0.25"/>
    <row r="63" ht="15" hidden="1" customHeight="1" x14ac:dyDescent="0.25"/>
    <row r="64" ht="15" hidden="1" customHeight="1" x14ac:dyDescent="0.25"/>
    <row r="65" ht="15" hidden="1" customHeight="1" x14ac:dyDescent="0.25"/>
    <row r="66" ht="15" hidden="1" customHeight="1" x14ac:dyDescent="0.25"/>
    <row r="67" ht="15" hidden="1" customHeight="1" x14ac:dyDescent="0.25"/>
    <row r="68" ht="15" hidden="1" customHeight="1" x14ac:dyDescent="0.25"/>
    <row r="69" ht="15" hidden="1" customHeight="1" x14ac:dyDescent="0.25"/>
    <row r="70" ht="15" hidden="1" customHeight="1" x14ac:dyDescent="0.25"/>
    <row r="71" ht="15" hidden="1" customHeight="1" x14ac:dyDescent="0.25"/>
    <row r="72" ht="15" hidden="1" customHeight="1" x14ac:dyDescent="0.25"/>
    <row r="73" ht="15" hidden="1" customHeight="1" x14ac:dyDescent="0.25"/>
    <row r="74" ht="15" hidden="1" customHeight="1" x14ac:dyDescent="0.25"/>
    <row r="75" ht="15" hidden="1" customHeight="1" x14ac:dyDescent="0.25"/>
    <row r="76" ht="15" hidden="1" customHeight="1" x14ac:dyDescent="0.25"/>
    <row r="77" ht="15" hidden="1" customHeight="1" x14ac:dyDescent="0.25"/>
    <row r="78" ht="15" hidden="1" customHeight="1" x14ac:dyDescent="0.25"/>
    <row r="79" ht="15" hidden="1" customHeight="1" x14ac:dyDescent="0.25"/>
    <row r="80" ht="15" hidden="1" customHeight="1" x14ac:dyDescent="0.25"/>
  </sheetData>
  <mergeCells count="2">
    <mergeCell ref="B2:E4"/>
    <mergeCell ref="C9:J10"/>
  </mergeCells>
  <conditionalFormatting sqref="D18:D35 AA17:AA35">
    <cfRule type="expression" dxfId="32" priority="33">
      <formula>ISERROR(D17)</formula>
    </cfRule>
  </conditionalFormatting>
  <conditionalFormatting sqref="D21">
    <cfRule type="expression" dxfId="31" priority="32">
      <formula>ISERROR(D21)</formula>
    </cfRule>
  </conditionalFormatting>
  <conditionalFormatting sqref="D24">
    <cfRule type="expression" dxfId="30" priority="31">
      <formula>ISERROR(D24)</formula>
    </cfRule>
  </conditionalFormatting>
  <conditionalFormatting sqref="D27">
    <cfRule type="expression" dxfId="29" priority="30">
      <formula>ISERROR(D27)</formula>
    </cfRule>
  </conditionalFormatting>
  <conditionalFormatting sqref="D30">
    <cfRule type="expression" dxfId="28" priority="29">
      <formula>ISERROR(D30)</formula>
    </cfRule>
  </conditionalFormatting>
  <conditionalFormatting sqref="D33">
    <cfRule type="expression" dxfId="27" priority="28">
      <formula>ISERROR(D33)</formula>
    </cfRule>
  </conditionalFormatting>
  <conditionalFormatting sqref="E21">
    <cfRule type="expression" dxfId="26" priority="25">
      <formula>ISERROR(E21)</formula>
    </cfRule>
  </conditionalFormatting>
  <conditionalFormatting sqref="E24">
    <cfRule type="expression" dxfId="25" priority="24">
      <formula>ISERROR(E24)</formula>
    </cfRule>
  </conditionalFormatting>
  <conditionalFormatting sqref="E27">
    <cfRule type="expression" dxfId="24" priority="23">
      <formula>ISERROR(E27)</formula>
    </cfRule>
  </conditionalFormatting>
  <conditionalFormatting sqref="D17:Z35">
    <cfRule type="expression" dxfId="23" priority="27">
      <formula>ISERROR(D17)</formula>
    </cfRule>
  </conditionalFormatting>
  <conditionalFormatting sqref="E33">
    <cfRule type="expression" dxfId="22" priority="21">
      <formula>ISERROR(E33)</formula>
    </cfRule>
  </conditionalFormatting>
  <conditionalFormatting sqref="F17:Z17">
    <cfRule type="expression" dxfId="21" priority="13">
      <formula>ISERROR(F17)</formula>
    </cfRule>
  </conditionalFormatting>
  <conditionalFormatting sqref="E17">
    <cfRule type="expression" dxfId="20" priority="20">
      <formula>ISERROR(E17)</formula>
    </cfRule>
  </conditionalFormatting>
  <conditionalFormatting sqref="E18:E35">
    <cfRule type="expression" dxfId="19" priority="26">
      <formula>ISERROR(E18)</formula>
    </cfRule>
  </conditionalFormatting>
  <conditionalFormatting sqref="E30">
    <cfRule type="expression" dxfId="18" priority="22">
      <formula>ISERROR(E30)</formula>
    </cfRule>
  </conditionalFormatting>
  <conditionalFormatting sqref="F18:Z35">
    <cfRule type="expression" dxfId="17" priority="19">
      <formula>ISERROR(F18)</formula>
    </cfRule>
  </conditionalFormatting>
  <conditionalFormatting sqref="F21:Z21">
    <cfRule type="expression" dxfId="16" priority="18">
      <formula>ISERROR(F21)</formula>
    </cfRule>
  </conditionalFormatting>
  <conditionalFormatting sqref="F24:Z24">
    <cfRule type="expression" dxfId="15" priority="17">
      <formula>ISERROR(F24)</formula>
    </cfRule>
  </conditionalFormatting>
  <conditionalFormatting sqref="F27:Z27">
    <cfRule type="expression" dxfId="14" priority="16">
      <formula>ISERROR(F27)</formula>
    </cfRule>
  </conditionalFormatting>
  <conditionalFormatting sqref="F30:Z30">
    <cfRule type="expression" dxfId="13" priority="15">
      <formula>ISERROR(F30)</formula>
    </cfRule>
  </conditionalFormatting>
  <conditionalFormatting sqref="F33:Z33">
    <cfRule type="expression" dxfId="12" priority="14">
      <formula>ISERROR(F33)</formula>
    </cfRule>
  </conditionalFormatting>
  <conditionalFormatting sqref="C18">
    <cfRule type="expression" dxfId="11" priority="12">
      <formula>ISERROR(C18)</formula>
    </cfRule>
  </conditionalFormatting>
  <conditionalFormatting sqref="C18">
    <cfRule type="expression" dxfId="10" priority="11">
      <formula>ISERROR(C18)</formula>
    </cfRule>
  </conditionalFormatting>
  <conditionalFormatting sqref="C21">
    <cfRule type="expression" dxfId="9" priority="10">
      <formula>ISERROR(C21)</formula>
    </cfRule>
  </conditionalFormatting>
  <conditionalFormatting sqref="C21">
    <cfRule type="expression" dxfId="8" priority="9">
      <formula>ISERROR(C21)</formula>
    </cfRule>
  </conditionalFormatting>
  <conditionalFormatting sqref="C24">
    <cfRule type="expression" dxfId="7" priority="8">
      <formula>ISERROR(C24)</formula>
    </cfRule>
  </conditionalFormatting>
  <conditionalFormatting sqref="C24">
    <cfRule type="expression" dxfId="6" priority="7">
      <formula>ISERROR(C24)</formula>
    </cfRule>
  </conditionalFormatting>
  <conditionalFormatting sqref="C27">
    <cfRule type="expression" dxfId="5" priority="6">
      <formula>ISERROR(C27)</formula>
    </cfRule>
  </conditionalFormatting>
  <conditionalFormatting sqref="C27">
    <cfRule type="expression" dxfId="4" priority="5">
      <formula>ISERROR(C27)</formula>
    </cfRule>
  </conditionalFormatting>
  <conditionalFormatting sqref="C30">
    <cfRule type="expression" dxfId="3" priority="4">
      <formula>ISERROR(C30)</formula>
    </cfRule>
  </conditionalFormatting>
  <conditionalFormatting sqref="C30">
    <cfRule type="expression" dxfId="2" priority="3">
      <formula>ISERROR(C30)</formula>
    </cfRule>
  </conditionalFormatting>
  <conditionalFormatting sqref="C33">
    <cfRule type="expression" dxfId="1" priority="2">
      <formula>ISERROR(C33)</formula>
    </cfRule>
  </conditionalFormatting>
  <conditionalFormatting sqref="C33">
    <cfRule type="expression" dxfId="0" priority="1">
      <formula>ISERROR(C33)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Prijzenblad</vt:lpstr>
      <vt:lpstr>BPK-Grafiek</vt:lpstr>
      <vt:lpstr>DATA </vt:lpstr>
    </vt:vector>
  </TitlesOfParts>
  <Company>Ministerie van Financien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Gertjan G.J. Schut</dc:creator>
  <cp:lastModifiedBy>Stijn S.H.W. Timmen</cp:lastModifiedBy>
  <dcterms:created xsi:type="dcterms:W3CDTF">2021-06-23T15:44:54Z</dcterms:created>
  <dcterms:modified xsi:type="dcterms:W3CDTF">2021-08-10T07:58:52Z</dcterms:modified>
</cp:coreProperties>
</file>