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EC\CONTROL en INKOOP\INKOOP-SBD\IDCEX\AANB EU\19.285-OCW Harmonisatie Doelgroepenvervoer\13. Aanbestedingsleidraad\Publicatie\"/>
    </mc:Choice>
  </mc:AlternateContent>
  <xr:revisionPtr revIDLastSave="0" documentId="13_ncr:1_{8775252D-E271-4265-B01F-D4632B62C8DA}" xr6:coauthVersionLast="45" xr6:coauthVersionMax="45" xr10:uidLastSave="{00000000-0000-0000-0000-000000000000}"/>
  <bookViews>
    <workbookView xWindow="-120" yWindow="-120" windowWidth="30960" windowHeight="16920" xr2:uid="{3190D30A-CC9B-484D-85D1-F05321478E5F}"/>
  </bookViews>
  <sheets>
    <sheet name="Weging 50-5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" i="1" l="1"/>
  <c r="F9" i="1"/>
  <c r="E27" i="1" l="1"/>
  <c r="D27" i="1"/>
  <c r="E18" i="1"/>
  <c r="D18" i="1"/>
  <c r="F27" i="1" l="1"/>
  <c r="E9" i="1" l="1"/>
  <c r="D9" i="1"/>
  <c r="G27" i="1" l="1"/>
  <c r="G18" i="1"/>
  <c r="G9" i="1"/>
  <c r="H22" i="1" l="1"/>
  <c r="H4" i="1"/>
  <c r="H13" i="1"/>
</calcChain>
</file>

<file path=xl/sharedStrings.xml><?xml version="1.0" encoding="utf-8"?>
<sst xmlns="http://schemas.openxmlformats.org/spreadsheetml/2006/main" count="67" uniqueCount="31">
  <si>
    <t>Doelgroep</t>
  </si>
  <si>
    <t>Wmo</t>
  </si>
  <si>
    <t>Wmo-dagbesteding</t>
  </si>
  <si>
    <t>Leerlingen</t>
  </si>
  <si>
    <t>Jeugdwet</t>
  </si>
  <si>
    <t>Wsw-werknemers</t>
  </si>
  <si>
    <t>Hoeveelheid</t>
  </si>
  <si>
    <t>Tarief</t>
  </si>
  <si>
    <t>Weging 1</t>
  </si>
  <si>
    <t>Weging 2</t>
  </si>
  <si>
    <t>Score weging</t>
  </si>
  <si>
    <t>Gemiddelde</t>
  </si>
  <si>
    <t>Gewogen gemiddelde</t>
  </si>
  <si>
    <t>Beoordelingsprijs</t>
  </si>
  <si>
    <t>Gemiddelde van D+E</t>
  </si>
  <si>
    <t>Behaalde punten</t>
  </si>
  <si>
    <t>Formule =50-(50*LOG10(P/L)/LOG10(1,5))</t>
  </si>
  <si>
    <t>Rangvolgorde Prijs</t>
  </si>
  <si>
    <r>
      <rPr>
        <b/>
        <sz val="14"/>
        <color theme="1"/>
        <rFont val="Calibri"/>
        <family val="2"/>
        <scheme val="minor"/>
      </rPr>
      <t>Prijs Voorbeeldberekeningen:</t>
    </r>
    <r>
      <rPr>
        <sz val="11"/>
        <color theme="1"/>
        <rFont val="Calibri"/>
        <family val="2"/>
        <scheme val="minor"/>
      </rPr>
      <t xml:space="preserve">
Kolom C zijn willekeurige voorbeelden van verschillende Inschrijvers. Hier kunt u voorbeeld berekeningen mee simuleren. 
Voorbeelden:
Bij een beoordelingprijs 1,2 keer hoger dan de laagste inschrijving scoort u 27,517 punten
Bij een beoordelingprijs 1,25 keer hoger dan de laagste inschrijving scoort u 22,483 punten
Bij een beoordelingprijs 1,5 keer hoger dan de laagste inschrijving scoort u 0 punten
Samengestelde Cellen G13 t/m G17 en G22 t/m G26 geven de volledige uitleg en berekening weer (waarbij er door de tussentijdse afronding kleine verschillen ontstaan)  </t>
    </r>
  </si>
  <si>
    <t>Hieronder in cel D9 ziet u het gemiddelde van de waardes die u hier links (C4 t/m C8) heeft ingevuld</t>
  </si>
  <si>
    <t>Hieronder in cel E9 ziet u het gewogen gemiddelde (kolom B keer kolom C gedeeld door totale hoeveelheid 100) van de waardes die u links (C4 t/m C8) heeft ingevuld</t>
  </si>
  <si>
    <t>Uw beoordelingsprijs is het gemiddelde van
 (D9:E9)</t>
  </si>
  <si>
    <t>Hieronder in cel D18 ziet u het gemiddelde van de waardes die u hier links (C13 t/m C17) heeft ingevuld</t>
  </si>
  <si>
    <t>Hieronder in cel E18 ziet u het gewogen gemiddelde (kolom B keer kolom C gedeeld door totale hoeveelheid 100) van de waardes die u links (C13 t/m C17) heeft ingevuld</t>
  </si>
  <si>
    <t>Uw beoordelingsprijs is het gemiddelde van
 (D18:E18)</t>
  </si>
  <si>
    <t>Hieronder in cel D27 ziet u het gemiddelde van de waardes die u hier links (C22 t/m C26) heeft ingevuld</t>
  </si>
  <si>
    <t>Hieronder in cel E27 ziet u het gewogen gemiddelde (kolom B keer kolom C gedeeld door totale hoeveelheid 100) van de waardes die u links (C22 t/m C26) heeft ingevuld</t>
  </si>
  <si>
    <t>Uw beoordelingsprijs is het gemiddelde van
 (D27:E27)</t>
  </si>
  <si>
    <r>
      <t xml:space="preserve">De door u behaalde punten worden weergegeven in G27 en berekent met de formule =50-(50*LOG10(P/L)/LOG10(1,5)) wat in dit geval is:
=50-(50*LOG10(F27/$F$9)/LOG10(1,5))
waarbij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rijs Inschrijver F27 hoger is dan prijs 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aagste (F9) oftewel
=50-(50*LOG10(2,6451/2,0446)/LOG10(1,5))
oftewel
=50-(50*LOG10(1,29370048)/0,176091)
oftewel
=50-(50*0,11183374/0,176091)
oftewel
=50-31,75453</t>
    </r>
  </si>
  <si>
    <r>
      <t xml:space="preserve">De door u behaalde punten worden weergegeven in G18 en berekent met de formule =50-(50*LOG10(P/L)/LOG10(1,5)) wat in dit geval is:
=50-(50*LOG10(F18/$F$9)/LOG10(1,5))
waarbij 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rijs Inschrijver F18 hoger is dan prijs 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aagste (F9) oftewel
=50-(50*LOG10(2,0700/2,0446)/LOG10(1,5))
oftewel
=50-(50*LOG10(1,01242297)/0,176091)
oftewel
=50-(50*0,00536199/0,176091)
oftewel
=50-1,522505</t>
    </r>
  </si>
  <si>
    <t>De door u behaalde punten worden weergegeven in G9 en berekent met de formule =50-(50*LOG10(P/L)/LOG10(1,5)) wat in dit geval is:
=50-(50*LOG10(F9/$F$9)/LOG10(1,5)) is.
Waarbij Prijs Inschrijver (F9) gelijk is aan prijs Laagste (F9)
oftewel
=50-(50*LOG10(2,0446/2,0446)/LOG10(1,5))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</si>
</sst>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#,##0.0000_ ;\-#,##0.0000\ "/>
    <numFmt numFmtId="165" formatCode="0.0"/>
    <numFmt numFmtId="166" formatCode="0.00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44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left"/>
    </xf>
    <xf numFmtId="164" fontId="0" fillId="4" borderId="9" xfId="0" applyNumberFormat="1" applyFill="1" applyBorder="1" applyAlignment="1">
      <alignment horizontal="center" vertical="center"/>
    </xf>
    <xf numFmtId="0" fontId="0" fillId="0" borderId="0" xfId="0" quotePrefix="1"/>
    <xf numFmtId="0" fontId="0" fillId="2" borderId="13" xfId="0" applyFill="1" applyBorder="1" applyAlignment="1">
      <alignment horizontal="left"/>
    </xf>
    <xf numFmtId="166" fontId="0" fillId="0" borderId="0" xfId="0" applyNumberFormat="1"/>
    <xf numFmtId="0" fontId="1" fillId="2" borderId="6" xfId="0" applyFont="1" applyFill="1" applyBorder="1"/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65" fontId="2" fillId="5" borderId="10" xfId="0" applyNumberFormat="1" applyFont="1" applyFill="1" applyBorder="1" applyAlignment="1">
      <alignment horizontal="center" vertical="center"/>
    </xf>
    <xf numFmtId="44" fontId="0" fillId="3" borderId="10" xfId="0" applyNumberFormat="1" applyFill="1" applyBorder="1" applyAlignment="1" applyProtection="1">
      <alignment vertical="center"/>
      <protection locked="0"/>
    </xf>
    <xf numFmtId="165" fontId="2" fillId="5" borderId="2" xfId="0" applyNumberFormat="1" applyFont="1" applyFill="1" applyBorder="1" applyAlignment="1">
      <alignment horizontal="center" vertical="center"/>
    </xf>
    <xf numFmtId="44" fontId="0" fillId="3" borderId="2" xfId="0" applyNumberFormat="1" applyFill="1" applyBorder="1" applyAlignment="1" applyProtection="1">
      <alignment vertical="center"/>
      <protection locked="0"/>
    </xf>
    <xf numFmtId="165" fontId="2" fillId="5" borderId="3" xfId="0" applyNumberFormat="1" applyFont="1" applyFill="1" applyBorder="1" applyAlignment="1">
      <alignment horizontal="center" vertical="center"/>
    </xf>
    <xf numFmtId="0" fontId="0" fillId="2" borderId="21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44" fontId="0" fillId="3" borderId="3" xfId="0" applyNumberFormat="1" applyFill="1" applyBorder="1" applyAlignment="1" applyProtection="1">
      <alignment vertical="center"/>
      <protection locked="0"/>
    </xf>
    <xf numFmtId="0" fontId="0" fillId="2" borderId="9" xfId="0" applyFill="1" applyBorder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164" fontId="0" fillId="2" borderId="4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0" fontId="0" fillId="4" borderId="27" xfId="0" applyFill="1" applyBorder="1" applyAlignment="1">
      <alignment horizontal="center"/>
    </xf>
    <xf numFmtId="44" fontId="0" fillId="3" borderId="10" xfId="0" applyNumberFormat="1" applyFill="1" applyBorder="1" applyAlignment="1" applyProtection="1">
      <alignment vertical="center"/>
    </xf>
    <xf numFmtId="44" fontId="0" fillId="3" borderId="2" xfId="0" applyNumberFormat="1" applyFill="1" applyBorder="1" applyAlignment="1" applyProtection="1">
      <alignment vertical="center"/>
    </xf>
    <xf numFmtId="44" fontId="0" fillId="3" borderId="3" xfId="0" applyNumberFormat="1" applyFill="1" applyBorder="1" applyAlignment="1" applyProtection="1">
      <alignment vertical="center"/>
    </xf>
    <xf numFmtId="0" fontId="0" fillId="2" borderId="22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left" vertical="top" wrapText="1"/>
    </xf>
    <xf numFmtId="0" fontId="0" fillId="2" borderId="19" xfId="0" applyFill="1" applyBorder="1" applyAlignment="1">
      <alignment horizontal="left" vertical="top" wrapText="1"/>
    </xf>
    <xf numFmtId="0" fontId="0" fillId="2" borderId="20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11" xfId="0" quotePrefix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quotePrefix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9D0AD-AA51-40AE-BE45-139271DB0440}">
  <dimension ref="A1:L28"/>
  <sheetViews>
    <sheetView tabSelected="1" workbookViewId="0">
      <selection activeCell="N5" sqref="N5"/>
    </sheetView>
  </sheetViews>
  <sheetFormatPr defaultRowHeight="15" x14ac:dyDescent="0.25"/>
  <cols>
    <col min="1" max="1" width="18.7109375" bestFit="1" customWidth="1"/>
    <col min="2" max="2" width="12.42578125" style="3" bestFit="1" customWidth="1"/>
    <col min="3" max="3" width="9.42578125" customWidth="1"/>
    <col min="4" max="5" width="20.7109375" style="1" customWidth="1"/>
    <col min="6" max="6" width="22.7109375" style="1" customWidth="1"/>
    <col min="7" max="7" width="38.28515625" style="3" bestFit="1" customWidth="1"/>
    <col min="8" max="8" width="17.7109375" style="3" bestFit="1" customWidth="1"/>
    <col min="11" max="12" width="10.5703125" bestFit="1" customWidth="1"/>
  </cols>
  <sheetData>
    <row r="1" spans="1:9" ht="147" customHeight="1" thickBot="1" x14ac:dyDescent="0.3">
      <c r="A1" s="35" t="s">
        <v>18</v>
      </c>
      <c r="B1" s="36"/>
      <c r="C1" s="36"/>
      <c r="D1" s="36"/>
      <c r="E1" s="36"/>
      <c r="F1" s="36"/>
      <c r="G1" s="36"/>
      <c r="H1" s="37"/>
    </row>
    <row r="2" spans="1:9" x14ac:dyDescent="0.25">
      <c r="A2" s="38"/>
      <c r="B2" s="39"/>
      <c r="C2" s="40"/>
      <c r="D2" s="4" t="s">
        <v>8</v>
      </c>
      <c r="E2" s="4" t="s">
        <v>9</v>
      </c>
      <c r="F2" s="4" t="s">
        <v>13</v>
      </c>
      <c r="G2" s="9" t="s">
        <v>16</v>
      </c>
      <c r="H2" s="45" t="s">
        <v>17</v>
      </c>
    </row>
    <row r="3" spans="1:9" ht="15.75" thickBot="1" x14ac:dyDescent="0.3">
      <c r="A3" s="11" t="s">
        <v>0</v>
      </c>
      <c r="B3" s="5" t="s">
        <v>6</v>
      </c>
      <c r="C3" s="5" t="s">
        <v>7</v>
      </c>
      <c r="D3" s="12" t="s">
        <v>11</v>
      </c>
      <c r="E3" s="12" t="s">
        <v>12</v>
      </c>
      <c r="F3" s="12" t="s">
        <v>14</v>
      </c>
      <c r="G3" s="13" t="s">
        <v>15</v>
      </c>
      <c r="H3" s="34"/>
    </row>
    <row r="4" spans="1:9" ht="30" customHeight="1" x14ac:dyDescent="0.25">
      <c r="A4" s="19" t="s">
        <v>1</v>
      </c>
      <c r="B4" s="14">
        <v>55.207863569452499</v>
      </c>
      <c r="C4" s="15">
        <v>1.95</v>
      </c>
      <c r="D4" s="41" t="s">
        <v>19</v>
      </c>
      <c r="E4" s="41" t="s">
        <v>20</v>
      </c>
      <c r="F4" s="41" t="s">
        <v>21</v>
      </c>
      <c r="G4" s="43" t="s">
        <v>30</v>
      </c>
      <c r="H4" s="32">
        <f>RANK(G9,(G$9,G$18,G$27),0)</f>
        <v>1</v>
      </c>
    </row>
    <row r="5" spans="1:9" ht="30" customHeight="1" x14ac:dyDescent="0.25">
      <c r="A5" s="20" t="s">
        <v>2</v>
      </c>
      <c r="B5" s="16">
        <v>3.29377961485286</v>
      </c>
      <c r="C5" s="17">
        <v>2.2999999999999998</v>
      </c>
      <c r="D5" s="42"/>
      <c r="E5" s="42"/>
      <c r="F5" s="42"/>
      <c r="G5" s="44"/>
      <c r="H5" s="33"/>
    </row>
    <row r="6" spans="1:9" ht="30" customHeight="1" x14ac:dyDescent="0.25">
      <c r="A6" s="20" t="s">
        <v>3</v>
      </c>
      <c r="B6" s="16">
        <v>29.790178004084833</v>
      </c>
      <c r="C6" s="17">
        <v>2</v>
      </c>
      <c r="D6" s="42"/>
      <c r="E6" s="42"/>
      <c r="F6" s="42"/>
      <c r="G6" s="44"/>
      <c r="H6" s="33"/>
    </row>
    <row r="7" spans="1:9" ht="30" customHeight="1" x14ac:dyDescent="0.25">
      <c r="A7" s="20" t="s">
        <v>4</v>
      </c>
      <c r="B7" s="16">
        <v>11.002138852390456</v>
      </c>
      <c r="C7" s="17">
        <v>2.0499999999999998</v>
      </c>
      <c r="D7" s="42"/>
      <c r="E7" s="42"/>
      <c r="F7" s="42"/>
      <c r="G7" s="44"/>
      <c r="H7" s="33"/>
    </row>
    <row r="8" spans="1:9" ht="30" customHeight="1" thickBot="1" x14ac:dyDescent="0.3">
      <c r="A8" s="21" t="s">
        <v>5</v>
      </c>
      <c r="B8" s="18">
        <v>0.70603995921934859</v>
      </c>
      <c r="C8" s="22">
        <v>2.2000000000000002</v>
      </c>
      <c r="D8" s="42"/>
      <c r="E8" s="42"/>
      <c r="F8" s="42"/>
      <c r="G8" s="44"/>
      <c r="H8" s="33"/>
    </row>
    <row r="9" spans="1:9" ht="15.75" thickBot="1" x14ac:dyDescent="0.3">
      <c r="A9" s="23" t="s">
        <v>10</v>
      </c>
      <c r="B9" s="24"/>
      <c r="C9" s="25"/>
      <c r="D9" s="26">
        <f>AVERAGE(C4:C8)</f>
        <v>2.1</v>
      </c>
      <c r="E9" s="27">
        <f>((B4*C4)+(B5*C5)+(B6*C6)+(B7*C7)+(B8*C8))/(B4+B5+B6+B7+B8)</f>
        <v>1.9891905564044663</v>
      </c>
      <c r="F9" s="7">
        <f>AVERAGE(D9:E9)</f>
        <v>2.044595278202233</v>
      </c>
      <c r="G9" s="28">
        <f>50-(50*LOG10(F9/$F$9)/LOG10(1.5))</f>
        <v>50</v>
      </c>
      <c r="H9" s="34"/>
      <c r="I9" s="8"/>
    </row>
    <row r="10" spans="1:9" ht="15.75" thickBot="1" x14ac:dyDescent="0.3"/>
    <row r="11" spans="1:9" x14ac:dyDescent="0.25">
      <c r="A11" s="38"/>
      <c r="B11" s="39"/>
      <c r="C11" s="40"/>
      <c r="D11" s="4" t="s">
        <v>8</v>
      </c>
      <c r="E11" s="4" t="s">
        <v>9</v>
      </c>
      <c r="F11" s="4" t="s">
        <v>13</v>
      </c>
      <c r="G11" s="6" t="s">
        <v>16</v>
      </c>
      <c r="H11" s="45" t="s">
        <v>17</v>
      </c>
    </row>
    <row r="12" spans="1:9" ht="15.75" thickBot="1" x14ac:dyDescent="0.3">
      <c r="A12" s="11" t="s">
        <v>0</v>
      </c>
      <c r="B12" s="5" t="s">
        <v>6</v>
      </c>
      <c r="C12" s="5" t="s">
        <v>7</v>
      </c>
      <c r="D12" s="12" t="s">
        <v>11</v>
      </c>
      <c r="E12" s="12" t="s">
        <v>12</v>
      </c>
      <c r="F12" s="12" t="s">
        <v>14</v>
      </c>
      <c r="G12" s="12" t="s">
        <v>15</v>
      </c>
      <c r="H12" s="34"/>
    </row>
    <row r="13" spans="1:9" ht="45" customHeight="1" x14ac:dyDescent="0.25">
      <c r="A13" s="19" t="s">
        <v>1</v>
      </c>
      <c r="B13" s="14">
        <v>55.207863569452499</v>
      </c>
      <c r="C13" s="29">
        <v>2.15</v>
      </c>
      <c r="D13" s="41" t="s">
        <v>22</v>
      </c>
      <c r="E13" s="41" t="s">
        <v>23</v>
      </c>
      <c r="F13" s="41" t="s">
        <v>24</v>
      </c>
      <c r="G13" s="41" t="s">
        <v>29</v>
      </c>
      <c r="H13" s="32">
        <f>RANK(G18,(G$9,G$18,G$27),0)</f>
        <v>2</v>
      </c>
    </row>
    <row r="14" spans="1:9" ht="45" customHeight="1" x14ac:dyDescent="0.25">
      <c r="A14" s="20" t="s">
        <v>2</v>
      </c>
      <c r="B14" s="16">
        <v>3.29377961485286</v>
      </c>
      <c r="C14" s="30">
        <v>2.2999999999999998</v>
      </c>
      <c r="D14" s="42"/>
      <c r="E14" s="42"/>
      <c r="F14" s="42"/>
      <c r="G14" s="42"/>
      <c r="H14" s="33"/>
    </row>
    <row r="15" spans="1:9" ht="45" customHeight="1" x14ac:dyDescent="0.25">
      <c r="A15" s="20" t="s">
        <v>3</v>
      </c>
      <c r="B15" s="16">
        <v>29.790178004084833</v>
      </c>
      <c r="C15" s="30">
        <v>1.8</v>
      </c>
      <c r="D15" s="42"/>
      <c r="E15" s="42"/>
      <c r="F15" s="42"/>
      <c r="G15" s="42"/>
      <c r="H15" s="33"/>
    </row>
    <row r="16" spans="1:9" ht="45" customHeight="1" x14ac:dyDescent="0.25">
      <c r="A16" s="20" t="s">
        <v>4</v>
      </c>
      <c r="B16" s="16">
        <v>11.002138852390456</v>
      </c>
      <c r="C16" s="30">
        <v>2.0499999999999998</v>
      </c>
      <c r="D16" s="42"/>
      <c r="E16" s="42"/>
      <c r="F16" s="42"/>
      <c r="G16" s="42"/>
      <c r="H16" s="33"/>
    </row>
    <row r="17" spans="1:12" ht="45" customHeight="1" thickBot="1" x14ac:dyDescent="0.3">
      <c r="A17" s="21" t="s">
        <v>5</v>
      </c>
      <c r="B17" s="18">
        <v>0.70603995921934859</v>
      </c>
      <c r="C17" s="31">
        <v>2.2000000000000002</v>
      </c>
      <c r="D17" s="42"/>
      <c r="E17" s="42"/>
      <c r="F17" s="42"/>
      <c r="G17" s="42"/>
      <c r="H17" s="33"/>
    </row>
    <row r="18" spans="1:12" ht="15.75" thickBot="1" x14ac:dyDescent="0.3">
      <c r="A18" s="23" t="s">
        <v>10</v>
      </c>
      <c r="B18" s="24"/>
      <c r="C18" s="25"/>
      <c r="D18" s="26">
        <f>AVERAGE(C13:C17)</f>
        <v>2.1</v>
      </c>
      <c r="E18" s="27">
        <f>((B13*C13)+(B14*C14)+(B15*C15)+(B16*C16)+(B17*C17))/(B13+B14+B15+B16+B17)</f>
        <v>2.0400259275352015</v>
      </c>
      <c r="F18" s="7">
        <f>AVERAGE(D18:E18)</f>
        <v>2.070012963767601</v>
      </c>
      <c r="G18" s="28">
        <f>50-(50*LOG10(F18/$F$9)/LOG10(1.5))</f>
        <v>48.476440048547502</v>
      </c>
      <c r="H18" s="34"/>
    </row>
    <row r="19" spans="1:12" ht="15.75" thickBot="1" x14ac:dyDescent="0.3">
      <c r="E19" s="2"/>
    </row>
    <row r="20" spans="1:12" x14ac:dyDescent="0.25">
      <c r="A20" s="38"/>
      <c r="B20" s="39"/>
      <c r="C20" s="40"/>
      <c r="D20" s="4" t="s">
        <v>8</v>
      </c>
      <c r="E20" s="4" t="s">
        <v>9</v>
      </c>
      <c r="F20" s="4" t="s">
        <v>13</v>
      </c>
      <c r="G20" s="6" t="s">
        <v>16</v>
      </c>
      <c r="H20" s="45" t="s">
        <v>17</v>
      </c>
    </row>
    <row r="21" spans="1:12" ht="15.75" thickBot="1" x14ac:dyDescent="0.3">
      <c r="A21" s="11" t="s">
        <v>0</v>
      </c>
      <c r="B21" s="5" t="s">
        <v>6</v>
      </c>
      <c r="C21" s="5" t="s">
        <v>7</v>
      </c>
      <c r="D21" s="12" t="s">
        <v>11</v>
      </c>
      <c r="E21" s="12" t="s">
        <v>12</v>
      </c>
      <c r="F21" s="12" t="s">
        <v>14</v>
      </c>
      <c r="G21" s="12" t="s">
        <v>15</v>
      </c>
      <c r="H21" s="34"/>
    </row>
    <row r="22" spans="1:12" ht="45" customHeight="1" x14ac:dyDescent="0.25">
      <c r="A22" s="19" t="s">
        <v>1</v>
      </c>
      <c r="B22" s="14">
        <v>55.207863569452499</v>
      </c>
      <c r="C22" s="29">
        <v>1.95</v>
      </c>
      <c r="D22" s="41" t="s">
        <v>25</v>
      </c>
      <c r="E22" s="41" t="s">
        <v>26</v>
      </c>
      <c r="F22" s="41" t="s">
        <v>27</v>
      </c>
      <c r="G22" s="41" t="s">
        <v>28</v>
      </c>
      <c r="H22" s="32">
        <f>RANK(G27,(G$9,G$18,G$27),0)</f>
        <v>3</v>
      </c>
    </row>
    <row r="23" spans="1:12" ht="45" customHeight="1" x14ac:dyDescent="0.25">
      <c r="A23" s="20" t="s">
        <v>2</v>
      </c>
      <c r="B23" s="16">
        <v>3.29377961485286</v>
      </c>
      <c r="C23" s="30">
        <v>2.2999999999999998</v>
      </c>
      <c r="D23" s="42"/>
      <c r="E23" s="42"/>
      <c r="F23" s="42"/>
      <c r="G23" s="42"/>
      <c r="H23" s="33"/>
      <c r="K23" s="10"/>
      <c r="L23" s="10"/>
    </row>
    <row r="24" spans="1:12" ht="45" customHeight="1" x14ac:dyDescent="0.25">
      <c r="A24" s="20" t="s">
        <v>3</v>
      </c>
      <c r="B24" s="16">
        <v>29.790178004084833</v>
      </c>
      <c r="C24" s="30">
        <v>2</v>
      </c>
      <c r="D24" s="42"/>
      <c r="E24" s="42"/>
      <c r="F24" s="42"/>
      <c r="G24" s="42"/>
      <c r="H24" s="33"/>
    </row>
    <row r="25" spans="1:12" ht="45" customHeight="1" x14ac:dyDescent="0.25">
      <c r="A25" s="20" t="s">
        <v>4</v>
      </c>
      <c r="B25" s="16">
        <v>11.002138852390456</v>
      </c>
      <c r="C25" s="30">
        <v>2.0499999999999998</v>
      </c>
      <c r="D25" s="42"/>
      <c r="E25" s="42"/>
      <c r="F25" s="42"/>
      <c r="G25" s="42"/>
      <c r="H25" s="33"/>
    </row>
    <row r="26" spans="1:12" ht="45" customHeight="1" thickBot="1" x14ac:dyDescent="0.3">
      <c r="A26" s="21" t="s">
        <v>5</v>
      </c>
      <c r="B26" s="18">
        <v>0.70603995921934859</v>
      </c>
      <c r="C26" s="31">
        <v>8</v>
      </c>
      <c r="D26" s="42"/>
      <c r="E26" s="42"/>
      <c r="F26" s="42"/>
      <c r="G26" s="42"/>
      <c r="H26" s="33"/>
    </row>
    <row r="27" spans="1:12" ht="15.75" thickBot="1" x14ac:dyDescent="0.3">
      <c r="A27" s="23" t="s">
        <v>10</v>
      </c>
      <c r="B27" s="24"/>
      <c r="C27" s="25"/>
      <c r="D27" s="26">
        <f>AVERAGE(C22:C26)</f>
        <v>3.2600000000000002</v>
      </c>
      <c r="E27" s="27">
        <f>((B22*C22)+(B23*C23)+(B24*C24)+(B25*C25)+(B26*C26))/(B22+B23+B24+B25+B26)</f>
        <v>2.0301408740391889</v>
      </c>
      <c r="F27" s="7">
        <f>AVERAGE(D27:E27)</f>
        <v>2.6450704370195943</v>
      </c>
      <c r="G27" s="28">
        <f>50-(50*LOG10(F27/$F$9)/LOG10(1.5))</f>
        <v>18.246610112587486</v>
      </c>
      <c r="H27" s="34"/>
    </row>
    <row r="28" spans="1:12" x14ac:dyDescent="0.25">
      <c r="E28" s="2"/>
    </row>
  </sheetData>
  <sheetProtection algorithmName="SHA-512" hashValue="j2LZ5IBu7Pw1Ir4MLMZ/LjIxdAgFiCW31A+Nbr4k3TPA6SNL1a/60TvhMUQq1aVJLk9Qxkh73hQoAiXyr+iIHA==" saltValue="UDc/hqsiNPG5ULNycldKFg==" spinCount="100000" sheet="1" objects="1" scenarios="1"/>
  <mergeCells count="22">
    <mergeCell ref="A20:C20"/>
    <mergeCell ref="H2:H3"/>
    <mergeCell ref="H4:H9"/>
    <mergeCell ref="H11:H12"/>
    <mergeCell ref="H13:H18"/>
    <mergeCell ref="H20:H21"/>
    <mergeCell ref="H22:H27"/>
    <mergeCell ref="A1:H1"/>
    <mergeCell ref="A2:C2"/>
    <mergeCell ref="A11:C11"/>
    <mergeCell ref="G22:G26"/>
    <mergeCell ref="D22:D26"/>
    <mergeCell ref="E22:E26"/>
    <mergeCell ref="F22:F26"/>
    <mergeCell ref="D4:D8"/>
    <mergeCell ref="E4:E8"/>
    <mergeCell ref="F4:F8"/>
    <mergeCell ref="G4:G8"/>
    <mergeCell ref="D13:D17"/>
    <mergeCell ref="E13:E17"/>
    <mergeCell ref="F13:F17"/>
    <mergeCell ref="G13:G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Weging 50-50</vt:lpstr>
    </vt:vector>
  </TitlesOfParts>
  <Company>Gemeente Den Haag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 van den Bulk</dc:creator>
  <cp:lastModifiedBy>Jos van den Bulk</cp:lastModifiedBy>
  <dcterms:created xsi:type="dcterms:W3CDTF">2021-06-03T07:12:57Z</dcterms:created>
  <dcterms:modified xsi:type="dcterms:W3CDTF">2021-09-23T12:53:54Z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20210923145350783</vt:lpwstr>
  </property>
</Properties>
</file>