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ans.sharepoint.com/sites/DIF-ICM/Shared Documents/General/Xythos/Inkooppakketten/304 - Software, aanschaf beheer en onderhoud/Aanbestedingen/HR Oplossing/05 Nota van Inlichtingen/"/>
    </mc:Choice>
  </mc:AlternateContent>
  <xr:revisionPtr revIDLastSave="86" documentId="8_{62490461-C404-4E1E-A65D-C150E0A07B25}" xr6:coauthVersionLast="45" xr6:coauthVersionMax="45" xr10:uidLastSave="{DAEA7536-ADE6-47BE-A873-043B502D8EB9}"/>
  <bookViews>
    <workbookView xWindow="-108" yWindow="-108" windowWidth="23256" windowHeight="12576" xr2:uid="{CB9D25FB-AAD5-4A4E-A8CD-56BA90030B25}"/>
  </bookViews>
  <sheets>
    <sheet name="Blad1" sheetId="1" r:id="rId1"/>
    <sheet name="Blad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3" i="1"/>
  <c r="H23" i="1"/>
  <c r="H21" i="1"/>
  <c r="F20" i="1"/>
  <c r="F17" i="1"/>
  <c r="F16" i="1"/>
  <c r="H14" i="1"/>
  <c r="H9" i="1"/>
  <c r="F8" i="1"/>
  <c r="F7" i="1"/>
  <c r="F6" i="1"/>
  <c r="M20" i="2" l="1"/>
  <c r="J20" i="2"/>
  <c r="G20" i="2"/>
  <c r="D20" i="2"/>
  <c r="L8" i="2"/>
  <c r="L7" i="2"/>
  <c r="L6" i="2"/>
  <c r="I8" i="2"/>
  <c r="I7" i="2"/>
  <c r="I6" i="2"/>
  <c r="C8" i="2"/>
  <c r="F8" i="2"/>
  <c r="F7" i="2"/>
  <c r="F6" i="2"/>
  <c r="C7" i="2"/>
  <c r="C6" i="2"/>
  <c r="C4" i="2"/>
  <c r="C3" i="2"/>
  <c r="C2" i="2"/>
  <c r="C5" i="2" l="1"/>
  <c r="D5" i="2" s="1"/>
  <c r="L15" i="2"/>
  <c r="L14" i="2"/>
  <c r="L13" i="2"/>
  <c r="L12" i="2"/>
  <c r="L11" i="2"/>
  <c r="I15" i="2"/>
  <c r="I14" i="2"/>
  <c r="I13" i="2"/>
  <c r="I12" i="2"/>
  <c r="I11" i="2"/>
  <c r="F15" i="2"/>
  <c r="F14" i="2"/>
  <c r="F13" i="2"/>
  <c r="F12" i="2"/>
  <c r="F11" i="2"/>
  <c r="C15" i="2"/>
  <c r="C14" i="2"/>
  <c r="C13" i="2"/>
  <c r="C12" i="2"/>
  <c r="C11" i="2"/>
  <c r="L9" i="2"/>
  <c r="L10" i="2" s="1"/>
  <c r="M10" i="2" s="1"/>
  <c r="I9" i="2"/>
  <c r="I10" i="2" s="1"/>
  <c r="J10" i="2" s="1"/>
  <c r="F9" i="2"/>
  <c r="F10" i="2" s="1"/>
  <c r="G10" i="2" s="1"/>
  <c r="L4" i="2"/>
  <c r="I4" i="2"/>
  <c r="L3" i="2"/>
  <c r="I3" i="2"/>
  <c r="L2" i="2"/>
  <c r="I2" i="2"/>
  <c r="F4" i="2"/>
  <c r="F3" i="2"/>
  <c r="F2" i="2"/>
  <c r="C9" i="2"/>
  <c r="C10" i="2" s="1"/>
  <c r="D10" i="2" s="1"/>
  <c r="L16" i="2" l="1"/>
  <c r="M16" i="2" s="1"/>
  <c r="M17" i="2" s="1"/>
  <c r="L5" i="2"/>
  <c r="M5" i="2" s="1"/>
  <c r="I16" i="2"/>
  <c r="J16" i="2" s="1"/>
  <c r="I5" i="2"/>
  <c r="J5" i="2" s="1"/>
  <c r="F16" i="2"/>
  <c r="G16" i="2" s="1"/>
  <c r="F5" i="2"/>
  <c r="G5" i="2" s="1"/>
  <c r="C16" i="2"/>
  <c r="D16" i="2" s="1"/>
  <c r="D17" i="2" s="1"/>
  <c r="J17" i="2" l="1"/>
  <c r="G17" i="2"/>
</calcChain>
</file>

<file path=xl/sharedStrings.xml><?xml version="1.0" encoding="utf-8"?>
<sst xmlns="http://schemas.openxmlformats.org/spreadsheetml/2006/main" count="123" uniqueCount="71">
  <si>
    <t>Subgunningscriterium</t>
  </si>
  <si>
    <t>GC1. Strategische fit</t>
  </si>
  <si>
    <t>Prijs</t>
  </si>
  <si>
    <t>GC4. TCO (Total cost of ownership)</t>
  </si>
  <si>
    <t>Totaal</t>
  </si>
  <si>
    <t>Subsubtotaal</t>
  </si>
  <si>
    <t>Weging subgunningscriterium</t>
  </si>
  <si>
    <t>Presentatie en testen door Avans van Best practices</t>
  </si>
  <si>
    <t>Kernwaarden, Ambitie en "Klaar voor de toekomst?</t>
  </si>
  <si>
    <t>Service &amp; Support</t>
  </si>
  <si>
    <t>Een bij de Inrichting horende risicoanalyse</t>
  </si>
  <si>
    <t>Een bij de implementatie horende riscicoanalyse</t>
  </si>
  <si>
    <t>Toekomstbestendigheid</t>
  </si>
  <si>
    <t>Migratie en conversie</t>
  </si>
  <si>
    <t>Organisatieontwikkeling en de aanpassing van het organisatiemodel</t>
  </si>
  <si>
    <t>Planning van aanvang overeenkomst  t/m go live</t>
  </si>
  <si>
    <t>Continuïteit salarisverwerking</t>
  </si>
  <si>
    <t>Implementatie en verandering voor de medewerkers van Avans</t>
  </si>
  <si>
    <t>A</t>
  </si>
  <si>
    <t>B</t>
  </si>
  <si>
    <t>C</t>
  </si>
  <si>
    <t>D</t>
  </si>
  <si>
    <t>200 punten</t>
  </si>
  <si>
    <t>Beoogde leden implementatieteam</t>
  </si>
  <si>
    <t>Leverancier A</t>
  </si>
  <si>
    <t>Leverancier B</t>
  </si>
  <si>
    <t>Leverancier C</t>
  </si>
  <si>
    <t>Leverancier D</t>
  </si>
  <si>
    <t>GC2. Inrichting en implementatie 1e deel</t>
  </si>
  <si>
    <t>GC3. Inrichting en implementatie 2e deel</t>
  </si>
  <si>
    <t>Deelproduct A</t>
  </si>
  <si>
    <t>Deelproduct B</t>
  </si>
  <si>
    <t>Strategisch plan</t>
  </si>
  <si>
    <t>SLA tezamen met Bijlage GC1 Strategisch fit SLA aangevuld met een uitwerking in kolom E</t>
  </si>
  <si>
    <t xml:space="preserve">Inschrijver wordt gevraagd een presentatie te geven met als doel om deel A te verifiëren en verder toe te lichten. Gedurende de toelichting heeft Avans de mogelijkheid om vragen te stellen. Het is uitsluitend toegestaan de reeds schriftelijke ingediende informatie toe te lichten en/of te verduidelijken. Het is niet toegestaan om (nieuwe) informatie aan de uitwerking van de Inschrijving toe te voegen waardoor het aanbod van Inschrijver inhoudelijk wijzigt. </t>
  </si>
  <si>
    <t>idem</t>
  </si>
  <si>
    <t>Inrichtingsplan</t>
  </si>
  <si>
    <t>Cv's</t>
  </si>
  <si>
    <t>Beschrijving continuïteit salarisverwerking</t>
  </si>
  <si>
    <t>Beschrijving m.b.t. migratie en conversie</t>
  </si>
  <si>
    <t>Uitwerking m.b.t. implementatie en verandering voor de medewerkers van Avans.</t>
  </si>
  <si>
    <t>Uitwerking m.b.t. een bij de inrichting en implementatie horende risicoanalyse.</t>
  </si>
  <si>
    <t>Uitvoering Deelproduct A</t>
  </si>
  <si>
    <t>Max. 5 personen</t>
  </si>
  <si>
    <t>SLA inschrijver + ingevulde Bijlage GC1 Strategisch fit SLA geen maximum aantal pagina's.</t>
  </si>
  <si>
    <t>Cv's geen maximum aantal pagina's.</t>
  </si>
  <si>
    <t>Uitwerking planning</t>
  </si>
  <si>
    <t>Uitvoering Deelproduct B</t>
  </si>
  <si>
    <t>Zie beoordelingsmatrix onder paragraaf 8.3.1.1 van het beschrijvend document.</t>
  </si>
  <si>
    <r>
      <t xml:space="preserve">Beoordeling </t>
    </r>
    <r>
      <rPr>
        <b/>
        <sz val="9"/>
        <color theme="1"/>
        <rFont val="Verdana"/>
        <family val="2"/>
      </rPr>
      <t>per deelaspect</t>
    </r>
  </si>
  <si>
    <t>Zie onder paragraaf 8.3 "Wijze van beoordeling"</t>
  </si>
  <si>
    <r>
      <t xml:space="preserve">Wijze van beoordelen </t>
    </r>
    <r>
      <rPr>
        <b/>
        <sz val="9"/>
        <color theme="1"/>
        <rFont val="Verdana"/>
        <family val="2"/>
      </rPr>
      <t>per deelaspect</t>
    </r>
  </si>
  <si>
    <t>Herziend overzicht pagina 41 Beschrijvend document t.b.v. HR Oplossing</t>
  </si>
  <si>
    <t>Planning m.b.t. inrichting en implementatie</t>
  </si>
  <si>
    <t xml:space="preserve">Een bij de inrichting en implementatie horende risicoanalyse </t>
  </si>
  <si>
    <t>Gunningscriterium</t>
  </si>
  <si>
    <t>kwaliteit</t>
  </si>
  <si>
    <t>Deel- aspect</t>
  </si>
  <si>
    <t>Maximaal te behalen punten per deelaspect</t>
  </si>
  <si>
    <t>Weging deel-    aspect</t>
  </si>
  <si>
    <r>
      <t xml:space="preserve">Het voorafgaand zelf testen en de presentatie door de leverancier worden in zijn geheel vervangen door een test sessie onder begeleiding van de Inschrijver van maximaal 6 uur op locatie van Avans waarin alle use cases behandeld dienen te worden. Desbetreffende deelaspect wordt dus </t>
    </r>
    <r>
      <rPr>
        <sz val="9"/>
        <rFont val="Verdana"/>
        <family val="2"/>
      </rPr>
      <t>enkel</t>
    </r>
    <r>
      <rPr>
        <sz val="9"/>
        <color theme="1"/>
        <rFont val="Verdana"/>
        <family val="2"/>
      </rPr>
      <t xml:space="preserve"> beoordeeld op deelproduct B en niet voorafgaand door een schriftelijk gedeelte, inloggegevens komen hiermee te vervallen. Het beoordelen gebeurd zoals ook op alle andere deelaspecten o.b.v. de beoordelingsmatrix onder paragraaf 8.3.1.1 van het beschrijvend document.</t>
    </r>
  </si>
  <si>
    <t xml:space="preserve">Beknopte beschrijving zodat het beoordelingsteam zich kan voorbereiden op de test sessie. De beschrijving maakt direct geen onderdeel uit van de beoordeling. </t>
  </si>
  <si>
    <t>Max. 15 A4 (enkelzijdig)</t>
  </si>
  <si>
    <t>Max. 15 A4 (enkelzijdig) inclusief deelaspect 5</t>
  </si>
  <si>
    <t>TOTAAL maximaal te behalen punten na wegingsfac-tor deelaspect</t>
  </si>
  <si>
    <t>TOTAAL maximaal te behalen punten na wegingsfac-tor subgunningscriterium</t>
  </si>
  <si>
    <t xml:space="preserve">Beoogde leden inrichtings- en implementatieteam  </t>
  </si>
  <si>
    <r>
      <t xml:space="preserve">Zie beoordelingsmatrix onder paragraaf 8.3.1.1 van het beschrijvend document. </t>
    </r>
    <r>
      <rPr>
        <b/>
        <sz val="9"/>
        <color theme="1"/>
        <rFont val="Verdana"/>
        <family val="2"/>
      </rPr>
      <t>NB: wanneer op deelaspect 1 van GC2 niet minimaal 2/4 van het maximaal aantal punten gescoord wordt, is Inschrijver uitgesloten van verdere deelname aan de aanbesteding.</t>
    </r>
  </si>
  <si>
    <r>
      <t xml:space="preserve">Zie beoordelingsmatrix onder paragraaf 8.3.1.1 van het beschrijvend document. </t>
    </r>
    <r>
      <rPr>
        <b/>
        <sz val="9"/>
        <color theme="1"/>
        <rFont val="Verdana"/>
        <family val="2"/>
      </rPr>
      <t>NB: wanneer op deelaspect 1 van GC3 niet minimaal 2/4 van het maximaal aantal punten gescoord wordt, is Inschrijver uitgesloten van verdere deelname aan de aanbesteding.</t>
    </r>
  </si>
  <si>
    <t>Maximaal 2 A3 (enkelzijdig)+ toelichting op de planning van maximaal 3 A4 (enkelzijdig)</t>
  </si>
  <si>
    <t>Max. 15 A4 (enkelzijdig) inclusief deelaspect 1 t/m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</si>
</sst>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00"/>
  </numFmts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i/>
      <sz val="9"/>
      <color theme="1"/>
      <name val="Verdana"/>
      <family val="2"/>
    </font>
    <font>
      <sz val="16"/>
      <color theme="1"/>
      <name val="Verdana"/>
      <family val="2"/>
    </font>
    <font>
      <sz val="9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1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10" fontId="3" fillId="0" borderId="1" xfId="1" applyNumberFormat="1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2" fontId="3" fillId="0" borderId="1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10" fontId="3" fillId="2" borderId="1" xfId="1" applyNumberFormat="1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9" fontId="3" fillId="0" borderId="1" xfId="1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9" fontId="4" fillId="0" borderId="1" xfId="1" applyNumberFormat="1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/>
    </xf>
    <xf numFmtId="9" fontId="3" fillId="2" borderId="1" xfId="1" applyNumberFormat="1" applyFont="1" applyFill="1" applyBorder="1" applyAlignment="1">
      <alignment horizontal="left" vertical="top" wrapText="1"/>
    </xf>
    <xf numFmtId="10" fontId="4" fillId="0" borderId="1" xfId="1" applyNumberFormat="1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0" fontId="3" fillId="0" borderId="0" xfId="1" applyNumberFormat="1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/>
    </xf>
    <xf numFmtId="2" fontId="3" fillId="0" borderId="2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2" fontId="4" fillId="0" borderId="2" xfId="0" applyNumberFormat="1" applyFont="1" applyBorder="1" applyAlignment="1">
      <alignment horizontal="left" vertical="top"/>
    </xf>
    <xf numFmtId="2" fontId="3" fillId="2" borderId="2" xfId="0" applyNumberFormat="1" applyFont="1" applyFill="1" applyBorder="1" applyAlignment="1">
      <alignment horizontal="left" vertical="top"/>
    </xf>
    <xf numFmtId="164" fontId="4" fillId="0" borderId="2" xfId="0" applyNumberFormat="1" applyFont="1" applyBorder="1" applyAlignment="1">
      <alignment horizontal="left" vertical="top"/>
    </xf>
    <xf numFmtId="2" fontId="3" fillId="2" borderId="1" xfId="0" applyNumberFormat="1" applyFont="1" applyFill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9" fontId="4" fillId="0" borderId="1" xfId="2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2" fontId="3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2" fontId="3" fillId="2" borderId="2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vertical="center" wrapText="1"/>
    </xf>
  </cellXfs>
  <cellStyles count="3">
    <cellStyle name="Komma" xfId="1" builtinId="3"/>
    <cellStyle name="Procent" xfId="2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07FE5-9BEF-4AF5-9E9E-65D23AE983D4}">
  <sheetPr>
    <pageSetUpPr fitToPage="1"/>
  </sheetPr>
  <dimension ref="A1:N25"/>
  <sheetViews>
    <sheetView tabSelected="1" topLeftCell="D1" zoomScale="90" zoomScaleNormal="90" workbookViewId="0">
      <selection activeCell="K5" sqref="K5"/>
    </sheetView>
  </sheetViews>
  <sheetFormatPr defaultRowHeight="11.4" x14ac:dyDescent="0.3"/>
  <cols>
    <col min="1" max="1" width="9.77734375" style="16" customWidth="1"/>
    <col min="2" max="2" width="7.21875" style="16" customWidth="1"/>
    <col min="3" max="3" width="36.88671875" style="32" customWidth="1"/>
    <col min="4" max="4" width="13.109375" style="16" bestFit="1" customWidth="1"/>
    <col min="5" max="5" width="8" style="33" customWidth="1"/>
    <col min="6" max="6" width="11.33203125" style="34" customWidth="1"/>
    <col min="7" max="7" width="12.109375" style="46" customWidth="1"/>
    <col min="8" max="8" width="12.109375" style="34" customWidth="1"/>
    <col min="9" max="10" width="34.77734375" style="32" customWidth="1"/>
    <col min="11" max="11" width="21.77734375" style="50" bestFit="1" customWidth="1"/>
    <col min="12" max="12" width="21.77734375" style="16" bestFit="1" customWidth="1"/>
    <col min="13" max="13" width="22.6640625" style="32" bestFit="1" customWidth="1"/>
    <col min="14" max="14" width="22.77734375" style="32" bestFit="1" customWidth="1"/>
    <col min="15" max="16384" width="8.88671875" style="16"/>
  </cols>
  <sheetData>
    <row r="1" spans="1:14" ht="19.8" x14ac:dyDescent="0.3">
      <c r="A1" s="36" t="s">
        <v>52</v>
      </c>
      <c r="B1" s="36"/>
      <c r="C1" s="36"/>
      <c r="D1" s="36"/>
      <c r="E1" s="36"/>
      <c r="F1" s="36"/>
      <c r="G1" s="47"/>
      <c r="H1" s="36"/>
    </row>
    <row r="2" spans="1:14" ht="19.8" x14ac:dyDescent="0.3">
      <c r="A2" s="36"/>
      <c r="B2" s="36"/>
      <c r="C2" s="36"/>
      <c r="D2" s="36"/>
      <c r="E2" s="36"/>
      <c r="F2" s="36"/>
      <c r="G2" s="47"/>
      <c r="H2" s="36"/>
    </row>
    <row r="3" spans="1:14" ht="91.2" x14ac:dyDescent="0.3">
      <c r="A3" s="32" t="s">
        <v>55</v>
      </c>
      <c r="B3" s="32" t="s">
        <v>57</v>
      </c>
      <c r="C3" s="32" t="s">
        <v>0</v>
      </c>
      <c r="D3" s="32" t="s">
        <v>58</v>
      </c>
      <c r="E3" s="33" t="s">
        <v>59</v>
      </c>
      <c r="F3" s="46" t="s">
        <v>64</v>
      </c>
      <c r="G3" s="46" t="s">
        <v>6</v>
      </c>
      <c r="H3" s="46" t="s">
        <v>65</v>
      </c>
    </row>
    <row r="4" spans="1:14" x14ac:dyDescent="0.3">
      <c r="A4" s="32" t="s">
        <v>56</v>
      </c>
    </row>
    <row r="5" spans="1:14" ht="22.8" x14ac:dyDescent="0.3">
      <c r="A5" s="19"/>
      <c r="B5" s="19"/>
      <c r="C5" s="20" t="s">
        <v>1</v>
      </c>
      <c r="D5" s="21"/>
      <c r="E5" s="22"/>
      <c r="F5" s="23"/>
      <c r="G5" s="40"/>
      <c r="H5" s="23"/>
      <c r="I5" s="23" t="s">
        <v>30</v>
      </c>
      <c r="J5" s="23" t="s">
        <v>31</v>
      </c>
      <c r="K5" s="51" t="s">
        <v>42</v>
      </c>
      <c r="L5" s="23" t="s">
        <v>47</v>
      </c>
      <c r="M5" s="40" t="s">
        <v>49</v>
      </c>
      <c r="N5" s="40" t="s">
        <v>51</v>
      </c>
    </row>
    <row r="6" spans="1:14" ht="148.19999999999999" x14ac:dyDescent="0.3">
      <c r="A6" s="17"/>
      <c r="B6" s="17">
        <v>1</v>
      </c>
      <c r="C6" s="24" t="s">
        <v>8</v>
      </c>
      <c r="D6" s="17" t="s">
        <v>22</v>
      </c>
      <c r="E6" s="25">
        <v>0.3</v>
      </c>
      <c r="F6" s="18">
        <f>0.3*200</f>
        <v>60</v>
      </c>
      <c r="G6" s="15"/>
      <c r="H6" s="35"/>
      <c r="I6" s="13" t="s">
        <v>32</v>
      </c>
      <c r="J6" s="13" t="s">
        <v>34</v>
      </c>
      <c r="K6" s="63" t="s">
        <v>62</v>
      </c>
      <c r="L6" s="59" t="s">
        <v>43</v>
      </c>
      <c r="M6" s="13" t="s">
        <v>48</v>
      </c>
      <c r="N6" s="13" t="s">
        <v>50</v>
      </c>
    </row>
    <row r="7" spans="1:14" x14ac:dyDescent="0.3">
      <c r="A7" s="17"/>
      <c r="B7" s="17">
        <v>2</v>
      </c>
      <c r="C7" s="24" t="s">
        <v>12</v>
      </c>
      <c r="D7" s="17" t="s">
        <v>22</v>
      </c>
      <c r="E7" s="25">
        <v>0.35</v>
      </c>
      <c r="F7" s="18">
        <f>0.35*200</f>
        <v>70</v>
      </c>
      <c r="G7" s="15"/>
      <c r="H7" s="35"/>
      <c r="I7" s="13" t="s">
        <v>32</v>
      </c>
      <c r="J7" s="13" t="s">
        <v>35</v>
      </c>
      <c r="K7" s="63"/>
      <c r="L7" s="59"/>
      <c r="M7" s="13" t="s">
        <v>35</v>
      </c>
      <c r="N7" s="13" t="s">
        <v>35</v>
      </c>
    </row>
    <row r="8" spans="1:14" ht="57" x14ac:dyDescent="0.3">
      <c r="A8" s="17"/>
      <c r="B8" s="17">
        <v>3</v>
      </c>
      <c r="C8" s="24" t="s">
        <v>9</v>
      </c>
      <c r="D8" s="17" t="s">
        <v>22</v>
      </c>
      <c r="E8" s="25">
        <v>0.35</v>
      </c>
      <c r="F8" s="18">
        <f>0.35*200</f>
        <v>70</v>
      </c>
      <c r="G8" s="15"/>
      <c r="H8" s="35"/>
      <c r="I8" s="13" t="s">
        <v>33</v>
      </c>
      <c r="J8" s="13" t="s">
        <v>35</v>
      </c>
      <c r="K8" s="50" t="s">
        <v>44</v>
      </c>
      <c r="L8" s="59"/>
      <c r="M8" s="13" t="s">
        <v>35</v>
      </c>
      <c r="N8" s="13" t="s">
        <v>35</v>
      </c>
    </row>
    <row r="9" spans="1:14" x14ac:dyDescent="0.3">
      <c r="A9" s="17"/>
      <c r="B9" s="17"/>
      <c r="C9" s="24"/>
      <c r="D9" s="26" t="s">
        <v>5</v>
      </c>
      <c r="E9" s="27">
        <v>1</v>
      </c>
      <c r="F9" s="28">
        <v>200</v>
      </c>
      <c r="G9" s="48">
        <v>0.25</v>
      </c>
      <c r="H9" s="37">
        <f>0.25*200</f>
        <v>50</v>
      </c>
      <c r="I9" s="13"/>
      <c r="J9" s="13"/>
      <c r="K9" s="52"/>
      <c r="L9" s="13"/>
      <c r="M9" s="13"/>
      <c r="N9" s="13"/>
    </row>
    <row r="10" spans="1:14" x14ac:dyDescent="0.3">
      <c r="A10" s="19"/>
      <c r="B10" s="19"/>
      <c r="C10" s="45" t="s">
        <v>28</v>
      </c>
      <c r="D10" s="21"/>
      <c r="E10" s="29"/>
      <c r="F10" s="23"/>
      <c r="G10" s="40"/>
      <c r="H10" s="38"/>
      <c r="I10" s="38"/>
      <c r="J10" s="23"/>
      <c r="K10" s="53"/>
      <c r="L10" s="23"/>
      <c r="M10" s="23"/>
      <c r="N10" s="23"/>
    </row>
    <row r="11" spans="1:14" ht="136.80000000000001" x14ac:dyDescent="0.3">
      <c r="A11" s="17"/>
      <c r="B11" s="17">
        <v>1</v>
      </c>
      <c r="C11" s="24" t="s">
        <v>7</v>
      </c>
      <c r="D11" s="17" t="s">
        <v>22</v>
      </c>
      <c r="E11" s="25">
        <v>0.55000000000000004</v>
      </c>
      <c r="F11" s="18">
        <v>110</v>
      </c>
      <c r="G11" s="15"/>
      <c r="H11" s="35"/>
      <c r="I11" s="61" t="s">
        <v>60</v>
      </c>
      <c r="J11" s="62"/>
      <c r="K11" s="54" t="s">
        <v>61</v>
      </c>
      <c r="L11" s="59" t="s">
        <v>43</v>
      </c>
      <c r="M11" s="13" t="s">
        <v>67</v>
      </c>
      <c r="N11" s="13" t="s">
        <v>50</v>
      </c>
    </row>
    <row r="12" spans="1:14" ht="148.19999999999999" x14ac:dyDescent="0.3">
      <c r="A12" s="17"/>
      <c r="B12" s="17">
        <v>2</v>
      </c>
      <c r="C12" s="24" t="s">
        <v>14</v>
      </c>
      <c r="D12" s="17" t="s">
        <v>22</v>
      </c>
      <c r="E12" s="25">
        <v>0.35</v>
      </c>
      <c r="F12" s="18">
        <v>70</v>
      </c>
      <c r="G12" s="15"/>
      <c r="H12" s="35"/>
      <c r="I12" s="13" t="s">
        <v>36</v>
      </c>
      <c r="J12" s="13" t="s">
        <v>34</v>
      </c>
      <c r="K12" s="55" t="s">
        <v>62</v>
      </c>
      <c r="L12" s="59"/>
      <c r="M12" s="13" t="s">
        <v>35</v>
      </c>
      <c r="N12" s="13" t="s">
        <v>35</v>
      </c>
    </row>
    <row r="13" spans="1:14" ht="22.8" x14ac:dyDescent="0.3">
      <c r="A13" s="17"/>
      <c r="B13" s="17">
        <v>3</v>
      </c>
      <c r="C13" s="24" t="s">
        <v>66</v>
      </c>
      <c r="D13" s="17" t="s">
        <v>22</v>
      </c>
      <c r="E13" s="25">
        <v>0.1</v>
      </c>
      <c r="F13" s="18">
        <f>0.1*200</f>
        <v>20</v>
      </c>
      <c r="G13" s="15"/>
      <c r="H13" s="35"/>
      <c r="I13" s="13" t="s">
        <v>37</v>
      </c>
      <c r="J13" s="13" t="s">
        <v>35</v>
      </c>
      <c r="K13" s="50" t="s">
        <v>45</v>
      </c>
      <c r="L13" s="59"/>
      <c r="M13" s="13" t="s">
        <v>35</v>
      </c>
      <c r="N13" s="13" t="s">
        <v>35</v>
      </c>
    </row>
    <row r="14" spans="1:14" x14ac:dyDescent="0.3">
      <c r="A14" s="17"/>
      <c r="B14" s="17"/>
      <c r="C14" s="24"/>
      <c r="D14" s="26" t="s">
        <v>5</v>
      </c>
      <c r="E14" s="27">
        <v>1</v>
      </c>
      <c r="F14" s="28">
        <v>200</v>
      </c>
      <c r="G14" s="48">
        <v>0.3</v>
      </c>
      <c r="H14" s="37">
        <f>0.3*200</f>
        <v>60</v>
      </c>
      <c r="I14" s="13"/>
      <c r="J14" s="13"/>
      <c r="K14" s="52"/>
      <c r="L14" s="13"/>
      <c r="M14" s="13"/>
      <c r="N14" s="13"/>
    </row>
    <row r="15" spans="1:14" x14ac:dyDescent="0.3">
      <c r="A15" s="19"/>
      <c r="B15" s="19"/>
      <c r="C15" s="45" t="s">
        <v>29</v>
      </c>
      <c r="D15" s="19"/>
      <c r="E15" s="29"/>
      <c r="F15" s="23"/>
      <c r="G15" s="40"/>
      <c r="H15" s="38"/>
      <c r="I15" s="38"/>
      <c r="J15" s="38"/>
      <c r="K15" s="56"/>
      <c r="L15" s="38"/>
      <c r="M15" s="38"/>
      <c r="N15" s="38"/>
    </row>
    <row r="16" spans="1:14" ht="148.19999999999999" x14ac:dyDescent="0.3">
      <c r="A16" s="17"/>
      <c r="B16" s="17">
        <v>1</v>
      </c>
      <c r="C16" s="24" t="s">
        <v>16</v>
      </c>
      <c r="D16" s="17" t="s">
        <v>22</v>
      </c>
      <c r="E16" s="25">
        <v>0.35</v>
      </c>
      <c r="F16" s="18">
        <f>0.35*200</f>
        <v>70</v>
      </c>
      <c r="G16" s="15"/>
      <c r="H16" s="35"/>
      <c r="I16" s="13" t="s">
        <v>38</v>
      </c>
      <c r="J16" s="13" t="s">
        <v>34</v>
      </c>
      <c r="K16" s="60" t="s">
        <v>63</v>
      </c>
      <c r="L16" s="59" t="s">
        <v>43</v>
      </c>
      <c r="M16" s="13" t="s">
        <v>68</v>
      </c>
      <c r="N16" s="13" t="s">
        <v>50</v>
      </c>
    </row>
    <row r="17" spans="1:14" ht="22.8" x14ac:dyDescent="0.3">
      <c r="A17" s="17"/>
      <c r="B17" s="17">
        <v>2</v>
      </c>
      <c r="C17" s="24" t="s">
        <v>13</v>
      </c>
      <c r="D17" s="17" t="s">
        <v>22</v>
      </c>
      <c r="E17" s="25">
        <v>0.3</v>
      </c>
      <c r="F17" s="18">
        <f>0.3*200</f>
        <v>60</v>
      </c>
      <c r="G17" s="15"/>
      <c r="H17" s="35"/>
      <c r="I17" s="13" t="s">
        <v>39</v>
      </c>
      <c r="J17" s="13" t="s">
        <v>35</v>
      </c>
      <c r="K17" s="60"/>
      <c r="L17" s="59"/>
      <c r="M17" s="13" t="s">
        <v>35</v>
      </c>
      <c r="N17" s="13" t="s">
        <v>35</v>
      </c>
    </row>
    <row r="18" spans="1:14" ht="34.200000000000003" x14ac:dyDescent="0.3">
      <c r="A18" s="17"/>
      <c r="B18" s="17">
        <v>3</v>
      </c>
      <c r="C18" s="24" t="s">
        <v>17</v>
      </c>
      <c r="D18" s="17" t="s">
        <v>22</v>
      </c>
      <c r="E18" s="25">
        <v>0.15</v>
      </c>
      <c r="F18" s="18">
        <f>0.15*200</f>
        <v>30</v>
      </c>
      <c r="G18" s="15"/>
      <c r="H18" s="35"/>
      <c r="I18" s="13" t="s">
        <v>40</v>
      </c>
      <c r="J18" s="13" t="s">
        <v>35</v>
      </c>
      <c r="K18" s="60"/>
      <c r="L18" s="59"/>
      <c r="M18" s="13" t="s">
        <v>35</v>
      </c>
      <c r="N18" s="13" t="s">
        <v>35</v>
      </c>
    </row>
    <row r="19" spans="1:14" ht="57" x14ac:dyDescent="0.3">
      <c r="A19" s="17"/>
      <c r="B19" s="17">
        <v>4</v>
      </c>
      <c r="C19" s="24" t="s">
        <v>53</v>
      </c>
      <c r="D19" s="17" t="s">
        <v>22</v>
      </c>
      <c r="E19" s="25">
        <v>0.1</v>
      </c>
      <c r="F19" s="18">
        <v>20</v>
      </c>
      <c r="G19" s="15"/>
      <c r="H19" s="35"/>
      <c r="I19" s="13" t="s">
        <v>46</v>
      </c>
      <c r="J19" s="13" t="s">
        <v>35</v>
      </c>
      <c r="K19" s="52" t="s">
        <v>69</v>
      </c>
      <c r="L19" s="59"/>
      <c r="M19" s="13" t="s">
        <v>35</v>
      </c>
      <c r="N19" s="13" t="s">
        <v>35</v>
      </c>
    </row>
    <row r="20" spans="1:14" ht="34.200000000000003" x14ac:dyDescent="0.3">
      <c r="A20" s="17"/>
      <c r="B20" s="17">
        <v>5</v>
      </c>
      <c r="C20" s="24" t="s">
        <v>54</v>
      </c>
      <c r="D20" s="17" t="s">
        <v>22</v>
      </c>
      <c r="E20" s="25">
        <v>0.1</v>
      </c>
      <c r="F20" s="18">
        <f>0.1*200</f>
        <v>20</v>
      </c>
      <c r="G20" s="15"/>
      <c r="H20" s="35"/>
      <c r="I20" s="13" t="s">
        <v>41</v>
      </c>
      <c r="J20" s="13" t="s">
        <v>35</v>
      </c>
      <c r="K20" s="52" t="s">
        <v>70</v>
      </c>
      <c r="L20" s="59"/>
      <c r="M20" s="13" t="s">
        <v>35</v>
      </c>
      <c r="N20" s="13" t="s">
        <v>35</v>
      </c>
    </row>
    <row r="21" spans="1:14" x14ac:dyDescent="0.3">
      <c r="A21" s="17" t="s">
        <v>2</v>
      </c>
      <c r="B21" s="17"/>
      <c r="C21" s="24"/>
      <c r="D21" s="26" t="s">
        <v>5</v>
      </c>
      <c r="E21" s="27">
        <v>1</v>
      </c>
      <c r="F21" s="28">
        <v>200</v>
      </c>
      <c r="G21" s="48">
        <v>0.25</v>
      </c>
      <c r="H21" s="37">
        <f>0.25*200</f>
        <v>50</v>
      </c>
      <c r="I21" s="41"/>
      <c r="J21" s="43"/>
      <c r="K21" s="57"/>
      <c r="L21" s="43"/>
    </row>
    <row r="22" spans="1:14" x14ac:dyDescent="0.3">
      <c r="A22" s="19"/>
      <c r="B22" s="19"/>
      <c r="C22" s="20" t="s">
        <v>3</v>
      </c>
      <c r="D22" s="19"/>
      <c r="E22" s="22"/>
      <c r="F22" s="23"/>
      <c r="G22" s="40"/>
      <c r="H22" s="38"/>
      <c r="I22" s="42"/>
      <c r="J22" s="44"/>
      <c r="K22" s="58"/>
      <c r="L22" s="44"/>
    </row>
    <row r="23" spans="1:14" x14ac:dyDescent="0.3">
      <c r="A23" s="17"/>
      <c r="B23" s="17"/>
      <c r="C23" s="13"/>
      <c r="D23" s="17" t="s">
        <v>22</v>
      </c>
      <c r="E23" s="30"/>
      <c r="F23" s="28"/>
      <c r="G23" s="48">
        <v>0.2</v>
      </c>
      <c r="H23" s="37">
        <f>0.2*200</f>
        <v>40</v>
      </c>
      <c r="I23" s="42"/>
      <c r="J23" s="44"/>
      <c r="K23" s="58"/>
      <c r="L23" s="44"/>
    </row>
    <row r="24" spans="1:14" x14ac:dyDescent="0.3">
      <c r="A24" s="17"/>
      <c r="B24" s="17"/>
      <c r="C24" s="13"/>
      <c r="D24" s="17"/>
      <c r="E24" s="30"/>
      <c r="F24" s="28"/>
      <c r="G24" s="49"/>
      <c r="H24" s="37"/>
      <c r="I24" s="42"/>
      <c r="J24" s="44"/>
      <c r="K24" s="58"/>
      <c r="L24" s="44"/>
    </row>
    <row r="25" spans="1:14" x14ac:dyDescent="0.3">
      <c r="A25" s="17" t="s">
        <v>4</v>
      </c>
      <c r="B25" s="17"/>
      <c r="C25" s="13"/>
      <c r="D25" s="17"/>
      <c r="E25" s="14"/>
      <c r="F25" s="31"/>
      <c r="G25" s="48">
        <v>1</v>
      </c>
      <c r="H25" s="39" t="s">
        <v>22</v>
      </c>
      <c r="I25" s="42"/>
      <c r="J25" s="44"/>
      <c r="K25" s="58"/>
      <c r="L25" s="44"/>
    </row>
  </sheetData>
  <mergeCells count="6">
    <mergeCell ref="L6:L8"/>
    <mergeCell ref="L11:L13"/>
    <mergeCell ref="K16:K18"/>
    <mergeCell ref="L16:L20"/>
    <mergeCell ref="I11:J11"/>
    <mergeCell ref="K6:K7"/>
  </mergeCells>
  <pageMargins left="0.7" right="0.7" top="0.75" bottom="0.75" header="0.3" footer="0.3"/>
  <pageSetup paperSize="9" scale="48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5005-30FB-4706-8C37-F3D480150512}">
  <dimension ref="A1:M22"/>
  <sheetViews>
    <sheetView topLeftCell="A15" zoomScale="120" zoomScaleNormal="120" workbookViewId="0">
      <selection activeCell="B21" sqref="B21"/>
    </sheetView>
  </sheetViews>
  <sheetFormatPr defaultRowHeight="14.4" x14ac:dyDescent="0.3"/>
  <cols>
    <col min="1" max="1" width="29.5546875" customWidth="1"/>
    <col min="2" max="2" width="8.88671875" style="3"/>
    <col min="3" max="3" width="10.21875" style="3" bestFit="1" customWidth="1"/>
    <col min="4" max="4" width="10.21875" style="3" customWidth="1"/>
    <col min="5" max="11" width="8.88671875" style="3"/>
  </cols>
  <sheetData>
    <row r="1" spans="1:13" x14ac:dyDescent="0.3">
      <c r="A1" s="4"/>
      <c r="B1" s="4" t="s">
        <v>18</v>
      </c>
      <c r="C1" s="4"/>
      <c r="D1" s="4"/>
      <c r="E1" s="4" t="s">
        <v>19</v>
      </c>
      <c r="F1" s="4"/>
      <c r="G1" s="4"/>
      <c r="H1" s="4" t="s">
        <v>20</v>
      </c>
      <c r="I1" s="4"/>
      <c r="J1" s="4"/>
      <c r="K1" s="4" t="s">
        <v>21</v>
      </c>
      <c r="L1" s="4"/>
      <c r="M1" s="1"/>
    </row>
    <row r="2" spans="1:13" ht="28.8" x14ac:dyDescent="0.3">
      <c r="A2" s="5" t="s">
        <v>8</v>
      </c>
      <c r="B2" s="6">
        <v>100</v>
      </c>
      <c r="C2" s="6">
        <f>B2*0.3</f>
        <v>30</v>
      </c>
      <c r="D2" s="6"/>
      <c r="E2" s="4">
        <v>200</v>
      </c>
      <c r="F2" s="4">
        <f>E2*0.3</f>
        <v>60</v>
      </c>
      <c r="G2" s="4"/>
      <c r="H2" s="6">
        <v>50</v>
      </c>
      <c r="I2" s="6">
        <f>H2*0.3</f>
        <v>15</v>
      </c>
      <c r="J2" s="6"/>
      <c r="K2" s="4">
        <v>100</v>
      </c>
      <c r="L2" s="4">
        <f>K2*0.3</f>
        <v>30</v>
      </c>
      <c r="M2" s="1"/>
    </row>
    <row r="3" spans="1:13" x14ac:dyDescent="0.3">
      <c r="A3" s="5" t="s">
        <v>12</v>
      </c>
      <c r="B3" s="6">
        <v>150</v>
      </c>
      <c r="C3" s="6">
        <f>B3*0.35</f>
        <v>52.5</v>
      </c>
      <c r="D3" s="6"/>
      <c r="E3" s="4">
        <v>200</v>
      </c>
      <c r="F3" s="4">
        <f>E3*0.35</f>
        <v>70</v>
      </c>
      <c r="G3" s="4"/>
      <c r="H3" s="6">
        <v>50</v>
      </c>
      <c r="I3" s="6">
        <f>H3*0.35</f>
        <v>17.5</v>
      </c>
      <c r="J3" s="6"/>
      <c r="K3" s="4">
        <v>100</v>
      </c>
      <c r="L3" s="4">
        <f>K3*0.35</f>
        <v>35</v>
      </c>
      <c r="M3" s="1"/>
    </row>
    <row r="4" spans="1:13" x14ac:dyDescent="0.3">
      <c r="A4" s="5" t="s">
        <v>9</v>
      </c>
      <c r="B4" s="6">
        <v>50</v>
      </c>
      <c r="C4" s="6">
        <f>B4*0.35</f>
        <v>17.5</v>
      </c>
      <c r="D4" s="6"/>
      <c r="E4" s="4">
        <v>200</v>
      </c>
      <c r="F4" s="4">
        <f>E4*0.35</f>
        <v>70</v>
      </c>
      <c r="G4" s="4"/>
      <c r="H4" s="6">
        <v>50</v>
      </c>
      <c r="I4" s="6">
        <f>H4*0.35</f>
        <v>17.5</v>
      </c>
      <c r="J4" s="6"/>
      <c r="K4" s="4">
        <v>100</v>
      </c>
      <c r="L4" s="4">
        <f>K4*0.35</f>
        <v>35</v>
      </c>
      <c r="M4" s="1"/>
    </row>
    <row r="5" spans="1:13" x14ac:dyDescent="0.3">
      <c r="A5" s="5"/>
      <c r="B5" s="6"/>
      <c r="C5" s="6">
        <f>SUM(C2:C4)</f>
        <v>100</v>
      </c>
      <c r="D5" s="6">
        <f>C5*0.25</f>
        <v>25</v>
      </c>
      <c r="E5" s="4"/>
      <c r="F5" s="4">
        <f>SUM(F2:F4)</f>
        <v>200</v>
      </c>
      <c r="G5" s="4">
        <f>F5*0.25</f>
        <v>50</v>
      </c>
      <c r="H5" s="6"/>
      <c r="I5" s="6">
        <f>SUM(I2:I4)</f>
        <v>50</v>
      </c>
      <c r="J5" s="6">
        <f>I5*0.25</f>
        <v>12.5</v>
      </c>
      <c r="K5" s="4"/>
      <c r="L5" s="4">
        <f>SUM(L2:L4)</f>
        <v>100</v>
      </c>
      <c r="M5" s="1">
        <f>L5*0.25</f>
        <v>25</v>
      </c>
    </row>
    <row r="6" spans="1:13" ht="28.8" x14ac:dyDescent="0.3">
      <c r="A6" s="5" t="s">
        <v>7</v>
      </c>
      <c r="B6" s="6">
        <v>150</v>
      </c>
      <c r="C6" s="6">
        <f>B6*0.35</f>
        <v>52.5</v>
      </c>
      <c r="D6" s="6"/>
      <c r="E6" s="4">
        <v>100</v>
      </c>
      <c r="F6" s="4">
        <f>E6*0.35</f>
        <v>35</v>
      </c>
      <c r="G6" s="4"/>
      <c r="H6" s="6">
        <v>200</v>
      </c>
      <c r="I6" s="6">
        <f>H6*0.35</f>
        <v>70</v>
      </c>
      <c r="J6" s="6"/>
      <c r="K6" s="4">
        <v>100</v>
      </c>
      <c r="L6" s="4">
        <f>K6*0.35</f>
        <v>35</v>
      </c>
      <c r="M6" s="1"/>
    </row>
    <row r="7" spans="1:13" ht="43.2" x14ac:dyDescent="0.3">
      <c r="A7" s="5" t="s">
        <v>14</v>
      </c>
      <c r="B7" s="6">
        <v>150</v>
      </c>
      <c r="C7" s="6">
        <f>B7*0.35</f>
        <v>52.5</v>
      </c>
      <c r="D7" s="6"/>
      <c r="E7" s="4">
        <v>100</v>
      </c>
      <c r="F7" s="4">
        <f>E7*0.35</f>
        <v>35</v>
      </c>
      <c r="G7" s="4"/>
      <c r="H7" s="6">
        <v>200</v>
      </c>
      <c r="I7" s="6">
        <f>H7*0.35</f>
        <v>70</v>
      </c>
      <c r="J7" s="6"/>
      <c r="K7" s="4">
        <v>100</v>
      </c>
      <c r="L7" s="4">
        <f>K7*0.35</f>
        <v>35</v>
      </c>
      <c r="M7" s="1"/>
    </row>
    <row r="8" spans="1:13" ht="28.8" x14ac:dyDescent="0.3">
      <c r="A8" s="5" t="s">
        <v>15</v>
      </c>
      <c r="B8" s="6">
        <v>150</v>
      </c>
      <c r="C8" s="6">
        <f>B8*0.2</f>
        <v>30</v>
      </c>
      <c r="D8" s="6"/>
      <c r="E8" s="4">
        <v>50</v>
      </c>
      <c r="F8" s="4">
        <f>E8*0.2</f>
        <v>10</v>
      </c>
      <c r="G8" s="4"/>
      <c r="H8" s="6">
        <v>150</v>
      </c>
      <c r="I8" s="6">
        <f>H8*0.2</f>
        <v>30</v>
      </c>
      <c r="J8" s="6"/>
      <c r="K8" s="4">
        <v>100</v>
      </c>
      <c r="L8" s="4">
        <f>K8*0.2</f>
        <v>20</v>
      </c>
      <c r="M8" s="1"/>
    </row>
    <row r="9" spans="1:13" ht="28.8" x14ac:dyDescent="0.3">
      <c r="A9" s="5" t="s">
        <v>10</v>
      </c>
      <c r="B9" s="6">
        <v>150</v>
      </c>
      <c r="C9" s="6">
        <f>B9*0.1</f>
        <v>15</v>
      </c>
      <c r="D9" s="6"/>
      <c r="E9" s="4">
        <v>50</v>
      </c>
      <c r="F9" s="4">
        <f>E9*0.1</f>
        <v>5</v>
      </c>
      <c r="G9" s="4"/>
      <c r="H9" s="6">
        <v>150</v>
      </c>
      <c r="I9" s="6">
        <f>H9*0.1</f>
        <v>15</v>
      </c>
      <c r="J9" s="6"/>
      <c r="K9" s="4">
        <v>100</v>
      </c>
      <c r="L9" s="4">
        <f>K9*0.1</f>
        <v>10</v>
      </c>
      <c r="M9" s="1"/>
    </row>
    <row r="10" spans="1:13" x14ac:dyDescent="0.3">
      <c r="A10" s="5"/>
      <c r="B10" s="6"/>
      <c r="C10" s="6">
        <f>SUM(C6:C9)</f>
        <v>150</v>
      </c>
      <c r="D10" s="6">
        <f>C10*0.3</f>
        <v>45</v>
      </c>
      <c r="E10" s="4"/>
      <c r="F10" s="4">
        <f>SUM(F6:F9)</f>
        <v>85</v>
      </c>
      <c r="G10" s="4">
        <f>F10*0.3</f>
        <v>25.5</v>
      </c>
      <c r="H10" s="6"/>
      <c r="I10" s="6">
        <f>SUM(I6:I9)</f>
        <v>185</v>
      </c>
      <c r="J10" s="6">
        <f>I10*0.3</f>
        <v>55.5</v>
      </c>
      <c r="K10" s="4"/>
      <c r="L10" s="4">
        <f>SUM(L6:L9)</f>
        <v>100</v>
      </c>
      <c r="M10" s="1">
        <f>L10*0.3</f>
        <v>30</v>
      </c>
    </row>
    <row r="11" spans="1:13" x14ac:dyDescent="0.3">
      <c r="A11" s="5" t="s">
        <v>16</v>
      </c>
      <c r="B11" s="6">
        <v>100</v>
      </c>
      <c r="C11" s="6">
        <f>B11*0.3</f>
        <v>30</v>
      </c>
      <c r="D11" s="6"/>
      <c r="E11" s="4">
        <v>150</v>
      </c>
      <c r="F11" s="4">
        <f>E11*0.3</f>
        <v>45</v>
      </c>
      <c r="G11" s="4"/>
      <c r="H11" s="6">
        <v>200</v>
      </c>
      <c r="I11" s="6">
        <f>H11*0.3</f>
        <v>60</v>
      </c>
      <c r="J11" s="6"/>
      <c r="K11" s="4">
        <v>100</v>
      </c>
      <c r="L11" s="4">
        <f>K11*0.3</f>
        <v>30</v>
      </c>
      <c r="M11" s="1"/>
    </row>
    <row r="12" spans="1:13" x14ac:dyDescent="0.3">
      <c r="A12" s="5" t="s">
        <v>13</v>
      </c>
      <c r="B12" s="6">
        <v>150</v>
      </c>
      <c r="C12" s="6">
        <f>B12*0.3</f>
        <v>45</v>
      </c>
      <c r="D12" s="6"/>
      <c r="E12" s="4">
        <v>150</v>
      </c>
      <c r="F12" s="4">
        <f>E12*0.3</f>
        <v>45</v>
      </c>
      <c r="G12" s="4"/>
      <c r="H12" s="6">
        <v>200</v>
      </c>
      <c r="I12" s="6">
        <f>H12*0.3</f>
        <v>60</v>
      </c>
      <c r="J12" s="6"/>
      <c r="K12" s="4">
        <v>100</v>
      </c>
      <c r="L12" s="4">
        <f>K12*0.3</f>
        <v>30</v>
      </c>
      <c r="M12" s="1"/>
    </row>
    <row r="13" spans="1:13" ht="28.8" x14ac:dyDescent="0.3">
      <c r="A13" s="5" t="s">
        <v>23</v>
      </c>
      <c r="B13" s="6">
        <v>200</v>
      </c>
      <c r="C13" s="6">
        <f>B13*0.15</f>
        <v>30</v>
      </c>
      <c r="D13" s="6"/>
      <c r="E13" s="4">
        <v>150</v>
      </c>
      <c r="F13" s="4">
        <f>E13*0.15</f>
        <v>22.5</v>
      </c>
      <c r="G13" s="4"/>
      <c r="H13" s="6">
        <v>200</v>
      </c>
      <c r="I13" s="6">
        <f>H13*0.15</f>
        <v>30</v>
      </c>
      <c r="J13" s="6"/>
      <c r="K13" s="4">
        <v>100</v>
      </c>
      <c r="L13" s="4">
        <f>K13*0.15</f>
        <v>15</v>
      </c>
      <c r="M13" s="1"/>
    </row>
    <row r="14" spans="1:13" ht="28.8" x14ac:dyDescent="0.3">
      <c r="A14" s="5" t="s">
        <v>17</v>
      </c>
      <c r="B14" s="6">
        <v>150</v>
      </c>
      <c r="C14" s="6">
        <f>B14*0.15</f>
        <v>22.5</v>
      </c>
      <c r="D14" s="6"/>
      <c r="E14" s="4">
        <v>150</v>
      </c>
      <c r="F14" s="4">
        <f>E14*0.15</f>
        <v>22.5</v>
      </c>
      <c r="G14" s="4"/>
      <c r="H14" s="6">
        <v>200</v>
      </c>
      <c r="I14" s="6">
        <f>H14*0.15</f>
        <v>30</v>
      </c>
      <c r="J14" s="6"/>
      <c r="K14" s="4">
        <v>100</v>
      </c>
      <c r="L14" s="4">
        <f>K14*0.15</f>
        <v>15</v>
      </c>
      <c r="M14" s="1"/>
    </row>
    <row r="15" spans="1:13" ht="28.8" x14ac:dyDescent="0.3">
      <c r="A15" s="5" t="s">
        <v>11</v>
      </c>
      <c r="B15" s="6">
        <v>200</v>
      </c>
      <c r="C15" s="6">
        <f>B15*0.1</f>
        <v>20</v>
      </c>
      <c r="D15" s="6"/>
      <c r="E15" s="4">
        <v>150</v>
      </c>
      <c r="F15" s="4">
        <f>E15*0.1</f>
        <v>15</v>
      </c>
      <c r="G15" s="4"/>
      <c r="H15" s="6">
        <v>200</v>
      </c>
      <c r="I15" s="6">
        <f>H15*0.1</f>
        <v>20</v>
      </c>
      <c r="J15" s="6"/>
      <c r="K15" s="4">
        <v>100</v>
      </c>
      <c r="L15" s="4">
        <f>K15*0.1</f>
        <v>10</v>
      </c>
      <c r="M15" s="1"/>
    </row>
    <row r="16" spans="1:13" x14ac:dyDescent="0.3">
      <c r="A16" s="5"/>
      <c r="B16" s="6"/>
      <c r="C16" s="6">
        <f>SUM(C11:C15)</f>
        <v>147.5</v>
      </c>
      <c r="D16" s="6">
        <f>C16*0.25</f>
        <v>36.875</v>
      </c>
      <c r="E16" s="4"/>
      <c r="F16" s="4">
        <f>SUM(F11:F15)</f>
        <v>150</v>
      </c>
      <c r="G16" s="4">
        <f>F16*0.25</f>
        <v>37.5</v>
      </c>
      <c r="H16" s="6"/>
      <c r="I16" s="6">
        <f>SUM(I11:I15)</f>
        <v>200</v>
      </c>
      <c r="J16" s="6">
        <f>I16*0.25</f>
        <v>50</v>
      </c>
      <c r="K16" s="4"/>
      <c r="L16" s="4">
        <f>SUM(L11:L15)</f>
        <v>100</v>
      </c>
      <c r="M16" s="1">
        <f>L16*0.25</f>
        <v>25</v>
      </c>
    </row>
    <row r="17" spans="1:13" x14ac:dyDescent="0.3">
      <c r="A17" s="4"/>
      <c r="B17" s="7">
        <v>69.25</v>
      </c>
      <c r="C17" s="4">
        <v>66.25</v>
      </c>
      <c r="D17" s="8">
        <f>SUM(D5:D16)</f>
        <v>106.875</v>
      </c>
      <c r="E17" s="7">
        <v>67</v>
      </c>
      <c r="F17" s="4">
        <v>68.125</v>
      </c>
      <c r="G17" s="8">
        <f>SUM(G5:G16)</f>
        <v>113</v>
      </c>
      <c r="H17" s="7">
        <v>67.5</v>
      </c>
      <c r="I17" s="4">
        <v>68.125</v>
      </c>
      <c r="J17" s="8">
        <f>SUM(J5:J16)</f>
        <v>118</v>
      </c>
      <c r="K17" s="7">
        <v>37.5</v>
      </c>
      <c r="L17" s="4">
        <v>37.5</v>
      </c>
      <c r="M17" s="9">
        <f>SUM(M5:M16)</f>
        <v>80</v>
      </c>
    </row>
    <row r="18" spans="1:13" x14ac:dyDescent="0.3">
      <c r="C18" s="10"/>
    </row>
    <row r="19" spans="1:13" x14ac:dyDescent="0.3">
      <c r="B19" s="2" t="s">
        <v>24</v>
      </c>
      <c r="E19" s="2" t="s">
        <v>25</v>
      </c>
      <c r="H19" s="2" t="s">
        <v>26</v>
      </c>
      <c r="K19" s="11" t="s">
        <v>27</v>
      </c>
    </row>
    <row r="20" spans="1:13" x14ac:dyDescent="0.3">
      <c r="B20" s="7">
        <v>69.25</v>
      </c>
      <c r="C20" s="4"/>
      <c r="D20" s="8">
        <f>SUM(D8:D19)</f>
        <v>188.75</v>
      </c>
      <c r="E20" s="7">
        <v>67</v>
      </c>
      <c r="F20" s="4"/>
      <c r="G20" s="8">
        <f>SUM(G8:G19)</f>
        <v>176</v>
      </c>
      <c r="H20" s="7">
        <v>67.5</v>
      </c>
      <c r="I20" s="4"/>
      <c r="J20" s="8">
        <f>SUM(J8:J19)</f>
        <v>223.5</v>
      </c>
      <c r="K20" s="7">
        <v>37.5</v>
      </c>
      <c r="L20" s="4"/>
      <c r="M20" s="9">
        <f>SUM(M8:M19)</f>
        <v>135</v>
      </c>
    </row>
    <row r="21" spans="1:13" x14ac:dyDescent="0.3">
      <c r="B21" s="12">
        <v>2.5000000000000001E-2</v>
      </c>
      <c r="D21" s="3">
        <v>6.8</v>
      </c>
    </row>
    <row r="22" spans="1:13" x14ac:dyDescent="0.3">
      <c r="B22" s="12">
        <v>0.155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F20B36A20F2A41A7105EB9F78B798E" ma:contentTypeVersion="11" ma:contentTypeDescription="Create a new document." ma:contentTypeScope="" ma:versionID="a95db01539d4274d9b8f5bcc18d2da12">
  <xsd:schema xmlns:xsd="http://www.w3.org/2001/XMLSchema" xmlns:xs="http://www.w3.org/2001/XMLSchema" xmlns:p="http://schemas.microsoft.com/office/2006/metadata/properties" xmlns:ns2="a24e9797-c9de-4ae0-9124-5b215385d802" xmlns:ns3="85fa55d4-3ee8-4bc4-8fbc-63473e847397" targetNamespace="http://schemas.microsoft.com/office/2006/metadata/properties" ma:root="true" ma:fieldsID="9e1b09664a931143fe878038defaab4d" ns2:_="" ns3:_="">
    <xsd:import namespace="a24e9797-c9de-4ae0-9124-5b215385d802"/>
    <xsd:import namespace="85fa55d4-3ee8-4bc4-8fbc-63473e8473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4e9797-c9de-4ae0-9124-5b215385d8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fa55d4-3ee8-4bc4-8fbc-63473e84739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C118DC-BDF0-40B8-99F7-023F4F9738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4B7A0B-96D3-445F-AE3F-A6380ABFA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4e9797-c9de-4ae0-9124-5b215385d802"/>
    <ds:schemaRef ds:uri="85fa55d4-3ee8-4bc4-8fbc-63473e8473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80560D-5928-4748-B17E-D75692A67576}">
  <ds:schemaRefs>
    <ds:schemaRef ds:uri="http://schemas.openxmlformats.org/package/2006/metadata/core-properties"/>
    <ds:schemaRef ds:uri="85fa55d4-3ee8-4bc4-8fbc-63473e847397"/>
    <ds:schemaRef ds:uri="http://purl.org/dc/dcmitype/"/>
    <ds:schemaRef ds:uri="http://schemas.microsoft.com/office/infopath/2007/PartnerControls"/>
    <ds:schemaRef ds:uri="a24e9797-c9de-4ae0-9124-5b215385d80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 Boone</dc:creator>
  <cp:lastModifiedBy>Lydia Boone</cp:lastModifiedBy>
  <cp:lastPrinted>2021-03-08T15:48:39Z</cp:lastPrinted>
  <dcterms:created xsi:type="dcterms:W3CDTF">2021-01-04T10:29:40Z</dcterms:created>
  <dcterms:modified xsi:type="dcterms:W3CDTF">2021-03-08T15:48:43Z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0x0101002AF20B36A20F2A41A7105EB9F78B798E</vt:lpwstr>
  </property>
</Properties>
</file>