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4 Categoriemanagement\CM Beveiliging\Aanbestedingen Beveiliging\Portofonie 2021\_7 Vragen en antwoorden\NvI2\"/>
    </mc:Choice>
  </mc:AlternateContent>
  <bookViews>
    <workbookView xWindow="0" yWindow="0" windowWidth="19425" windowHeight="8820" activeTab="1"/>
  </bookViews>
  <sheets>
    <sheet name="Toelichting" sheetId="18" r:id="rId1"/>
    <sheet name="Prijzenblad Perceel 1" sheetId="16" r:id="rId2"/>
    <sheet name="Prijzenblad Perceel 2" sheetId="17" r:id="rId3"/>
  </sheets>
  <definedNames>
    <definedName name="_Toc255222531" localSheetId="2">'Prijzenblad Perceel 2'!$G$38</definedName>
    <definedName name="_Toc312846237" localSheetId="2">'Prijzenblad Perceel 2'!$G$38</definedName>
    <definedName name="_Toc351713563" localSheetId="2">'Prijzenblad Perceel 2'!$G$36</definedName>
    <definedName name="_Toc351713567" localSheetId="2">'Prijzenblad Perceel 2'!$G$37</definedName>
    <definedName name="_xlnm.Print_Area" localSheetId="1">'Prijzenblad Perceel 1'!$B$1:$AC$95</definedName>
    <definedName name="_xlnm.Print_Area" localSheetId="2">'Prijzenblad Perceel 2'!$A$1:$AA$128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7" l="1"/>
  <c r="AA26" i="17" l="1"/>
  <c r="F28" i="16" l="1"/>
  <c r="AA98" i="17" l="1"/>
  <c r="AA48" i="16"/>
  <c r="AA65" i="16"/>
  <c r="F39" i="16" l="1"/>
  <c r="F37" i="16"/>
  <c r="AA112" i="17" l="1"/>
  <c r="AA111" i="17"/>
  <c r="AA79" i="16"/>
  <c r="AA80" i="16"/>
  <c r="AA39" i="17" l="1"/>
  <c r="AA101" i="17" l="1"/>
  <c r="F70" i="17" l="1"/>
  <c r="F85" i="17"/>
  <c r="AA85" i="17" s="1"/>
  <c r="AA91" i="17"/>
  <c r="AA89" i="17"/>
  <c r="AA87" i="17"/>
  <c r="AA86" i="17"/>
  <c r="AA83" i="17"/>
  <c r="AA49" i="17" l="1"/>
  <c r="AA16" i="16" l="1"/>
  <c r="AA76" i="16"/>
  <c r="AA77" i="16"/>
  <c r="AA78" i="16"/>
  <c r="AA75" i="16"/>
  <c r="AA68" i="16"/>
  <c r="AA59" i="16"/>
  <c r="AA57" i="16"/>
  <c r="AA53" i="16"/>
  <c r="AA51" i="16"/>
  <c r="AA42" i="16"/>
  <c r="AA37" i="16"/>
  <c r="AA30" i="16"/>
  <c r="AA31" i="16"/>
  <c r="AA32" i="16"/>
  <c r="AA33" i="16"/>
  <c r="AA17" i="16"/>
  <c r="AA18" i="16"/>
  <c r="AA19" i="16"/>
  <c r="AA20" i="16"/>
  <c r="AA21" i="16"/>
  <c r="AA22" i="16"/>
  <c r="AA23" i="16"/>
  <c r="AA24" i="16"/>
  <c r="AA25" i="16"/>
  <c r="AA108" i="17"/>
  <c r="AA109" i="17"/>
  <c r="AA110" i="17"/>
  <c r="AA107" i="17"/>
  <c r="AA100" i="17"/>
  <c r="AA102" i="17"/>
  <c r="AA97" i="17"/>
  <c r="AA80" i="17"/>
  <c r="AA79" i="17"/>
  <c r="AA77" i="17"/>
  <c r="AA75" i="17"/>
  <c r="AA74" i="17"/>
  <c r="AA71" i="17"/>
  <c r="AA72" i="17"/>
  <c r="AA56" i="17"/>
  <c r="AA57" i="17"/>
  <c r="AA58" i="17"/>
  <c r="AA59" i="17"/>
  <c r="AA60" i="17"/>
  <c r="AA61" i="17"/>
  <c r="AA62" i="17"/>
  <c r="AA63" i="17"/>
  <c r="AA64" i="17"/>
  <c r="AA65" i="17"/>
  <c r="AA66" i="17"/>
  <c r="AA67" i="17"/>
  <c r="AA68" i="17"/>
  <c r="AA69" i="17"/>
  <c r="AA55" i="17"/>
  <c r="AA47" i="17"/>
  <c r="AA45" i="17"/>
  <c r="AA42" i="17"/>
  <c r="AA37" i="17"/>
  <c r="AA34" i="17"/>
  <c r="AA33" i="17"/>
  <c r="AA30" i="17"/>
  <c r="AA31" i="17"/>
  <c r="AA29" i="17"/>
  <c r="AA17" i="17"/>
  <c r="AA18" i="17"/>
  <c r="AA20" i="17"/>
  <c r="AA21" i="17"/>
  <c r="AA22" i="17"/>
  <c r="AA16" i="17"/>
  <c r="AA70" i="16"/>
  <c r="AA27" i="17" l="1"/>
  <c r="F25" i="17"/>
  <c r="AA25" i="17" s="1"/>
  <c r="E16" i="17" l="1"/>
  <c r="F44" i="17"/>
  <c r="AA44" i="17" s="1"/>
  <c r="AA55" i="16" l="1"/>
  <c r="AA54" i="16"/>
  <c r="AA28" i="16"/>
  <c r="F40" i="16"/>
  <c r="AA40" i="16" s="1"/>
  <c r="AA70" i="17" l="1"/>
  <c r="F24" i="17"/>
  <c r="AA24" i="17" s="1"/>
  <c r="AA115" i="17" l="1"/>
  <c r="AA39" i="16"/>
  <c r="F27" i="16"/>
  <c r="AA27" i="16" s="1"/>
  <c r="AA83" i="16" l="1"/>
</calcChain>
</file>

<file path=xl/sharedStrings.xml><?xml version="1.0" encoding="utf-8"?>
<sst xmlns="http://schemas.openxmlformats.org/spreadsheetml/2006/main" count="391" uniqueCount="176">
  <si>
    <t>Item</t>
  </si>
  <si>
    <t>Organisatie:</t>
  </si>
  <si>
    <t>Mobilofoon</t>
  </si>
  <si>
    <t>Ascom H914T pager</t>
  </si>
  <si>
    <t>Kenwood TK3201 UHF</t>
  </si>
  <si>
    <t>Icom M35 portofoon</t>
  </si>
  <si>
    <t>Icom M71 portofoon</t>
  </si>
  <si>
    <t xml:space="preserve">Kenwood portofoon TK2000 VHF </t>
  </si>
  <si>
    <t>Vertex - VX 231</t>
  </si>
  <si>
    <t>Porto versterker</t>
  </si>
  <si>
    <t>Omikron Callhelp 400RP</t>
  </si>
  <si>
    <t>Kenwood KSC-35</t>
  </si>
  <si>
    <t>Motorola dp4400e</t>
  </si>
  <si>
    <t>Kenwood TK 3401D</t>
  </si>
  <si>
    <t>Repeaters</t>
  </si>
  <si>
    <t>Portofoons</t>
  </si>
  <si>
    <t>Motorola DP3661e UHF</t>
  </si>
  <si>
    <t>Vertex - VX-261</t>
  </si>
  <si>
    <t>Merk en/of  Type</t>
  </si>
  <si>
    <t>bijdrage aan totale fictieve inschrijfprijs</t>
  </si>
  <si>
    <t>uurtarief</t>
  </si>
  <si>
    <t>Pagers</t>
  </si>
  <si>
    <t xml:space="preserve">Portofoons incl accu, antenne en clip, </t>
  </si>
  <si>
    <t>Portofoon bestand dat reeds aanwezig is.</t>
  </si>
  <si>
    <t>aantal uur</t>
  </si>
  <si>
    <t>FMH
Instandhouding 2022</t>
  </si>
  <si>
    <t>AZ
Instandhouding 2022</t>
  </si>
  <si>
    <t>Perceel 1: FMHaaglanden, Algemene zaken, Rijksbeveiligingsorganisatie</t>
  </si>
  <si>
    <t>aantallen aanschaf obv 4 jaar contractsduur: ofwel aanvulling en vervanging defecten bestaand Portofoon bestand, ofwel vervanging i.h.k.v. nieuwe Portofonie installaties.</t>
  </si>
  <si>
    <t xml:space="preserve">Kenwood TK3160 UHF </t>
  </si>
  <si>
    <t>Kenwood NX320E3 UHF</t>
  </si>
  <si>
    <t xml:space="preserve">Kenwood  TK3301 UHF </t>
  </si>
  <si>
    <t xml:space="preserve">Kenwood TK3302 </t>
  </si>
  <si>
    <t xml:space="preserve">Kenwood  TK3360E UHF </t>
  </si>
  <si>
    <t xml:space="preserve">Kenwood TK3401D </t>
  </si>
  <si>
    <t xml:space="preserve">Kenwood  TK2360 VHF </t>
  </si>
  <si>
    <t xml:space="preserve">Motorola GP340 Selekt-5 UHF </t>
  </si>
  <si>
    <t xml:space="preserve">Motorola DP3400 UHF  non keypad </t>
  </si>
  <si>
    <t>Motorola DP4400 UHF  [Selekt-5] DMR</t>
  </si>
  <si>
    <t>Hytera  PD605 UHF DMR</t>
  </si>
  <si>
    <t>SSO-CFD Instandhouding 2022</t>
  </si>
  <si>
    <r>
      <rPr>
        <b/>
        <u/>
        <sz val="11"/>
        <color theme="1"/>
        <rFont val="Calibri"/>
        <family val="2"/>
        <scheme val="minor"/>
      </rPr>
      <t>TETRA</t>
    </r>
    <r>
      <rPr>
        <sz val="11"/>
        <color theme="1"/>
        <rFont val="Calibri"/>
        <family val="2"/>
        <scheme val="minor"/>
      </rPr>
      <t xml:space="preserve"> Portofoons incl accu, antenne en clip, </t>
    </r>
  </si>
  <si>
    <r>
      <rPr>
        <b/>
        <u/>
        <sz val="11"/>
        <color theme="1"/>
        <rFont val="Calibri"/>
        <family val="2"/>
        <scheme val="minor"/>
      </rPr>
      <t>DMR</t>
    </r>
    <r>
      <rPr>
        <sz val="11"/>
        <color theme="1"/>
        <rFont val="Calibri"/>
        <family val="2"/>
        <scheme val="minor"/>
      </rPr>
      <t xml:space="preserve"> Portofoons incl accu, antenne en clip, </t>
    </r>
  </si>
  <si>
    <t>Perceel 2: SSO-CFD, RWS, ISZW</t>
  </si>
  <si>
    <t>Accessoires</t>
  </si>
  <si>
    <t>Basispost Motorola  welke met porto MTP 3500 functioneert</t>
  </si>
  <si>
    <t>Bedienpost Motorola welke met porto DP 2400 functioneert</t>
  </si>
  <si>
    <t>Basispost Hytera  welke met porto GP 340 functioneert</t>
  </si>
  <si>
    <t>Basispost Motorola  welke met porto Hytera PT580H functioneert</t>
  </si>
  <si>
    <t>Kenwood TK8189 UHF mobilofoon welke met porto TK 3160 en TK3360E functioneert</t>
  </si>
  <si>
    <t>Motorola GM340 mobilofoon welke met porto TK 3160 en TK3360E functioneert</t>
  </si>
  <si>
    <t>Motorola GM340 welke met porto TK 3160 functioneert</t>
  </si>
  <si>
    <t>Repeater Hytera UHF 25W RD625 DMR  welke met porto Hytera PD605 functioneert</t>
  </si>
  <si>
    <t>Basispost die met nieuw te leveren portofoons functioneert</t>
  </si>
  <si>
    <t>moet functioneren met aangeboden porto en repeater</t>
  </si>
  <si>
    <t>Peli 1120 case tbv SL1600, kleur zwart of gelijkwaardig</t>
  </si>
  <si>
    <t>Motorola PMLN4605A Airtube Acoustic kit of gelijkwaardig</t>
  </si>
  <si>
    <t>FMH Vervanging complete Portofonie installaties voor bepaalde locaties</t>
  </si>
  <si>
    <t>AZ Vervanging complete Portofonie installaties voor bepaalde locaties</t>
  </si>
  <si>
    <t>SSO-CFD Vervanging complete Portofonie installaties voor bepaalde locaties</t>
  </si>
  <si>
    <t>RWS Instandhouding</t>
  </si>
  <si>
    <t>ISZW Instandhouding</t>
  </si>
  <si>
    <t>Totale fictieve inschrijfprijs Perceel 1</t>
  </si>
  <si>
    <t>Totale fictieve inschrijfprijs Perceel 2</t>
  </si>
  <si>
    <t>Basisposten/bedienposten</t>
  </si>
  <si>
    <t>Invulvelden Inschrijver</t>
  </si>
  <si>
    <t>Portofoonbestand dat reeds aanwezig is</t>
  </si>
  <si>
    <t>Rijksbeveiligingsorganisatie Vervanging complete Portofonie installaties</t>
  </si>
  <si>
    <t>(vervangiing gepland van aantal portofonie-installaties)</t>
  </si>
  <si>
    <t>aantallen aanschaf obv 4 jaar contractsduur: ofwel aanvulling en vervanging defecten bestaand Portofoon bestand, ofwel vervanging i.h.k.v. nieuwe Portofonie installaties. Tevens ter bepaling van de Totale fictieve inschrijfprijs</t>
  </si>
  <si>
    <t>Aantal apparaten/accessoires/uren/implementaties  t.b.v. berekening totale fictieve inschrijfprijs</t>
  </si>
  <si>
    <t>Prijs
 per item excl BTW</t>
  </si>
  <si>
    <t>Nulmeting op artikelen per Locatie</t>
  </si>
  <si>
    <t>Dekkingsmetingen ihkv controle dekking op Locatie</t>
  </si>
  <si>
    <t>Engineering-Installatie-Implementatie</t>
  </si>
  <si>
    <t>offertebasis (zie eis 10.4)</t>
  </si>
  <si>
    <t>offertebasis (zie eis 3,10,2 en 6.3)</t>
  </si>
  <si>
    <t>offertebasis (zie eis 3,7,3)</t>
  </si>
  <si>
    <t>offertebasis (zie eis 2.13 en 5.6)</t>
  </si>
  <si>
    <t>moet functioneren met aangeboden porto</t>
  </si>
  <si>
    <t>Preventief onderhoud 1x per jaar per basis/bedienpost (bedrag per basis/bedienpost per jaar invullen)</t>
  </si>
  <si>
    <t>Preventief onderhoud 1x per jaar per portofoon (bedrag per portofoon per jaar invullen)</t>
  </si>
  <si>
    <t>Prijs per Accu los</t>
  </si>
  <si>
    <t>Prijs Acculader enkelvoudig tbv portofoon - bureau opstelling</t>
  </si>
  <si>
    <t xml:space="preserve">Prijs Acculader 6-voudig tbv portofoon </t>
  </si>
  <si>
    <t>Prijs Headset tbv Portofoon - surveillanceset met oordopje - draagstijl: in het oor</t>
  </si>
  <si>
    <t>Prijs Headset tbv Portofoon - headset met gehoorbescherming -  draagstijl: hoofdband</t>
  </si>
  <si>
    <t>Prijs Luidspreker microfoon (vuistmicrofoon) tbv Portofoon</t>
  </si>
  <si>
    <t>Prijs Hardlederen tas voorzien van koppelpassant, riemlus en schouderdraagriem</t>
  </si>
  <si>
    <t>Prijs Draagclip</t>
  </si>
  <si>
    <t xml:space="preserve">Prijs per Antenne tbv portofoon
</t>
  </si>
  <si>
    <t>aantal Accus los</t>
  </si>
  <si>
    <t xml:space="preserve">aantal Antenne tbv portofoon
</t>
  </si>
  <si>
    <t>aantal  Acculader enkelvoudig tbv portofoon - bureau opstelling</t>
  </si>
  <si>
    <t xml:space="preserve">aantal  Acculader 6-voudig tbv portofoon </t>
  </si>
  <si>
    <t>aantal  Headset tbv Portofoon - surveillanceset met oordopje - draagstijl: in het oor</t>
  </si>
  <si>
    <t>aantal  Headset tbv Portofoon - headset met gehoorbescherming -  draagstijl: hoofdband</t>
  </si>
  <si>
    <t>aantal  Luidspreker microfoon (vuistmicrofoon) tbv Portofoon</t>
  </si>
  <si>
    <t>aantal  Hardlederen tas voorzien van koppelpassant, riemlus en schouderdraagriem</t>
  </si>
  <si>
    <t>aantal  Draagclip</t>
  </si>
  <si>
    <t>Preventief onderhoud 1x per jaar per repeater (bedrag per repeater per jaar invullen)</t>
  </si>
  <si>
    <t>Preventief onderhoud 1x per jaar per portoversterker (bedrag per portoversterker per jaar invullen)</t>
  </si>
  <si>
    <t>Preventief onderhoud 1x per jaar per pagerversterker (bedrag per pagerversterker per jaar invullen)</t>
  </si>
  <si>
    <t>Alle prijzen zijn exclusief BTW.</t>
  </si>
  <si>
    <t>Onderhoud</t>
  </si>
  <si>
    <t>Preventief onderhoud 1x per jaar per mobilofoon (bedrag per mobilofoon per jaar invullen)</t>
  </si>
  <si>
    <t>(Uurtarief invullen) zie eis 5,4.</t>
  </si>
  <si>
    <t>GP-340-VHF</t>
  </si>
  <si>
    <t>Deelnemer Algemene Zaken</t>
  </si>
  <si>
    <t>Deelnemer FMHaaglanden</t>
  </si>
  <si>
    <t>Deelnemer RijksBeveiligingsOrganisatie</t>
  </si>
  <si>
    <t>Deelnemer SSO-CFD</t>
  </si>
  <si>
    <t>Deelnemer CDV Rijkswaterstaat</t>
  </si>
  <si>
    <t>Deelnemer ISZW</t>
  </si>
  <si>
    <t>Hytera PD505 UHF</t>
  </si>
  <si>
    <t>Ascom U914DA</t>
  </si>
  <si>
    <t>Omicron CallHelp 400RX</t>
  </si>
  <si>
    <t>Kenwood is portofoon KSC-35</t>
  </si>
  <si>
    <t>Pagerversterker</t>
  </si>
  <si>
    <t>RWS Vervanging complete Portofonie installaties voor bepaalde locaties</t>
  </si>
  <si>
    <t>PMLN7158 Motorola 1-wire surveillance kit earpiece +
mic/ptt SL1600</t>
  </si>
  <si>
    <t>RijksBeveiligings Org. Instandhouding 2022 
(complete vervanging is gepland, zie hieronder)</t>
  </si>
  <si>
    <t>Bedienpost</t>
  </si>
  <si>
    <t xml:space="preserve">tarief voor verzorgen één aanvraag of opzegging van een vergunning Agentschap Telekom </t>
  </si>
  <si>
    <t>Project management Consultancy (uurtarief)</t>
  </si>
  <si>
    <t>Portofoons inclusief accu, antenne en draagclip</t>
  </si>
  <si>
    <t>Motorola VX-261-G6-5</t>
  </si>
  <si>
    <t>Motorola GM 340</t>
  </si>
  <si>
    <t>Bedienpost die met nieuw te leveren portofoons functioneert</t>
  </si>
  <si>
    <t>Basis-/bedienpost</t>
  </si>
  <si>
    <t>Enkele bijkomende accessoires voor ISZW</t>
  </si>
  <si>
    <t>(vervanging gepland van aantal portofonie-installaties)</t>
  </si>
  <si>
    <t>Preventief onderhoud 1x per jaar per basis-/bedienpost (bedrag per basis-/bedienpost per jaar invullen)</t>
  </si>
  <si>
    <t>Motorola GP344 UHF</t>
  </si>
  <si>
    <t>Kenwood TK3301 UHF</t>
  </si>
  <si>
    <t>Kenwood TK3160 UHF</t>
  </si>
  <si>
    <t>Kenwood TK3360 UHF</t>
  </si>
  <si>
    <t>Motorola DP3441 UHF</t>
  </si>
  <si>
    <t>Motorola MTP3500 UHF</t>
  </si>
  <si>
    <t xml:space="preserve">Motorola GP340 UHF
</t>
  </si>
  <si>
    <t>Motorola DP2400 UHF</t>
  </si>
  <si>
    <t>Motorola GP380 UHF</t>
  </si>
  <si>
    <t>Hytera PT580H UHF</t>
  </si>
  <si>
    <t>Portofoons incl accu, antenne en clip, 
(grootste deel is
 analoog en UHF)</t>
  </si>
  <si>
    <t>Hytera pd605 UHF</t>
  </si>
  <si>
    <t>Motorola SL1600 VHF</t>
  </si>
  <si>
    <t>Inschrijvende Partij</t>
  </si>
  <si>
    <t>Preventief onderhoud 1x per jaar per bedienpost (bedrag per bedienpost per jaar invullen)</t>
  </si>
  <si>
    <r>
      <t>Uurtarief voor C</t>
    </r>
    <r>
      <rPr>
        <u/>
        <sz val="11"/>
        <color theme="1"/>
        <rFont val="Calibri"/>
        <family val="2"/>
        <scheme val="minor"/>
      </rPr>
      <t>orrectief</t>
    </r>
    <r>
      <rPr>
        <sz val="11"/>
        <color theme="1"/>
        <rFont val="Calibri"/>
        <family val="2"/>
        <scheme val="minor"/>
      </rPr>
      <t xml:space="preserve"> Onderhoud </t>
    </r>
  </si>
  <si>
    <t>tarief voor verzorgen van aanvraag of opzegging van een vergunning Agentschap Telekom</t>
  </si>
  <si>
    <t>dit zijn niet de kosten voor Agentschap Telecom maar de bemoeieniskosten van de Opdrachtnemer (zie eis 1.8). Dit is de enige cel in dit Tabblad waar een nultarief ingevuld mag worden.</t>
  </si>
  <si>
    <t>Invulinstructies voor Prijsopgavetabel kunt u vinden in Bijlage 7B.</t>
  </si>
  <si>
    <r>
      <t xml:space="preserve">Specificatie van te leveren item (of voor gelijkwaardig alternatief zoals omschreven in </t>
    </r>
    <r>
      <rPr>
        <sz val="11"/>
        <color rgb="FFFF0000"/>
        <rFont val="Arial"/>
        <family val="2"/>
      </rPr>
      <t>eis 4,16</t>
    </r>
    <r>
      <rPr>
        <sz val="11"/>
        <rFont val="Arial"/>
        <family val="2"/>
      </rPr>
      <t>)
Merk en type invullen.</t>
    </r>
  </si>
  <si>
    <r>
      <t xml:space="preserve">Specificatie van te leveren item (of voor gelijkwaardig alternatief zoals omschreven in eis </t>
    </r>
    <r>
      <rPr>
        <sz val="11"/>
        <color rgb="FFFF0000"/>
        <rFont val="Arial"/>
        <family val="2"/>
      </rPr>
      <t>4.16</t>
    </r>
    <r>
      <rPr>
        <sz val="11"/>
        <rFont val="Arial"/>
        <family val="2"/>
      </rPr>
      <t>)
Merk en type invullen.</t>
    </r>
  </si>
  <si>
    <r>
      <t xml:space="preserve">Specificatie van te leveren item (zoals in kolom 'Merk en/of Type" of voor gelijkwaardig alternatief zoals omschreven in eis </t>
    </r>
    <r>
      <rPr>
        <sz val="11"/>
        <color rgb="FFFF0000"/>
        <rFont val="Arial"/>
        <family val="2"/>
      </rPr>
      <t>4.16</t>
    </r>
    <r>
      <rPr>
        <sz val="11"/>
        <rFont val="Arial"/>
        <family val="2"/>
      </rPr>
      <t>)
Merk en type invullen.</t>
    </r>
  </si>
  <si>
    <r>
      <t>Specificatie van te leveren item (of voor gelijkwaardig alternatief zoals omschreven in eis</t>
    </r>
    <r>
      <rPr>
        <sz val="11"/>
        <color rgb="FFFF0000"/>
        <rFont val="Arial"/>
        <family val="2"/>
      </rPr>
      <t xml:space="preserve"> 4.16</t>
    </r>
    <r>
      <rPr>
        <sz val="11"/>
        <rFont val="Arial"/>
        <family val="2"/>
      </rPr>
      <t>)
Merk en type invullen.</t>
    </r>
  </si>
  <si>
    <r>
      <t xml:space="preserve">Specificatie van te leveren item (of voor gelijkwaardig alternatief zoals omschreven in eis </t>
    </r>
    <r>
      <rPr>
        <sz val="11"/>
        <color rgb="FFFF0000"/>
        <rFont val="Arial"/>
        <family val="2"/>
      </rPr>
      <t>4.16)</t>
    </r>
    <r>
      <rPr>
        <sz val="11"/>
        <rFont val="Arial"/>
        <family val="2"/>
      </rPr>
      <t xml:space="preserve">
Merk en type invullen.</t>
    </r>
  </si>
  <si>
    <t>aangepast obv NvI1 vraag 7</t>
  </si>
  <si>
    <t>repeater 
inclusief UPS</t>
  </si>
  <si>
    <t>TETRA Repeater
inclusief UPS</t>
  </si>
  <si>
    <t>aangepast obv NvI1 vraag 7 en 42</t>
  </si>
  <si>
    <t>Repeater 
inclusief UPS</t>
  </si>
  <si>
    <t>Mobilofoon
inclusief UPS</t>
  </si>
  <si>
    <t>Aanpassingen zijn in rode tekst gedaan</t>
  </si>
  <si>
    <t>aangepast obv NvI1 vraag 7 en 41</t>
  </si>
  <si>
    <t>Radiobedienpost
inclusief UPS</t>
  </si>
  <si>
    <r>
      <t xml:space="preserve">Motorola SLR5500 </t>
    </r>
    <r>
      <rPr>
        <sz val="11"/>
        <color rgb="FFFF0000"/>
        <rFont val="Calibri"/>
        <family val="2"/>
        <scheme val="minor"/>
      </rPr>
      <t>DMR</t>
    </r>
  </si>
  <si>
    <r>
      <t xml:space="preserve">Hytera/RD985 </t>
    </r>
    <r>
      <rPr>
        <sz val="11"/>
        <color rgb="FFFF0000"/>
        <rFont val="Calibri"/>
        <family val="2"/>
        <scheme val="minor"/>
      </rPr>
      <t>DMR</t>
    </r>
  </si>
  <si>
    <t>aangepast obv NvI1 vraag 27</t>
  </si>
  <si>
    <t>aangepast obv NvI1 vraag 9</t>
  </si>
  <si>
    <t>aangepast obv NvI1 vraag 7 en 28</t>
  </si>
  <si>
    <t>aangepast obv NvI1 vraag 25</t>
  </si>
  <si>
    <r>
      <t xml:space="preserve">Vertex VXR9000 </t>
    </r>
    <r>
      <rPr>
        <strike/>
        <sz val="11"/>
        <color rgb="FFFF0000"/>
        <rFont val="Calibri"/>
        <family val="2"/>
        <scheme val="minor"/>
      </rPr>
      <t xml:space="preserve">DMR </t>
    </r>
    <r>
      <rPr>
        <b/>
        <sz val="11"/>
        <color rgb="FFFF0000"/>
        <rFont val="Calibri"/>
        <family val="2"/>
        <scheme val="minor"/>
      </rPr>
      <t>Analoog</t>
    </r>
  </si>
  <si>
    <t>aangepast obv NvI1 vraag 9 
en vraag 136 in NvI2</t>
  </si>
  <si>
    <r>
      <t xml:space="preserve">Prijsopgavetabel EA Portofonie 2021 </t>
    </r>
    <r>
      <rPr>
        <b/>
        <sz val="14"/>
        <color rgb="FFFF0000"/>
        <rFont val="Calibri"/>
        <family val="2"/>
        <scheme val="minor"/>
      </rPr>
      <t>v.NvI1en NvI2</t>
    </r>
  </si>
  <si>
    <r>
      <t xml:space="preserve">Prijsopgavetabel EA Portofonie 2021 </t>
    </r>
    <r>
      <rPr>
        <b/>
        <sz val="14"/>
        <color rgb="FFFF0000"/>
        <rFont val="Calibri"/>
        <family val="2"/>
        <scheme val="minor"/>
      </rPr>
      <t>v.NvI1 en NvI2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</si>
</sst>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 #,##0.00;&quot;€&quot;\ \-#,##0.00"/>
    <numFmt numFmtId="43" formatCode="_ * #,##0.00_ ;_ * \-#,##0.00_ ;_ * &quot;-&quot;??_ ;_ @_ "/>
    <numFmt numFmtId="164" formatCode="&quot;€&quot;\ #,##0.00"/>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name val="Calibri"/>
      <family val="2"/>
      <scheme val="minor"/>
    </font>
    <font>
      <sz val="11"/>
      <color indexed="8"/>
      <name val="Calibri"/>
      <family val="2"/>
      <scheme val="minor"/>
    </font>
    <font>
      <b/>
      <sz val="14"/>
      <color theme="0"/>
      <name val="Calibri"/>
      <family val="2"/>
      <scheme val="minor"/>
    </font>
    <font>
      <strike/>
      <sz val="11"/>
      <color theme="1"/>
      <name val="Calibri"/>
      <family val="2"/>
      <scheme val="minor"/>
    </font>
    <font>
      <strike/>
      <sz val="11"/>
      <color rgb="FFFF0000"/>
      <name val="Calibri"/>
      <family val="2"/>
      <scheme val="minor"/>
    </font>
    <font>
      <b/>
      <u/>
      <sz val="11"/>
      <color theme="1"/>
      <name val="Calibri"/>
      <family val="2"/>
      <scheme val="minor"/>
    </font>
    <font>
      <sz val="11"/>
      <name val="Arial"/>
      <family val="2"/>
    </font>
    <font>
      <sz val="11"/>
      <color theme="0"/>
      <name val="Calibri"/>
      <family val="2"/>
      <scheme val="minor"/>
    </font>
    <font>
      <b/>
      <sz val="18"/>
      <color rgb="FFFF0000"/>
      <name val="Calibri"/>
      <family val="2"/>
      <scheme val="minor"/>
    </font>
    <font>
      <sz val="14"/>
      <color theme="0"/>
      <name val="Calibri"/>
      <family val="2"/>
      <scheme val="minor"/>
    </font>
    <font>
      <sz val="11"/>
      <color theme="1"/>
      <name val="Calibri"/>
      <family val="2"/>
      <scheme val="minor"/>
    </font>
    <font>
      <b/>
      <sz val="14"/>
      <color theme="1"/>
      <name val="Calibri"/>
      <family val="2"/>
      <scheme val="minor"/>
    </font>
    <font>
      <u/>
      <sz val="11"/>
      <color theme="1"/>
      <name val="Calibri"/>
      <family val="2"/>
      <scheme val="minor"/>
    </font>
    <font>
      <b/>
      <sz val="12"/>
      <name val="Verdana"/>
      <family val="2"/>
    </font>
    <font>
      <sz val="11"/>
      <color rgb="FFFF0000"/>
      <name val="Arial"/>
      <family val="2"/>
    </font>
    <font>
      <b/>
      <sz val="11"/>
      <color rgb="FFFF0000"/>
      <name val="Calibri"/>
      <family val="2"/>
      <scheme val="minor"/>
    </font>
    <font>
      <b/>
      <sz val="14"/>
      <color rgb="FFFF0000"/>
      <name val="Calibri"/>
      <family val="2"/>
      <scheme val="minor"/>
    </font>
  </fonts>
  <fills count="21">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theme="4" tint="0.79998168889431442"/>
      </patternFill>
    </fill>
    <fill>
      <patternFill patternType="solid">
        <fgColor theme="2" tint="-0.249977111117893"/>
        <bgColor indexed="64"/>
      </patternFill>
    </fill>
    <fill>
      <patternFill patternType="solid">
        <fgColor theme="1"/>
        <bgColor indexed="64"/>
      </patternFill>
    </fill>
    <fill>
      <patternFill patternType="solid">
        <fgColor rgb="FFCCCCFF"/>
        <bgColor indexed="64"/>
      </patternFill>
    </fill>
    <fill>
      <patternFill patternType="solid">
        <fgColor theme="0"/>
        <bgColor theme="4" tint="0.79998168889431442"/>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theme="4" tint="0.79998168889431442"/>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xf numFmtId="43" fontId="14" fillId="0" borderId="0" applyFont="0" applyFill="0" applyBorder="0" applyAlignment="0" applyProtection="0"/>
  </cellStyleXfs>
  <cellXfs count="326">
    <xf numFmtId="0" fontId="0" fillId="0" borderId="0" xfId="0"/>
    <xf numFmtId="0" fontId="0" fillId="0" borderId="0" xfId="0" applyBorder="1"/>
    <xf numFmtId="0" fontId="2" fillId="0" borderId="0" xfId="0" applyFont="1"/>
    <xf numFmtId="0" fontId="0" fillId="4" borderId="0" xfId="0" applyFill="1" applyBorder="1"/>
    <xf numFmtId="0" fontId="0" fillId="0" borderId="0" xfId="0" applyAlignment="1">
      <alignment horizontal="center" vertical="center"/>
    </xf>
    <xf numFmtId="0" fontId="0" fillId="3" borderId="2" xfId="0" applyFill="1" applyBorder="1"/>
    <xf numFmtId="0" fontId="0" fillId="5" borderId="2" xfId="0" applyFill="1" applyBorder="1"/>
    <xf numFmtId="0" fontId="0" fillId="0" borderId="0" xfId="0" applyBorder="1" applyAlignment="1">
      <alignment horizontal="center" vertical="center"/>
    </xf>
    <xf numFmtId="0" fontId="0" fillId="4" borderId="0" xfId="0" applyFill="1" applyBorder="1" applyAlignment="1">
      <alignment horizontal="center" vertical="center"/>
    </xf>
    <xf numFmtId="0" fontId="0" fillId="0" borderId="0" xfId="0" applyAlignment="1"/>
    <xf numFmtId="0" fontId="0" fillId="4" borderId="0" xfId="0" applyFill="1"/>
    <xf numFmtId="0" fontId="0" fillId="0" borderId="0" xfId="0" applyAlignment="1">
      <alignment vertical="center" wrapText="1"/>
    </xf>
    <xf numFmtId="0" fontId="0" fillId="4" borderId="0" xfId="0" applyFill="1" applyAlignment="1">
      <alignment vertical="center" wrapText="1"/>
    </xf>
    <xf numFmtId="0" fontId="0" fillId="0" borderId="0" xfId="0" applyAlignment="1">
      <alignment vertical="top" wrapText="1"/>
    </xf>
    <xf numFmtId="0" fontId="0" fillId="6" borderId="2" xfId="0" applyFill="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2" xfId="0" applyBorder="1" applyAlignment="1">
      <alignment vertical="top" wrapText="1"/>
    </xf>
    <xf numFmtId="0" fontId="0" fillId="4" borderId="2" xfId="0" applyFill="1" applyBorder="1" applyAlignment="1">
      <alignment horizontal="center"/>
    </xf>
    <xf numFmtId="0" fontId="0" fillId="4" borderId="0" xfId="0" applyFill="1" applyBorder="1" applyAlignment="1">
      <alignment vertical="center" wrapText="1"/>
    </xf>
    <xf numFmtId="0" fontId="0" fillId="0" borderId="0" xfId="0" applyBorder="1" applyAlignment="1">
      <alignment vertical="top" wrapText="1"/>
    </xf>
    <xf numFmtId="0" fontId="0" fillId="0" borderId="0" xfId="0" applyBorder="1" applyAlignment="1">
      <alignment wrapText="1"/>
    </xf>
    <xf numFmtId="0" fontId="0" fillId="2" borderId="2" xfId="0" applyFill="1" applyBorder="1" applyAlignment="1">
      <alignment wrapText="1"/>
    </xf>
    <xf numFmtId="0" fontId="0" fillId="8" borderId="2" xfId="0" applyFill="1" applyBorder="1" applyAlignment="1">
      <alignment wrapText="1"/>
    </xf>
    <xf numFmtId="0" fontId="1" fillId="4" borderId="3"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4" borderId="9" xfId="0" applyFill="1" applyBorder="1"/>
    <xf numFmtId="0" fontId="0" fillId="4" borderId="9" xfId="0" applyFill="1" applyBorder="1" applyAlignment="1">
      <alignment vertical="center" wrapText="1"/>
    </xf>
    <xf numFmtId="0" fontId="0" fillId="4" borderId="9" xfId="0" applyFill="1" applyBorder="1" applyAlignment="1">
      <alignment horizontal="center" vertical="center" wrapText="1"/>
    </xf>
    <xf numFmtId="7" fontId="0" fillId="4" borderId="9" xfId="0" applyNumberFormat="1" applyFill="1" applyBorder="1" applyAlignment="1">
      <alignment horizontal="center" vertical="center" wrapText="1"/>
    </xf>
    <xf numFmtId="164" fontId="0" fillId="4" borderId="9" xfId="0" applyNumberFormat="1" applyFill="1" applyBorder="1" applyAlignment="1">
      <alignment vertical="center" wrapText="1"/>
    </xf>
    <xf numFmtId="0" fontId="0" fillId="4" borderId="0" xfId="0" applyFill="1" applyBorder="1" applyAlignment="1">
      <alignment horizontal="center" vertical="center" wrapText="1"/>
    </xf>
    <xf numFmtId="0" fontId="0" fillId="4" borderId="14" xfId="0" applyFill="1" applyBorder="1"/>
    <xf numFmtId="0" fontId="0" fillId="4" borderId="14" xfId="0" applyFill="1" applyBorder="1" applyAlignment="1">
      <alignment vertical="center" wrapText="1"/>
    </xf>
    <xf numFmtId="0" fontId="3" fillId="4" borderId="14" xfId="0" applyFont="1" applyFill="1" applyBorder="1" applyAlignment="1">
      <alignment vertical="center" wrapText="1"/>
    </xf>
    <xf numFmtId="0" fontId="0" fillId="4" borderId="14" xfId="0" applyFill="1" applyBorder="1" applyAlignment="1">
      <alignment horizontal="center" vertical="center" wrapText="1"/>
    </xf>
    <xf numFmtId="0" fontId="7" fillId="4" borderId="0" xfId="0" applyFont="1" applyFill="1" applyBorder="1" applyAlignment="1">
      <alignment vertical="center" wrapText="1"/>
    </xf>
    <xf numFmtId="0" fontId="0" fillId="4" borderId="2" xfId="0" applyFill="1" applyBorder="1" applyAlignment="1">
      <alignment wrapText="1"/>
    </xf>
    <xf numFmtId="0" fontId="6" fillId="4" borderId="10" xfId="0" applyFont="1" applyFill="1" applyBorder="1" applyAlignment="1"/>
    <xf numFmtId="0" fontId="6" fillId="4" borderId="0" xfId="0" applyFont="1" applyFill="1" applyBorder="1" applyAlignment="1"/>
    <xf numFmtId="0" fontId="0" fillId="4" borderId="15" xfId="0" applyFill="1" applyBorder="1" applyAlignment="1">
      <alignment vertical="center" wrapText="1"/>
    </xf>
    <xf numFmtId="0" fontId="0" fillId="4" borderId="15" xfId="0" applyFill="1" applyBorder="1" applyAlignment="1">
      <alignment horizontal="center" vertical="center" wrapText="1"/>
    </xf>
    <xf numFmtId="0" fontId="0" fillId="4" borderId="14" xfId="0" applyFill="1" applyBorder="1" applyAlignment="1">
      <alignment horizontal="center" vertical="center"/>
    </xf>
    <xf numFmtId="0" fontId="0" fillId="4" borderId="9" xfId="0" applyFill="1" applyBorder="1" applyAlignment="1">
      <alignment horizontal="left" vertical="top"/>
    </xf>
    <xf numFmtId="0" fontId="0" fillId="4" borderId="9" xfId="0" applyFill="1" applyBorder="1" applyAlignment="1">
      <alignment horizontal="left" vertical="top" wrapText="1"/>
    </xf>
    <xf numFmtId="0" fontId="7" fillId="4" borderId="15" xfId="0" applyFont="1" applyFill="1" applyBorder="1" applyAlignment="1">
      <alignment vertical="center" wrapText="1"/>
    </xf>
    <xf numFmtId="0" fontId="4" fillId="4" borderId="9" xfId="0" applyFont="1" applyFill="1" applyBorder="1" applyAlignment="1">
      <alignment horizontal="center" vertical="center"/>
    </xf>
    <xf numFmtId="0" fontId="0" fillId="4" borderId="0" xfId="0" applyFill="1" applyBorder="1" applyAlignment="1">
      <alignment wrapText="1"/>
    </xf>
    <xf numFmtId="0" fontId="0" fillId="0" borderId="2" xfId="0" applyBorder="1" applyAlignment="1">
      <alignment horizontal="left" vertical="top" wrapText="1"/>
    </xf>
    <xf numFmtId="0" fontId="1" fillId="4" borderId="4" xfId="0" applyFont="1" applyFill="1" applyBorder="1" applyAlignment="1">
      <alignment horizontal="center" vertical="center"/>
    </xf>
    <xf numFmtId="0" fontId="10" fillId="4" borderId="3" xfId="0" applyFont="1" applyFill="1" applyBorder="1" applyAlignment="1">
      <alignment horizontal="center" vertical="center" wrapText="1"/>
    </xf>
    <xf numFmtId="0" fontId="0" fillId="4" borderId="0" xfId="0" applyFill="1" applyBorder="1" applyAlignment="1">
      <alignment vertical="top" wrapText="1"/>
    </xf>
    <xf numFmtId="0" fontId="6" fillId="4" borderId="5" xfId="0" applyFont="1" applyFill="1" applyBorder="1" applyAlignment="1"/>
    <xf numFmtId="0" fontId="0" fillId="4" borderId="9" xfId="0" applyFont="1" applyFill="1" applyBorder="1"/>
    <xf numFmtId="0" fontId="0" fillId="4" borderId="15" xfId="0" applyFill="1" applyBorder="1" applyAlignment="1">
      <alignment wrapText="1"/>
    </xf>
    <xf numFmtId="0" fontId="0" fillId="4" borderId="9" xfId="0" applyFill="1" applyBorder="1" applyAlignment="1">
      <alignment horizontal="center"/>
    </xf>
    <xf numFmtId="0" fontId="0" fillId="4" borderId="0" xfId="0" applyFill="1" applyBorder="1" applyAlignment="1">
      <alignment horizontal="center"/>
    </xf>
    <xf numFmtId="0" fontId="4" fillId="6" borderId="1" xfId="0" applyFont="1" applyFill="1" applyBorder="1" applyAlignment="1">
      <alignment horizontal="center" vertical="center"/>
    </xf>
    <xf numFmtId="0" fontId="1" fillId="3" borderId="17" xfId="0" applyFont="1" applyFill="1" applyBorder="1" applyAlignment="1">
      <alignment vertical="center" wrapText="1"/>
    </xf>
    <xf numFmtId="0" fontId="0" fillId="0" borderId="18" xfId="0" applyBorder="1"/>
    <xf numFmtId="0" fontId="0" fillId="4" borderId="18" xfId="0" applyFill="1" applyBorder="1"/>
    <xf numFmtId="0" fontId="0" fillId="0" borderId="19" xfId="0" applyBorder="1"/>
    <xf numFmtId="0" fontId="1" fillId="4" borderId="18" xfId="0" applyFont="1" applyFill="1" applyBorder="1" applyAlignment="1">
      <alignment vertical="center" wrapText="1"/>
    </xf>
    <xf numFmtId="0" fontId="0" fillId="4" borderId="9" xfId="0" applyFill="1" applyBorder="1" applyAlignment="1">
      <alignment wrapText="1"/>
    </xf>
    <xf numFmtId="0" fontId="0" fillId="4" borderId="18" xfId="0" applyFill="1" applyBorder="1" applyAlignment="1">
      <alignment vertical="center" wrapText="1"/>
    </xf>
    <xf numFmtId="0" fontId="0" fillId="4" borderId="18" xfId="0" applyFill="1" applyBorder="1" applyAlignment="1">
      <alignment horizontal="left" vertical="top"/>
    </xf>
    <xf numFmtId="0" fontId="0" fillId="4" borderId="19" xfId="0" applyFill="1" applyBorder="1"/>
    <xf numFmtId="0" fontId="0" fillId="5" borderId="1" xfId="0" applyFill="1" applyBorder="1" applyAlignment="1">
      <alignment horizontal="center"/>
    </xf>
    <xf numFmtId="0" fontId="0" fillId="0" borderId="18" xfId="0" applyBorder="1" applyAlignment="1">
      <alignment vertical="center" wrapText="1"/>
    </xf>
    <xf numFmtId="0" fontId="1" fillId="3" borderId="17" xfId="0" applyFont="1" applyFill="1" applyBorder="1" applyAlignment="1">
      <alignment wrapText="1"/>
    </xf>
    <xf numFmtId="0" fontId="0" fillId="2" borderId="2" xfId="0" applyFill="1" applyBorder="1"/>
    <xf numFmtId="0" fontId="0" fillId="2" borderId="1" xfId="0" applyFill="1" applyBorder="1" applyAlignment="1">
      <alignment vertical="center" wrapText="1"/>
    </xf>
    <xf numFmtId="0" fontId="0" fillId="2" borderId="2" xfId="0" applyFill="1" applyBorder="1" applyAlignment="1">
      <alignment vertical="center" wrapText="1"/>
    </xf>
    <xf numFmtId="0" fontId="0" fillId="0" borderId="0" xfId="0" applyFill="1"/>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wrapText="1"/>
    </xf>
    <xf numFmtId="0" fontId="0" fillId="3" borderId="18" xfId="0" applyFill="1" applyBorder="1" applyAlignment="1">
      <alignment wrapText="1"/>
    </xf>
    <xf numFmtId="0" fontId="0" fillId="11" borderId="1" xfId="0" applyFill="1" applyBorder="1" applyAlignment="1">
      <alignment wrapText="1"/>
    </xf>
    <xf numFmtId="0" fontId="0" fillId="4" borderId="23" xfId="0" applyFill="1" applyBorder="1" applyAlignment="1">
      <alignment vertical="center" wrapText="1"/>
    </xf>
    <xf numFmtId="0" fontId="4" fillId="12" borderId="2" xfId="0" applyFont="1" applyFill="1" applyBorder="1"/>
    <xf numFmtId="0" fontId="0" fillId="7" borderId="2" xfId="0" applyFill="1" applyBorder="1" applyAlignment="1">
      <alignment horizontal="center"/>
    </xf>
    <xf numFmtId="0" fontId="0" fillId="2" borderId="2" xfId="0" applyFill="1" applyBorder="1" applyAlignment="1"/>
    <xf numFmtId="0" fontId="4" fillId="3" borderId="2" xfId="0" applyFont="1" applyFill="1" applyBorder="1" applyAlignment="1">
      <alignment horizontal="center"/>
    </xf>
    <xf numFmtId="164" fontId="0" fillId="4" borderId="2" xfId="0" applyNumberFormat="1" applyFill="1" applyBorder="1" applyAlignment="1">
      <alignment wrapText="1"/>
    </xf>
    <xf numFmtId="0" fontId="4" fillId="2" borderId="11" xfId="0" applyFont="1" applyFill="1" applyBorder="1" applyAlignment="1"/>
    <xf numFmtId="0" fontId="0" fillId="2" borderId="7" xfId="0" applyFill="1" applyBorder="1" applyAlignment="1"/>
    <xf numFmtId="0" fontId="0" fillId="2" borderId="7" xfId="0" applyFont="1" applyFill="1" applyBorder="1" applyAlignment="1"/>
    <xf numFmtId="0" fontId="4" fillId="3" borderId="7" xfId="0" applyFont="1" applyFill="1" applyBorder="1" applyAlignment="1">
      <alignment horizontal="center" wrapText="1"/>
    </xf>
    <xf numFmtId="164" fontId="0" fillId="4" borderId="1" xfId="0" applyNumberFormat="1" applyFill="1" applyBorder="1" applyAlignment="1">
      <alignment wrapText="1"/>
    </xf>
    <xf numFmtId="0" fontId="0" fillId="7" borderId="7" xfId="0" applyFill="1" applyBorder="1" applyAlignment="1">
      <alignment horizontal="center" wrapText="1"/>
    </xf>
    <xf numFmtId="0" fontId="0" fillId="4" borderId="9" xfId="0" applyFill="1" applyBorder="1" applyAlignment="1">
      <alignment horizontal="center" wrapText="1"/>
    </xf>
    <xf numFmtId="0" fontId="4" fillId="4" borderId="9" xfId="0" applyFont="1" applyFill="1" applyBorder="1" applyAlignment="1">
      <alignment horizontal="center" wrapText="1"/>
    </xf>
    <xf numFmtId="7" fontId="0" fillId="4" borderId="9" xfId="0" applyNumberFormat="1" applyFill="1" applyBorder="1" applyAlignment="1">
      <alignment horizontal="center" wrapText="1"/>
    </xf>
    <xf numFmtId="164" fontId="0" fillId="4" borderId="9" xfId="0" applyNumberFormat="1" applyFill="1" applyBorder="1" applyAlignment="1">
      <alignment wrapText="1"/>
    </xf>
    <xf numFmtId="0" fontId="0" fillId="7" borderId="7" xfId="0" applyFill="1" applyBorder="1" applyAlignment="1">
      <alignment horizontal="center"/>
    </xf>
    <xf numFmtId="0" fontId="4" fillId="3" borderId="7" xfId="0" applyFont="1" applyFill="1" applyBorder="1" applyAlignment="1">
      <alignment horizontal="center"/>
    </xf>
    <xf numFmtId="0" fontId="0" fillId="4" borderId="9" xfId="0" applyFill="1" applyBorder="1" applyAlignment="1">
      <alignment horizontal="left"/>
    </xf>
    <xf numFmtId="0" fontId="4" fillId="4" borderId="0" xfId="0" applyFont="1" applyFill="1" applyBorder="1" applyAlignment="1">
      <alignment horizontal="center"/>
    </xf>
    <xf numFmtId="0" fontId="0" fillId="4" borderId="9" xfId="0" applyFill="1" applyBorder="1" applyAlignment="1"/>
    <xf numFmtId="0" fontId="4" fillId="7" borderId="2" xfId="0" applyFont="1" applyFill="1" applyBorder="1" applyAlignment="1">
      <alignment horizontal="center"/>
    </xf>
    <xf numFmtId="0" fontId="0" fillId="0" borderId="2" xfId="0" applyBorder="1" applyAlignment="1">
      <alignment horizontal="center"/>
    </xf>
    <xf numFmtId="0" fontId="0" fillId="4" borderId="15" xfId="0" applyFill="1" applyBorder="1" applyAlignment="1">
      <alignment horizontal="center"/>
    </xf>
    <xf numFmtId="0" fontId="4" fillId="4" borderId="15" xfId="0" applyFont="1" applyFill="1" applyBorder="1" applyAlignment="1">
      <alignment horizontal="center"/>
    </xf>
    <xf numFmtId="0" fontId="0" fillId="0" borderId="0" xfId="0" applyBorder="1" applyAlignment="1">
      <alignment horizontal="center"/>
    </xf>
    <xf numFmtId="0" fontId="0" fillId="4" borderId="0" xfId="0" applyFill="1" applyBorder="1" applyAlignment="1"/>
    <xf numFmtId="0" fontId="0" fillId="4" borderId="14" xfId="0" applyFill="1" applyBorder="1" applyAlignment="1"/>
    <xf numFmtId="0" fontId="0" fillId="4" borderId="14" xfId="0" applyFill="1" applyBorder="1" applyAlignment="1">
      <alignment horizontal="center"/>
    </xf>
    <xf numFmtId="7" fontId="0" fillId="4" borderId="0" xfId="0" applyNumberFormat="1" applyFill="1" applyBorder="1" applyAlignment="1">
      <alignment horizontal="center" wrapText="1"/>
    </xf>
    <xf numFmtId="164" fontId="0" fillId="4" borderId="0" xfId="0" applyNumberFormat="1" applyFill="1" applyBorder="1" applyAlignment="1">
      <alignment wrapText="1"/>
    </xf>
    <xf numFmtId="0" fontId="0" fillId="3" borderId="2" xfId="0" applyFill="1" applyBorder="1" applyAlignment="1">
      <alignment horizontal="center"/>
    </xf>
    <xf numFmtId="0" fontId="0" fillId="4" borderId="2" xfId="0" applyFill="1" applyBorder="1" applyAlignment="1"/>
    <xf numFmtId="0" fontId="0" fillId="0" borderId="2" xfId="0" applyBorder="1" applyAlignment="1">
      <alignment horizontal="center" wrapText="1"/>
    </xf>
    <xf numFmtId="0" fontId="0" fillId="4" borderId="2" xfId="0" applyFill="1" applyBorder="1" applyAlignment="1">
      <alignment horizontal="center" wrapText="1"/>
    </xf>
    <xf numFmtId="0" fontId="0" fillId="4" borderId="15" xfId="0" applyFill="1" applyBorder="1" applyAlignment="1">
      <alignment horizontal="center" wrapText="1"/>
    </xf>
    <xf numFmtId="0" fontId="4" fillId="4" borderId="15" xfId="0" applyFont="1" applyFill="1" applyBorder="1" applyAlignment="1">
      <alignment horizontal="center" wrapText="1"/>
    </xf>
    <xf numFmtId="7" fontId="0" fillId="4" borderId="15" xfId="0" applyNumberFormat="1" applyFill="1" applyBorder="1" applyAlignment="1">
      <alignment horizontal="center" wrapText="1"/>
    </xf>
    <xf numFmtId="164" fontId="0" fillId="4" borderId="15" xfId="0" applyNumberFormat="1" applyFill="1" applyBorder="1" applyAlignment="1">
      <alignment wrapText="1"/>
    </xf>
    <xf numFmtId="7" fontId="0" fillId="4" borderId="2" xfId="0" applyNumberFormat="1" applyFill="1" applyBorder="1" applyAlignment="1"/>
    <xf numFmtId="0" fontId="0" fillId="4" borderId="0" xfId="0" applyFill="1" applyBorder="1" applyAlignment="1">
      <alignment horizontal="center" wrapText="1"/>
    </xf>
    <xf numFmtId="0" fontId="4" fillId="4" borderId="0" xfId="0" applyFont="1" applyFill="1" applyBorder="1" applyAlignment="1">
      <alignment horizontal="center" wrapText="1"/>
    </xf>
    <xf numFmtId="0" fontId="0" fillId="4" borderId="14" xfId="0" applyFill="1" applyBorder="1" applyAlignment="1">
      <alignment horizontal="center" wrapText="1"/>
    </xf>
    <xf numFmtId="0" fontId="4" fillId="4" borderId="14" xfId="0" applyFont="1" applyFill="1" applyBorder="1" applyAlignment="1">
      <alignment horizontal="center" wrapText="1"/>
    </xf>
    <xf numFmtId="7" fontId="0" fillId="4" borderId="14" xfId="0" applyNumberFormat="1" applyFill="1" applyBorder="1" applyAlignment="1">
      <alignment horizontal="center" wrapText="1"/>
    </xf>
    <xf numFmtId="0" fontId="0" fillId="4" borderId="14" xfId="0" applyFill="1" applyBorder="1" applyAlignment="1">
      <alignment wrapText="1"/>
    </xf>
    <xf numFmtId="164" fontId="0" fillId="4" borderId="14" xfId="0" applyNumberFormat="1" applyFill="1" applyBorder="1" applyAlignment="1">
      <alignment wrapText="1"/>
    </xf>
    <xf numFmtId="0" fontId="0" fillId="0" borderId="0" xfId="0" applyAlignment="1">
      <alignment horizontal="center"/>
    </xf>
    <xf numFmtId="0" fontId="4" fillId="0" borderId="0" xfId="0" applyFont="1" applyAlignment="1">
      <alignment horizontal="center"/>
    </xf>
    <xf numFmtId="0" fontId="0" fillId="4" borderId="0" xfId="0" applyFill="1" applyAlignment="1"/>
    <xf numFmtId="0" fontId="4" fillId="0" borderId="0" xfId="0" applyFont="1" applyBorder="1" applyAlignment="1">
      <alignment horizontal="center"/>
    </xf>
    <xf numFmtId="0" fontId="4" fillId="4" borderId="9" xfId="0" applyFont="1" applyFill="1" applyBorder="1" applyAlignment="1">
      <alignment horizontal="center"/>
    </xf>
    <xf numFmtId="0" fontId="0" fillId="2" borderId="2" xfId="0" applyFill="1" applyBorder="1" applyAlignment="1">
      <alignment horizontal="left" wrapText="1"/>
    </xf>
    <xf numFmtId="0" fontId="8" fillId="4" borderId="15" xfId="0" applyFont="1" applyFill="1" applyBorder="1" applyAlignment="1">
      <alignment wrapText="1"/>
    </xf>
    <xf numFmtId="0" fontId="8" fillId="4" borderId="0" xfId="0" applyFont="1" applyFill="1" applyBorder="1" applyAlignment="1">
      <alignment wrapText="1"/>
    </xf>
    <xf numFmtId="0" fontId="3" fillId="4" borderId="14" xfId="0" applyFont="1" applyFill="1" applyBorder="1" applyAlignment="1">
      <alignment wrapText="1"/>
    </xf>
    <xf numFmtId="0" fontId="3" fillId="4" borderId="9" xfId="0" applyFont="1" applyFill="1" applyBorder="1" applyAlignment="1">
      <alignment wrapText="1"/>
    </xf>
    <xf numFmtId="0" fontId="0" fillId="0" borderId="0" xfId="0" applyBorder="1" applyAlignment="1"/>
    <xf numFmtId="0" fontId="0" fillId="3" borderId="2" xfId="0" applyFill="1" applyBorder="1" applyAlignment="1">
      <alignment horizontal="center" wrapText="1"/>
    </xf>
    <xf numFmtId="7" fontId="0" fillId="4" borderId="2" xfId="0" applyNumberFormat="1" applyFill="1" applyBorder="1" applyAlignment="1">
      <alignment wrapText="1"/>
    </xf>
    <xf numFmtId="0" fontId="1" fillId="4" borderId="0" xfId="0" applyFont="1" applyFill="1" applyBorder="1" applyAlignment="1">
      <alignment horizontal="center" vertical="center" wrapText="1"/>
    </xf>
    <xf numFmtId="0" fontId="7" fillId="4" borderId="14" xfId="0" applyFont="1" applyFill="1" applyBorder="1" applyAlignment="1">
      <alignment vertical="center" wrapText="1"/>
    </xf>
    <xf numFmtId="0" fontId="3" fillId="4" borderId="14" xfId="0" applyFont="1" applyFill="1" applyBorder="1" applyAlignment="1">
      <alignment horizontal="center" vertical="center" wrapText="1"/>
    </xf>
    <xf numFmtId="7" fontId="0" fillId="4" borderId="14" xfId="0" applyNumberFormat="1" applyFill="1" applyBorder="1" applyAlignment="1">
      <alignment horizontal="center" vertical="center" wrapText="1"/>
    </xf>
    <xf numFmtId="164" fontId="0" fillId="4" borderId="14" xfId="0" applyNumberFormat="1" applyFill="1" applyBorder="1" applyAlignment="1">
      <alignment vertical="center" wrapText="1"/>
    </xf>
    <xf numFmtId="0" fontId="0" fillId="10" borderId="1" xfId="0" applyFill="1" applyBorder="1"/>
    <xf numFmtId="0" fontId="0" fillId="10" borderId="2" xfId="0" applyFill="1" applyBorder="1" applyAlignment="1">
      <alignment wrapText="1"/>
    </xf>
    <xf numFmtId="0" fontId="0" fillId="10" borderId="2" xfId="0" applyFill="1" applyBorder="1" applyAlignment="1">
      <alignment horizontal="left" vertical="top" wrapText="1"/>
    </xf>
    <xf numFmtId="0" fontId="0" fillId="0" borderId="2" xfId="0" applyBorder="1" applyAlignment="1">
      <alignment wrapText="1"/>
    </xf>
    <xf numFmtId="0" fontId="0" fillId="0" borderId="14" xfId="0" applyBorder="1"/>
    <xf numFmtId="0" fontId="0" fillId="0" borderId="14" xfId="0" applyBorder="1" applyAlignment="1"/>
    <xf numFmtId="0" fontId="0" fillId="0" borderId="14" xfId="0" applyBorder="1" applyAlignment="1">
      <alignment horizontal="center"/>
    </xf>
    <xf numFmtId="0" fontId="3" fillId="4" borderId="14" xfId="0" applyFont="1" applyFill="1" applyBorder="1" applyAlignment="1">
      <alignment horizontal="center" wrapText="1"/>
    </xf>
    <xf numFmtId="0" fontId="0" fillId="4" borderId="0" xfId="0" applyFill="1" applyAlignment="1">
      <alignment wrapText="1"/>
    </xf>
    <xf numFmtId="0" fontId="0" fillId="13" borderId="1" xfId="0" applyFill="1" applyBorder="1" applyAlignment="1">
      <alignment wrapText="1"/>
    </xf>
    <xf numFmtId="0" fontId="0" fillId="3" borderId="1" xfId="0" applyFill="1" applyBorder="1" applyAlignment="1">
      <alignment wrapText="1"/>
    </xf>
    <xf numFmtId="7" fontId="0" fillId="13" borderId="7" xfId="0" applyNumberFormat="1" applyFill="1" applyBorder="1" applyAlignment="1">
      <alignment horizontal="center" wrapText="1"/>
    </xf>
    <xf numFmtId="0" fontId="0" fillId="13" borderId="9" xfId="0" applyFill="1" applyBorder="1" applyAlignment="1">
      <alignment wrapText="1"/>
    </xf>
    <xf numFmtId="0" fontId="4" fillId="3" borderId="2" xfId="0" applyFont="1" applyFill="1" applyBorder="1" applyAlignment="1">
      <alignment horizontal="center" wrapText="1"/>
    </xf>
    <xf numFmtId="0" fontId="10" fillId="15" borderId="3" xfId="0" applyFont="1" applyFill="1" applyBorder="1" applyAlignment="1">
      <alignment horizontal="center" vertical="center" wrapText="1"/>
    </xf>
    <xf numFmtId="0" fontId="4" fillId="4" borderId="0" xfId="0" applyFont="1" applyFill="1" applyBorder="1" applyAlignment="1">
      <alignment horizontal="center" vertical="center"/>
    </xf>
    <xf numFmtId="0" fontId="0" fillId="15" borderId="1" xfId="0" applyFill="1" applyBorder="1" applyAlignment="1">
      <alignment wrapText="1"/>
    </xf>
    <xf numFmtId="0" fontId="1" fillId="0" borderId="0" xfId="0" applyFont="1" applyFill="1" applyBorder="1"/>
    <xf numFmtId="0" fontId="1" fillId="4" borderId="0" xfId="0" applyFont="1" applyFill="1" applyBorder="1"/>
    <xf numFmtId="0" fontId="1" fillId="4" borderId="6" xfId="0" applyFont="1" applyFill="1" applyBorder="1"/>
    <xf numFmtId="0" fontId="1" fillId="4" borderId="24" xfId="0" applyFont="1" applyFill="1" applyBorder="1"/>
    <xf numFmtId="0" fontId="1" fillId="0" borderId="25" xfId="0" applyFont="1" applyFill="1" applyBorder="1" applyAlignment="1">
      <alignment horizontal="right"/>
    </xf>
    <xf numFmtId="164" fontId="1" fillId="0" borderId="3" xfId="0" applyNumberFormat="1" applyFont="1" applyFill="1" applyBorder="1" applyAlignment="1">
      <alignment wrapText="1"/>
    </xf>
    <xf numFmtId="0" fontId="1" fillId="0" borderId="26" xfId="0" applyFont="1" applyFill="1" applyBorder="1" applyAlignment="1">
      <alignment horizontal="right"/>
    </xf>
    <xf numFmtId="164" fontId="1" fillId="0" borderId="27" xfId="0" applyNumberFormat="1" applyFont="1" applyFill="1" applyBorder="1"/>
    <xf numFmtId="0" fontId="0" fillId="3" borderId="7" xfId="0" applyFill="1" applyBorder="1" applyAlignment="1">
      <alignment horizontal="center" wrapText="1"/>
    </xf>
    <xf numFmtId="0" fontId="1" fillId="3" borderId="3" xfId="0" applyFont="1" applyFill="1" applyBorder="1" applyAlignment="1">
      <alignment vertical="center" wrapText="1"/>
    </xf>
    <xf numFmtId="0" fontId="12" fillId="0" borderId="0" xfId="0" applyFont="1"/>
    <xf numFmtId="0" fontId="1" fillId="3" borderId="18" xfId="0" applyFont="1" applyFill="1" applyBorder="1" applyAlignment="1">
      <alignment wrapText="1"/>
    </xf>
    <xf numFmtId="0" fontId="0" fillId="14" borderId="0" xfId="0" applyFill="1" applyBorder="1"/>
    <xf numFmtId="0" fontId="4" fillId="14" borderId="0" xfId="0" applyFont="1" applyFill="1" applyBorder="1" applyAlignment="1">
      <alignment horizontal="center" vertical="center"/>
    </xf>
    <xf numFmtId="0" fontId="0" fillId="14" borderId="0" xfId="0" applyFill="1" applyBorder="1" applyAlignment="1">
      <alignment wrapText="1"/>
    </xf>
    <xf numFmtId="0" fontId="0" fillId="14" borderId="0" xfId="0" applyFill="1" applyBorder="1" applyAlignment="1">
      <alignment horizontal="center"/>
    </xf>
    <xf numFmtId="0" fontId="4" fillId="14" borderId="0" xfId="0" applyFont="1" applyFill="1" applyBorder="1" applyAlignment="1">
      <alignment horizontal="center"/>
    </xf>
    <xf numFmtId="7" fontId="0" fillId="14" borderId="0" xfId="0" applyNumberFormat="1" applyFill="1" applyBorder="1" applyAlignment="1">
      <alignment horizontal="center" wrapText="1"/>
    </xf>
    <xf numFmtId="0" fontId="0" fillId="14" borderId="0" xfId="0" applyFill="1" applyBorder="1" applyAlignment="1"/>
    <xf numFmtId="164" fontId="0" fillId="14" borderId="0" xfId="0" applyNumberFormat="1" applyFill="1" applyBorder="1" applyAlignment="1">
      <alignment wrapText="1"/>
    </xf>
    <xf numFmtId="0" fontId="6" fillId="14" borderId="0" xfId="0" applyFont="1" applyFill="1" applyBorder="1"/>
    <xf numFmtId="0" fontId="6" fillId="14" borderId="0" xfId="0" applyFont="1" applyFill="1" applyBorder="1" applyAlignment="1"/>
    <xf numFmtId="0" fontId="0" fillId="14" borderId="0" xfId="0" applyFill="1" applyAlignment="1"/>
    <xf numFmtId="0" fontId="0" fillId="14" borderId="0" xfId="0" applyFill="1" applyAlignment="1">
      <alignment horizontal="center" vertical="center"/>
    </xf>
    <xf numFmtId="0" fontId="0" fillId="14" borderId="0" xfId="0" applyFill="1"/>
    <xf numFmtId="0" fontId="11" fillId="14" borderId="0" xfId="0" applyFont="1" applyFill="1" applyAlignment="1"/>
    <xf numFmtId="0" fontId="11" fillId="14" borderId="0" xfId="0" applyFont="1" applyFill="1" applyAlignment="1">
      <alignment horizontal="center" vertical="center"/>
    </xf>
    <xf numFmtId="0" fontId="11" fillId="14" borderId="0" xfId="0" applyFont="1" applyFill="1"/>
    <xf numFmtId="0" fontId="6" fillId="14" borderId="0" xfId="0" applyFont="1" applyFill="1"/>
    <xf numFmtId="0" fontId="0" fillId="4" borderId="15" xfId="0" applyFill="1" applyBorder="1" applyAlignment="1">
      <alignment horizontal="center" vertical="center"/>
    </xf>
    <xf numFmtId="0" fontId="13" fillId="14" borderId="0" xfId="0" applyFont="1" applyFill="1" applyBorder="1" applyAlignment="1">
      <alignment horizontal="center" vertical="center"/>
    </xf>
    <xf numFmtId="0" fontId="13" fillId="14" borderId="0" xfId="0" applyFont="1" applyFill="1" applyBorder="1" applyAlignment="1">
      <alignment wrapText="1"/>
    </xf>
    <xf numFmtId="0" fontId="13" fillId="14" borderId="0" xfId="0" applyFont="1" applyFill="1" applyBorder="1" applyAlignment="1">
      <alignment horizontal="center"/>
    </xf>
    <xf numFmtId="7" fontId="13" fillId="14" borderId="0" xfId="0" applyNumberFormat="1" applyFont="1" applyFill="1" applyBorder="1" applyAlignment="1">
      <alignment horizontal="center" wrapText="1"/>
    </xf>
    <xf numFmtId="164" fontId="13" fillId="14" borderId="0" xfId="0" applyNumberFormat="1" applyFont="1" applyFill="1" applyBorder="1" applyAlignment="1">
      <alignment wrapText="1"/>
    </xf>
    <xf numFmtId="0" fontId="6" fillId="14" borderId="0" xfId="0" applyFont="1" applyFill="1" applyBorder="1" applyAlignment="1">
      <alignment horizontal="center" vertical="center"/>
    </xf>
    <xf numFmtId="0" fontId="6" fillId="14" borderId="0" xfId="0" applyFont="1" applyFill="1" applyBorder="1" applyAlignment="1">
      <alignment wrapText="1"/>
    </xf>
    <xf numFmtId="0" fontId="6" fillId="14" borderId="0" xfId="0" applyFont="1" applyFill="1" applyBorder="1" applyAlignment="1">
      <alignment horizontal="center"/>
    </xf>
    <xf numFmtId="7" fontId="6" fillId="14" borderId="0" xfId="0" applyNumberFormat="1" applyFont="1" applyFill="1" applyBorder="1" applyAlignment="1">
      <alignment horizontal="center" wrapText="1"/>
    </xf>
    <xf numFmtId="164" fontId="6" fillId="14" borderId="0" xfId="0" applyNumberFormat="1" applyFont="1" applyFill="1" applyBorder="1" applyAlignment="1">
      <alignment wrapText="1"/>
    </xf>
    <xf numFmtId="0" fontId="0" fillId="14" borderId="0" xfId="0" applyFill="1" applyBorder="1" applyAlignment="1">
      <alignment vertical="center" wrapText="1"/>
    </xf>
    <xf numFmtId="0" fontId="0" fillId="14" borderId="0" xfId="0" applyFill="1" applyBorder="1" applyAlignment="1">
      <alignment horizontal="center" vertical="center" wrapText="1"/>
    </xf>
    <xf numFmtId="0" fontId="0" fillId="4" borderId="7" xfId="0" applyFill="1" applyBorder="1" applyAlignment="1">
      <alignment horizontal="center"/>
    </xf>
    <xf numFmtId="0" fontId="0" fillId="3" borderId="7" xfId="0" applyFill="1" applyBorder="1" applyAlignment="1">
      <alignment horizontal="center"/>
    </xf>
    <xf numFmtId="0" fontId="4" fillId="16" borderId="0" xfId="0" applyFont="1" applyFill="1" applyBorder="1"/>
    <xf numFmtId="0" fontId="3" fillId="4" borderId="9" xfId="0" applyFont="1" applyFill="1" applyBorder="1" applyAlignment="1">
      <alignment horizontal="center" wrapText="1"/>
    </xf>
    <xf numFmtId="0" fontId="1" fillId="3" borderId="3" xfId="0" applyFont="1" applyFill="1" applyBorder="1" applyAlignment="1">
      <alignment wrapText="1"/>
    </xf>
    <xf numFmtId="0" fontId="0" fillId="2" borderId="2" xfId="0" applyNumberFormat="1" applyFill="1" applyBorder="1" applyAlignment="1">
      <alignment horizontal="left" vertical="top" wrapText="1"/>
    </xf>
    <xf numFmtId="0" fontId="1" fillId="11" borderId="21" xfId="0" applyFont="1" applyFill="1" applyBorder="1" applyAlignment="1">
      <alignment horizontal="center" vertical="center" wrapText="1"/>
    </xf>
    <xf numFmtId="0" fontId="0" fillId="0" borderId="2" xfId="0" applyFill="1" applyBorder="1" applyAlignment="1">
      <alignment wrapText="1"/>
    </xf>
    <xf numFmtId="0" fontId="0" fillId="18" borderId="2" xfId="0" applyFill="1" applyBorder="1" applyAlignment="1">
      <alignment wrapText="1"/>
    </xf>
    <xf numFmtId="0" fontId="0" fillId="17" borderId="2" xfId="0" applyFill="1" applyBorder="1" applyAlignment="1">
      <alignment vertical="top" wrapText="1"/>
    </xf>
    <xf numFmtId="0" fontId="0" fillId="13" borderId="7" xfId="0" applyFill="1" applyBorder="1" applyAlignment="1">
      <alignment wrapText="1"/>
    </xf>
    <xf numFmtId="0" fontId="0" fillId="13" borderId="9" xfId="0" applyFill="1" applyBorder="1" applyAlignment="1">
      <alignment horizontal="center"/>
    </xf>
    <xf numFmtId="0" fontId="4" fillId="13" borderId="9" xfId="0" applyFont="1" applyFill="1" applyBorder="1" applyAlignment="1">
      <alignment horizontal="center"/>
    </xf>
    <xf numFmtId="0" fontId="0" fillId="13" borderId="9" xfId="0" applyFill="1" applyBorder="1" applyAlignment="1">
      <alignment horizontal="center" wrapText="1"/>
    </xf>
    <xf numFmtId="0" fontId="4" fillId="13" borderId="9" xfId="0" applyFont="1" applyFill="1" applyBorder="1" applyAlignment="1">
      <alignment horizontal="center" wrapText="1"/>
    </xf>
    <xf numFmtId="0" fontId="0" fillId="13" borderId="1" xfId="0" applyFill="1" applyBorder="1" applyAlignment="1">
      <alignment horizontal="center" wrapText="1"/>
    </xf>
    <xf numFmtId="0" fontId="3" fillId="13" borderId="9" xfId="0" applyFont="1" applyFill="1" applyBorder="1" applyAlignment="1">
      <alignment horizontal="center" wrapText="1"/>
    </xf>
    <xf numFmtId="0" fontId="0" fillId="13" borderId="7" xfId="0" applyFill="1" applyBorder="1" applyAlignment="1"/>
    <xf numFmtId="0" fontId="0" fillId="13" borderId="9" xfId="0" applyFill="1" applyBorder="1" applyAlignment="1"/>
    <xf numFmtId="0" fontId="0" fillId="13" borderId="1" xfId="0" applyFill="1" applyBorder="1" applyAlignment="1"/>
    <xf numFmtId="0" fontId="3" fillId="13" borderId="9" xfId="0" applyFont="1" applyFill="1" applyBorder="1" applyAlignment="1">
      <alignment wrapText="1"/>
    </xf>
    <xf numFmtId="0" fontId="0" fillId="4" borderId="18" xfId="0" applyFill="1" applyBorder="1" applyAlignment="1">
      <alignment wrapText="1"/>
    </xf>
    <xf numFmtId="0" fontId="4" fillId="3" borderId="7" xfId="0" quotePrefix="1" applyFont="1" applyFill="1" applyBorder="1" applyAlignment="1">
      <alignment horizontal="center" wrapText="1"/>
    </xf>
    <xf numFmtId="0" fontId="17" fillId="19" borderId="0" xfId="0" applyFont="1" applyFill="1" applyAlignment="1">
      <alignment wrapText="1"/>
    </xf>
    <xf numFmtId="0" fontId="15" fillId="0" borderId="0" xfId="0" applyFont="1"/>
    <xf numFmtId="0" fontId="0" fillId="2" borderId="7" xfId="0" applyFill="1" applyBorder="1"/>
    <xf numFmtId="0" fontId="0" fillId="2" borderId="9" xfId="0" applyFill="1" applyBorder="1"/>
    <xf numFmtId="0" fontId="0" fillId="2" borderId="1" xfId="0" applyFill="1" applyBorder="1"/>
    <xf numFmtId="0" fontId="0" fillId="15" borderId="7" xfId="0" applyFill="1" applyBorder="1"/>
    <xf numFmtId="0" fontId="0" fillId="15" borderId="9" xfId="0" applyFill="1" applyBorder="1"/>
    <xf numFmtId="0" fontId="0" fillId="15" borderId="1" xfId="0" applyFill="1" applyBorder="1"/>
    <xf numFmtId="0" fontId="0" fillId="11" borderId="7" xfId="0" applyFill="1" applyBorder="1"/>
    <xf numFmtId="0" fontId="0" fillId="11" borderId="9" xfId="0" applyFill="1" applyBorder="1"/>
    <xf numFmtId="0" fontId="0" fillId="11" borderId="1" xfId="0" applyFill="1" applyBorder="1"/>
    <xf numFmtId="0" fontId="0" fillId="10" borderId="7" xfId="0" applyFill="1" applyBorder="1"/>
    <xf numFmtId="0" fontId="0" fillId="10" borderId="9" xfId="0" applyFill="1" applyBorder="1"/>
    <xf numFmtId="0" fontId="0" fillId="6" borderId="7" xfId="0" applyFill="1" applyBorder="1"/>
    <xf numFmtId="0" fontId="0" fillId="6" borderId="9" xfId="0" applyFill="1" applyBorder="1"/>
    <xf numFmtId="0" fontId="0" fillId="6" borderId="1" xfId="0" applyFill="1" applyBorder="1"/>
    <xf numFmtId="0" fontId="0" fillId="7" borderId="7" xfId="0" applyFill="1" applyBorder="1"/>
    <xf numFmtId="0" fontId="0" fillId="7" borderId="9" xfId="0" applyFill="1" applyBorder="1"/>
    <xf numFmtId="0" fontId="0" fillId="7" borderId="1" xfId="0" applyFill="1" applyBorder="1"/>
    <xf numFmtId="0" fontId="0" fillId="5" borderId="7" xfId="0" applyFill="1" applyBorder="1"/>
    <xf numFmtId="0" fontId="0" fillId="5" borderId="9" xfId="0" applyFill="1" applyBorder="1"/>
    <xf numFmtId="0" fontId="0" fillId="5" borderId="1" xfId="0" applyFill="1" applyBorder="1"/>
    <xf numFmtId="0" fontId="0" fillId="3" borderId="7" xfId="0" applyFill="1" applyBorder="1"/>
    <xf numFmtId="0" fontId="0" fillId="3" borderId="9" xfId="0" applyFill="1" applyBorder="1"/>
    <xf numFmtId="0" fontId="0" fillId="3" borderId="1" xfId="0" applyFill="1" applyBorder="1"/>
    <xf numFmtId="0" fontId="0" fillId="4" borderId="7" xfId="0" applyFill="1" applyBorder="1"/>
    <xf numFmtId="0" fontId="0" fillId="4" borderId="1" xfId="0" applyFill="1" applyBorder="1" applyAlignment="1">
      <alignment horizontal="center" vertical="center"/>
    </xf>
    <xf numFmtId="0" fontId="15" fillId="9" borderId="7" xfId="0" applyFont="1" applyFill="1" applyBorder="1"/>
    <xf numFmtId="0" fontId="15" fillId="9" borderId="9" xfId="0" applyFont="1" applyFill="1" applyBorder="1"/>
    <xf numFmtId="0" fontId="15" fillId="9" borderId="1" xfId="0" applyFont="1" applyFill="1" applyBorder="1"/>
    <xf numFmtId="0" fontId="0" fillId="9" borderId="9" xfId="0" applyFill="1" applyBorder="1"/>
    <xf numFmtId="0" fontId="0" fillId="9" borderId="1" xfId="0" applyFill="1" applyBorder="1"/>
    <xf numFmtId="7" fontId="0" fillId="9" borderId="7" xfId="0" applyNumberFormat="1" applyFill="1" applyBorder="1" applyAlignment="1" applyProtection="1">
      <alignment horizontal="center" wrapText="1"/>
      <protection locked="0"/>
    </xf>
    <xf numFmtId="0" fontId="0" fillId="9" borderId="2" xfId="0" applyFill="1" applyBorder="1" applyAlignment="1" applyProtection="1">
      <alignment wrapText="1"/>
      <protection locked="0"/>
    </xf>
    <xf numFmtId="0" fontId="0" fillId="9" borderId="1" xfId="0" applyFill="1" applyBorder="1" applyAlignment="1" applyProtection="1">
      <alignment wrapText="1"/>
      <protection locked="0"/>
    </xf>
    <xf numFmtId="0" fontId="0" fillId="9" borderId="2" xfId="0" applyFill="1" applyBorder="1" applyAlignment="1" applyProtection="1">
      <protection locked="0"/>
    </xf>
    <xf numFmtId="7" fontId="0" fillId="4" borderId="9" xfId="0" applyNumberFormat="1" applyFill="1" applyBorder="1" applyAlignment="1" applyProtection="1">
      <alignment horizontal="center" wrapText="1"/>
      <protection locked="0"/>
    </xf>
    <xf numFmtId="7" fontId="0" fillId="9" borderId="2" xfId="0" applyNumberFormat="1" applyFill="1" applyBorder="1" applyAlignment="1" applyProtection="1">
      <alignment horizontal="center" wrapText="1"/>
      <protection locked="0"/>
    </xf>
    <xf numFmtId="0" fontId="0" fillId="9" borderId="2" xfId="0" applyFill="1" applyBorder="1" applyAlignment="1" applyProtection="1">
      <alignment horizontal="center" wrapText="1"/>
      <protection locked="0"/>
    </xf>
    <xf numFmtId="0" fontId="0" fillId="9" borderId="8" xfId="0" applyFill="1" applyBorder="1" applyAlignment="1" applyProtection="1">
      <alignment horizontal="center" wrapText="1"/>
      <protection locked="0"/>
    </xf>
    <xf numFmtId="43" fontId="0" fillId="9" borderId="2" xfId="2" applyFont="1" applyFill="1" applyBorder="1" applyAlignment="1" applyProtection="1">
      <alignment horizontal="center" wrapText="1"/>
      <protection locked="0"/>
    </xf>
    <xf numFmtId="0" fontId="0" fillId="13" borderId="7" xfId="0" applyFill="1" applyBorder="1" applyAlignment="1" applyProtection="1">
      <alignment wrapText="1"/>
    </xf>
    <xf numFmtId="0" fontId="4" fillId="9" borderId="2" xfId="0" applyFont="1" applyFill="1" applyBorder="1" applyAlignment="1" applyProtection="1">
      <alignment horizontal="center" wrapText="1"/>
      <protection locked="0"/>
    </xf>
    <xf numFmtId="0" fontId="0" fillId="4" borderId="0" xfId="0" applyFill="1" applyBorder="1" applyAlignment="1" applyProtection="1">
      <alignment wrapText="1"/>
    </xf>
    <xf numFmtId="0" fontId="0" fillId="9" borderId="2" xfId="0" applyFill="1" applyBorder="1" applyAlignment="1" applyProtection="1">
      <alignment horizontal="center"/>
      <protection locked="0"/>
    </xf>
    <xf numFmtId="0" fontId="0" fillId="5" borderId="1" xfId="0" applyFill="1" applyBorder="1" applyAlignment="1">
      <alignment horizontal="center" vertical="center"/>
    </xf>
    <xf numFmtId="0" fontId="3" fillId="6" borderId="1" xfId="0" applyFont="1" applyFill="1" applyBorder="1" applyAlignment="1">
      <alignment horizontal="center" vertical="center" wrapText="1"/>
    </xf>
    <xf numFmtId="0" fontId="3" fillId="10" borderId="1" xfId="0" applyFont="1" applyFill="1" applyBorder="1" applyAlignment="1">
      <alignment horizontal="center" wrapText="1"/>
    </xf>
    <xf numFmtId="0" fontId="0" fillId="4" borderId="19" xfId="0" applyFill="1" applyBorder="1" applyAlignment="1">
      <alignment vertical="center" wrapText="1"/>
    </xf>
    <xf numFmtId="0" fontId="3" fillId="10" borderId="13"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9" fillId="0" borderId="0" xfId="0" applyFont="1" applyAlignment="1">
      <alignment wrapText="1"/>
    </xf>
    <xf numFmtId="0" fontId="3" fillId="3" borderId="2" xfId="0" applyFont="1" applyFill="1" applyBorder="1" applyAlignment="1">
      <alignment horizontal="center"/>
    </xf>
    <xf numFmtId="164" fontId="3" fillId="4" borderId="2" xfId="0" applyNumberFormat="1" applyFont="1" applyFill="1" applyBorder="1" applyAlignment="1">
      <alignment wrapText="1"/>
    </xf>
    <xf numFmtId="164" fontId="3" fillId="4" borderId="1" xfId="0" applyNumberFormat="1" applyFont="1" applyFill="1" applyBorder="1" applyAlignment="1">
      <alignment wrapText="1"/>
    </xf>
    <xf numFmtId="0" fontId="8" fillId="20" borderId="2" xfId="0" applyFont="1" applyFill="1" applyBorder="1" applyProtection="1"/>
    <xf numFmtId="0" fontId="0" fillId="13" borderId="7" xfId="0" applyFill="1" applyBorder="1" applyAlignment="1" applyProtection="1">
      <alignment horizontal="center"/>
    </xf>
    <xf numFmtId="0" fontId="4" fillId="13" borderId="7" xfId="0" applyFont="1" applyFill="1" applyBorder="1" applyAlignment="1" applyProtection="1">
      <alignment horizontal="center"/>
    </xf>
    <xf numFmtId="7" fontId="0" fillId="13" borderId="7" xfId="0" applyNumberFormat="1" applyFill="1" applyBorder="1" applyAlignment="1" applyProtection="1">
      <alignment horizontal="center" wrapText="1"/>
    </xf>
    <xf numFmtId="0" fontId="0" fillId="13" borderId="2" xfId="0" applyFill="1" applyBorder="1" applyAlignment="1" applyProtection="1">
      <alignment wrapText="1"/>
    </xf>
    <xf numFmtId="0" fontId="0" fillId="13" borderId="9" xfId="0" applyFill="1" applyBorder="1" applyAlignment="1" applyProtection="1">
      <alignment wrapText="1"/>
    </xf>
    <xf numFmtId="0" fontId="0" fillId="13" borderId="1" xfId="0" applyFill="1" applyBorder="1" applyAlignment="1" applyProtection="1">
      <alignment wrapText="1"/>
    </xf>
    <xf numFmtId="0" fontId="8" fillId="20" borderId="7" xfId="0" applyFont="1" applyFill="1" applyBorder="1" applyAlignment="1" applyProtection="1"/>
    <xf numFmtId="0" fontId="0" fillId="13" borderId="2" xfId="0" applyFill="1" applyBorder="1" applyAlignment="1" applyProtection="1">
      <alignment horizontal="center"/>
    </xf>
    <xf numFmtId="0" fontId="4" fillId="13" borderId="2" xfId="0" applyFont="1" applyFill="1" applyBorder="1" applyAlignment="1" applyProtection="1">
      <alignment horizontal="center"/>
    </xf>
    <xf numFmtId="7" fontId="0" fillId="13" borderId="2" xfId="0" applyNumberFormat="1" applyFill="1" applyBorder="1" applyAlignment="1" applyProtection="1">
      <alignment horizontal="center" wrapText="1"/>
    </xf>
    <xf numFmtId="0" fontId="0" fillId="13" borderId="2" xfId="0" applyFill="1" applyBorder="1" applyAlignment="1" applyProtection="1">
      <alignment horizontal="center" wrapText="1"/>
    </xf>
    <xf numFmtId="0" fontId="4" fillId="13" borderId="2" xfId="0" applyFont="1" applyFill="1" applyBorder="1" applyAlignment="1" applyProtection="1">
      <alignment horizontal="center" wrapText="1"/>
    </xf>
    <xf numFmtId="0" fontId="1" fillId="11" borderId="20"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5" fillId="3" borderId="0" xfId="0" applyFont="1" applyFill="1" applyAlignment="1">
      <alignment horizontal="left"/>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2" fillId="9" borderId="6" xfId="0" applyFont="1" applyFill="1" applyBorder="1" applyAlignment="1" applyProtection="1">
      <protection locked="0"/>
    </xf>
    <xf numFmtId="0" fontId="2" fillId="0" borderId="25" xfId="0" applyFont="1" applyBorder="1" applyAlignment="1" applyProtection="1">
      <protection locked="0"/>
    </xf>
    <xf numFmtId="0" fontId="1" fillId="15" borderId="21"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2" xfId="0" applyFill="1" applyBorder="1" applyAlignment="1">
      <alignment horizontal="center" vertical="center" wrapText="1"/>
    </xf>
    <xf numFmtId="0" fontId="1" fillId="11" borderId="12" xfId="0" applyFont="1" applyFill="1" applyBorder="1" applyAlignment="1">
      <alignment horizontal="center" vertical="center" wrapText="1"/>
    </xf>
    <xf numFmtId="0" fontId="0" fillId="10" borderId="13" xfId="0" applyFill="1" applyBorder="1" applyAlignment="1">
      <alignment horizontal="center" vertical="center"/>
    </xf>
    <xf numFmtId="0" fontId="0" fillId="10" borderId="12" xfId="0" applyFill="1" applyBorder="1" applyAlignment="1">
      <alignment horizontal="center" vertical="center"/>
    </xf>
    <xf numFmtId="0" fontId="0" fillId="6" borderId="13" xfId="0" applyFill="1" applyBorder="1" applyAlignment="1">
      <alignment horizontal="center" vertical="center"/>
    </xf>
    <xf numFmtId="0" fontId="0" fillId="6" borderId="12"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3" borderId="12"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2" borderId="20" xfId="0" applyFill="1" applyBorder="1" applyAlignment="1">
      <alignment horizontal="center" vertical="center"/>
    </xf>
    <xf numFmtId="0" fontId="0" fillId="0" borderId="22" xfId="0" applyBorder="1" applyAlignment="1">
      <alignment horizontal="center" vertical="center"/>
    </xf>
  </cellXfs>
  <cellStyles count="3">
    <cellStyle name="Komma" xfId="2" builtinId="3"/>
    <cellStyle name="Standaard" xfId="0" builtinId="0"/>
    <cellStyle name="Standaard 2" xfId="1"/>
  </cellStyles>
  <dxfs count="0"/>
  <tableStyles count="0" defaultTableStyle="TableStyleMedium2" defaultPivotStyle="PivotStyleLight16"/>
  <colors>
    <mruColors>
      <color rgb="FFFFCCFF"/>
      <color rgb="FFCCFFCC"/>
      <color rgb="FFCCCCFF"/>
      <color rgb="FF66CCFF"/>
      <color rgb="FF66FFFF"/>
      <color rgb="FFFFFF99"/>
      <color rgb="FFFDE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406401</xdr:colOff>
      <xdr:row>85</xdr:row>
      <xdr:rowOff>60324</xdr:rowOff>
    </xdr:from>
    <xdr:to>
      <xdr:col>26</xdr:col>
      <xdr:colOff>34926</xdr:colOff>
      <xdr:row>94</xdr:row>
      <xdr:rowOff>76199</xdr:rowOff>
    </xdr:to>
    <xdr:sp macro="" textlink="">
      <xdr:nvSpPr>
        <xdr:cNvPr id="3" name="Ovaal bijschrift 2"/>
        <xdr:cNvSpPr/>
      </xdr:nvSpPr>
      <xdr:spPr>
        <a:xfrm>
          <a:off x="29171901" y="43160949"/>
          <a:ext cx="5661025" cy="1730375"/>
        </a:xfrm>
        <a:prstGeom prst="wedgeEllipseCallout">
          <a:avLst>
            <a:gd name="adj1" fmla="val 55179"/>
            <a:gd name="adj2" fmla="val -725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b="1"/>
            <a:t>Deze</a:t>
          </a:r>
          <a:r>
            <a:rPr lang="nl-NL" sz="1400" b="1" baseline="0"/>
            <a:t> totale fictieve inschrijfprijs is input voor de prijsformule zoals opgenomen in par. 5,4 van het Beschrijvend document.</a:t>
          </a:r>
          <a:endParaRPr lang="nl-NL"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968376</xdr:colOff>
      <xdr:row>115</xdr:row>
      <xdr:rowOff>158751</xdr:rowOff>
    </xdr:from>
    <xdr:to>
      <xdr:col>25</xdr:col>
      <xdr:colOff>1009651</xdr:colOff>
      <xdr:row>124</xdr:row>
      <xdr:rowOff>127001</xdr:rowOff>
    </xdr:to>
    <xdr:sp macro="" textlink="">
      <xdr:nvSpPr>
        <xdr:cNvPr id="2" name="Ovaal bijschrift 1"/>
        <xdr:cNvSpPr/>
      </xdr:nvSpPr>
      <xdr:spPr>
        <a:xfrm>
          <a:off x="28987751" y="43799126"/>
          <a:ext cx="6073775" cy="1682750"/>
        </a:xfrm>
        <a:prstGeom prst="wedgeEllipseCallout">
          <a:avLst>
            <a:gd name="adj1" fmla="val 58069"/>
            <a:gd name="adj2" fmla="val -58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400" b="1"/>
            <a:t>Deze</a:t>
          </a:r>
          <a:r>
            <a:rPr lang="nl-NL" sz="1400" b="1" baseline="0"/>
            <a:t> totale fictieve inschrijfprijs is input voor de prijsformule zoals opgenomen in par. 5,4 van het Beschrijvend document.</a:t>
          </a:r>
          <a:endParaRPr lang="nl-NL" sz="14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zoomScaleNormal="100" workbookViewId="0">
      <selection activeCell="A5" sqref="A5"/>
    </sheetView>
  </sheetViews>
  <sheetFormatPr defaultRowHeight="15" x14ac:dyDescent="0.25"/>
  <cols>
    <col min="1" max="1" width="87" customWidth="1"/>
  </cols>
  <sheetData>
    <row r="1" spans="1:3" ht="30.75" x14ac:dyDescent="0.25">
      <c r="A1" s="227" t="s">
        <v>151</v>
      </c>
      <c r="B1" s="1"/>
      <c r="C1" s="1"/>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
  <sheetViews>
    <sheetView tabSelected="1" zoomScale="60" zoomScaleNormal="60" workbookViewId="0">
      <selection activeCell="D7" sqref="D7"/>
    </sheetView>
  </sheetViews>
  <sheetFormatPr defaultRowHeight="15" x14ac:dyDescent="0.25"/>
  <cols>
    <col min="1" max="1" width="4.5703125" customWidth="1"/>
    <col min="2" max="2" width="27.140625" customWidth="1"/>
    <col min="3" max="3" width="29.7109375" customWidth="1"/>
    <col min="4" max="4" width="27.140625" customWidth="1"/>
    <col min="5" max="5" width="18.85546875" style="4" customWidth="1"/>
    <col min="6" max="6" width="26.140625" style="4" customWidth="1"/>
    <col min="7" max="7" width="15.42578125" style="4" customWidth="1"/>
    <col min="8" max="8" width="53.5703125" style="10" customWidth="1"/>
    <col min="9" max="9" width="18.42578125" style="10" customWidth="1"/>
    <col min="10" max="26" width="18.140625" style="10" customWidth="1"/>
    <col min="27" max="27" width="21.85546875" style="10" customWidth="1"/>
    <col min="28" max="28" width="37.28515625" customWidth="1"/>
    <col min="30" max="30" width="13.28515625" customWidth="1"/>
  </cols>
  <sheetData>
    <row r="1" spans="2:27" ht="30.75" x14ac:dyDescent="0.3">
      <c r="B1" s="298" t="s">
        <v>174</v>
      </c>
      <c r="C1" s="298"/>
      <c r="D1" s="279" t="s">
        <v>163</v>
      </c>
      <c r="F1" s="229" t="s">
        <v>125</v>
      </c>
      <c r="G1" s="230"/>
      <c r="H1" s="230"/>
      <c r="I1" s="231"/>
    </row>
    <row r="2" spans="2:27" ht="18.75" x14ac:dyDescent="0.3">
      <c r="B2" s="228" t="s">
        <v>27</v>
      </c>
      <c r="C2" s="39"/>
      <c r="F2" s="232" t="s">
        <v>44</v>
      </c>
      <c r="G2" s="233"/>
      <c r="H2" s="233"/>
      <c r="I2" s="234"/>
    </row>
    <row r="3" spans="2:27" ht="18.75" x14ac:dyDescent="0.3">
      <c r="B3" s="2" t="s">
        <v>103</v>
      </c>
      <c r="C3" s="40"/>
      <c r="F3" s="235" t="s">
        <v>104</v>
      </c>
      <c r="G3" s="236"/>
      <c r="H3" s="236"/>
      <c r="I3" s="237"/>
    </row>
    <row r="4" spans="2:27" ht="15.75" thickBot="1" x14ac:dyDescent="0.3">
      <c r="F4" s="238" t="s">
        <v>14</v>
      </c>
      <c r="G4" s="239"/>
      <c r="H4" s="239"/>
      <c r="I4" s="145"/>
    </row>
    <row r="5" spans="2:27" ht="16.5" thickBot="1" x14ac:dyDescent="0.3">
      <c r="B5" s="2" t="s">
        <v>146</v>
      </c>
      <c r="C5" s="304"/>
      <c r="D5" s="305"/>
      <c r="F5" s="240" t="s">
        <v>64</v>
      </c>
      <c r="G5" s="241"/>
      <c r="H5" s="241"/>
      <c r="I5" s="242"/>
    </row>
    <row r="6" spans="2:27" x14ac:dyDescent="0.25">
      <c r="F6" s="243" t="s">
        <v>66</v>
      </c>
      <c r="G6" s="244"/>
      <c r="H6" s="244"/>
      <c r="I6" s="245"/>
    </row>
    <row r="7" spans="2:27" x14ac:dyDescent="0.25">
      <c r="F7" s="249" t="s">
        <v>70</v>
      </c>
      <c r="G7" s="250"/>
      <c r="H7" s="250"/>
      <c r="I7" s="251"/>
    </row>
    <row r="9" spans="2:27" s="10" customFormat="1" x14ac:dyDescent="0.25">
      <c r="F9" s="252"/>
      <c r="G9" s="27"/>
      <c r="H9" s="27"/>
      <c r="I9" s="253"/>
    </row>
    <row r="10" spans="2:27" s="10" customFormat="1" ht="18.75" x14ac:dyDescent="0.3">
      <c r="F10" s="254" t="s">
        <v>65</v>
      </c>
      <c r="G10" s="255"/>
      <c r="H10" s="255"/>
      <c r="I10" s="256"/>
    </row>
    <row r="12" spans="2:27" ht="24.75" customHeight="1" x14ac:dyDescent="0.3">
      <c r="B12" s="182" t="s">
        <v>109</v>
      </c>
      <c r="C12" s="183"/>
      <c r="D12" s="183"/>
      <c r="E12" s="184"/>
      <c r="F12" s="185"/>
      <c r="G12" s="185"/>
      <c r="H12" s="186"/>
      <c r="I12" s="186"/>
      <c r="J12" s="186"/>
      <c r="K12" s="186"/>
      <c r="L12" s="186"/>
      <c r="M12" s="186"/>
      <c r="N12" s="186"/>
      <c r="O12" s="186"/>
      <c r="P12" s="186"/>
      <c r="Q12" s="186"/>
      <c r="R12" s="186"/>
      <c r="S12" s="186"/>
      <c r="T12" s="186"/>
      <c r="U12" s="186"/>
      <c r="V12" s="186"/>
      <c r="W12" s="186"/>
      <c r="X12" s="186"/>
      <c r="Y12" s="186"/>
      <c r="Z12" s="186"/>
      <c r="AA12" s="186"/>
    </row>
    <row r="13" spans="2:27" ht="7.5" customHeight="1" thickBot="1" x14ac:dyDescent="0.3">
      <c r="B13" s="2"/>
    </row>
    <row r="14" spans="2:27" s="10" customFormat="1" ht="162" customHeight="1" thickBot="1" x14ac:dyDescent="0.3">
      <c r="B14" s="50" t="s">
        <v>1</v>
      </c>
      <c r="C14" s="24" t="s">
        <v>0</v>
      </c>
      <c r="D14" s="24" t="s">
        <v>18</v>
      </c>
      <c r="E14" s="25" t="s">
        <v>23</v>
      </c>
      <c r="F14" s="51" t="s">
        <v>69</v>
      </c>
      <c r="G14" s="26" t="s">
        <v>71</v>
      </c>
      <c r="H14" s="51" t="s">
        <v>152</v>
      </c>
      <c r="I14" s="159" t="s">
        <v>91</v>
      </c>
      <c r="J14" s="159" t="s">
        <v>82</v>
      </c>
      <c r="K14" s="159" t="s">
        <v>92</v>
      </c>
      <c r="L14" s="159" t="s">
        <v>90</v>
      </c>
      <c r="M14" s="159" t="s">
        <v>93</v>
      </c>
      <c r="N14" s="159" t="s">
        <v>83</v>
      </c>
      <c r="O14" s="159" t="s">
        <v>94</v>
      </c>
      <c r="P14" s="159" t="s">
        <v>84</v>
      </c>
      <c r="Q14" s="159" t="s">
        <v>95</v>
      </c>
      <c r="R14" s="159" t="s">
        <v>85</v>
      </c>
      <c r="S14" s="159" t="s">
        <v>96</v>
      </c>
      <c r="T14" s="159" t="s">
        <v>86</v>
      </c>
      <c r="U14" s="159" t="s">
        <v>97</v>
      </c>
      <c r="V14" s="159" t="s">
        <v>87</v>
      </c>
      <c r="W14" s="159" t="s">
        <v>98</v>
      </c>
      <c r="X14" s="159" t="s">
        <v>88</v>
      </c>
      <c r="Y14" s="159" t="s">
        <v>99</v>
      </c>
      <c r="Z14" s="159" t="s">
        <v>89</v>
      </c>
      <c r="AA14" s="51" t="s">
        <v>19</v>
      </c>
    </row>
    <row r="15" spans="2:27" ht="13.5" customHeight="1" thickBot="1" x14ac:dyDescent="0.3">
      <c r="B15" s="1"/>
      <c r="C15" s="1"/>
      <c r="D15" s="1"/>
      <c r="E15" s="7"/>
      <c r="F15" s="8"/>
      <c r="G15" s="7"/>
    </row>
    <row r="16" spans="2:27" ht="30" x14ac:dyDescent="0.25">
      <c r="B16" s="70" t="s">
        <v>25</v>
      </c>
      <c r="C16" s="299" t="s">
        <v>22</v>
      </c>
      <c r="D16" s="22" t="s">
        <v>133</v>
      </c>
      <c r="E16" s="91">
        <v>34</v>
      </c>
      <c r="F16" s="84">
        <v>3</v>
      </c>
      <c r="G16" s="259"/>
      <c r="H16" s="260"/>
      <c r="I16" s="155">
        <v>1</v>
      </c>
      <c r="J16" s="261"/>
      <c r="K16" s="155">
        <v>1</v>
      </c>
      <c r="L16" s="261"/>
      <c r="M16" s="155">
        <v>1</v>
      </c>
      <c r="N16" s="261"/>
      <c r="O16" s="155">
        <v>1</v>
      </c>
      <c r="P16" s="261"/>
      <c r="Q16" s="155">
        <v>1</v>
      </c>
      <c r="R16" s="261"/>
      <c r="S16" s="155">
        <v>1</v>
      </c>
      <c r="T16" s="261"/>
      <c r="U16" s="155">
        <v>1</v>
      </c>
      <c r="V16" s="261"/>
      <c r="W16" s="155">
        <v>3</v>
      </c>
      <c r="X16" s="261"/>
      <c r="Y16" s="155">
        <v>1</v>
      </c>
      <c r="Z16" s="261"/>
      <c r="AA16" s="85">
        <f t="shared" ref="AA16:AA25" si="0">F16*G16+I16*J16+K16*L16+M16*N16+O16*P16+Q16*R16+S16*T16+U16*V16+W16*X16+Y16*Z16</f>
        <v>0</v>
      </c>
    </row>
    <row r="17" spans="2:32" ht="46.5" customHeight="1" x14ac:dyDescent="0.25">
      <c r="B17" s="78" t="s">
        <v>131</v>
      </c>
      <c r="C17" s="300"/>
      <c r="D17" s="22" t="s">
        <v>134</v>
      </c>
      <c r="E17" s="91">
        <v>7</v>
      </c>
      <c r="F17" s="84">
        <v>1</v>
      </c>
      <c r="G17" s="259"/>
      <c r="H17" s="260"/>
      <c r="I17" s="155">
        <v>1</v>
      </c>
      <c r="J17" s="261"/>
      <c r="K17" s="155">
        <v>1</v>
      </c>
      <c r="L17" s="261"/>
      <c r="M17" s="155">
        <v>1</v>
      </c>
      <c r="N17" s="261"/>
      <c r="O17" s="155">
        <v>1</v>
      </c>
      <c r="P17" s="261"/>
      <c r="Q17" s="155">
        <v>1</v>
      </c>
      <c r="R17" s="261"/>
      <c r="S17" s="155">
        <v>1</v>
      </c>
      <c r="T17" s="261"/>
      <c r="U17" s="155">
        <v>1</v>
      </c>
      <c r="V17" s="261"/>
      <c r="W17" s="155">
        <v>1</v>
      </c>
      <c r="X17" s="261"/>
      <c r="Y17" s="155">
        <v>1</v>
      </c>
      <c r="Z17" s="261"/>
      <c r="AA17" s="85">
        <f t="shared" si="0"/>
        <v>0</v>
      </c>
    </row>
    <row r="18" spans="2:32" x14ac:dyDescent="0.25">
      <c r="B18" s="61"/>
      <c r="C18" s="300"/>
      <c r="D18" s="132" t="s">
        <v>135</v>
      </c>
      <c r="E18" s="91">
        <v>7</v>
      </c>
      <c r="F18" s="84">
        <v>1</v>
      </c>
      <c r="G18" s="259"/>
      <c r="H18" s="260"/>
      <c r="I18" s="155">
        <v>7</v>
      </c>
      <c r="J18" s="261"/>
      <c r="K18" s="155">
        <v>1</v>
      </c>
      <c r="L18" s="261"/>
      <c r="M18" s="155">
        <v>1</v>
      </c>
      <c r="N18" s="261"/>
      <c r="O18" s="155">
        <v>1</v>
      </c>
      <c r="P18" s="261"/>
      <c r="Q18" s="155">
        <v>1</v>
      </c>
      <c r="R18" s="261"/>
      <c r="S18" s="155">
        <v>1</v>
      </c>
      <c r="T18" s="261"/>
      <c r="U18" s="155">
        <v>1</v>
      </c>
      <c r="V18" s="261"/>
      <c r="W18" s="155">
        <v>1</v>
      </c>
      <c r="X18" s="261"/>
      <c r="Y18" s="155">
        <v>1</v>
      </c>
      <c r="Z18" s="261"/>
      <c r="AA18" s="85">
        <f t="shared" si="0"/>
        <v>0</v>
      </c>
      <c r="AB18" s="10"/>
      <c r="AD18" s="10"/>
      <c r="AE18" s="10"/>
      <c r="AF18" s="10"/>
    </row>
    <row r="19" spans="2:32" x14ac:dyDescent="0.25">
      <c r="B19" s="61"/>
      <c r="C19" s="300"/>
      <c r="D19" s="22" t="s">
        <v>136</v>
      </c>
      <c r="E19" s="91">
        <v>5</v>
      </c>
      <c r="F19" s="84">
        <v>1</v>
      </c>
      <c r="G19" s="259"/>
      <c r="H19" s="260"/>
      <c r="I19" s="155">
        <v>5</v>
      </c>
      <c r="J19" s="261"/>
      <c r="K19" s="155">
        <v>1</v>
      </c>
      <c r="L19" s="261"/>
      <c r="M19" s="155">
        <v>1</v>
      </c>
      <c r="N19" s="261"/>
      <c r="O19" s="155">
        <v>1</v>
      </c>
      <c r="P19" s="261"/>
      <c r="Q19" s="155">
        <v>1</v>
      </c>
      <c r="R19" s="261"/>
      <c r="S19" s="155">
        <v>1</v>
      </c>
      <c r="T19" s="261"/>
      <c r="U19" s="155">
        <v>1</v>
      </c>
      <c r="V19" s="261"/>
      <c r="W19" s="155">
        <v>1</v>
      </c>
      <c r="X19" s="261"/>
      <c r="Y19" s="155">
        <v>1</v>
      </c>
      <c r="Z19" s="261"/>
      <c r="AA19" s="85">
        <f t="shared" si="0"/>
        <v>0</v>
      </c>
      <c r="AB19" s="10"/>
      <c r="AD19" s="10"/>
      <c r="AE19" s="10"/>
      <c r="AF19" s="10"/>
    </row>
    <row r="20" spans="2:32" x14ac:dyDescent="0.25">
      <c r="B20" s="61"/>
      <c r="C20" s="300"/>
      <c r="D20" s="22" t="s">
        <v>137</v>
      </c>
      <c r="E20" s="91">
        <v>3</v>
      </c>
      <c r="F20" s="84">
        <v>1</v>
      </c>
      <c r="G20" s="259"/>
      <c r="H20" s="260"/>
      <c r="I20" s="155">
        <v>1</v>
      </c>
      <c r="J20" s="261"/>
      <c r="K20" s="155">
        <v>1</v>
      </c>
      <c r="L20" s="261"/>
      <c r="M20" s="155">
        <v>1</v>
      </c>
      <c r="N20" s="261"/>
      <c r="O20" s="155">
        <v>1</v>
      </c>
      <c r="P20" s="261"/>
      <c r="Q20" s="155">
        <v>1</v>
      </c>
      <c r="R20" s="261"/>
      <c r="S20" s="155">
        <v>1</v>
      </c>
      <c r="T20" s="261"/>
      <c r="U20" s="155">
        <v>1</v>
      </c>
      <c r="V20" s="261"/>
      <c r="W20" s="155">
        <v>1</v>
      </c>
      <c r="X20" s="261"/>
      <c r="Y20" s="155">
        <v>1</v>
      </c>
      <c r="Z20" s="261"/>
      <c r="AA20" s="85">
        <f t="shared" si="0"/>
        <v>0</v>
      </c>
      <c r="AB20" s="10"/>
      <c r="AD20" s="10"/>
      <c r="AE20" s="10"/>
      <c r="AF20" s="10"/>
    </row>
    <row r="21" spans="2:32" x14ac:dyDescent="0.25">
      <c r="B21" s="61"/>
      <c r="C21" s="300"/>
      <c r="D21" s="132" t="s">
        <v>138</v>
      </c>
      <c r="E21" s="91">
        <v>103</v>
      </c>
      <c r="F21" s="84">
        <v>11</v>
      </c>
      <c r="G21" s="259"/>
      <c r="H21" s="260"/>
      <c r="I21" s="155">
        <v>103</v>
      </c>
      <c r="J21" s="261"/>
      <c r="K21" s="155">
        <v>7</v>
      </c>
      <c r="L21" s="261"/>
      <c r="M21" s="155">
        <v>30</v>
      </c>
      <c r="N21" s="261"/>
      <c r="O21" s="155">
        <v>1</v>
      </c>
      <c r="P21" s="261"/>
      <c r="Q21" s="155">
        <v>30</v>
      </c>
      <c r="R21" s="261"/>
      <c r="S21" s="155">
        <v>1</v>
      </c>
      <c r="T21" s="261"/>
      <c r="U21" s="155">
        <v>1</v>
      </c>
      <c r="V21" s="261"/>
      <c r="W21" s="155">
        <v>10</v>
      </c>
      <c r="X21" s="261"/>
      <c r="Y21" s="155">
        <v>1</v>
      </c>
      <c r="Z21" s="261"/>
      <c r="AA21" s="85">
        <f t="shared" si="0"/>
        <v>0</v>
      </c>
      <c r="AB21" s="10"/>
      <c r="AD21" s="10"/>
      <c r="AE21" s="10"/>
      <c r="AF21" s="10"/>
    </row>
    <row r="22" spans="2:32" ht="18.75" customHeight="1" x14ac:dyDescent="0.25">
      <c r="B22" s="61"/>
      <c r="C22" s="300"/>
      <c r="D22" s="209" t="s">
        <v>139</v>
      </c>
      <c r="E22" s="91">
        <v>23</v>
      </c>
      <c r="F22" s="84">
        <v>2</v>
      </c>
      <c r="G22" s="259"/>
      <c r="H22" s="260"/>
      <c r="I22" s="155">
        <v>1</v>
      </c>
      <c r="J22" s="261"/>
      <c r="K22" s="155">
        <v>1</v>
      </c>
      <c r="L22" s="261"/>
      <c r="M22" s="155">
        <v>1</v>
      </c>
      <c r="N22" s="261"/>
      <c r="O22" s="155">
        <v>1</v>
      </c>
      <c r="P22" s="261"/>
      <c r="Q22" s="155">
        <v>1</v>
      </c>
      <c r="R22" s="261"/>
      <c r="S22" s="155">
        <v>1</v>
      </c>
      <c r="T22" s="261"/>
      <c r="U22" s="155">
        <v>1</v>
      </c>
      <c r="V22" s="261"/>
      <c r="W22" s="155">
        <v>2</v>
      </c>
      <c r="X22" s="261"/>
      <c r="Y22" s="155">
        <v>1</v>
      </c>
      <c r="Z22" s="261"/>
      <c r="AA22" s="85">
        <f t="shared" si="0"/>
        <v>0</v>
      </c>
      <c r="AB22" s="10"/>
      <c r="AD22" s="10"/>
      <c r="AE22" s="10"/>
      <c r="AF22" s="10"/>
    </row>
    <row r="23" spans="2:32" x14ac:dyDescent="0.25">
      <c r="B23" s="61"/>
      <c r="C23" s="300"/>
      <c r="D23" s="22" t="s">
        <v>141</v>
      </c>
      <c r="E23" s="91">
        <v>1</v>
      </c>
      <c r="F23" s="84">
        <v>1</v>
      </c>
      <c r="G23" s="259"/>
      <c r="H23" s="260"/>
      <c r="I23" s="155">
        <v>1</v>
      </c>
      <c r="J23" s="261"/>
      <c r="K23" s="155">
        <v>1</v>
      </c>
      <c r="L23" s="261"/>
      <c r="M23" s="155">
        <v>1</v>
      </c>
      <c r="N23" s="261"/>
      <c r="O23" s="155">
        <v>1</v>
      </c>
      <c r="P23" s="261"/>
      <c r="Q23" s="155">
        <v>1</v>
      </c>
      <c r="R23" s="261"/>
      <c r="S23" s="155">
        <v>1</v>
      </c>
      <c r="T23" s="261"/>
      <c r="U23" s="155">
        <v>1</v>
      </c>
      <c r="V23" s="261"/>
      <c r="W23" s="155">
        <v>1</v>
      </c>
      <c r="X23" s="261"/>
      <c r="Y23" s="155">
        <v>1</v>
      </c>
      <c r="Z23" s="261"/>
      <c r="AA23" s="85">
        <f t="shared" si="0"/>
        <v>0</v>
      </c>
      <c r="AB23" s="10"/>
      <c r="AD23" s="10"/>
      <c r="AE23" s="10"/>
      <c r="AF23" s="10"/>
    </row>
    <row r="24" spans="2:32" x14ac:dyDescent="0.25">
      <c r="B24" s="61"/>
      <c r="C24" s="300"/>
      <c r="D24" s="83" t="s">
        <v>140</v>
      </c>
      <c r="E24" s="91">
        <v>36</v>
      </c>
      <c r="F24" s="84">
        <v>3</v>
      </c>
      <c r="G24" s="259"/>
      <c r="H24" s="260"/>
      <c r="I24" s="155">
        <v>36</v>
      </c>
      <c r="J24" s="261"/>
      <c r="K24" s="155">
        <v>2</v>
      </c>
      <c r="L24" s="261"/>
      <c r="M24" s="155">
        <v>10</v>
      </c>
      <c r="N24" s="261"/>
      <c r="O24" s="155">
        <v>1</v>
      </c>
      <c r="P24" s="261"/>
      <c r="Q24" s="155">
        <v>10</v>
      </c>
      <c r="R24" s="261"/>
      <c r="S24" s="155">
        <v>1</v>
      </c>
      <c r="T24" s="261"/>
      <c r="U24" s="155">
        <v>1</v>
      </c>
      <c r="V24" s="261"/>
      <c r="W24" s="155">
        <v>3</v>
      </c>
      <c r="X24" s="261"/>
      <c r="Y24" s="155">
        <v>1</v>
      </c>
      <c r="Z24" s="261"/>
      <c r="AA24" s="85">
        <f t="shared" si="0"/>
        <v>0</v>
      </c>
      <c r="AB24" s="10"/>
      <c r="AD24" s="10"/>
      <c r="AE24" s="10"/>
      <c r="AF24" s="10"/>
    </row>
    <row r="25" spans="2:32" x14ac:dyDescent="0.25">
      <c r="B25" s="61"/>
      <c r="C25" s="301"/>
      <c r="D25" s="22" t="s">
        <v>142</v>
      </c>
      <c r="E25" s="91">
        <v>105</v>
      </c>
      <c r="F25" s="84">
        <v>11</v>
      </c>
      <c r="G25" s="259"/>
      <c r="H25" s="260"/>
      <c r="I25" s="155">
        <v>1</v>
      </c>
      <c r="J25" s="261"/>
      <c r="K25" s="155">
        <v>1</v>
      </c>
      <c r="L25" s="261"/>
      <c r="M25" s="155">
        <v>1</v>
      </c>
      <c r="N25" s="261"/>
      <c r="O25" s="155">
        <v>1</v>
      </c>
      <c r="P25" s="261"/>
      <c r="Q25" s="155">
        <v>1</v>
      </c>
      <c r="R25" s="261"/>
      <c r="S25" s="155">
        <v>1</v>
      </c>
      <c r="T25" s="261"/>
      <c r="U25" s="155">
        <v>1</v>
      </c>
      <c r="V25" s="261"/>
      <c r="W25" s="155">
        <v>10</v>
      </c>
      <c r="X25" s="261"/>
      <c r="Y25" s="155">
        <v>1</v>
      </c>
      <c r="Z25" s="261"/>
      <c r="AA25" s="85">
        <f t="shared" si="0"/>
        <v>0</v>
      </c>
      <c r="AB25" s="10"/>
      <c r="AD25" s="10"/>
      <c r="AE25" s="10"/>
      <c r="AF25" s="10"/>
    </row>
    <row r="26" spans="2:32" s="3" customFormat="1" x14ac:dyDescent="0.25">
      <c r="B26" s="61"/>
      <c r="C26" s="36"/>
      <c r="D26" s="100"/>
      <c r="E26" s="120"/>
      <c r="F26" s="131"/>
      <c r="G26" s="94"/>
      <c r="H26" s="64"/>
      <c r="I26" s="64"/>
      <c r="J26" s="64"/>
      <c r="K26" s="64"/>
      <c r="L26" s="64"/>
      <c r="M26" s="64"/>
      <c r="N26" s="64"/>
      <c r="O26" s="64"/>
      <c r="P26" s="64"/>
      <c r="Q26" s="64"/>
      <c r="R26" s="64"/>
      <c r="S26" s="64"/>
      <c r="T26" s="64"/>
      <c r="U26" s="64"/>
      <c r="V26" s="64"/>
      <c r="W26" s="64"/>
      <c r="X26" s="64"/>
      <c r="Y26" s="64"/>
      <c r="Z26" s="64"/>
      <c r="AA26" s="95"/>
    </row>
    <row r="27" spans="2:32" ht="60" x14ac:dyDescent="0.25">
      <c r="B27" s="60"/>
      <c r="C27" s="297" t="s">
        <v>104</v>
      </c>
      <c r="D27" s="79" t="s">
        <v>81</v>
      </c>
      <c r="E27" s="102"/>
      <c r="F27" s="89">
        <f>150*4</f>
        <v>600</v>
      </c>
      <c r="G27" s="259">
        <v>0</v>
      </c>
      <c r="H27" s="214"/>
      <c r="I27" s="157"/>
      <c r="J27" s="157"/>
      <c r="K27" s="157"/>
      <c r="L27" s="157"/>
      <c r="M27" s="157"/>
      <c r="N27" s="157"/>
      <c r="O27" s="157"/>
      <c r="P27" s="157"/>
      <c r="Q27" s="157"/>
      <c r="R27" s="157"/>
      <c r="S27" s="157"/>
      <c r="T27" s="157"/>
      <c r="U27" s="157"/>
      <c r="V27" s="157"/>
      <c r="W27" s="157"/>
      <c r="X27" s="157"/>
      <c r="Y27" s="157"/>
      <c r="Z27" s="154"/>
      <c r="AA27" s="90">
        <f>F27*G27</f>
        <v>0</v>
      </c>
    </row>
    <row r="28" spans="2:32" ht="75" x14ac:dyDescent="0.25">
      <c r="B28" s="60"/>
      <c r="C28" s="297"/>
      <c r="D28" s="79" t="s">
        <v>80</v>
      </c>
      <c r="E28" s="102"/>
      <c r="F28" s="89">
        <f>2*4</f>
        <v>8</v>
      </c>
      <c r="G28" s="259">
        <v>0</v>
      </c>
      <c r="H28" s="214"/>
      <c r="I28" s="157"/>
      <c r="J28" s="157"/>
      <c r="K28" s="157"/>
      <c r="L28" s="157"/>
      <c r="M28" s="157"/>
      <c r="N28" s="157"/>
      <c r="O28" s="157"/>
      <c r="P28" s="157"/>
      <c r="Q28" s="157"/>
      <c r="R28" s="157"/>
      <c r="S28" s="157"/>
      <c r="T28" s="157"/>
      <c r="U28" s="157"/>
      <c r="V28" s="157"/>
      <c r="W28" s="157"/>
      <c r="X28" s="157"/>
      <c r="Y28" s="157"/>
      <c r="Z28" s="154"/>
      <c r="AA28" s="90">
        <f t="shared" ref="AA28" si="1">F28*G28</f>
        <v>0</v>
      </c>
    </row>
    <row r="29" spans="2:32" s="3" customFormat="1" x14ac:dyDescent="0.25">
      <c r="B29" s="61"/>
      <c r="C29" s="46"/>
      <c r="D29" s="133"/>
      <c r="E29" s="115"/>
      <c r="F29" s="116"/>
      <c r="G29" s="117"/>
      <c r="H29" s="55"/>
      <c r="I29" s="55"/>
      <c r="J29" s="55"/>
      <c r="K29" s="55"/>
      <c r="L29" s="55"/>
      <c r="M29" s="55"/>
      <c r="N29" s="55"/>
      <c r="O29" s="55"/>
      <c r="P29" s="55"/>
      <c r="Q29" s="55"/>
      <c r="R29" s="55"/>
      <c r="S29" s="55"/>
      <c r="T29" s="55"/>
      <c r="U29" s="55"/>
      <c r="V29" s="55"/>
      <c r="W29" s="55"/>
      <c r="X29" s="55"/>
      <c r="Y29" s="55"/>
      <c r="Z29" s="55"/>
      <c r="AA29" s="118"/>
    </row>
    <row r="30" spans="2:32" ht="46.5" customHeight="1" x14ac:dyDescent="0.25">
      <c r="B30" s="60"/>
      <c r="C30" s="302" t="s">
        <v>129</v>
      </c>
      <c r="D30" s="14" t="s">
        <v>45</v>
      </c>
      <c r="E30" s="82">
        <v>1</v>
      </c>
      <c r="F30" s="84">
        <v>1</v>
      </c>
      <c r="G30" s="259">
        <v>0</v>
      </c>
      <c r="H30" s="262"/>
      <c r="I30" s="221"/>
      <c r="J30" s="222"/>
      <c r="K30" s="222"/>
      <c r="L30" s="222"/>
      <c r="M30" s="222"/>
      <c r="N30" s="222"/>
      <c r="O30" s="222"/>
      <c r="P30" s="222"/>
      <c r="Q30" s="222"/>
      <c r="R30" s="222"/>
      <c r="S30" s="222"/>
      <c r="T30" s="222"/>
      <c r="U30" s="222"/>
      <c r="V30" s="222"/>
      <c r="W30" s="222"/>
      <c r="X30" s="222"/>
      <c r="Y30" s="222"/>
      <c r="Z30" s="223"/>
      <c r="AA30" s="119">
        <f t="shared" ref="AA30:AA33" si="2">+F30*G30</f>
        <v>0</v>
      </c>
    </row>
    <row r="31" spans="2:32" ht="47.25" customHeight="1" x14ac:dyDescent="0.25">
      <c r="B31" s="60"/>
      <c r="C31" s="302"/>
      <c r="D31" s="212" t="s">
        <v>48</v>
      </c>
      <c r="E31" s="82">
        <v>1</v>
      </c>
      <c r="F31" s="84">
        <v>0</v>
      </c>
      <c r="G31" s="259">
        <v>0</v>
      </c>
      <c r="H31" s="262"/>
      <c r="I31" s="221"/>
      <c r="J31" s="222"/>
      <c r="K31" s="222"/>
      <c r="L31" s="222"/>
      <c r="M31" s="222"/>
      <c r="N31" s="222"/>
      <c r="O31" s="222"/>
      <c r="P31" s="222"/>
      <c r="Q31" s="222"/>
      <c r="R31" s="222"/>
      <c r="S31" s="222"/>
      <c r="T31" s="222"/>
      <c r="U31" s="222"/>
      <c r="V31" s="222"/>
      <c r="W31" s="222"/>
      <c r="X31" s="222"/>
      <c r="Y31" s="222"/>
      <c r="Z31" s="223"/>
      <c r="AA31" s="119">
        <f t="shared" si="2"/>
        <v>0</v>
      </c>
    </row>
    <row r="32" spans="2:32" ht="43.5" customHeight="1" x14ac:dyDescent="0.25">
      <c r="B32" s="60"/>
      <c r="C32" s="302"/>
      <c r="D32" s="212" t="s">
        <v>47</v>
      </c>
      <c r="E32" s="82">
        <v>1</v>
      </c>
      <c r="F32" s="84">
        <v>0</v>
      </c>
      <c r="G32" s="259">
        <v>0</v>
      </c>
      <c r="H32" s="262"/>
      <c r="I32" s="221"/>
      <c r="J32" s="222"/>
      <c r="K32" s="222"/>
      <c r="L32" s="222"/>
      <c r="M32" s="222"/>
      <c r="N32" s="222"/>
      <c r="O32" s="222"/>
      <c r="P32" s="222"/>
      <c r="Q32" s="222"/>
      <c r="R32" s="222"/>
      <c r="S32" s="222"/>
      <c r="T32" s="222"/>
      <c r="U32" s="222"/>
      <c r="V32" s="222"/>
      <c r="W32" s="222"/>
      <c r="X32" s="222"/>
      <c r="Y32" s="222"/>
      <c r="Z32" s="223"/>
      <c r="AA32" s="119">
        <f t="shared" si="2"/>
        <v>0</v>
      </c>
    </row>
    <row r="33" spans="1:32" ht="47.25" customHeight="1" thickBot="1" x14ac:dyDescent="0.3">
      <c r="B33" s="62"/>
      <c r="C33" s="303"/>
      <c r="D33" s="14" t="s">
        <v>46</v>
      </c>
      <c r="E33" s="82">
        <v>1</v>
      </c>
      <c r="F33" s="84">
        <v>1</v>
      </c>
      <c r="G33" s="259">
        <v>0</v>
      </c>
      <c r="H33" s="262"/>
      <c r="I33" s="221"/>
      <c r="J33" s="222"/>
      <c r="K33" s="222"/>
      <c r="L33" s="222"/>
      <c r="M33" s="222"/>
      <c r="N33" s="222"/>
      <c r="O33" s="222"/>
      <c r="P33" s="222"/>
      <c r="Q33" s="222"/>
      <c r="R33" s="222"/>
      <c r="S33" s="222"/>
      <c r="T33" s="222"/>
      <c r="U33" s="222"/>
      <c r="V33" s="222"/>
      <c r="W33" s="222"/>
      <c r="X33" s="222"/>
      <c r="Y33" s="222"/>
      <c r="Z33" s="223"/>
      <c r="AA33" s="119">
        <f t="shared" si="2"/>
        <v>0</v>
      </c>
    </row>
    <row r="34" spans="1:32" s="3" customFormat="1" ht="15.75" thickBot="1" x14ac:dyDescent="0.3">
      <c r="C34" s="37"/>
      <c r="D34" s="134"/>
      <c r="E34" s="120"/>
      <c r="F34" s="121"/>
      <c r="G34" s="109"/>
      <c r="H34" s="48"/>
      <c r="I34" s="48"/>
      <c r="J34" s="48"/>
      <c r="K34" s="48"/>
      <c r="L34" s="48"/>
      <c r="M34" s="48"/>
      <c r="N34" s="48"/>
      <c r="O34" s="48"/>
      <c r="P34" s="48"/>
      <c r="Q34" s="48"/>
      <c r="R34" s="48"/>
      <c r="S34" s="48"/>
      <c r="T34" s="48"/>
      <c r="U34" s="48"/>
      <c r="V34" s="48"/>
      <c r="W34" s="48"/>
      <c r="X34" s="48"/>
      <c r="Y34" s="48"/>
      <c r="Z34" s="48"/>
      <c r="AA34" s="110"/>
    </row>
    <row r="35" spans="1:32" s="10" customFormat="1" ht="153" customHeight="1" thickBot="1" x14ac:dyDescent="0.3">
      <c r="B35" s="50" t="s">
        <v>1</v>
      </c>
      <c r="C35" s="24" t="s">
        <v>0</v>
      </c>
      <c r="D35" s="24" t="s">
        <v>18</v>
      </c>
      <c r="E35" s="25" t="s">
        <v>23</v>
      </c>
      <c r="F35" s="51" t="s">
        <v>69</v>
      </c>
      <c r="G35" s="26" t="s">
        <v>71</v>
      </c>
      <c r="H35" s="51" t="s">
        <v>153</v>
      </c>
      <c r="I35" s="159" t="s">
        <v>91</v>
      </c>
      <c r="J35" s="159" t="s">
        <v>82</v>
      </c>
      <c r="K35" s="159" t="s">
        <v>92</v>
      </c>
      <c r="L35" s="159" t="s">
        <v>90</v>
      </c>
      <c r="M35" s="159" t="s">
        <v>93</v>
      </c>
      <c r="N35" s="159" t="s">
        <v>83</v>
      </c>
      <c r="O35" s="159" t="s">
        <v>94</v>
      </c>
      <c r="P35" s="159" t="s">
        <v>84</v>
      </c>
      <c r="Q35" s="159" t="s">
        <v>95</v>
      </c>
      <c r="R35" s="159" t="s">
        <v>85</v>
      </c>
      <c r="S35" s="159" t="s">
        <v>96</v>
      </c>
      <c r="T35" s="159" t="s">
        <v>86</v>
      </c>
      <c r="U35" s="159" t="s">
        <v>97</v>
      </c>
      <c r="V35" s="159" t="s">
        <v>87</v>
      </c>
      <c r="W35" s="159" t="s">
        <v>98</v>
      </c>
      <c r="X35" s="159" t="s">
        <v>88</v>
      </c>
      <c r="Y35" s="159" t="s">
        <v>99</v>
      </c>
      <c r="Z35" s="159" t="s">
        <v>89</v>
      </c>
      <c r="AA35" s="51" t="s">
        <v>19</v>
      </c>
    </row>
    <row r="36" spans="1:32" s="3" customFormat="1" ht="15.75" thickBot="1" x14ac:dyDescent="0.3">
      <c r="C36" s="34"/>
      <c r="D36" s="135"/>
      <c r="E36" s="122"/>
      <c r="F36" s="123"/>
      <c r="G36" s="124"/>
      <c r="H36" s="125"/>
      <c r="I36" s="125"/>
      <c r="J36" s="125"/>
      <c r="K36" s="125"/>
      <c r="L36" s="125"/>
      <c r="M36" s="125"/>
      <c r="N36" s="125"/>
      <c r="O36" s="125"/>
      <c r="P36" s="125"/>
      <c r="Q36" s="125"/>
      <c r="R36" s="125"/>
      <c r="S36" s="125"/>
      <c r="T36" s="125"/>
      <c r="U36" s="125"/>
      <c r="V36" s="125"/>
      <c r="W36" s="125"/>
      <c r="X36" s="125"/>
      <c r="Y36" s="125"/>
      <c r="Z36" s="125"/>
      <c r="AA36" s="126"/>
    </row>
    <row r="37" spans="1:32" ht="84.75" customHeight="1" x14ac:dyDescent="0.25">
      <c r="B37" s="59" t="s">
        <v>57</v>
      </c>
      <c r="C37" s="72" t="s">
        <v>41</v>
      </c>
      <c r="D37" s="22"/>
      <c r="E37" s="91">
        <v>0</v>
      </c>
      <c r="F37" s="226">
        <f>298-59</f>
        <v>239</v>
      </c>
      <c r="G37" s="259">
        <v>0</v>
      </c>
      <c r="H37" s="260"/>
      <c r="I37" s="155">
        <v>239</v>
      </c>
      <c r="J37" s="261"/>
      <c r="K37" s="155">
        <v>24</v>
      </c>
      <c r="L37" s="261"/>
      <c r="M37" s="155">
        <v>239</v>
      </c>
      <c r="N37" s="261"/>
      <c r="O37" s="155">
        <v>24</v>
      </c>
      <c r="P37" s="261"/>
      <c r="Q37" s="155">
        <v>239</v>
      </c>
      <c r="R37" s="261"/>
      <c r="S37" s="155">
        <v>24</v>
      </c>
      <c r="T37" s="261"/>
      <c r="U37" s="155">
        <v>48</v>
      </c>
      <c r="V37" s="261"/>
      <c r="W37" s="155">
        <v>239</v>
      </c>
      <c r="X37" s="261"/>
      <c r="Y37" s="155">
        <v>24</v>
      </c>
      <c r="Z37" s="261"/>
      <c r="AA37" s="85">
        <f>F37*G37+I37*J37+K37*L37+M37*N37+O37*P37+Q37*R37+S37*T37+U37*V37+W37*X37+Y37*Z37</f>
        <v>0</v>
      </c>
    </row>
    <row r="38" spans="1:32" s="3" customFormat="1" ht="17.25" customHeight="1" x14ac:dyDescent="0.25">
      <c r="B38" s="63"/>
      <c r="C38" s="28"/>
      <c r="D38" s="64"/>
      <c r="E38" s="92"/>
      <c r="F38" s="93"/>
      <c r="G38" s="94"/>
      <c r="H38" s="64"/>
      <c r="I38" s="64"/>
      <c r="J38" s="64"/>
      <c r="K38" s="64"/>
      <c r="L38" s="64"/>
      <c r="M38" s="64"/>
      <c r="N38" s="64"/>
      <c r="O38" s="64"/>
      <c r="P38" s="64"/>
      <c r="Q38" s="64"/>
      <c r="R38" s="64"/>
      <c r="S38" s="64"/>
      <c r="T38" s="64"/>
      <c r="U38" s="64"/>
      <c r="V38" s="64"/>
      <c r="W38" s="64"/>
      <c r="X38" s="64"/>
      <c r="Y38" s="64"/>
      <c r="Z38" s="64"/>
      <c r="AA38" s="95"/>
    </row>
    <row r="39" spans="1:32" ht="60" x14ac:dyDescent="0.25">
      <c r="B39" s="60"/>
      <c r="C39" s="297" t="s">
        <v>104</v>
      </c>
      <c r="D39" s="79" t="s">
        <v>81</v>
      </c>
      <c r="E39" s="102"/>
      <c r="F39" s="89">
        <f>239*4</f>
        <v>956</v>
      </c>
      <c r="G39" s="259">
        <v>0</v>
      </c>
      <c r="H39" s="214"/>
      <c r="I39" s="157"/>
      <c r="J39" s="157"/>
      <c r="K39" s="157"/>
      <c r="L39" s="157"/>
      <c r="M39" s="157"/>
      <c r="N39" s="157"/>
      <c r="O39" s="157"/>
      <c r="P39" s="157"/>
      <c r="Q39" s="157"/>
      <c r="R39" s="157"/>
      <c r="S39" s="157"/>
      <c r="T39" s="157"/>
      <c r="U39" s="157"/>
      <c r="V39" s="157"/>
      <c r="W39" s="157"/>
      <c r="X39" s="157"/>
      <c r="Y39" s="157"/>
      <c r="Z39" s="154"/>
      <c r="AA39" s="90">
        <f>+G39*F39</f>
        <v>0</v>
      </c>
    </row>
    <row r="40" spans="1:32" ht="75" x14ac:dyDescent="0.25">
      <c r="B40" s="60"/>
      <c r="C40" s="297"/>
      <c r="D40" s="79" t="s">
        <v>80</v>
      </c>
      <c r="E40" s="102"/>
      <c r="F40" s="89">
        <f>2*4</f>
        <v>8</v>
      </c>
      <c r="G40" s="259">
        <v>0</v>
      </c>
      <c r="H40" s="214"/>
      <c r="I40" s="157"/>
      <c r="J40" s="157"/>
      <c r="K40" s="157"/>
      <c r="L40" s="157"/>
      <c r="M40" s="157"/>
      <c r="N40" s="157"/>
      <c r="O40" s="157"/>
      <c r="P40" s="157"/>
      <c r="Q40" s="157"/>
      <c r="R40" s="157"/>
      <c r="S40" s="157"/>
      <c r="T40" s="157"/>
      <c r="U40" s="157"/>
      <c r="V40" s="157"/>
      <c r="W40" s="157"/>
      <c r="X40" s="157"/>
      <c r="Y40" s="157"/>
      <c r="Z40" s="154"/>
      <c r="AA40" s="90">
        <f t="shared" ref="AA40" si="3">+G40*F40</f>
        <v>0</v>
      </c>
    </row>
    <row r="41" spans="1:32" s="3" customFormat="1" x14ac:dyDescent="0.25">
      <c r="B41" s="61"/>
      <c r="C41" s="41"/>
      <c r="D41" s="136"/>
      <c r="E41" s="57"/>
      <c r="F41" s="93"/>
      <c r="G41" s="263"/>
      <c r="H41" s="64"/>
      <c r="I41" s="64"/>
      <c r="J41" s="64"/>
      <c r="K41" s="64"/>
      <c r="L41" s="64"/>
      <c r="M41" s="64"/>
      <c r="N41" s="64"/>
      <c r="O41" s="64"/>
      <c r="P41" s="64"/>
      <c r="Q41" s="64"/>
      <c r="R41" s="64"/>
      <c r="S41" s="64"/>
      <c r="T41" s="64"/>
      <c r="U41" s="64"/>
      <c r="V41" s="64"/>
      <c r="W41" s="64"/>
      <c r="X41" s="64"/>
      <c r="Y41" s="64"/>
      <c r="Z41" s="64"/>
      <c r="AA41" s="95"/>
    </row>
    <row r="42" spans="1:32" ht="48.75" customHeight="1" thickBot="1" x14ac:dyDescent="0.3">
      <c r="B42" s="62"/>
      <c r="C42" s="273" t="s">
        <v>165</v>
      </c>
      <c r="D42" s="14" t="s">
        <v>53</v>
      </c>
      <c r="E42" s="82">
        <v>0</v>
      </c>
      <c r="F42" s="84">
        <v>2</v>
      </c>
      <c r="G42" s="259">
        <v>0</v>
      </c>
      <c r="H42" s="221"/>
      <c r="I42" s="222"/>
      <c r="J42" s="222"/>
      <c r="K42" s="222"/>
      <c r="L42" s="222"/>
      <c r="M42" s="222"/>
      <c r="N42" s="222"/>
      <c r="O42" s="222"/>
      <c r="P42" s="222"/>
      <c r="Q42" s="222"/>
      <c r="R42" s="222"/>
      <c r="S42" s="222"/>
      <c r="T42" s="222"/>
      <c r="U42" s="222"/>
      <c r="V42" s="222"/>
      <c r="W42" s="222"/>
      <c r="X42" s="222"/>
      <c r="Y42" s="222"/>
      <c r="Z42" s="223"/>
      <c r="AA42" s="112">
        <f>+G42*F42</f>
        <v>0</v>
      </c>
      <c r="AB42" s="71" t="s">
        <v>164</v>
      </c>
    </row>
    <row r="43" spans="1:32" s="10" customFormat="1" ht="27" customHeight="1" x14ac:dyDescent="0.25">
      <c r="B43" s="3"/>
      <c r="C43" s="160"/>
      <c r="D43" s="48"/>
      <c r="E43" s="57"/>
      <c r="F43" s="99"/>
      <c r="G43" s="109"/>
      <c r="H43" s="106"/>
      <c r="I43" s="106"/>
      <c r="J43" s="106"/>
      <c r="K43" s="106"/>
      <c r="L43" s="106"/>
      <c r="M43" s="106"/>
      <c r="N43" s="106"/>
      <c r="O43" s="106"/>
      <c r="P43" s="106"/>
      <c r="Q43" s="106"/>
      <c r="R43" s="106"/>
      <c r="S43" s="106"/>
      <c r="T43" s="106"/>
      <c r="U43" s="106"/>
      <c r="V43" s="106"/>
      <c r="W43" s="106"/>
      <c r="X43" s="106"/>
      <c r="Y43" s="106"/>
      <c r="Z43" s="106"/>
      <c r="AA43" s="106"/>
    </row>
    <row r="44" spans="1:32" s="10" customFormat="1" ht="27" customHeight="1" x14ac:dyDescent="0.3">
      <c r="B44" s="182" t="s">
        <v>108</v>
      </c>
      <c r="C44" s="175"/>
      <c r="D44" s="176"/>
      <c r="E44" s="177"/>
      <c r="F44" s="178"/>
      <c r="G44" s="179"/>
      <c r="H44" s="180"/>
      <c r="I44" s="180"/>
      <c r="J44" s="180"/>
      <c r="K44" s="180"/>
      <c r="L44" s="180"/>
      <c r="M44" s="180"/>
      <c r="N44" s="180"/>
      <c r="O44" s="180"/>
      <c r="P44" s="180"/>
      <c r="Q44" s="180"/>
      <c r="R44" s="180"/>
      <c r="S44" s="180"/>
      <c r="T44" s="180"/>
      <c r="U44" s="180"/>
      <c r="V44" s="180"/>
      <c r="W44" s="180"/>
      <c r="X44" s="180"/>
      <c r="Y44" s="180"/>
      <c r="Z44" s="180"/>
      <c r="AA44" s="180"/>
    </row>
    <row r="45" spans="1:32" ht="12" customHeight="1" thickBot="1" x14ac:dyDescent="0.3">
      <c r="D45" s="9"/>
      <c r="E45" s="127"/>
      <c r="F45" s="128"/>
      <c r="G45" s="127"/>
      <c r="H45" s="129"/>
      <c r="I45" s="129"/>
      <c r="J45" s="129"/>
      <c r="K45" s="129"/>
      <c r="L45" s="129"/>
      <c r="M45" s="129"/>
      <c r="N45" s="129"/>
      <c r="O45" s="129"/>
      <c r="P45" s="129"/>
      <c r="Q45" s="129"/>
      <c r="R45" s="129"/>
      <c r="S45" s="129"/>
      <c r="T45" s="129"/>
      <c r="U45" s="129"/>
      <c r="V45" s="129"/>
      <c r="W45" s="129"/>
      <c r="X45" s="129"/>
      <c r="Y45" s="129"/>
      <c r="Z45" s="129"/>
      <c r="AA45" s="129"/>
    </row>
    <row r="46" spans="1:32" s="10" customFormat="1" ht="138" customHeight="1" thickBot="1" x14ac:dyDescent="0.3">
      <c r="B46" s="50" t="s">
        <v>1</v>
      </c>
      <c r="C46" s="24" t="s">
        <v>0</v>
      </c>
      <c r="D46" s="24" t="s">
        <v>18</v>
      </c>
      <c r="E46" s="25" t="s">
        <v>23</v>
      </c>
      <c r="F46" s="51" t="s">
        <v>69</v>
      </c>
      <c r="G46" s="26" t="s">
        <v>71</v>
      </c>
      <c r="H46" s="51" t="s">
        <v>153</v>
      </c>
      <c r="I46" s="159" t="s">
        <v>91</v>
      </c>
      <c r="J46" s="159" t="s">
        <v>82</v>
      </c>
      <c r="K46" s="159" t="s">
        <v>92</v>
      </c>
      <c r="L46" s="159" t="s">
        <v>90</v>
      </c>
      <c r="M46" s="159" t="s">
        <v>93</v>
      </c>
      <c r="N46" s="159" t="s">
        <v>83</v>
      </c>
      <c r="O46" s="159" t="s">
        <v>94</v>
      </c>
      <c r="P46" s="159" t="s">
        <v>84</v>
      </c>
      <c r="Q46" s="159" t="s">
        <v>95</v>
      </c>
      <c r="R46" s="159" t="s">
        <v>85</v>
      </c>
      <c r="S46" s="159" t="s">
        <v>96</v>
      </c>
      <c r="T46" s="159" t="s">
        <v>86</v>
      </c>
      <c r="U46" s="159" t="s">
        <v>97</v>
      </c>
      <c r="V46" s="159" t="s">
        <v>87</v>
      </c>
      <c r="W46" s="159" t="s">
        <v>98</v>
      </c>
      <c r="X46" s="159" t="s">
        <v>88</v>
      </c>
      <c r="Y46" s="159" t="s">
        <v>99</v>
      </c>
      <c r="Z46" s="159" t="s">
        <v>89</v>
      </c>
      <c r="AA46" s="51" t="s">
        <v>19</v>
      </c>
    </row>
    <row r="47" spans="1:32" ht="15.75" thickBot="1" x14ac:dyDescent="0.3">
      <c r="B47" s="1"/>
      <c r="C47" s="1"/>
      <c r="D47" s="137"/>
      <c r="E47" s="105"/>
      <c r="F47" s="130"/>
      <c r="G47" s="105"/>
      <c r="H47" s="129"/>
      <c r="I47" s="129"/>
      <c r="J47" s="129"/>
      <c r="K47" s="129"/>
      <c r="L47" s="129"/>
      <c r="M47" s="129"/>
      <c r="N47" s="129"/>
      <c r="O47" s="129"/>
      <c r="P47" s="129"/>
      <c r="Q47" s="129"/>
      <c r="R47" s="129"/>
      <c r="S47" s="129"/>
      <c r="T47" s="129"/>
      <c r="U47" s="129"/>
      <c r="V47" s="129"/>
      <c r="W47" s="129"/>
      <c r="X47" s="129"/>
      <c r="Y47" s="129"/>
      <c r="Z47" s="129"/>
      <c r="AA47" s="129"/>
    </row>
    <row r="48" spans="1:32" ht="47.25" customHeight="1" thickBot="1" x14ac:dyDescent="0.3">
      <c r="A48" s="10"/>
      <c r="B48" s="208" t="s">
        <v>26</v>
      </c>
      <c r="C48" s="72" t="s">
        <v>22</v>
      </c>
      <c r="D48" s="83" t="s">
        <v>144</v>
      </c>
      <c r="E48" s="96">
        <v>38</v>
      </c>
      <c r="F48" s="97">
        <v>0</v>
      </c>
      <c r="G48" s="156"/>
      <c r="H48" s="157"/>
      <c r="I48" s="224"/>
      <c r="J48" s="224"/>
      <c r="K48" s="224"/>
      <c r="L48" s="224"/>
      <c r="M48" s="224"/>
      <c r="N48" s="157"/>
      <c r="O48" s="157"/>
      <c r="P48" s="157"/>
      <c r="Q48" s="157"/>
      <c r="R48" s="157"/>
      <c r="S48" s="157"/>
      <c r="T48" s="157"/>
      <c r="U48" s="157"/>
      <c r="V48" s="157"/>
      <c r="W48" s="157"/>
      <c r="X48" s="157"/>
      <c r="Y48" s="157"/>
      <c r="Z48" s="154"/>
      <c r="AA48" s="90">
        <f>F48*G48</f>
        <v>0</v>
      </c>
      <c r="AB48" s="10"/>
      <c r="AC48" s="10"/>
      <c r="AD48" s="10"/>
      <c r="AE48" s="10"/>
      <c r="AF48" s="10"/>
    </row>
    <row r="49" spans="1:32" s="10" customFormat="1" x14ac:dyDescent="0.25">
      <c r="B49" s="3"/>
      <c r="C49" s="3"/>
      <c r="D49" s="48"/>
      <c r="E49" s="57"/>
      <c r="F49" s="99"/>
      <c r="G49" s="109"/>
      <c r="H49" s="48"/>
      <c r="I49" s="48"/>
      <c r="J49" s="48"/>
      <c r="K49" s="48"/>
      <c r="L49" s="48"/>
      <c r="M49" s="48"/>
      <c r="N49" s="48"/>
      <c r="O49" s="48"/>
      <c r="P49" s="48"/>
      <c r="Q49" s="48"/>
      <c r="R49" s="48"/>
      <c r="S49" s="48"/>
      <c r="T49" s="48"/>
      <c r="U49" s="48"/>
      <c r="V49" s="48"/>
      <c r="W49" s="48"/>
      <c r="X49" s="48"/>
      <c r="Y49" s="48"/>
      <c r="Z49" s="48"/>
      <c r="AA49" s="110"/>
    </row>
    <row r="50" spans="1:32" ht="15.75" thickBot="1" x14ac:dyDescent="0.3">
      <c r="B50" s="1"/>
      <c r="C50" s="1"/>
      <c r="D50" s="137"/>
      <c r="E50" s="105"/>
      <c r="F50" s="130"/>
      <c r="G50" s="105"/>
      <c r="H50" s="129"/>
      <c r="I50" s="129"/>
      <c r="J50" s="129"/>
      <c r="K50" s="129"/>
      <c r="L50" s="129"/>
      <c r="M50" s="129"/>
      <c r="N50" s="129"/>
      <c r="O50" s="129"/>
      <c r="P50" s="129"/>
      <c r="Q50" s="129"/>
      <c r="R50" s="129"/>
      <c r="S50" s="129"/>
      <c r="T50" s="129"/>
      <c r="U50" s="129"/>
      <c r="V50" s="129"/>
      <c r="W50" s="129"/>
      <c r="X50" s="129"/>
      <c r="Y50" s="129"/>
      <c r="Z50" s="129"/>
      <c r="AA50" s="129"/>
    </row>
    <row r="51" spans="1:32" ht="83.25" customHeight="1" x14ac:dyDescent="0.25">
      <c r="A51" s="10"/>
      <c r="B51" s="59" t="s">
        <v>58</v>
      </c>
      <c r="C51" s="72" t="s">
        <v>42</v>
      </c>
      <c r="D51" s="83"/>
      <c r="E51" s="96">
        <v>0</v>
      </c>
      <c r="F51" s="97">
        <v>30</v>
      </c>
      <c r="G51" s="259">
        <v>0</v>
      </c>
      <c r="H51" s="260"/>
      <c r="I51" s="155">
        <v>30</v>
      </c>
      <c r="J51" s="261"/>
      <c r="K51" s="155">
        <v>3</v>
      </c>
      <c r="L51" s="261"/>
      <c r="M51" s="155">
        <v>6</v>
      </c>
      <c r="N51" s="261"/>
      <c r="O51" s="155">
        <v>5</v>
      </c>
      <c r="P51" s="261"/>
      <c r="Q51" s="155">
        <v>60</v>
      </c>
      <c r="R51" s="261"/>
      <c r="S51" s="155">
        <v>1</v>
      </c>
      <c r="T51" s="261"/>
      <c r="U51" s="155">
        <v>3</v>
      </c>
      <c r="V51" s="261"/>
      <c r="W51" s="155">
        <v>30</v>
      </c>
      <c r="X51" s="261"/>
      <c r="Y51" s="155">
        <v>10</v>
      </c>
      <c r="Z51" s="261"/>
      <c r="AA51" s="85">
        <f>F51*G51+I51*J51+K51*L51+M51*N51+O51*P51+Q51*R51+S51*T51+U51*V51+W51*X51+Y51*Z51</f>
        <v>0</v>
      </c>
      <c r="AB51" s="10"/>
      <c r="AC51" s="10"/>
      <c r="AD51" s="10"/>
      <c r="AE51" s="10"/>
      <c r="AF51" s="10"/>
    </row>
    <row r="52" spans="1:32" s="3" customFormat="1" ht="17.25" customHeight="1" x14ac:dyDescent="0.25">
      <c r="B52" s="63"/>
      <c r="C52" s="28"/>
      <c r="D52" s="100"/>
      <c r="E52" s="56"/>
      <c r="F52" s="131"/>
      <c r="G52" s="94"/>
      <c r="H52" s="64"/>
      <c r="I52" s="64"/>
      <c r="J52" s="64"/>
      <c r="K52" s="64"/>
      <c r="L52" s="64"/>
      <c r="M52" s="64"/>
      <c r="N52" s="64"/>
      <c r="O52" s="64"/>
      <c r="P52" s="64"/>
      <c r="Q52" s="64"/>
      <c r="R52" s="64"/>
      <c r="S52" s="64"/>
      <c r="T52" s="64"/>
      <c r="U52" s="64"/>
      <c r="V52" s="64"/>
      <c r="W52" s="64"/>
      <c r="X52" s="64"/>
      <c r="Y52" s="64"/>
      <c r="Z52" s="64"/>
      <c r="AA52" s="95"/>
    </row>
    <row r="53" spans="1:32" ht="60" x14ac:dyDescent="0.25">
      <c r="B53" s="60"/>
      <c r="C53" s="296" t="s">
        <v>104</v>
      </c>
      <c r="D53" s="79" t="s">
        <v>81</v>
      </c>
      <c r="E53" s="102"/>
      <c r="F53" s="89">
        <v>120</v>
      </c>
      <c r="G53" s="259">
        <v>0</v>
      </c>
      <c r="H53" s="214"/>
      <c r="I53" s="157"/>
      <c r="J53" s="157"/>
      <c r="K53" s="157"/>
      <c r="L53" s="157"/>
      <c r="M53" s="157"/>
      <c r="N53" s="157"/>
      <c r="O53" s="157"/>
      <c r="P53" s="157"/>
      <c r="Q53" s="157"/>
      <c r="R53" s="157"/>
      <c r="S53" s="157"/>
      <c r="T53" s="157"/>
      <c r="U53" s="157"/>
      <c r="V53" s="157"/>
      <c r="W53" s="157"/>
      <c r="X53" s="157"/>
      <c r="Y53" s="157"/>
      <c r="Z53" s="154"/>
      <c r="AA53" s="90">
        <f>F53*G53</f>
        <v>0</v>
      </c>
    </row>
    <row r="54" spans="1:32" ht="58.5" customHeight="1" x14ac:dyDescent="0.25">
      <c r="B54" s="60"/>
      <c r="C54" s="297"/>
      <c r="D54" s="79" t="s">
        <v>100</v>
      </c>
      <c r="E54" s="102"/>
      <c r="F54" s="89">
        <v>8</v>
      </c>
      <c r="G54" s="259">
        <v>0</v>
      </c>
      <c r="H54" s="214"/>
      <c r="I54" s="157"/>
      <c r="J54" s="157"/>
      <c r="K54" s="157"/>
      <c r="L54" s="157"/>
      <c r="M54" s="157"/>
      <c r="N54" s="157"/>
      <c r="O54" s="157"/>
      <c r="P54" s="157"/>
      <c r="Q54" s="157"/>
      <c r="R54" s="157"/>
      <c r="S54" s="157"/>
      <c r="T54" s="157"/>
      <c r="U54" s="157"/>
      <c r="V54" s="157"/>
      <c r="W54" s="157"/>
      <c r="X54" s="157"/>
      <c r="Y54" s="157"/>
      <c r="Z54" s="154"/>
      <c r="AA54" s="90">
        <f t="shared" ref="AA54:AA55" si="4">F54*G54</f>
        <v>0</v>
      </c>
    </row>
    <row r="55" spans="1:32" ht="75" x14ac:dyDescent="0.25">
      <c r="B55" s="60"/>
      <c r="C55" s="297"/>
      <c r="D55" s="79" t="s">
        <v>132</v>
      </c>
      <c r="E55" s="102"/>
      <c r="F55" s="89">
        <v>4</v>
      </c>
      <c r="G55" s="259">
        <v>0</v>
      </c>
      <c r="H55" s="214"/>
      <c r="I55" s="157"/>
      <c r="J55" s="157"/>
      <c r="K55" s="157"/>
      <c r="L55" s="157"/>
      <c r="M55" s="157"/>
      <c r="N55" s="157"/>
      <c r="O55" s="157"/>
      <c r="P55" s="157"/>
      <c r="Q55" s="157"/>
      <c r="R55" s="157"/>
      <c r="S55" s="157"/>
      <c r="T55" s="157"/>
      <c r="U55" s="157"/>
      <c r="V55" s="157"/>
      <c r="W55" s="157"/>
      <c r="X55" s="157"/>
      <c r="Y55" s="157"/>
      <c r="Z55" s="154"/>
      <c r="AA55" s="90">
        <f t="shared" si="4"/>
        <v>0</v>
      </c>
    </row>
    <row r="56" spans="1:32" s="3" customFormat="1" x14ac:dyDescent="0.25">
      <c r="B56" s="61"/>
      <c r="C56" s="28"/>
      <c r="D56" s="64"/>
      <c r="E56" s="92"/>
      <c r="F56" s="207"/>
      <c r="G56" s="263"/>
      <c r="H56" s="64"/>
      <c r="I56" s="64"/>
      <c r="J56" s="64"/>
      <c r="K56" s="64"/>
      <c r="L56" s="64"/>
      <c r="M56" s="64"/>
      <c r="N56" s="64"/>
      <c r="O56" s="64"/>
      <c r="P56" s="64"/>
      <c r="Q56" s="64"/>
      <c r="R56" s="64"/>
      <c r="S56" s="64"/>
      <c r="T56" s="64"/>
      <c r="U56" s="64"/>
      <c r="V56" s="64"/>
      <c r="W56" s="64"/>
      <c r="X56" s="64"/>
      <c r="Y56" s="64"/>
      <c r="Z56" s="64"/>
      <c r="AA56" s="95"/>
    </row>
    <row r="57" spans="1:32" ht="36.75" customHeight="1" x14ac:dyDescent="0.25">
      <c r="B57" s="60"/>
      <c r="C57" s="274" t="s">
        <v>158</v>
      </c>
      <c r="D57" s="146" t="s">
        <v>79</v>
      </c>
      <c r="E57" s="82">
        <v>0</v>
      </c>
      <c r="F57" s="84">
        <v>2</v>
      </c>
      <c r="G57" s="259">
        <v>0</v>
      </c>
      <c r="H57" s="214"/>
      <c r="I57" s="157"/>
      <c r="J57" s="157"/>
      <c r="K57" s="157"/>
      <c r="L57" s="157"/>
      <c r="M57" s="157"/>
      <c r="N57" s="157"/>
      <c r="O57" s="157"/>
      <c r="P57" s="157"/>
      <c r="Q57" s="157"/>
      <c r="R57" s="157"/>
      <c r="S57" s="157"/>
      <c r="T57" s="157"/>
      <c r="U57" s="157"/>
      <c r="V57" s="157"/>
      <c r="W57" s="157"/>
      <c r="X57" s="157"/>
      <c r="Y57" s="157"/>
      <c r="Z57" s="154"/>
      <c r="AA57" s="90">
        <f>F57*G57</f>
        <v>0</v>
      </c>
      <c r="AB57" s="71" t="s">
        <v>157</v>
      </c>
    </row>
    <row r="58" spans="1:32" s="3" customFormat="1" x14ac:dyDescent="0.25">
      <c r="B58" s="61"/>
      <c r="C58" s="27"/>
      <c r="D58" s="100"/>
      <c r="E58" s="56"/>
      <c r="F58" s="56"/>
      <c r="G58" s="263"/>
      <c r="H58" s="64"/>
      <c r="I58" s="64"/>
      <c r="J58" s="64"/>
      <c r="K58" s="64"/>
      <c r="L58" s="64"/>
      <c r="M58" s="64"/>
      <c r="N58" s="64"/>
      <c r="O58" s="64"/>
      <c r="P58" s="64"/>
      <c r="Q58" s="64"/>
      <c r="R58" s="64"/>
      <c r="S58" s="64"/>
      <c r="T58" s="64"/>
      <c r="U58" s="64"/>
      <c r="V58" s="64"/>
      <c r="W58" s="64"/>
      <c r="X58" s="64"/>
      <c r="Y58" s="64"/>
      <c r="Z58" s="64"/>
      <c r="AA58" s="95"/>
    </row>
    <row r="59" spans="1:32" ht="45.75" customHeight="1" thickBot="1" x14ac:dyDescent="0.3">
      <c r="B59" s="62"/>
      <c r="C59" s="273" t="s">
        <v>165</v>
      </c>
      <c r="D59" s="14" t="s">
        <v>54</v>
      </c>
      <c r="E59" s="82">
        <v>0</v>
      </c>
      <c r="F59" s="111">
        <v>1</v>
      </c>
      <c r="G59" s="259">
        <v>0</v>
      </c>
      <c r="H59" s="214"/>
      <c r="I59" s="157"/>
      <c r="J59" s="157"/>
      <c r="K59" s="157"/>
      <c r="L59" s="157"/>
      <c r="M59" s="157"/>
      <c r="N59" s="157"/>
      <c r="O59" s="157"/>
      <c r="P59" s="157"/>
      <c r="Q59" s="157"/>
      <c r="R59" s="157"/>
      <c r="S59" s="157"/>
      <c r="T59" s="157"/>
      <c r="U59" s="157"/>
      <c r="V59" s="157"/>
      <c r="W59" s="157"/>
      <c r="X59" s="157"/>
      <c r="Y59" s="157"/>
      <c r="Z59" s="154"/>
      <c r="AA59" s="90">
        <f>F59*G59</f>
        <v>0</v>
      </c>
      <c r="AB59" s="71" t="s">
        <v>164</v>
      </c>
    </row>
    <row r="60" spans="1:32" s="10" customFormat="1" ht="25.5" customHeight="1" x14ac:dyDescent="0.25">
      <c r="B60" s="3"/>
      <c r="C60" s="3"/>
      <c r="D60" s="48"/>
      <c r="E60" s="57"/>
      <c r="F60" s="57"/>
      <c r="G60" s="109"/>
      <c r="H60" s="48"/>
      <c r="I60" s="48"/>
      <c r="J60" s="48"/>
      <c r="K60" s="48"/>
      <c r="L60" s="48"/>
      <c r="M60" s="48"/>
      <c r="N60" s="48"/>
      <c r="O60" s="48"/>
      <c r="P60" s="48"/>
      <c r="Q60" s="48"/>
      <c r="R60" s="48"/>
      <c r="S60" s="48"/>
      <c r="T60" s="48"/>
      <c r="U60" s="48"/>
      <c r="V60" s="48"/>
      <c r="W60" s="48"/>
      <c r="X60" s="48"/>
      <c r="Y60" s="48"/>
      <c r="Z60" s="48"/>
      <c r="AA60" s="110"/>
    </row>
    <row r="61" spans="1:32" s="10" customFormat="1" ht="25.5" customHeight="1" x14ac:dyDescent="0.3">
      <c r="B61" s="182" t="s">
        <v>110</v>
      </c>
      <c r="C61" s="174"/>
      <c r="D61" s="176"/>
      <c r="E61" s="177"/>
      <c r="F61" s="177"/>
      <c r="G61" s="179"/>
      <c r="H61" s="176"/>
      <c r="I61" s="176"/>
      <c r="J61" s="176"/>
      <c r="K61" s="176"/>
      <c r="L61" s="176"/>
      <c r="M61" s="176"/>
      <c r="N61" s="176"/>
      <c r="O61" s="176"/>
      <c r="P61" s="176"/>
      <c r="Q61" s="176"/>
      <c r="R61" s="176"/>
      <c r="S61" s="176"/>
      <c r="T61" s="176"/>
      <c r="U61" s="176"/>
      <c r="V61" s="176"/>
      <c r="W61" s="176"/>
      <c r="X61" s="176"/>
      <c r="Y61" s="176"/>
      <c r="Z61" s="176"/>
      <c r="AA61" s="181"/>
    </row>
    <row r="62" spans="1:32" ht="10.5" customHeight="1" thickBot="1" x14ac:dyDescent="0.3">
      <c r="B62" s="1"/>
      <c r="C62" s="1"/>
      <c r="D62" s="137"/>
      <c r="E62" s="105"/>
      <c r="F62" s="105"/>
      <c r="G62" s="105"/>
      <c r="H62" s="129"/>
      <c r="I62" s="129"/>
      <c r="J62" s="129"/>
      <c r="K62" s="129"/>
      <c r="L62" s="129"/>
      <c r="M62" s="129"/>
      <c r="N62" s="129"/>
      <c r="O62" s="129"/>
      <c r="P62" s="129"/>
      <c r="Q62" s="129"/>
      <c r="R62" s="129"/>
      <c r="S62" s="129"/>
      <c r="T62" s="129"/>
      <c r="U62" s="129"/>
      <c r="V62" s="129"/>
      <c r="W62" s="129"/>
      <c r="X62" s="129"/>
      <c r="Y62" s="129"/>
      <c r="Z62" s="129"/>
      <c r="AA62" s="129"/>
    </row>
    <row r="63" spans="1:32" s="10" customFormat="1" ht="138" customHeight="1" thickBot="1" x14ac:dyDescent="0.3">
      <c r="B63" s="50" t="s">
        <v>1</v>
      </c>
      <c r="C63" s="24" t="s">
        <v>0</v>
      </c>
      <c r="D63" s="24" t="s">
        <v>18</v>
      </c>
      <c r="E63" s="25" t="s">
        <v>23</v>
      </c>
      <c r="F63" s="51" t="s">
        <v>69</v>
      </c>
      <c r="G63" s="26" t="s">
        <v>71</v>
      </c>
      <c r="H63" s="51" t="s">
        <v>153</v>
      </c>
      <c r="I63" s="159" t="s">
        <v>91</v>
      </c>
      <c r="J63" s="159" t="s">
        <v>82</v>
      </c>
      <c r="K63" s="159" t="s">
        <v>92</v>
      </c>
      <c r="L63" s="159" t="s">
        <v>90</v>
      </c>
      <c r="M63" s="159" t="s">
        <v>93</v>
      </c>
      <c r="N63" s="159" t="s">
        <v>83</v>
      </c>
      <c r="O63" s="159" t="s">
        <v>94</v>
      </c>
      <c r="P63" s="159" t="s">
        <v>84</v>
      </c>
      <c r="Q63" s="159" t="s">
        <v>95</v>
      </c>
      <c r="R63" s="159" t="s">
        <v>85</v>
      </c>
      <c r="S63" s="159" t="s">
        <v>96</v>
      </c>
      <c r="T63" s="159" t="s">
        <v>86</v>
      </c>
      <c r="U63" s="159" t="s">
        <v>97</v>
      </c>
      <c r="V63" s="159" t="s">
        <v>87</v>
      </c>
      <c r="W63" s="159" t="s">
        <v>98</v>
      </c>
      <c r="X63" s="159" t="s">
        <v>88</v>
      </c>
      <c r="Y63" s="159" t="s">
        <v>99</v>
      </c>
      <c r="Z63" s="159" t="s">
        <v>89</v>
      </c>
      <c r="AA63" s="51" t="s">
        <v>19</v>
      </c>
    </row>
    <row r="64" spans="1:32" ht="15.75" thickBot="1" x14ac:dyDescent="0.3">
      <c r="B64" s="1"/>
      <c r="C64" s="1"/>
      <c r="D64" s="137"/>
      <c r="E64" s="105"/>
      <c r="F64" s="105"/>
      <c r="G64" s="105"/>
      <c r="H64" s="129"/>
      <c r="I64" s="129"/>
      <c r="J64" s="129"/>
      <c r="K64" s="129"/>
      <c r="L64" s="129"/>
      <c r="M64" s="129"/>
      <c r="N64" s="129"/>
      <c r="O64" s="129"/>
      <c r="P64" s="129"/>
      <c r="Q64" s="129"/>
      <c r="R64" s="129"/>
      <c r="S64" s="129"/>
      <c r="T64" s="129"/>
      <c r="U64" s="129"/>
      <c r="V64" s="129"/>
      <c r="W64" s="129"/>
      <c r="X64" s="129"/>
      <c r="Y64" s="129"/>
      <c r="Z64" s="129"/>
      <c r="AA64" s="129"/>
    </row>
    <row r="65" spans="2:28" s="11" customFormat="1" ht="108" customHeight="1" thickBot="1" x14ac:dyDescent="0.3">
      <c r="B65" s="171" t="s">
        <v>121</v>
      </c>
      <c r="C65" s="72" t="s">
        <v>22</v>
      </c>
      <c r="D65" s="22" t="s">
        <v>16</v>
      </c>
      <c r="E65" s="91">
        <v>60</v>
      </c>
      <c r="F65" s="170">
        <v>0</v>
      </c>
      <c r="G65" s="156"/>
      <c r="H65" s="157"/>
      <c r="I65" s="157"/>
      <c r="J65" s="157"/>
      <c r="K65" s="157"/>
      <c r="L65" s="157"/>
      <c r="M65" s="157"/>
      <c r="N65" s="157"/>
      <c r="O65" s="157"/>
      <c r="P65" s="157"/>
      <c r="Q65" s="157"/>
      <c r="R65" s="157"/>
      <c r="S65" s="157"/>
      <c r="T65" s="157"/>
      <c r="U65" s="157"/>
      <c r="V65" s="157"/>
      <c r="W65" s="157"/>
      <c r="X65" s="157"/>
      <c r="Y65" s="157"/>
      <c r="Z65" s="154"/>
      <c r="AA65" s="90">
        <f>+G65*F65</f>
        <v>0</v>
      </c>
    </row>
    <row r="66" spans="2:28" s="12" customFormat="1" x14ac:dyDescent="0.25">
      <c r="B66" s="19"/>
      <c r="C66" s="140"/>
      <c r="D66" s="55"/>
      <c r="E66" s="115"/>
      <c r="F66" s="116"/>
      <c r="G66" s="117"/>
      <c r="H66" s="55"/>
      <c r="I66" s="55"/>
      <c r="J66" s="55"/>
      <c r="K66" s="55"/>
      <c r="L66" s="55"/>
      <c r="M66" s="55"/>
      <c r="N66" s="55"/>
      <c r="O66" s="55"/>
      <c r="P66" s="55"/>
      <c r="Q66" s="55"/>
      <c r="R66" s="55"/>
      <c r="S66" s="55"/>
      <c r="T66" s="55"/>
      <c r="U66" s="55"/>
      <c r="V66" s="55"/>
      <c r="W66" s="55"/>
      <c r="X66" s="55"/>
      <c r="Y66" s="55"/>
      <c r="Z66" s="55"/>
      <c r="AA66" s="118"/>
    </row>
    <row r="67" spans="2:28" s="19" customFormat="1" ht="15.75" thickBot="1" x14ac:dyDescent="0.3">
      <c r="C67" s="34"/>
      <c r="D67" s="135"/>
      <c r="E67" s="122"/>
      <c r="F67" s="152"/>
      <c r="G67" s="124"/>
      <c r="H67" s="125"/>
      <c r="I67" s="125"/>
      <c r="J67" s="125"/>
      <c r="K67" s="125"/>
      <c r="L67" s="125"/>
      <c r="M67" s="125"/>
      <c r="N67" s="125"/>
      <c r="O67" s="125"/>
      <c r="P67" s="125"/>
      <c r="Q67" s="125"/>
      <c r="R67" s="125"/>
      <c r="S67" s="125"/>
      <c r="T67" s="125"/>
      <c r="U67" s="125"/>
      <c r="V67" s="125"/>
      <c r="W67" s="125"/>
      <c r="X67" s="125"/>
      <c r="Y67" s="125"/>
      <c r="Z67" s="125"/>
      <c r="AA67" s="126"/>
    </row>
    <row r="68" spans="2:28" s="12" customFormat="1" ht="111" customHeight="1" x14ac:dyDescent="0.25">
      <c r="B68" s="59" t="s">
        <v>67</v>
      </c>
      <c r="C68" s="72" t="s">
        <v>42</v>
      </c>
      <c r="D68" s="22"/>
      <c r="E68" s="91">
        <v>0</v>
      </c>
      <c r="F68" s="89">
        <v>60</v>
      </c>
      <c r="G68" s="259">
        <v>0</v>
      </c>
      <c r="H68" s="260"/>
      <c r="I68" s="155">
        <v>60</v>
      </c>
      <c r="J68" s="261"/>
      <c r="K68" s="155">
        <v>6</v>
      </c>
      <c r="L68" s="261"/>
      <c r="M68" s="155">
        <v>60</v>
      </c>
      <c r="N68" s="261"/>
      <c r="O68" s="155">
        <v>6</v>
      </c>
      <c r="P68" s="261"/>
      <c r="Q68" s="155">
        <v>60</v>
      </c>
      <c r="R68" s="261"/>
      <c r="S68" s="155">
        <v>6</v>
      </c>
      <c r="T68" s="261"/>
      <c r="U68" s="155">
        <v>12</v>
      </c>
      <c r="V68" s="261"/>
      <c r="W68" s="155">
        <v>60</v>
      </c>
      <c r="X68" s="261"/>
      <c r="Y68" s="155">
        <v>6</v>
      </c>
      <c r="Z68" s="261"/>
      <c r="AA68" s="85">
        <f>F68*G68+I68*J68+K68*L68+M68*N68+O68*P68+Q68*R68+S68*T68+U68*V68+W68*X68+Y68*Z68</f>
        <v>0</v>
      </c>
    </row>
    <row r="69" spans="2:28" s="19" customFormat="1" x14ac:dyDescent="0.25">
      <c r="B69" s="63"/>
      <c r="C69" s="28"/>
      <c r="D69" s="64"/>
      <c r="E69" s="92"/>
      <c r="F69" s="93"/>
      <c r="G69" s="94"/>
      <c r="H69" s="64"/>
      <c r="I69" s="64"/>
      <c r="J69" s="64"/>
      <c r="K69" s="64"/>
      <c r="L69" s="64"/>
      <c r="M69" s="64"/>
      <c r="N69" s="64"/>
      <c r="O69" s="64"/>
      <c r="P69" s="64"/>
      <c r="Q69" s="64"/>
      <c r="R69" s="64"/>
      <c r="S69" s="64"/>
      <c r="T69" s="64"/>
      <c r="U69" s="64"/>
      <c r="V69" s="64"/>
      <c r="W69" s="64"/>
      <c r="X69" s="64"/>
      <c r="Y69" s="64"/>
      <c r="Z69" s="64"/>
      <c r="AA69" s="95"/>
    </row>
    <row r="70" spans="2:28" s="12" customFormat="1" ht="60.75" thickBot="1" x14ac:dyDescent="0.3">
      <c r="B70" s="275"/>
      <c r="C70" s="210" t="s">
        <v>104</v>
      </c>
      <c r="D70" s="79" t="s">
        <v>81</v>
      </c>
      <c r="E70" s="114"/>
      <c r="F70" s="89">
        <v>240</v>
      </c>
      <c r="G70" s="259">
        <v>0</v>
      </c>
      <c r="H70" s="214"/>
      <c r="I70" s="157"/>
      <c r="J70" s="157"/>
      <c r="K70" s="157"/>
      <c r="L70" s="157"/>
      <c r="M70" s="157"/>
      <c r="N70" s="157"/>
      <c r="O70" s="157"/>
      <c r="P70" s="157"/>
      <c r="Q70" s="157"/>
      <c r="R70" s="157"/>
      <c r="S70" s="157"/>
      <c r="T70" s="157"/>
      <c r="U70" s="157"/>
      <c r="V70" s="157"/>
      <c r="W70" s="157"/>
      <c r="X70" s="157"/>
      <c r="Y70" s="157"/>
      <c r="Z70" s="154"/>
      <c r="AA70" s="90">
        <f>+G70*F70</f>
        <v>0</v>
      </c>
    </row>
    <row r="71" spans="2:28" s="19" customFormat="1" x14ac:dyDescent="0.25">
      <c r="C71" s="41"/>
      <c r="D71" s="41"/>
      <c r="E71" s="42"/>
      <c r="F71" s="42"/>
      <c r="G71" s="42"/>
      <c r="H71" s="41"/>
      <c r="I71" s="41"/>
      <c r="J71" s="41"/>
      <c r="K71" s="41"/>
      <c r="L71" s="41"/>
      <c r="M71" s="41"/>
      <c r="N71" s="41"/>
      <c r="O71" s="41"/>
      <c r="P71" s="41"/>
      <c r="Q71" s="41"/>
      <c r="R71" s="41"/>
      <c r="S71" s="41"/>
      <c r="T71" s="41"/>
      <c r="U71" s="41"/>
      <c r="V71" s="41"/>
      <c r="W71" s="41"/>
      <c r="X71" s="41"/>
      <c r="Y71" s="41"/>
      <c r="Z71" s="41"/>
      <c r="AA71" s="41"/>
    </row>
    <row r="72" spans="2:28" s="19" customFormat="1" x14ac:dyDescent="0.25">
      <c r="B72" s="202"/>
      <c r="C72" s="202"/>
      <c r="D72" s="202"/>
      <c r="E72" s="203"/>
      <c r="F72" s="203"/>
      <c r="G72" s="203"/>
      <c r="H72" s="202"/>
      <c r="I72" s="202"/>
      <c r="J72" s="202"/>
      <c r="K72" s="202"/>
      <c r="L72" s="202"/>
      <c r="M72" s="202"/>
      <c r="N72" s="202"/>
      <c r="O72" s="202"/>
      <c r="P72" s="202"/>
      <c r="Q72" s="202"/>
      <c r="R72" s="202"/>
      <c r="S72" s="202"/>
      <c r="T72" s="202"/>
      <c r="U72" s="202"/>
      <c r="V72" s="202"/>
      <c r="W72" s="202"/>
      <c r="X72" s="202"/>
      <c r="Y72" s="202"/>
      <c r="Z72" s="202"/>
      <c r="AA72" s="202"/>
    </row>
    <row r="73" spans="2:28" s="19" customFormat="1" x14ac:dyDescent="0.25">
      <c r="E73" s="32"/>
      <c r="F73" s="32"/>
      <c r="G73" s="32"/>
    </row>
    <row r="74" spans="2:28" s="12" customFormat="1" ht="45" customHeight="1" x14ac:dyDescent="0.25">
      <c r="B74" s="19"/>
      <c r="C74" s="20"/>
      <c r="D74" s="20"/>
      <c r="E74" s="113" t="s">
        <v>24</v>
      </c>
      <c r="F74" s="148"/>
      <c r="G74" s="113" t="s">
        <v>20</v>
      </c>
      <c r="H74" s="157"/>
      <c r="I74" s="157"/>
      <c r="J74" s="157"/>
      <c r="K74" s="157"/>
      <c r="L74" s="157"/>
      <c r="M74" s="157"/>
      <c r="N74" s="157"/>
      <c r="O74" s="157"/>
      <c r="P74" s="157"/>
      <c r="Q74" s="157"/>
      <c r="R74" s="157"/>
      <c r="S74" s="157"/>
      <c r="T74" s="157"/>
      <c r="U74" s="157"/>
      <c r="V74" s="157"/>
      <c r="W74" s="157"/>
      <c r="X74" s="157"/>
      <c r="Y74" s="157"/>
      <c r="Z74" s="157"/>
      <c r="AA74" s="49" t="s">
        <v>19</v>
      </c>
    </row>
    <row r="75" spans="2:28" s="15" customFormat="1" ht="30" x14ac:dyDescent="0.25">
      <c r="C75" s="17" t="s">
        <v>124</v>
      </c>
      <c r="D75" s="17" t="s">
        <v>78</v>
      </c>
      <c r="E75" s="138">
        <v>160</v>
      </c>
      <c r="F75" s="113"/>
      <c r="G75" s="264">
        <v>0</v>
      </c>
      <c r="H75" s="157"/>
      <c r="I75" s="157"/>
      <c r="J75" s="157"/>
      <c r="K75" s="157"/>
      <c r="L75" s="157"/>
      <c r="M75" s="157"/>
      <c r="N75" s="157"/>
      <c r="O75" s="157"/>
      <c r="P75" s="157"/>
      <c r="Q75" s="157"/>
      <c r="R75" s="157"/>
      <c r="S75" s="157"/>
      <c r="T75" s="157"/>
      <c r="U75" s="157"/>
      <c r="V75" s="157"/>
      <c r="W75" s="157"/>
      <c r="X75" s="157"/>
      <c r="Y75" s="157"/>
      <c r="Z75" s="157"/>
      <c r="AA75" s="139">
        <f>+G75*E75</f>
        <v>0</v>
      </c>
    </row>
    <row r="76" spans="2:28" s="15" customFormat="1" ht="30" x14ac:dyDescent="0.25">
      <c r="C76" s="17" t="s">
        <v>72</v>
      </c>
      <c r="D76" s="17" t="s">
        <v>75</v>
      </c>
      <c r="E76" s="138">
        <v>100</v>
      </c>
      <c r="F76" s="113"/>
      <c r="G76" s="264">
        <v>0</v>
      </c>
      <c r="H76" s="157"/>
      <c r="I76" s="157"/>
      <c r="J76" s="157"/>
      <c r="K76" s="157"/>
      <c r="L76" s="157"/>
      <c r="M76" s="157"/>
      <c r="N76" s="157"/>
      <c r="O76" s="157"/>
      <c r="P76" s="157"/>
      <c r="Q76" s="157"/>
      <c r="R76" s="157"/>
      <c r="S76" s="157"/>
      <c r="T76" s="157"/>
      <c r="U76" s="157"/>
      <c r="V76" s="157"/>
      <c r="W76" s="157"/>
      <c r="X76" s="157"/>
      <c r="Y76" s="157"/>
      <c r="Z76" s="157"/>
      <c r="AA76" s="139">
        <f t="shared" ref="AA76:AA80" si="5">+G76*E76</f>
        <v>0</v>
      </c>
    </row>
    <row r="77" spans="2:28" s="15" customFormat="1" ht="30" x14ac:dyDescent="0.25">
      <c r="C77" s="17" t="s">
        <v>73</v>
      </c>
      <c r="D77" s="17" t="s">
        <v>77</v>
      </c>
      <c r="E77" s="138">
        <v>100</v>
      </c>
      <c r="F77" s="113"/>
      <c r="G77" s="264">
        <v>0</v>
      </c>
      <c r="H77" s="157"/>
      <c r="I77" s="157"/>
      <c r="J77" s="157"/>
      <c r="K77" s="157"/>
      <c r="L77" s="157"/>
      <c r="M77" s="157"/>
      <c r="N77" s="157"/>
      <c r="O77" s="157"/>
      <c r="P77" s="157"/>
      <c r="Q77" s="157"/>
      <c r="R77" s="157"/>
      <c r="S77" s="157"/>
      <c r="T77" s="157"/>
      <c r="U77" s="157"/>
      <c r="V77" s="157"/>
      <c r="W77" s="157"/>
      <c r="X77" s="157"/>
      <c r="Y77" s="157"/>
      <c r="Z77" s="157"/>
      <c r="AA77" s="139">
        <f t="shared" si="5"/>
        <v>0</v>
      </c>
    </row>
    <row r="78" spans="2:28" s="12" customFormat="1" ht="30" x14ac:dyDescent="0.25">
      <c r="B78" s="19"/>
      <c r="C78" s="17" t="s">
        <v>74</v>
      </c>
      <c r="D78" s="17" t="s">
        <v>76</v>
      </c>
      <c r="E78" s="138">
        <v>400</v>
      </c>
      <c r="F78" s="38"/>
      <c r="G78" s="264">
        <v>0</v>
      </c>
      <c r="H78" s="157"/>
      <c r="I78" s="157"/>
      <c r="J78" s="157"/>
      <c r="K78" s="157"/>
      <c r="L78" s="157"/>
      <c r="M78" s="157"/>
      <c r="N78" s="157"/>
      <c r="O78" s="157"/>
      <c r="P78" s="157"/>
      <c r="Q78" s="157"/>
      <c r="R78" s="157"/>
      <c r="S78" s="157"/>
      <c r="T78" s="157"/>
      <c r="U78" s="157"/>
      <c r="V78" s="157"/>
      <c r="W78" s="157"/>
      <c r="X78" s="157"/>
      <c r="Y78" s="157"/>
      <c r="Z78" s="157"/>
      <c r="AA78" s="139">
        <f t="shared" si="5"/>
        <v>0</v>
      </c>
    </row>
    <row r="79" spans="2:28" ht="30" x14ac:dyDescent="0.35">
      <c r="B79" s="172"/>
      <c r="C79" s="17" t="s">
        <v>148</v>
      </c>
      <c r="D79" s="17" t="s">
        <v>106</v>
      </c>
      <c r="E79" s="138">
        <v>50</v>
      </c>
      <c r="F79" s="211"/>
      <c r="G79" s="264">
        <v>0</v>
      </c>
      <c r="H79" s="157"/>
      <c r="I79" s="157"/>
      <c r="J79" s="157"/>
      <c r="K79" s="157"/>
      <c r="L79" s="157"/>
      <c r="M79" s="157"/>
      <c r="N79" s="157"/>
      <c r="O79" s="157"/>
      <c r="P79" s="157"/>
      <c r="Q79" s="157"/>
      <c r="R79" s="157"/>
      <c r="S79" s="157"/>
      <c r="T79" s="157"/>
      <c r="U79" s="157"/>
      <c r="V79" s="157"/>
      <c r="W79" s="157"/>
      <c r="X79" s="157"/>
      <c r="Y79" s="157"/>
      <c r="Z79" s="157"/>
      <c r="AA79" s="139">
        <f t="shared" si="5"/>
        <v>0</v>
      </c>
      <c r="AB79" s="74"/>
    </row>
    <row r="80" spans="2:28" ht="118.5" customHeight="1" x14ac:dyDescent="0.35">
      <c r="B80" s="172"/>
      <c r="C80" s="17" t="s">
        <v>123</v>
      </c>
      <c r="D80" s="17" t="s">
        <v>150</v>
      </c>
      <c r="E80" s="138">
        <v>5</v>
      </c>
      <c r="F80" s="211"/>
      <c r="G80" s="264">
        <v>0</v>
      </c>
      <c r="H80" s="157"/>
      <c r="I80" s="157"/>
      <c r="J80" s="157"/>
      <c r="K80" s="157"/>
      <c r="L80" s="157"/>
      <c r="M80" s="157"/>
      <c r="N80" s="157"/>
      <c r="O80" s="157"/>
      <c r="P80" s="157"/>
      <c r="Q80" s="157"/>
      <c r="R80" s="157"/>
      <c r="S80" s="157"/>
      <c r="T80" s="157"/>
      <c r="U80" s="157"/>
      <c r="V80" s="157"/>
      <c r="W80" s="157"/>
      <c r="X80" s="157"/>
      <c r="Y80" s="157"/>
      <c r="Z80" s="157"/>
      <c r="AA80" s="139">
        <f t="shared" si="5"/>
        <v>0</v>
      </c>
      <c r="AB80" s="74"/>
    </row>
    <row r="81" spans="7:28" x14ac:dyDescent="0.25">
      <c r="G81" s="75"/>
      <c r="H81" s="74"/>
      <c r="I81" s="74"/>
      <c r="AA81" s="74"/>
      <c r="AB81" s="74"/>
    </row>
    <row r="82" spans="7:28" ht="15.75" thickBot="1" x14ac:dyDescent="0.3"/>
    <row r="83" spans="7:28" ht="15.75" thickBot="1" x14ac:dyDescent="0.3">
      <c r="X83" s="164"/>
      <c r="Y83" s="165"/>
      <c r="Z83" s="168" t="s">
        <v>62</v>
      </c>
      <c r="AA83" s="169">
        <f>SUM(AA16:AA80)</f>
        <v>0</v>
      </c>
    </row>
  </sheetData>
  <sheetProtection sheet="1" objects="1" scenarios="1"/>
  <mergeCells count="7">
    <mergeCell ref="C53:C55"/>
    <mergeCell ref="B1:C1"/>
    <mergeCell ref="C16:C25"/>
    <mergeCell ref="C30:C33"/>
    <mergeCell ref="C27:C28"/>
    <mergeCell ref="C39:C40"/>
    <mergeCell ref="C5:D5"/>
  </mergeCells>
  <pageMargins left="0.25" right="0.25" top="0.75" bottom="0.75" header="0.3" footer="0.3"/>
  <pageSetup paperSize="8" scale="35" fitToHeight="0" orientation="landscape" r:id="rId1"/>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15"/>
  <sheetViews>
    <sheetView zoomScale="60" zoomScaleNormal="60" workbookViewId="0">
      <selection activeCell="E7" sqref="E7"/>
    </sheetView>
  </sheetViews>
  <sheetFormatPr defaultRowHeight="15" x14ac:dyDescent="0.25"/>
  <cols>
    <col min="1" max="1" width="3.85546875" customWidth="1"/>
    <col min="2" max="2" width="28.5703125" customWidth="1"/>
    <col min="3" max="3" width="30.28515625" customWidth="1"/>
    <col min="4" max="4" width="38.140625" customWidth="1"/>
    <col min="5" max="5" width="18.85546875" style="4" customWidth="1"/>
    <col min="6" max="6" width="23.28515625" style="4" customWidth="1"/>
    <col min="7" max="7" width="15.42578125" style="4" customWidth="1"/>
    <col min="8" max="8" width="53.5703125" style="10" customWidth="1"/>
    <col min="9" max="26" width="18.140625" style="10" customWidth="1"/>
    <col min="27" max="27" width="21.85546875" style="10" customWidth="1"/>
    <col min="28" max="28" width="36.28515625" customWidth="1"/>
    <col min="30" max="30" width="13.28515625" customWidth="1"/>
  </cols>
  <sheetData>
    <row r="1" spans="1:32" ht="39" customHeight="1" x14ac:dyDescent="0.3">
      <c r="B1" s="298" t="s">
        <v>175</v>
      </c>
      <c r="C1" s="298"/>
      <c r="D1" s="279" t="s">
        <v>163</v>
      </c>
      <c r="F1" s="229" t="s">
        <v>125</v>
      </c>
      <c r="G1" s="230"/>
      <c r="H1" s="230"/>
      <c r="I1" s="231"/>
    </row>
    <row r="2" spans="1:32" ht="18.75" x14ac:dyDescent="0.3">
      <c r="B2" s="228" t="s">
        <v>43</v>
      </c>
      <c r="C2" s="39"/>
      <c r="F2" s="232" t="s">
        <v>44</v>
      </c>
      <c r="G2" s="233"/>
      <c r="H2" s="233"/>
      <c r="I2" s="234"/>
    </row>
    <row r="3" spans="1:32" ht="18.75" x14ac:dyDescent="0.3">
      <c r="B3" s="2" t="s">
        <v>103</v>
      </c>
      <c r="C3" s="40"/>
      <c r="F3" s="235" t="s">
        <v>104</v>
      </c>
      <c r="G3" s="236"/>
      <c r="H3" s="236"/>
      <c r="I3" s="237"/>
    </row>
    <row r="4" spans="1:32" ht="15.75" thickBot="1" x14ac:dyDescent="0.3">
      <c r="F4" s="238" t="s">
        <v>14</v>
      </c>
      <c r="G4" s="239"/>
      <c r="H4" s="239"/>
      <c r="I4" s="145"/>
    </row>
    <row r="5" spans="1:32" ht="16.5" thickBot="1" x14ac:dyDescent="0.3">
      <c r="B5" s="2" t="s">
        <v>146</v>
      </c>
      <c r="C5" s="304"/>
      <c r="D5" s="305"/>
      <c r="F5" s="240" t="s">
        <v>64</v>
      </c>
      <c r="G5" s="241"/>
      <c r="H5" s="241"/>
      <c r="I5" s="242"/>
    </row>
    <row r="6" spans="1:32" x14ac:dyDescent="0.25">
      <c r="F6" s="243" t="s">
        <v>66</v>
      </c>
      <c r="G6" s="244"/>
      <c r="H6" s="244"/>
      <c r="I6" s="245"/>
    </row>
    <row r="7" spans="1:32" x14ac:dyDescent="0.25">
      <c r="F7" s="246" t="s">
        <v>21</v>
      </c>
      <c r="G7" s="247"/>
      <c r="H7" s="247"/>
      <c r="I7" s="248"/>
    </row>
    <row r="8" spans="1:32" x14ac:dyDescent="0.25">
      <c r="F8" s="249" t="s">
        <v>70</v>
      </c>
      <c r="G8" s="250"/>
      <c r="H8" s="250"/>
      <c r="I8" s="251"/>
    </row>
    <row r="9" spans="1:32" s="10" customFormat="1" x14ac:dyDescent="0.25">
      <c r="F9" s="252"/>
      <c r="G9" s="27"/>
      <c r="H9" s="27"/>
      <c r="I9" s="253"/>
    </row>
    <row r="10" spans="1:32" ht="18.75" x14ac:dyDescent="0.3">
      <c r="F10" s="254" t="s">
        <v>65</v>
      </c>
      <c r="G10" s="257"/>
      <c r="H10" s="257"/>
      <c r="I10" s="258"/>
    </row>
    <row r="11" spans="1:32" s="19" customFormat="1" x14ac:dyDescent="0.25">
      <c r="C11" s="52"/>
      <c r="D11" s="52"/>
      <c r="E11" s="48"/>
      <c r="F11" s="48"/>
      <c r="G11" s="48"/>
    </row>
    <row r="12" spans="1:32" ht="24.75" customHeight="1" x14ac:dyDescent="0.3">
      <c r="B12" s="190" t="s">
        <v>111</v>
      </c>
      <c r="C12" s="183"/>
      <c r="D12" s="183"/>
      <c r="E12" s="187"/>
      <c r="F12" s="188"/>
      <c r="G12" s="188"/>
      <c r="H12" s="189"/>
      <c r="I12" s="189"/>
      <c r="J12" s="189"/>
      <c r="K12" s="189"/>
      <c r="L12" s="189"/>
      <c r="M12" s="189"/>
      <c r="N12" s="189"/>
      <c r="O12" s="189"/>
      <c r="P12" s="189"/>
      <c r="Q12" s="189"/>
      <c r="R12" s="189"/>
      <c r="S12" s="189"/>
      <c r="T12" s="189"/>
      <c r="U12" s="189"/>
      <c r="V12" s="189"/>
      <c r="W12" s="189"/>
      <c r="X12" s="189"/>
      <c r="Y12" s="189"/>
      <c r="Z12" s="189"/>
      <c r="AA12" s="189"/>
    </row>
    <row r="13" spans="1:32" ht="12" customHeight="1" thickBot="1" x14ac:dyDescent="0.35">
      <c r="B13" s="2"/>
      <c r="C13" s="53"/>
      <c r="D13" s="40"/>
      <c r="E13" s="9"/>
    </row>
    <row r="14" spans="1:32" s="10" customFormat="1" ht="138" customHeight="1" thickBot="1" x14ac:dyDescent="0.3">
      <c r="B14" s="50" t="s">
        <v>1</v>
      </c>
      <c r="C14" s="24" t="s">
        <v>0</v>
      </c>
      <c r="D14" s="24" t="s">
        <v>18</v>
      </c>
      <c r="E14" s="25" t="s">
        <v>23</v>
      </c>
      <c r="F14" s="51" t="s">
        <v>28</v>
      </c>
      <c r="G14" s="26" t="s">
        <v>71</v>
      </c>
      <c r="H14" s="51" t="s">
        <v>154</v>
      </c>
      <c r="I14" s="159" t="s">
        <v>91</v>
      </c>
      <c r="J14" s="159" t="s">
        <v>82</v>
      </c>
      <c r="K14" s="159" t="s">
        <v>92</v>
      </c>
      <c r="L14" s="159" t="s">
        <v>90</v>
      </c>
      <c r="M14" s="159" t="s">
        <v>93</v>
      </c>
      <c r="N14" s="159" t="s">
        <v>83</v>
      </c>
      <c r="O14" s="159" t="s">
        <v>94</v>
      </c>
      <c r="P14" s="159" t="s">
        <v>84</v>
      </c>
      <c r="Q14" s="159" t="s">
        <v>95</v>
      </c>
      <c r="R14" s="159" t="s">
        <v>85</v>
      </c>
      <c r="S14" s="159" t="s">
        <v>96</v>
      </c>
      <c r="T14" s="159" t="s">
        <v>86</v>
      </c>
      <c r="U14" s="159" t="s">
        <v>97</v>
      </c>
      <c r="V14" s="159" t="s">
        <v>87</v>
      </c>
      <c r="W14" s="159" t="s">
        <v>98</v>
      </c>
      <c r="X14" s="159" t="s">
        <v>88</v>
      </c>
      <c r="Y14" s="159" t="s">
        <v>99</v>
      </c>
      <c r="Z14" s="159" t="s">
        <v>89</v>
      </c>
      <c r="AA14" s="51" t="s">
        <v>19</v>
      </c>
    </row>
    <row r="15" spans="1:32" s="19" customFormat="1" ht="15.75" thickBot="1" x14ac:dyDescent="0.3">
      <c r="C15" s="20"/>
      <c r="D15" s="20"/>
      <c r="E15" s="21"/>
      <c r="F15" s="21"/>
      <c r="G15" s="21"/>
    </row>
    <row r="16" spans="1:32" ht="78" customHeight="1" x14ac:dyDescent="0.25">
      <c r="A16" s="10"/>
      <c r="B16" s="59" t="s">
        <v>40</v>
      </c>
      <c r="C16" s="310" t="s">
        <v>143</v>
      </c>
      <c r="D16" s="83" t="s">
        <v>8</v>
      </c>
      <c r="E16" s="82">
        <f>267+15</f>
        <v>282</v>
      </c>
      <c r="F16" s="84">
        <v>47</v>
      </c>
      <c r="G16" s="264">
        <v>0</v>
      </c>
      <c r="H16" s="265"/>
      <c r="I16" s="138">
        <v>180</v>
      </c>
      <c r="J16" s="265"/>
      <c r="K16" s="138">
        <v>15</v>
      </c>
      <c r="L16" s="265"/>
      <c r="M16" s="138">
        <v>66</v>
      </c>
      <c r="N16" s="265"/>
      <c r="O16" s="138">
        <v>2</v>
      </c>
      <c r="P16" s="265"/>
      <c r="Q16" s="138">
        <v>66</v>
      </c>
      <c r="R16" s="265"/>
      <c r="S16" s="138">
        <v>2</v>
      </c>
      <c r="T16" s="265"/>
      <c r="U16" s="138">
        <v>8</v>
      </c>
      <c r="V16" s="265"/>
      <c r="W16" s="138">
        <v>48</v>
      </c>
      <c r="X16" s="265"/>
      <c r="Y16" s="138">
        <v>15</v>
      </c>
      <c r="Z16" s="267"/>
      <c r="AA16" s="85">
        <f t="shared" ref="AA16:AA22" si="0">F16*G16+I16*J16+K16*L16+M16*N16+O16*P16+Q16*R16+S16*T16+U16*V16+W16*X16+Y16*Z16</f>
        <v>0</v>
      </c>
      <c r="AB16" s="10"/>
      <c r="AC16" s="10"/>
      <c r="AD16" s="3"/>
      <c r="AE16" s="10"/>
      <c r="AF16" s="10"/>
    </row>
    <row r="17" spans="1:32" ht="30" x14ac:dyDescent="0.25">
      <c r="A17" s="10"/>
      <c r="B17" s="78" t="s">
        <v>68</v>
      </c>
      <c r="C17" s="311"/>
      <c r="D17" s="86" t="s">
        <v>17</v>
      </c>
      <c r="E17" s="82">
        <v>284</v>
      </c>
      <c r="F17" s="84">
        <v>47</v>
      </c>
      <c r="G17" s="264">
        <v>0</v>
      </c>
      <c r="H17" s="266"/>
      <c r="I17" s="138">
        <v>180</v>
      </c>
      <c r="J17" s="265"/>
      <c r="K17" s="138">
        <v>15</v>
      </c>
      <c r="L17" s="265"/>
      <c r="M17" s="138">
        <v>66</v>
      </c>
      <c r="N17" s="265"/>
      <c r="O17" s="138">
        <v>2</v>
      </c>
      <c r="P17" s="265"/>
      <c r="Q17" s="138">
        <v>66</v>
      </c>
      <c r="R17" s="265"/>
      <c r="S17" s="138">
        <v>2</v>
      </c>
      <c r="T17" s="265"/>
      <c r="U17" s="138">
        <v>8</v>
      </c>
      <c r="V17" s="265"/>
      <c r="W17" s="138">
        <v>48</v>
      </c>
      <c r="X17" s="265"/>
      <c r="Y17" s="138">
        <v>15</v>
      </c>
      <c r="Z17" s="265"/>
      <c r="AA17" s="85">
        <f t="shared" si="0"/>
        <v>0</v>
      </c>
      <c r="AB17" s="10"/>
      <c r="AC17" s="10"/>
      <c r="AD17" s="3"/>
      <c r="AE17" s="10"/>
      <c r="AF17" s="10"/>
    </row>
    <row r="18" spans="1:32" ht="15.75" customHeight="1" x14ac:dyDescent="0.25">
      <c r="A18" s="10"/>
      <c r="B18" s="60"/>
      <c r="C18" s="311"/>
      <c r="D18" s="87" t="s">
        <v>114</v>
      </c>
      <c r="E18" s="82">
        <v>18</v>
      </c>
      <c r="F18" s="84">
        <v>3</v>
      </c>
      <c r="G18" s="264">
        <v>0</v>
      </c>
      <c r="H18" s="265"/>
      <c r="I18" s="138">
        <v>12</v>
      </c>
      <c r="J18" s="265"/>
      <c r="K18" s="138">
        <v>2</v>
      </c>
      <c r="L18" s="265"/>
      <c r="M18" s="138">
        <v>4</v>
      </c>
      <c r="N18" s="265"/>
      <c r="O18" s="158">
        <v>0</v>
      </c>
      <c r="P18" s="265"/>
      <c r="Q18" s="138">
        <v>4</v>
      </c>
      <c r="R18" s="265"/>
      <c r="S18" s="138">
        <v>1</v>
      </c>
      <c r="T18" s="265"/>
      <c r="U18" s="138">
        <v>1</v>
      </c>
      <c r="V18" s="265"/>
      <c r="W18" s="138">
        <v>3</v>
      </c>
      <c r="X18" s="265"/>
      <c r="Y18" s="138">
        <v>2</v>
      </c>
      <c r="Z18" s="265"/>
      <c r="AA18" s="85">
        <f t="shared" si="0"/>
        <v>0</v>
      </c>
      <c r="AB18" s="10"/>
      <c r="AC18" s="10"/>
      <c r="AD18" s="3"/>
      <c r="AE18" s="10"/>
      <c r="AF18" s="10"/>
    </row>
    <row r="19" spans="1:32" ht="15.75" customHeight="1" x14ac:dyDescent="0.25">
      <c r="A19" s="10"/>
      <c r="B19" s="60"/>
      <c r="C19" s="311"/>
      <c r="D19" s="290" t="s">
        <v>11</v>
      </c>
      <c r="E19" s="291"/>
      <c r="F19" s="292"/>
      <c r="G19" s="293"/>
      <c r="H19" s="294"/>
      <c r="I19" s="294"/>
      <c r="J19" s="294"/>
      <c r="K19" s="294"/>
      <c r="L19" s="294"/>
      <c r="M19" s="294"/>
      <c r="N19" s="294"/>
      <c r="O19" s="295"/>
      <c r="P19" s="294"/>
      <c r="Q19" s="294"/>
      <c r="R19" s="294"/>
      <c r="S19" s="294"/>
      <c r="T19" s="294"/>
      <c r="U19" s="294"/>
      <c r="V19" s="294"/>
      <c r="W19" s="294"/>
      <c r="X19" s="294"/>
      <c r="Y19" s="294"/>
      <c r="Z19" s="294"/>
      <c r="AA19" s="281">
        <v>0</v>
      </c>
      <c r="AB19" s="71" t="s">
        <v>171</v>
      </c>
      <c r="AC19" s="10"/>
      <c r="AD19" s="3"/>
      <c r="AE19" s="10"/>
      <c r="AF19" s="10"/>
    </row>
    <row r="20" spans="1:32" s="11" customFormat="1" x14ac:dyDescent="0.25">
      <c r="A20" s="12"/>
      <c r="B20" s="60"/>
      <c r="C20" s="311"/>
      <c r="D20" s="88" t="s">
        <v>13</v>
      </c>
      <c r="E20" s="82">
        <v>25</v>
      </c>
      <c r="F20" s="84">
        <v>4</v>
      </c>
      <c r="G20" s="264">
        <v>0</v>
      </c>
      <c r="H20" s="265"/>
      <c r="I20" s="138">
        <v>16</v>
      </c>
      <c r="J20" s="265"/>
      <c r="K20" s="138">
        <v>2</v>
      </c>
      <c r="L20" s="265"/>
      <c r="M20" s="138">
        <v>6</v>
      </c>
      <c r="N20" s="265"/>
      <c r="O20" s="158">
        <v>0</v>
      </c>
      <c r="P20" s="265"/>
      <c r="Q20" s="138">
        <v>6</v>
      </c>
      <c r="R20" s="265"/>
      <c r="S20" s="138">
        <v>1</v>
      </c>
      <c r="T20" s="265"/>
      <c r="U20" s="138">
        <v>1</v>
      </c>
      <c r="V20" s="265"/>
      <c r="W20" s="138">
        <v>4</v>
      </c>
      <c r="X20" s="265"/>
      <c r="Y20" s="138">
        <v>2</v>
      </c>
      <c r="Z20" s="265"/>
      <c r="AA20" s="85">
        <f t="shared" si="0"/>
        <v>0</v>
      </c>
      <c r="AB20" s="12"/>
      <c r="AC20" s="12"/>
      <c r="AD20" s="19"/>
      <c r="AE20" s="12"/>
      <c r="AF20" s="12"/>
    </row>
    <row r="21" spans="1:32" s="11" customFormat="1" x14ac:dyDescent="0.25">
      <c r="A21" s="12"/>
      <c r="B21" s="60"/>
      <c r="C21" s="311"/>
      <c r="D21" s="87" t="s">
        <v>12</v>
      </c>
      <c r="E21" s="82">
        <v>6</v>
      </c>
      <c r="F21" s="84">
        <v>1</v>
      </c>
      <c r="G21" s="264">
        <v>0</v>
      </c>
      <c r="H21" s="265"/>
      <c r="I21" s="138">
        <v>4</v>
      </c>
      <c r="J21" s="265"/>
      <c r="K21" s="138">
        <v>1</v>
      </c>
      <c r="L21" s="265"/>
      <c r="M21" s="138">
        <v>1</v>
      </c>
      <c r="N21" s="265"/>
      <c r="O21" s="158">
        <v>0</v>
      </c>
      <c r="P21" s="265"/>
      <c r="Q21" s="138">
        <v>1</v>
      </c>
      <c r="R21" s="265"/>
      <c r="S21" s="138">
        <v>1</v>
      </c>
      <c r="T21" s="265"/>
      <c r="U21" s="138">
        <v>1</v>
      </c>
      <c r="V21" s="265"/>
      <c r="W21" s="138">
        <v>1</v>
      </c>
      <c r="X21" s="265"/>
      <c r="Y21" s="138">
        <v>1</v>
      </c>
      <c r="Z21" s="265"/>
      <c r="AA21" s="85">
        <f t="shared" si="0"/>
        <v>0</v>
      </c>
      <c r="AB21" s="12"/>
      <c r="AC21" s="12"/>
      <c r="AD21" s="19"/>
      <c r="AE21" s="12"/>
      <c r="AF21" s="12"/>
    </row>
    <row r="22" spans="1:32" x14ac:dyDescent="0.25">
      <c r="A22" s="10"/>
      <c r="B22" s="60"/>
      <c r="C22" s="312"/>
      <c r="D22" s="87" t="s">
        <v>126</v>
      </c>
      <c r="E22" s="82">
        <v>67</v>
      </c>
      <c r="F22" s="84">
        <v>14</v>
      </c>
      <c r="G22" s="264">
        <v>0</v>
      </c>
      <c r="H22" s="265"/>
      <c r="I22" s="138">
        <v>45</v>
      </c>
      <c r="J22" s="265"/>
      <c r="K22" s="138">
        <v>7</v>
      </c>
      <c r="L22" s="265"/>
      <c r="M22" s="138">
        <v>16</v>
      </c>
      <c r="N22" s="265"/>
      <c r="O22" s="138">
        <v>1</v>
      </c>
      <c r="P22" s="265"/>
      <c r="Q22" s="138">
        <v>16</v>
      </c>
      <c r="R22" s="265"/>
      <c r="S22" s="138">
        <v>1</v>
      </c>
      <c r="T22" s="265"/>
      <c r="U22" s="138">
        <v>1</v>
      </c>
      <c r="V22" s="265"/>
      <c r="W22" s="138">
        <v>11</v>
      </c>
      <c r="X22" s="265"/>
      <c r="Y22" s="138">
        <v>7</v>
      </c>
      <c r="Z22" s="265"/>
      <c r="AA22" s="85">
        <f t="shared" si="0"/>
        <v>0</v>
      </c>
      <c r="AB22" s="10"/>
      <c r="AC22" s="10"/>
      <c r="AD22" s="3"/>
      <c r="AE22" s="10"/>
      <c r="AF22" s="10"/>
    </row>
    <row r="23" spans="1:32" s="3" customFormat="1" x14ac:dyDescent="0.25">
      <c r="B23" s="61"/>
      <c r="C23" s="43"/>
      <c r="D23" s="54"/>
      <c r="E23" s="56"/>
      <c r="F23" s="47"/>
      <c r="G23" s="30"/>
      <c r="H23" s="29"/>
      <c r="I23" s="29"/>
      <c r="J23" s="29"/>
      <c r="K23" s="29"/>
      <c r="L23" s="29"/>
      <c r="M23" s="29"/>
      <c r="N23" s="29"/>
      <c r="O23" s="29"/>
      <c r="P23" s="29"/>
      <c r="Q23" s="29"/>
      <c r="R23" s="29"/>
      <c r="S23" s="29"/>
      <c r="T23" s="29"/>
      <c r="U23" s="29"/>
      <c r="V23" s="29"/>
      <c r="W23" s="29"/>
      <c r="X23" s="29"/>
      <c r="Y23" s="29"/>
      <c r="Z23" s="29"/>
      <c r="AA23" s="31"/>
    </row>
    <row r="24" spans="1:32" s="11" customFormat="1" ht="45" x14ac:dyDescent="0.25">
      <c r="B24" s="65"/>
      <c r="C24" s="308" t="s">
        <v>104</v>
      </c>
      <c r="D24" s="79" t="s">
        <v>81</v>
      </c>
      <c r="E24" s="113"/>
      <c r="F24" s="89">
        <f>4*472</f>
        <v>1888</v>
      </c>
      <c r="G24" s="259">
        <v>0</v>
      </c>
      <c r="H24" s="214"/>
      <c r="I24" s="217"/>
      <c r="J24" s="217"/>
      <c r="K24" s="217"/>
      <c r="L24" s="217"/>
      <c r="M24" s="217"/>
      <c r="N24" s="217"/>
      <c r="O24" s="220"/>
      <c r="P24" s="217"/>
      <c r="Q24" s="217"/>
      <c r="R24" s="217"/>
      <c r="S24" s="217"/>
      <c r="T24" s="217"/>
      <c r="U24" s="217"/>
      <c r="V24" s="217"/>
      <c r="W24" s="217"/>
      <c r="X24" s="217"/>
      <c r="Y24" s="217"/>
      <c r="Z24" s="219"/>
      <c r="AA24" s="90">
        <f>F24*G24</f>
        <v>0</v>
      </c>
    </row>
    <row r="25" spans="1:32" s="11" customFormat="1" ht="45" x14ac:dyDescent="0.25">
      <c r="B25" s="65"/>
      <c r="C25" s="309"/>
      <c r="D25" s="79" t="s">
        <v>101</v>
      </c>
      <c r="E25" s="113"/>
      <c r="F25" s="89">
        <f>4*40</f>
        <v>160</v>
      </c>
      <c r="G25" s="259">
        <v>0</v>
      </c>
      <c r="H25" s="268"/>
      <c r="I25" s="217"/>
      <c r="J25" s="217"/>
      <c r="K25" s="217"/>
      <c r="L25" s="217"/>
      <c r="M25" s="217"/>
      <c r="N25" s="217"/>
      <c r="O25" s="220"/>
      <c r="P25" s="217"/>
      <c r="Q25" s="217"/>
      <c r="R25" s="217"/>
      <c r="S25" s="217"/>
      <c r="T25" s="217"/>
      <c r="U25" s="217"/>
      <c r="V25" s="217"/>
      <c r="W25" s="217"/>
      <c r="X25" s="217"/>
      <c r="Y25" s="217"/>
      <c r="Z25" s="219"/>
      <c r="AA25" s="90">
        <f>F25*G25</f>
        <v>0</v>
      </c>
    </row>
    <row r="26" spans="1:32" s="11" customFormat="1" ht="45" x14ac:dyDescent="0.25">
      <c r="B26" s="65"/>
      <c r="C26" s="309"/>
      <c r="D26" s="79" t="s">
        <v>147</v>
      </c>
      <c r="E26" s="113"/>
      <c r="F26" s="89">
        <v>1</v>
      </c>
      <c r="G26" s="259">
        <v>0</v>
      </c>
      <c r="H26" s="268"/>
      <c r="I26" s="217"/>
      <c r="J26" s="217"/>
      <c r="K26" s="217"/>
      <c r="L26" s="217"/>
      <c r="M26" s="217"/>
      <c r="N26" s="217"/>
      <c r="O26" s="220"/>
      <c r="P26" s="217"/>
      <c r="Q26" s="217"/>
      <c r="R26" s="217"/>
      <c r="S26" s="217"/>
      <c r="T26" s="217"/>
      <c r="U26" s="217"/>
      <c r="V26" s="217"/>
      <c r="W26" s="217"/>
      <c r="X26" s="217"/>
      <c r="Y26" s="217"/>
      <c r="Z26" s="219"/>
      <c r="AA26" s="90">
        <f>F26*G26</f>
        <v>0</v>
      </c>
    </row>
    <row r="27" spans="1:32" s="11" customFormat="1" ht="51.75" customHeight="1" x14ac:dyDescent="0.25">
      <c r="B27" s="65"/>
      <c r="C27" s="313"/>
      <c r="D27" s="79" t="s">
        <v>102</v>
      </c>
      <c r="E27" s="114"/>
      <c r="F27" s="89">
        <f>1*246</f>
        <v>246</v>
      </c>
      <c r="G27" s="259">
        <v>0</v>
      </c>
      <c r="H27" s="214"/>
      <c r="I27" s="217"/>
      <c r="J27" s="217"/>
      <c r="K27" s="217"/>
      <c r="L27" s="217"/>
      <c r="M27" s="217"/>
      <c r="N27" s="217"/>
      <c r="O27" s="220"/>
      <c r="P27" s="217"/>
      <c r="Q27" s="217"/>
      <c r="R27" s="217"/>
      <c r="S27" s="217"/>
      <c r="T27" s="217"/>
      <c r="U27" s="217"/>
      <c r="V27" s="217"/>
      <c r="W27" s="217"/>
      <c r="X27" s="217"/>
      <c r="Y27" s="217"/>
      <c r="Z27" s="219"/>
      <c r="AA27" s="90">
        <f>F27*G27</f>
        <v>0</v>
      </c>
    </row>
    <row r="28" spans="1:32" s="12" customFormat="1" x14ac:dyDescent="0.25">
      <c r="B28" s="65"/>
      <c r="C28" s="140"/>
      <c r="D28" s="48"/>
      <c r="E28" s="120"/>
      <c r="F28" s="121"/>
      <c r="G28" s="109"/>
      <c r="H28" s="48"/>
      <c r="I28" s="48"/>
      <c r="J28" s="48"/>
      <c r="K28" s="48"/>
      <c r="L28" s="48"/>
      <c r="M28" s="48"/>
      <c r="N28" s="48"/>
      <c r="O28" s="48"/>
      <c r="P28" s="48"/>
      <c r="Q28" s="48"/>
      <c r="R28" s="48"/>
      <c r="S28" s="48"/>
      <c r="T28" s="48"/>
      <c r="U28" s="48"/>
      <c r="V28" s="48"/>
      <c r="W28" s="48"/>
      <c r="X28" s="48"/>
      <c r="Y28" s="48"/>
      <c r="Z28" s="48"/>
      <c r="AA28" s="110"/>
    </row>
    <row r="29" spans="1:32" x14ac:dyDescent="0.25">
      <c r="A29" s="10"/>
      <c r="B29" s="61"/>
      <c r="C29" s="318" t="s">
        <v>9</v>
      </c>
      <c r="D29" s="5" t="s">
        <v>166</v>
      </c>
      <c r="E29" s="96">
        <v>15</v>
      </c>
      <c r="F29" s="97">
        <v>1</v>
      </c>
      <c r="G29" s="259">
        <v>0</v>
      </c>
      <c r="H29" s="260"/>
      <c r="I29" s="214"/>
      <c r="J29" s="157"/>
      <c r="K29" s="157"/>
      <c r="L29" s="157"/>
      <c r="M29" s="157"/>
      <c r="N29" s="157"/>
      <c r="O29" s="157"/>
      <c r="P29" s="157"/>
      <c r="Q29" s="157"/>
      <c r="R29" s="157"/>
      <c r="S29" s="157"/>
      <c r="T29" s="157"/>
      <c r="U29" s="157"/>
      <c r="V29" s="157"/>
      <c r="W29" s="157"/>
      <c r="X29" s="157"/>
      <c r="Y29" s="157"/>
      <c r="Z29" s="154"/>
      <c r="AA29" s="90">
        <f>F29*G29</f>
        <v>0</v>
      </c>
      <c r="AB29" s="71" t="s">
        <v>169</v>
      </c>
      <c r="AC29" s="10"/>
      <c r="AD29" s="10"/>
      <c r="AE29" s="10"/>
      <c r="AF29" s="10"/>
    </row>
    <row r="30" spans="1:32" x14ac:dyDescent="0.25">
      <c r="A30" s="10"/>
      <c r="B30" s="61"/>
      <c r="C30" s="319"/>
      <c r="D30" s="5" t="s">
        <v>167</v>
      </c>
      <c r="E30" s="96">
        <v>6</v>
      </c>
      <c r="F30" s="97">
        <v>1</v>
      </c>
      <c r="G30" s="259">
        <v>0</v>
      </c>
      <c r="H30" s="260"/>
      <c r="I30" s="214"/>
      <c r="J30" s="157"/>
      <c r="K30" s="157"/>
      <c r="L30" s="157"/>
      <c r="M30" s="157"/>
      <c r="N30" s="157"/>
      <c r="O30" s="157"/>
      <c r="P30" s="157"/>
      <c r="Q30" s="157"/>
      <c r="R30" s="157"/>
      <c r="S30" s="157"/>
      <c r="T30" s="157"/>
      <c r="U30" s="157"/>
      <c r="V30" s="157"/>
      <c r="W30" s="157"/>
      <c r="X30" s="157"/>
      <c r="Y30" s="157"/>
      <c r="Z30" s="154"/>
      <c r="AA30" s="90">
        <f>F30*G30</f>
        <v>0</v>
      </c>
      <c r="AB30" s="71" t="s">
        <v>169</v>
      </c>
      <c r="AC30" s="10"/>
      <c r="AD30" s="10"/>
      <c r="AE30" s="10"/>
      <c r="AF30" s="10"/>
    </row>
    <row r="31" spans="1:32" ht="30" x14ac:dyDescent="0.25">
      <c r="A31" s="10"/>
      <c r="B31" s="61"/>
      <c r="C31" s="320"/>
      <c r="D31" s="5" t="s">
        <v>172</v>
      </c>
      <c r="E31" s="96">
        <v>2</v>
      </c>
      <c r="F31" s="97">
        <v>1</v>
      </c>
      <c r="G31" s="259">
        <v>0</v>
      </c>
      <c r="H31" s="260"/>
      <c r="I31" s="214"/>
      <c r="J31" s="157"/>
      <c r="K31" s="157"/>
      <c r="L31" s="157"/>
      <c r="M31" s="157"/>
      <c r="N31" s="157"/>
      <c r="O31" s="157"/>
      <c r="P31" s="157"/>
      <c r="Q31" s="157"/>
      <c r="R31" s="157"/>
      <c r="S31" s="157"/>
      <c r="T31" s="157"/>
      <c r="U31" s="157"/>
      <c r="V31" s="157"/>
      <c r="W31" s="157"/>
      <c r="X31" s="157"/>
      <c r="Y31" s="157"/>
      <c r="Z31" s="154"/>
      <c r="AA31" s="90">
        <f>F31*G31</f>
        <v>0</v>
      </c>
      <c r="AB31" s="22" t="s">
        <v>173</v>
      </c>
      <c r="AC31" s="10"/>
      <c r="AD31" s="10"/>
      <c r="AE31" s="10"/>
      <c r="AF31" s="10"/>
    </row>
    <row r="32" spans="1:32" s="3" customFormat="1" x14ac:dyDescent="0.25">
      <c r="B32" s="66"/>
      <c r="C32" s="44"/>
      <c r="D32" s="45"/>
      <c r="E32" s="56"/>
      <c r="F32" s="56"/>
      <c r="G32" s="56"/>
      <c r="H32" s="98"/>
      <c r="I32" s="98"/>
      <c r="J32" s="98"/>
      <c r="K32" s="98"/>
      <c r="L32" s="98"/>
      <c r="M32" s="98"/>
      <c r="N32" s="98"/>
      <c r="O32" s="98"/>
      <c r="P32" s="98"/>
      <c r="Q32" s="98"/>
      <c r="R32" s="98"/>
      <c r="S32" s="98"/>
      <c r="T32" s="98"/>
      <c r="U32" s="98"/>
      <c r="V32" s="98"/>
      <c r="W32" s="98"/>
      <c r="X32" s="98"/>
      <c r="Y32" s="98"/>
      <c r="Z32" s="98"/>
      <c r="AA32" s="98"/>
    </row>
    <row r="33" spans="1:32" s="3" customFormat="1" x14ac:dyDescent="0.25">
      <c r="B33" s="61"/>
      <c r="C33" s="321" t="s">
        <v>21</v>
      </c>
      <c r="D33" s="6" t="s">
        <v>115</v>
      </c>
      <c r="E33" s="96">
        <v>202</v>
      </c>
      <c r="F33" s="97">
        <v>10</v>
      </c>
      <c r="G33" s="259">
        <v>0</v>
      </c>
      <c r="H33" s="260"/>
      <c r="I33" s="214"/>
      <c r="J33" s="157"/>
      <c r="K33" s="157"/>
      <c r="L33" s="157"/>
      <c r="M33" s="157"/>
      <c r="N33" s="157"/>
      <c r="O33" s="157"/>
      <c r="P33" s="157"/>
      <c r="Q33" s="157"/>
      <c r="R33" s="157"/>
      <c r="S33" s="157"/>
      <c r="T33" s="157"/>
      <c r="U33" s="157"/>
      <c r="V33" s="157"/>
      <c r="W33" s="157"/>
      <c r="X33" s="157"/>
      <c r="Y33" s="157"/>
      <c r="Z33" s="154"/>
      <c r="AA33" s="90">
        <f t="shared" ref="AA33:AA34" si="1">F33*G33</f>
        <v>0</v>
      </c>
    </row>
    <row r="34" spans="1:32" s="3" customFormat="1" x14ac:dyDescent="0.25">
      <c r="B34" s="61"/>
      <c r="C34" s="322"/>
      <c r="D34" s="81" t="s">
        <v>116</v>
      </c>
      <c r="E34" s="96">
        <v>593</v>
      </c>
      <c r="F34" s="97">
        <v>20</v>
      </c>
      <c r="G34" s="259">
        <v>0</v>
      </c>
      <c r="H34" s="260"/>
      <c r="I34" s="214"/>
      <c r="J34" s="157"/>
      <c r="K34" s="157"/>
      <c r="L34" s="157"/>
      <c r="M34" s="157"/>
      <c r="N34" s="157"/>
      <c r="O34" s="157"/>
      <c r="P34" s="157"/>
      <c r="Q34" s="157"/>
      <c r="R34" s="157"/>
      <c r="S34" s="157"/>
      <c r="T34" s="157"/>
      <c r="U34" s="157"/>
      <c r="V34" s="157"/>
      <c r="W34" s="157"/>
      <c r="X34" s="157"/>
      <c r="Y34" s="157"/>
      <c r="Z34" s="154"/>
      <c r="AA34" s="90">
        <f t="shared" si="1"/>
        <v>0</v>
      </c>
    </row>
    <row r="35" spans="1:32" x14ac:dyDescent="0.25">
      <c r="A35" s="10"/>
      <c r="B35" s="61"/>
      <c r="C35" s="323"/>
      <c r="D35" s="283" t="s">
        <v>117</v>
      </c>
      <c r="E35" s="284"/>
      <c r="F35" s="285"/>
      <c r="G35" s="286"/>
      <c r="H35" s="287"/>
      <c r="I35" s="268"/>
      <c r="J35" s="288"/>
      <c r="K35" s="288"/>
      <c r="L35" s="288"/>
      <c r="M35" s="288"/>
      <c r="N35" s="288"/>
      <c r="O35" s="288"/>
      <c r="P35" s="288"/>
      <c r="Q35" s="288"/>
      <c r="R35" s="288"/>
      <c r="S35" s="288"/>
      <c r="T35" s="288"/>
      <c r="U35" s="288"/>
      <c r="V35" s="288"/>
      <c r="W35" s="288"/>
      <c r="X35" s="288"/>
      <c r="Y35" s="288"/>
      <c r="Z35" s="289"/>
      <c r="AA35" s="282">
        <v>0</v>
      </c>
      <c r="AB35" s="71" t="s">
        <v>168</v>
      </c>
      <c r="AC35" s="10"/>
      <c r="AD35" s="10"/>
      <c r="AE35" s="10"/>
      <c r="AF35" s="10"/>
    </row>
    <row r="36" spans="1:32" s="3" customFormat="1" x14ac:dyDescent="0.25">
      <c r="B36" s="61"/>
      <c r="E36" s="57"/>
      <c r="F36" s="99"/>
      <c r="G36" s="57"/>
      <c r="H36" s="100"/>
      <c r="I36" s="100"/>
      <c r="J36" s="100"/>
      <c r="K36" s="100"/>
      <c r="L36" s="100"/>
      <c r="M36" s="100"/>
      <c r="N36" s="100"/>
      <c r="O36" s="100"/>
      <c r="P36" s="100"/>
      <c r="Q36" s="100"/>
      <c r="R36" s="100"/>
      <c r="S36" s="100"/>
      <c r="T36" s="100"/>
      <c r="U36" s="100"/>
      <c r="V36" s="100"/>
      <c r="W36" s="100"/>
      <c r="X36" s="100"/>
      <c r="Y36" s="100"/>
      <c r="Z36" s="100"/>
      <c r="AA36" s="100"/>
    </row>
    <row r="37" spans="1:32" s="3" customFormat="1" x14ac:dyDescent="0.25">
      <c r="B37" s="61"/>
      <c r="C37" s="272" t="s">
        <v>118</v>
      </c>
      <c r="D37" s="81" t="s">
        <v>10</v>
      </c>
      <c r="E37" s="82">
        <v>246</v>
      </c>
      <c r="F37" s="84">
        <v>10</v>
      </c>
      <c r="G37" s="259">
        <v>0</v>
      </c>
      <c r="H37" s="260"/>
      <c r="I37" s="214"/>
      <c r="J37" s="157"/>
      <c r="K37" s="157"/>
      <c r="L37" s="157"/>
      <c r="M37" s="157"/>
      <c r="N37" s="157"/>
      <c r="O37" s="157"/>
      <c r="P37" s="157"/>
      <c r="Q37" s="157"/>
      <c r="R37" s="157"/>
      <c r="S37" s="157"/>
      <c r="T37" s="157"/>
      <c r="U37" s="157"/>
      <c r="V37" s="157"/>
      <c r="W37" s="157"/>
      <c r="X37" s="157"/>
      <c r="Y37" s="157"/>
      <c r="Z37" s="154"/>
      <c r="AA37" s="90">
        <f>F37*G37</f>
        <v>0</v>
      </c>
    </row>
    <row r="38" spans="1:32" s="3" customFormat="1" x14ac:dyDescent="0.25">
      <c r="B38" s="61"/>
      <c r="C38" s="8"/>
      <c r="D38" s="206"/>
      <c r="E38" s="57"/>
      <c r="F38" s="99"/>
      <c r="G38" s="109"/>
      <c r="H38" s="48"/>
      <c r="I38" s="48"/>
      <c r="J38" s="48"/>
      <c r="K38" s="48"/>
      <c r="L38" s="48"/>
      <c r="M38" s="48"/>
      <c r="N38" s="48"/>
      <c r="O38" s="48"/>
      <c r="P38" s="48"/>
      <c r="Q38" s="48"/>
      <c r="R38" s="48"/>
      <c r="S38" s="48"/>
      <c r="T38" s="48"/>
      <c r="U38" s="48"/>
      <c r="V38" s="48"/>
      <c r="W38" s="48"/>
      <c r="X38" s="48"/>
      <c r="Y38" s="48"/>
      <c r="Z38" s="48"/>
      <c r="AA38" s="110"/>
    </row>
    <row r="39" spans="1:32" ht="15.75" thickBot="1" x14ac:dyDescent="0.3">
      <c r="A39" s="10"/>
      <c r="B39" s="67"/>
      <c r="C39" s="58" t="s">
        <v>122</v>
      </c>
      <c r="D39" s="14" t="s">
        <v>127</v>
      </c>
      <c r="E39" s="82">
        <v>1</v>
      </c>
      <c r="F39" s="84">
        <v>1</v>
      </c>
      <c r="G39" s="264">
        <v>0</v>
      </c>
      <c r="H39" s="260"/>
      <c r="I39" s="214"/>
      <c r="J39" s="157"/>
      <c r="K39" s="157"/>
      <c r="L39" s="157"/>
      <c r="M39" s="157"/>
      <c r="N39" s="157"/>
      <c r="O39" s="157"/>
      <c r="P39" s="157"/>
      <c r="Q39" s="157"/>
      <c r="R39" s="157"/>
      <c r="S39" s="157"/>
      <c r="T39" s="157"/>
      <c r="U39" s="157"/>
      <c r="V39" s="157"/>
      <c r="W39" s="157"/>
      <c r="X39" s="157"/>
      <c r="Y39" s="157"/>
      <c r="Z39" s="154"/>
      <c r="AA39" s="90">
        <f>F39*G39</f>
        <v>0</v>
      </c>
      <c r="AB39" s="10"/>
      <c r="AC39" s="10"/>
      <c r="AD39" s="10"/>
      <c r="AE39" s="10"/>
      <c r="AF39" s="10"/>
    </row>
    <row r="40" spans="1:32" s="3" customFormat="1" x14ac:dyDescent="0.25">
      <c r="C40" s="8"/>
      <c r="D40" s="206"/>
      <c r="E40" s="57"/>
      <c r="F40" s="99"/>
      <c r="G40" s="109"/>
      <c r="H40" s="48"/>
      <c r="I40" s="48"/>
      <c r="J40" s="48"/>
      <c r="K40" s="48"/>
      <c r="L40" s="48"/>
      <c r="M40" s="48"/>
      <c r="N40" s="48"/>
      <c r="O40" s="48"/>
      <c r="P40" s="48"/>
      <c r="Q40" s="48"/>
      <c r="R40" s="48"/>
      <c r="S40" s="48"/>
      <c r="T40" s="48"/>
      <c r="U40" s="48"/>
      <c r="V40" s="48"/>
      <c r="W40" s="48"/>
      <c r="X40" s="48"/>
      <c r="Y40" s="48"/>
      <c r="Z40" s="48"/>
      <c r="AA40" s="110"/>
    </row>
    <row r="41" spans="1:32" s="19" customFormat="1" ht="15.75" thickBot="1" x14ac:dyDescent="0.3">
      <c r="C41" s="141"/>
      <c r="D41" s="35"/>
      <c r="E41" s="36"/>
      <c r="F41" s="142"/>
      <c r="G41" s="143"/>
      <c r="H41" s="34"/>
      <c r="I41" s="34"/>
      <c r="J41" s="34"/>
      <c r="K41" s="34"/>
      <c r="L41" s="34"/>
      <c r="M41" s="34"/>
      <c r="N41" s="34"/>
      <c r="O41" s="34"/>
      <c r="P41" s="34"/>
      <c r="Q41" s="34"/>
      <c r="R41" s="34"/>
      <c r="S41" s="34"/>
      <c r="T41" s="34"/>
      <c r="U41" s="34"/>
      <c r="V41" s="34"/>
      <c r="W41" s="34"/>
      <c r="X41" s="34"/>
      <c r="Y41" s="34"/>
      <c r="Z41" s="34"/>
      <c r="AA41" s="144"/>
    </row>
    <row r="42" spans="1:32" s="12" customFormat="1" ht="97.5" customHeight="1" x14ac:dyDescent="0.25">
      <c r="B42" s="59" t="s">
        <v>59</v>
      </c>
      <c r="C42" s="72" t="s">
        <v>41</v>
      </c>
      <c r="D42" s="73"/>
      <c r="E42" s="91">
        <v>0</v>
      </c>
      <c r="F42" s="89">
        <v>232</v>
      </c>
      <c r="G42" s="259">
        <v>0</v>
      </c>
      <c r="H42" s="260"/>
      <c r="I42" s="138">
        <v>232</v>
      </c>
      <c r="J42" s="265"/>
      <c r="K42" s="138">
        <v>23</v>
      </c>
      <c r="L42" s="265"/>
      <c r="M42" s="138">
        <v>232</v>
      </c>
      <c r="N42" s="265"/>
      <c r="O42" s="158">
        <v>23</v>
      </c>
      <c r="P42" s="265"/>
      <c r="Q42" s="138">
        <v>232</v>
      </c>
      <c r="R42" s="265"/>
      <c r="S42" s="138">
        <v>23</v>
      </c>
      <c r="T42" s="265"/>
      <c r="U42" s="138">
        <v>46</v>
      </c>
      <c r="V42" s="265"/>
      <c r="W42" s="138">
        <v>232</v>
      </c>
      <c r="X42" s="265"/>
      <c r="Y42" s="138">
        <v>23</v>
      </c>
      <c r="Z42" s="265"/>
      <c r="AA42" s="85">
        <f>F42*G42+I42*J42+K42*L42+M42*N42+O42*P42+Q42*R42+S42*T42+U42*V42+W42*X42+Y42*Z42</f>
        <v>0</v>
      </c>
    </row>
    <row r="43" spans="1:32" s="19" customFormat="1" x14ac:dyDescent="0.25">
      <c r="B43" s="63"/>
      <c r="C43" s="28"/>
      <c r="D43" s="28"/>
      <c r="E43" s="92"/>
      <c r="F43" s="93"/>
      <c r="G43" s="94"/>
      <c r="H43" s="64"/>
      <c r="I43" s="64"/>
      <c r="J43" s="64"/>
      <c r="K43" s="64"/>
      <c r="L43" s="64"/>
      <c r="M43" s="64"/>
      <c r="N43" s="64"/>
      <c r="O43" s="64"/>
      <c r="P43" s="64"/>
      <c r="Q43" s="64"/>
      <c r="R43" s="64"/>
      <c r="S43" s="64"/>
      <c r="T43" s="64"/>
      <c r="U43" s="64"/>
      <c r="V43" s="64"/>
      <c r="W43" s="64"/>
      <c r="X43" s="64"/>
      <c r="Y43" s="64"/>
      <c r="Z43" s="64"/>
      <c r="AA43" s="95"/>
    </row>
    <row r="44" spans="1:32" s="12" customFormat="1" ht="45" x14ac:dyDescent="0.25">
      <c r="B44" s="65"/>
      <c r="C44" s="308" t="s">
        <v>104</v>
      </c>
      <c r="D44" s="79" t="s">
        <v>81</v>
      </c>
      <c r="E44" s="114"/>
      <c r="F44" s="89">
        <f>3*232</f>
        <v>696</v>
      </c>
      <c r="G44" s="259">
        <v>0</v>
      </c>
      <c r="H44" s="214"/>
      <c r="I44" s="217"/>
      <c r="J44" s="217"/>
      <c r="K44" s="217"/>
      <c r="L44" s="217"/>
      <c r="M44" s="217"/>
      <c r="N44" s="217"/>
      <c r="O44" s="220"/>
      <c r="P44" s="217"/>
      <c r="Q44" s="217"/>
      <c r="R44" s="217"/>
      <c r="S44" s="217"/>
      <c r="T44" s="217"/>
      <c r="U44" s="217"/>
      <c r="V44" s="217"/>
      <c r="W44" s="217"/>
      <c r="X44" s="217"/>
      <c r="Y44" s="217"/>
      <c r="Z44" s="219"/>
      <c r="AA44" s="90">
        <f>+G44*F44</f>
        <v>0</v>
      </c>
    </row>
    <row r="45" spans="1:32" s="12" customFormat="1" ht="45" x14ac:dyDescent="0.25">
      <c r="B45" s="65"/>
      <c r="C45" s="309"/>
      <c r="D45" s="79" t="s">
        <v>101</v>
      </c>
      <c r="E45" s="114"/>
      <c r="F45" s="89">
        <v>6</v>
      </c>
      <c r="G45" s="259">
        <v>0</v>
      </c>
      <c r="H45" s="214"/>
      <c r="I45" s="217"/>
      <c r="J45" s="217"/>
      <c r="K45" s="217"/>
      <c r="L45" s="217"/>
      <c r="M45" s="217"/>
      <c r="N45" s="217"/>
      <c r="O45" s="220"/>
      <c r="P45" s="217"/>
      <c r="Q45" s="217"/>
      <c r="R45" s="217"/>
      <c r="S45" s="217"/>
      <c r="T45" s="217"/>
      <c r="U45" s="217"/>
      <c r="V45" s="217"/>
      <c r="W45" s="217"/>
      <c r="X45" s="217"/>
      <c r="Y45" s="217"/>
      <c r="Z45" s="219"/>
      <c r="AA45" s="90">
        <f>+G45*F45</f>
        <v>0</v>
      </c>
    </row>
    <row r="46" spans="1:32" s="19" customFormat="1" x14ac:dyDescent="0.25">
      <c r="B46" s="65"/>
      <c r="C46" s="41"/>
      <c r="D46" s="28"/>
      <c r="E46" s="120"/>
      <c r="F46" s="93"/>
      <c r="G46" s="94"/>
      <c r="H46" s="64"/>
      <c r="I46" s="64"/>
      <c r="J46" s="64"/>
      <c r="K46" s="64"/>
      <c r="L46" s="64"/>
      <c r="M46" s="64"/>
      <c r="N46" s="64"/>
      <c r="O46" s="64"/>
      <c r="P46" s="64"/>
      <c r="Q46" s="64"/>
      <c r="R46" s="64"/>
      <c r="S46" s="64"/>
      <c r="T46" s="64"/>
      <c r="U46" s="64"/>
      <c r="V46" s="64"/>
      <c r="W46" s="64"/>
      <c r="X46" s="64"/>
      <c r="Y46" s="64"/>
      <c r="Z46" s="64"/>
      <c r="AA46" s="95"/>
    </row>
    <row r="47" spans="1:32" ht="30" x14ac:dyDescent="0.25">
      <c r="A47" s="10"/>
      <c r="B47" s="61"/>
      <c r="C47" s="276" t="s">
        <v>159</v>
      </c>
      <c r="D47" s="146" t="s">
        <v>79</v>
      </c>
      <c r="E47" s="204"/>
      <c r="F47" s="97">
        <v>10</v>
      </c>
      <c r="G47" s="259">
        <v>0</v>
      </c>
      <c r="H47" s="260"/>
      <c r="I47" s="214"/>
      <c r="J47" s="157"/>
      <c r="K47" s="157"/>
      <c r="L47" s="157"/>
      <c r="M47" s="157"/>
      <c r="N47" s="157"/>
      <c r="O47" s="157"/>
      <c r="P47" s="157"/>
      <c r="Q47" s="157"/>
      <c r="R47" s="157"/>
      <c r="S47" s="157"/>
      <c r="T47" s="157"/>
      <c r="U47" s="157"/>
      <c r="V47" s="157"/>
      <c r="W47" s="157"/>
      <c r="X47" s="157"/>
      <c r="Y47" s="157"/>
      <c r="Z47" s="154"/>
      <c r="AA47" s="90">
        <f>F47*G47</f>
        <v>0</v>
      </c>
      <c r="AB47" s="71" t="s">
        <v>160</v>
      </c>
      <c r="AC47" s="10"/>
      <c r="AD47" s="10"/>
      <c r="AE47" s="10"/>
      <c r="AF47" s="10"/>
    </row>
    <row r="48" spans="1:32" x14ac:dyDescent="0.25">
      <c r="A48" s="10"/>
      <c r="B48" s="61"/>
      <c r="C48" s="191"/>
      <c r="D48" s="55"/>
      <c r="E48" s="103"/>
      <c r="F48" s="104"/>
      <c r="G48" s="109"/>
      <c r="H48" s="55"/>
      <c r="I48" s="55"/>
      <c r="J48" s="55"/>
      <c r="K48" s="55"/>
      <c r="L48" s="55"/>
      <c r="M48" s="55"/>
      <c r="N48" s="55"/>
      <c r="O48" s="55"/>
      <c r="P48" s="55"/>
      <c r="Q48" s="55"/>
      <c r="R48" s="55"/>
      <c r="S48" s="55"/>
      <c r="T48" s="55"/>
      <c r="U48" s="55"/>
      <c r="V48" s="55"/>
      <c r="W48" s="55"/>
      <c r="X48" s="55"/>
      <c r="Y48" s="55"/>
      <c r="Z48" s="55"/>
      <c r="AA48" s="118"/>
      <c r="AB48" s="10"/>
      <c r="AC48" s="10"/>
      <c r="AD48" s="10"/>
      <c r="AE48" s="10"/>
      <c r="AF48" s="10"/>
    </row>
    <row r="49" spans="1:32" ht="30.75" thickBot="1" x14ac:dyDescent="0.3">
      <c r="A49" s="10"/>
      <c r="B49" s="67"/>
      <c r="C49" s="273" t="s">
        <v>165</v>
      </c>
      <c r="D49" s="14" t="s">
        <v>128</v>
      </c>
      <c r="E49" s="18"/>
      <c r="F49" s="84">
        <v>4</v>
      </c>
      <c r="G49" s="264">
        <v>0</v>
      </c>
      <c r="H49" s="260"/>
      <c r="I49" s="214"/>
      <c r="J49" s="157"/>
      <c r="K49" s="157"/>
      <c r="L49" s="157"/>
      <c r="M49" s="157"/>
      <c r="N49" s="157"/>
      <c r="O49" s="157"/>
      <c r="P49" s="157"/>
      <c r="Q49" s="157"/>
      <c r="R49" s="157"/>
      <c r="S49" s="157"/>
      <c r="T49" s="157"/>
      <c r="U49" s="157"/>
      <c r="V49" s="157"/>
      <c r="W49" s="157"/>
      <c r="X49" s="157"/>
      <c r="Y49" s="157"/>
      <c r="Z49" s="157"/>
      <c r="AA49" s="90">
        <f>F49*G49</f>
        <v>0</v>
      </c>
      <c r="AB49" s="71" t="s">
        <v>157</v>
      </c>
      <c r="AC49" s="10"/>
      <c r="AD49" s="10"/>
      <c r="AE49" s="10"/>
      <c r="AF49" s="10"/>
    </row>
    <row r="50" spans="1:32" s="3" customFormat="1" x14ac:dyDescent="0.25">
      <c r="C50" s="191"/>
      <c r="D50" s="55"/>
      <c r="E50" s="103"/>
      <c r="F50" s="104"/>
      <c r="G50" s="109"/>
      <c r="H50" s="55"/>
      <c r="I50" s="55"/>
      <c r="J50" s="55"/>
      <c r="K50" s="55"/>
      <c r="L50" s="55"/>
      <c r="M50" s="55"/>
      <c r="N50" s="55"/>
      <c r="O50" s="55"/>
      <c r="P50" s="55"/>
      <c r="Q50" s="55"/>
      <c r="R50" s="55"/>
      <c r="S50" s="55"/>
      <c r="T50" s="55"/>
      <c r="U50" s="55"/>
      <c r="V50" s="55"/>
      <c r="W50" s="55"/>
      <c r="X50" s="55"/>
      <c r="Y50" s="55"/>
      <c r="Z50" s="55"/>
      <c r="AA50" s="118"/>
    </row>
    <row r="51" spans="1:32" s="3" customFormat="1" ht="25.5" customHeight="1" x14ac:dyDescent="0.3">
      <c r="B51" s="182" t="s">
        <v>112</v>
      </c>
      <c r="C51" s="192"/>
      <c r="D51" s="193"/>
      <c r="E51" s="194"/>
      <c r="F51" s="194"/>
      <c r="G51" s="195"/>
      <c r="H51" s="193"/>
      <c r="I51" s="193"/>
      <c r="J51" s="193"/>
      <c r="K51" s="193"/>
      <c r="L51" s="193"/>
      <c r="M51" s="193"/>
      <c r="N51" s="193"/>
      <c r="O51" s="193"/>
      <c r="P51" s="193"/>
      <c r="Q51" s="193"/>
      <c r="R51" s="193"/>
      <c r="S51" s="193"/>
      <c r="T51" s="193"/>
      <c r="U51" s="193"/>
      <c r="V51" s="193"/>
      <c r="W51" s="193"/>
      <c r="X51" s="193"/>
      <c r="Y51" s="193"/>
      <c r="Z51" s="193"/>
      <c r="AA51" s="196"/>
    </row>
    <row r="52" spans="1:32" s="3" customFormat="1" ht="9.75" customHeight="1" thickBot="1" x14ac:dyDescent="0.3">
      <c r="E52" s="57"/>
      <c r="F52" s="99"/>
      <c r="G52" s="105"/>
      <c r="H52" s="106"/>
      <c r="I52" s="106"/>
      <c r="J52" s="106"/>
      <c r="K52" s="106"/>
      <c r="L52" s="106"/>
      <c r="M52" s="106"/>
      <c r="N52" s="106"/>
      <c r="O52" s="106"/>
      <c r="P52" s="106"/>
      <c r="Q52" s="106"/>
      <c r="R52" s="106"/>
      <c r="S52" s="106"/>
      <c r="T52" s="106"/>
      <c r="U52" s="106"/>
      <c r="V52" s="106"/>
      <c r="W52" s="106"/>
      <c r="X52" s="106"/>
      <c r="Y52" s="106"/>
      <c r="Z52" s="106"/>
      <c r="AA52" s="106"/>
    </row>
    <row r="53" spans="1:32" s="10" customFormat="1" ht="138" customHeight="1" thickBot="1" x14ac:dyDescent="0.3">
      <c r="B53" s="50" t="s">
        <v>1</v>
      </c>
      <c r="C53" s="24" t="s">
        <v>0</v>
      </c>
      <c r="D53" s="24" t="s">
        <v>18</v>
      </c>
      <c r="E53" s="25" t="s">
        <v>23</v>
      </c>
      <c r="F53" s="51" t="s">
        <v>28</v>
      </c>
      <c r="G53" s="26" t="s">
        <v>71</v>
      </c>
      <c r="H53" s="51" t="s">
        <v>155</v>
      </c>
      <c r="I53" s="159" t="s">
        <v>91</v>
      </c>
      <c r="J53" s="159" t="s">
        <v>82</v>
      </c>
      <c r="K53" s="159" t="s">
        <v>92</v>
      </c>
      <c r="L53" s="159" t="s">
        <v>90</v>
      </c>
      <c r="M53" s="159" t="s">
        <v>93</v>
      </c>
      <c r="N53" s="159" t="s">
        <v>83</v>
      </c>
      <c r="O53" s="159" t="s">
        <v>94</v>
      </c>
      <c r="P53" s="159" t="s">
        <v>84</v>
      </c>
      <c r="Q53" s="159" t="s">
        <v>95</v>
      </c>
      <c r="R53" s="159" t="s">
        <v>85</v>
      </c>
      <c r="S53" s="159" t="s">
        <v>96</v>
      </c>
      <c r="T53" s="159" t="s">
        <v>86</v>
      </c>
      <c r="U53" s="159" t="s">
        <v>97</v>
      </c>
      <c r="V53" s="159" t="s">
        <v>87</v>
      </c>
      <c r="W53" s="159" t="s">
        <v>98</v>
      </c>
      <c r="X53" s="159" t="s">
        <v>88</v>
      </c>
      <c r="Y53" s="159" t="s">
        <v>99</v>
      </c>
      <c r="Z53" s="159" t="s">
        <v>89</v>
      </c>
      <c r="AA53" s="51" t="s">
        <v>19</v>
      </c>
    </row>
    <row r="54" spans="1:32" s="1" customFormat="1" ht="15.75" thickBot="1" x14ac:dyDescent="0.3">
      <c r="A54" s="3"/>
      <c r="B54" s="3"/>
      <c r="C54" s="33"/>
      <c r="D54" s="33"/>
      <c r="E54" s="108"/>
      <c r="F54" s="108"/>
      <c r="G54" s="108"/>
      <c r="H54" s="107"/>
      <c r="I54" s="107"/>
      <c r="J54" s="107"/>
      <c r="K54" s="107"/>
      <c r="L54" s="107"/>
      <c r="M54" s="107"/>
      <c r="N54" s="107"/>
      <c r="O54" s="107"/>
      <c r="P54" s="107"/>
      <c r="Q54" s="107"/>
      <c r="R54" s="107"/>
      <c r="S54" s="107"/>
      <c r="T54" s="107"/>
      <c r="U54" s="107"/>
      <c r="V54" s="107"/>
      <c r="W54" s="107"/>
      <c r="X54" s="107"/>
      <c r="Y54" s="107"/>
      <c r="Z54" s="107"/>
      <c r="AA54" s="107"/>
      <c r="AB54" s="3"/>
      <c r="AC54" s="3"/>
      <c r="AD54" s="3"/>
      <c r="AE54" s="3"/>
      <c r="AF54" s="3"/>
    </row>
    <row r="55" spans="1:32" ht="66.75" customHeight="1" x14ac:dyDescent="0.25">
      <c r="A55" s="10"/>
      <c r="B55" s="70" t="s">
        <v>60</v>
      </c>
      <c r="C55" s="310" t="s">
        <v>22</v>
      </c>
      <c r="D55" s="71" t="s">
        <v>29</v>
      </c>
      <c r="E55" s="101">
        <v>72</v>
      </c>
      <c r="F55" s="84">
        <v>3</v>
      </c>
      <c r="G55" s="259">
        <v>0</v>
      </c>
      <c r="H55" s="260"/>
      <c r="I55" s="84">
        <v>62</v>
      </c>
      <c r="J55" s="265"/>
      <c r="K55" s="138">
        <v>5</v>
      </c>
      <c r="L55" s="265"/>
      <c r="M55" s="138">
        <v>5</v>
      </c>
      <c r="N55" s="265"/>
      <c r="O55" s="158">
        <v>1</v>
      </c>
      <c r="P55" s="265"/>
      <c r="Q55" s="138">
        <v>5</v>
      </c>
      <c r="R55" s="265"/>
      <c r="S55" s="158">
        <v>1</v>
      </c>
      <c r="T55" s="269"/>
      <c r="U55" s="158">
        <v>1</v>
      </c>
      <c r="V55" s="265"/>
      <c r="W55" s="138">
        <v>5</v>
      </c>
      <c r="X55" s="265"/>
      <c r="Y55" s="158">
        <v>1</v>
      </c>
      <c r="Z55" s="265"/>
      <c r="AA55" s="85">
        <f t="shared" ref="AA55:AA69" si="2">F55*G55+I55*J55+K55*L55+M55*N55+O55*P55+Q55*R55+S55*T55+U55*V55+W55*X55+Y55*Z55</f>
        <v>0</v>
      </c>
      <c r="AB55" s="10"/>
      <c r="AC55" s="10"/>
      <c r="AD55" s="10"/>
      <c r="AE55" s="10"/>
      <c r="AF55" s="10"/>
    </row>
    <row r="56" spans="1:32" x14ac:dyDescent="0.25">
      <c r="A56" s="10"/>
      <c r="B56" s="61"/>
      <c r="C56" s="311"/>
      <c r="D56" s="71" t="s">
        <v>30</v>
      </c>
      <c r="E56" s="101">
        <v>10</v>
      </c>
      <c r="F56" s="84">
        <v>1</v>
      </c>
      <c r="G56" s="259">
        <v>0</v>
      </c>
      <c r="H56" s="260"/>
      <c r="I56" s="84">
        <v>8</v>
      </c>
      <c r="J56" s="265"/>
      <c r="K56" s="138">
        <v>1</v>
      </c>
      <c r="L56" s="265"/>
      <c r="M56" s="138">
        <v>1</v>
      </c>
      <c r="N56" s="265"/>
      <c r="O56" s="158">
        <v>1</v>
      </c>
      <c r="P56" s="265"/>
      <c r="Q56" s="138">
        <v>1</v>
      </c>
      <c r="R56" s="265"/>
      <c r="S56" s="158">
        <v>1</v>
      </c>
      <c r="T56" s="269"/>
      <c r="U56" s="158">
        <v>1</v>
      </c>
      <c r="V56" s="265"/>
      <c r="W56" s="138">
        <v>1</v>
      </c>
      <c r="X56" s="265"/>
      <c r="Y56" s="158">
        <v>1</v>
      </c>
      <c r="Z56" s="265"/>
      <c r="AA56" s="85">
        <f t="shared" si="2"/>
        <v>0</v>
      </c>
      <c r="AB56" s="10"/>
      <c r="AC56" s="10"/>
      <c r="AD56" s="10"/>
      <c r="AE56" s="10"/>
      <c r="AF56" s="10"/>
    </row>
    <row r="57" spans="1:32" x14ac:dyDescent="0.25">
      <c r="A57" s="10"/>
      <c r="B57" s="61"/>
      <c r="C57" s="311"/>
      <c r="D57" s="71" t="s">
        <v>4</v>
      </c>
      <c r="E57" s="101">
        <v>76</v>
      </c>
      <c r="F57" s="84">
        <v>3</v>
      </c>
      <c r="G57" s="259">
        <v>0</v>
      </c>
      <c r="H57" s="260"/>
      <c r="I57" s="84">
        <v>65</v>
      </c>
      <c r="J57" s="265"/>
      <c r="K57" s="138">
        <v>5</v>
      </c>
      <c r="L57" s="265"/>
      <c r="M57" s="138">
        <v>5</v>
      </c>
      <c r="N57" s="265"/>
      <c r="O57" s="158">
        <v>1</v>
      </c>
      <c r="P57" s="265"/>
      <c r="Q57" s="138">
        <v>5</v>
      </c>
      <c r="R57" s="265"/>
      <c r="S57" s="158">
        <v>1</v>
      </c>
      <c r="T57" s="269"/>
      <c r="U57" s="158">
        <v>1</v>
      </c>
      <c r="V57" s="265"/>
      <c r="W57" s="138">
        <v>5</v>
      </c>
      <c r="X57" s="265"/>
      <c r="Y57" s="158">
        <v>1</v>
      </c>
      <c r="Z57" s="265"/>
      <c r="AA57" s="85">
        <f t="shared" si="2"/>
        <v>0</v>
      </c>
      <c r="AB57" s="10"/>
      <c r="AC57" s="10"/>
      <c r="AD57" s="10"/>
      <c r="AE57" s="10"/>
      <c r="AF57" s="10"/>
    </row>
    <row r="58" spans="1:32" x14ac:dyDescent="0.25">
      <c r="A58" s="10"/>
      <c r="B58" s="61"/>
      <c r="C58" s="311"/>
      <c r="D58" s="71" t="s">
        <v>31</v>
      </c>
      <c r="E58" s="101">
        <v>49</v>
      </c>
      <c r="F58" s="84">
        <v>2</v>
      </c>
      <c r="G58" s="259">
        <v>0</v>
      </c>
      <c r="H58" s="260"/>
      <c r="I58" s="84">
        <v>42</v>
      </c>
      <c r="J58" s="265"/>
      <c r="K58" s="138">
        <v>4</v>
      </c>
      <c r="L58" s="265"/>
      <c r="M58" s="138">
        <v>4</v>
      </c>
      <c r="N58" s="265"/>
      <c r="O58" s="158">
        <v>1</v>
      </c>
      <c r="P58" s="265"/>
      <c r="Q58" s="138">
        <v>4</v>
      </c>
      <c r="R58" s="265"/>
      <c r="S58" s="158">
        <v>1</v>
      </c>
      <c r="T58" s="269"/>
      <c r="U58" s="158">
        <v>1</v>
      </c>
      <c r="V58" s="265"/>
      <c r="W58" s="138">
        <v>4</v>
      </c>
      <c r="X58" s="265"/>
      <c r="Y58" s="158">
        <v>1</v>
      </c>
      <c r="Z58" s="265"/>
      <c r="AA58" s="85">
        <f t="shared" si="2"/>
        <v>0</v>
      </c>
      <c r="AB58" s="10"/>
      <c r="AC58" s="10"/>
      <c r="AD58" s="10"/>
      <c r="AE58" s="10"/>
      <c r="AF58" s="10"/>
    </row>
    <row r="59" spans="1:32" x14ac:dyDescent="0.25">
      <c r="A59" s="10"/>
      <c r="B59" s="61"/>
      <c r="C59" s="311"/>
      <c r="D59" s="71" t="s">
        <v>32</v>
      </c>
      <c r="E59" s="101">
        <v>4</v>
      </c>
      <c r="F59" s="84">
        <v>1</v>
      </c>
      <c r="G59" s="259">
        <v>0</v>
      </c>
      <c r="H59" s="260"/>
      <c r="I59" s="84">
        <v>3</v>
      </c>
      <c r="J59" s="265"/>
      <c r="K59" s="138">
        <v>1</v>
      </c>
      <c r="L59" s="265"/>
      <c r="M59" s="138">
        <v>1</v>
      </c>
      <c r="N59" s="265"/>
      <c r="O59" s="158">
        <v>1</v>
      </c>
      <c r="P59" s="265"/>
      <c r="Q59" s="138">
        <v>1</v>
      </c>
      <c r="R59" s="265"/>
      <c r="S59" s="158">
        <v>1</v>
      </c>
      <c r="T59" s="269"/>
      <c r="U59" s="158">
        <v>1</v>
      </c>
      <c r="V59" s="265"/>
      <c r="W59" s="138">
        <v>1</v>
      </c>
      <c r="X59" s="265"/>
      <c r="Y59" s="158">
        <v>1</v>
      </c>
      <c r="Z59" s="265"/>
      <c r="AA59" s="85">
        <f t="shared" si="2"/>
        <v>0</v>
      </c>
      <c r="AB59" s="10"/>
      <c r="AC59" s="10"/>
      <c r="AD59" s="10"/>
      <c r="AE59" s="10"/>
      <c r="AF59" s="10"/>
    </row>
    <row r="60" spans="1:32" x14ac:dyDescent="0.25">
      <c r="A60" s="10"/>
      <c r="B60" s="61"/>
      <c r="C60" s="311"/>
      <c r="D60" s="71" t="s">
        <v>33</v>
      </c>
      <c r="E60" s="101">
        <v>82</v>
      </c>
      <c r="F60" s="84">
        <v>5</v>
      </c>
      <c r="G60" s="259">
        <v>0</v>
      </c>
      <c r="H60" s="260"/>
      <c r="I60" s="84">
        <v>71</v>
      </c>
      <c r="J60" s="265"/>
      <c r="K60" s="138">
        <v>6</v>
      </c>
      <c r="L60" s="265"/>
      <c r="M60" s="138">
        <v>6</v>
      </c>
      <c r="N60" s="265"/>
      <c r="O60" s="158">
        <v>1</v>
      </c>
      <c r="P60" s="265"/>
      <c r="Q60" s="138">
        <v>6</v>
      </c>
      <c r="R60" s="265"/>
      <c r="S60" s="158">
        <v>1</v>
      </c>
      <c r="T60" s="269"/>
      <c r="U60" s="158">
        <v>1</v>
      </c>
      <c r="V60" s="265"/>
      <c r="W60" s="138">
        <v>6</v>
      </c>
      <c r="X60" s="265"/>
      <c r="Y60" s="158">
        <v>1</v>
      </c>
      <c r="Z60" s="265"/>
      <c r="AA60" s="85">
        <f t="shared" si="2"/>
        <v>0</v>
      </c>
      <c r="AB60" s="10"/>
      <c r="AC60" s="10"/>
      <c r="AD60" s="10"/>
      <c r="AE60" s="10"/>
      <c r="AF60" s="10"/>
    </row>
    <row r="61" spans="1:32" x14ac:dyDescent="0.25">
      <c r="A61" s="10"/>
      <c r="B61" s="61"/>
      <c r="C61" s="311"/>
      <c r="D61" s="71" t="s">
        <v>34</v>
      </c>
      <c r="E61" s="101">
        <v>11</v>
      </c>
      <c r="F61" s="84">
        <v>1</v>
      </c>
      <c r="G61" s="259">
        <v>0</v>
      </c>
      <c r="H61" s="260"/>
      <c r="I61" s="84">
        <v>10</v>
      </c>
      <c r="J61" s="265"/>
      <c r="K61" s="138">
        <v>1</v>
      </c>
      <c r="L61" s="265"/>
      <c r="M61" s="138">
        <v>1</v>
      </c>
      <c r="N61" s="265"/>
      <c r="O61" s="158">
        <v>1</v>
      </c>
      <c r="P61" s="265"/>
      <c r="Q61" s="138">
        <v>1</v>
      </c>
      <c r="R61" s="265"/>
      <c r="S61" s="158">
        <v>1</v>
      </c>
      <c r="T61" s="269"/>
      <c r="U61" s="158">
        <v>1</v>
      </c>
      <c r="V61" s="265"/>
      <c r="W61" s="138">
        <v>1</v>
      </c>
      <c r="X61" s="265"/>
      <c r="Y61" s="158">
        <v>1</v>
      </c>
      <c r="Z61" s="265"/>
      <c r="AA61" s="85">
        <f t="shared" si="2"/>
        <v>0</v>
      </c>
      <c r="AB61" s="10"/>
      <c r="AC61" s="10"/>
      <c r="AD61" s="10"/>
      <c r="AE61" s="10"/>
      <c r="AF61" s="10"/>
    </row>
    <row r="62" spans="1:32" x14ac:dyDescent="0.25">
      <c r="A62" s="10"/>
      <c r="B62" s="61"/>
      <c r="C62" s="311"/>
      <c r="D62" s="71" t="s">
        <v>7</v>
      </c>
      <c r="E62" s="101">
        <v>5</v>
      </c>
      <c r="F62" s="84">
        <v>1</v>
      </c>
      <c r="G62" s="259">
        <v>0</v>
      </c>
      <c r="H62" s="260"/>
      <c r="I62" s="84">
        <v>4</v>
      </c>
      <c r="J62" s="265"/>
      <c r="K62" s="138">
        <v>1</v>
      </c>
      <c r="L62" s="265"/>
      <c r="M62" s="138">
        <v>1</v>
      </c>
      <c r="N62" s="265"/>
      <c r="O62" s="158">
        <v>1</v>
      </c>
      <c r="P62" s="265"/>
      <c r="Q62" s="138">
        <v>1</v>
      </c>
      <c r="R62" s="265"/>
      <c r="S62" s="158">
        <v>1</v>
      </c>
      <c r="T62" s="269"/>
      <c r="U62" s="158">
        <v>1</v>
      </c>
      <c r="V62" s="265"/>
      <c r="W62" s="138">
        <v>1</v>
      </c>
      <c r="X62" s="265"/>
      <c r="Y62" s="158">
        <v>1</v>
      </c>
      <c r="Z62" s="265"/>
      <c r="AA62" s="85">
        <f t="shared" si="2"/>
        <v>0</v>
      </c>
      <c r="AB62" s="10"/>
      <c r="AC62" s="10"/>
      <c r="AD62" s="10"/>
      <c r="AE62" s="10"/>
      <c r="AF62" s="10"/>
    </row>
    <row r="63" spans="1:32" x14ac:dyDescent="0.25">
      <c r="A63" s="10"/>
      <c r="B63" s="61"/>
      <c r="C63" s="311"/>
      <c r="D63" s="71" t="s">
        <v>35</v>
      </c>
      <c r="E63" s="101">
        <v>5</v>
      </c>
      <c r="F63" s="84">
        <v>1</v>
      </c>
      <c r="G63" s="259">
        <v>0</v>
      </c>
      <c r="H63" s="260"/>
      <c r="I63" s="84">
        <v>4</v>
      </c>
      <c r="J63" s="265"/>
      <c r="K63" s="138">
        <v>1</v>
      </c>
      <c r="L63" s="265"/>
      <c r="M63" s="138">
        <v>1</v>
      </c>
      <c r="N63" s="265"/>
      <c r="O63" s="158">
        <v>1</v>
      </c>
      <c r="P63" s="265"/>
      <c r="Q63" s="138">
        <v>1</v>
      </c>
      <c r="R63" s="265"/>
      <c r="S63" s="158">
        <v>1</v>
      </c>
      <c r="T63" s="269"/>
      <c r="U63" s="158">
        <v>1</v>
      </c>
      <c r="V63" s="265"/>
      <c r="W63" s="138">
        <v>1</v>
      </c>
      <c r="X63" s="265"/>
      <c r="Y63" s="158">
        <v>1</v>
      </c>
      <c r="Z63" s="265"/>
      <c r="AA63" s="85">
        <f t="shared" si="2"/>
        <v>0</v>
      </c>
      <c r="AB63" s="10"/>
      <c r="AC63" s="10"/>
      <c r="AD63" s="10"/>
      <c r="AE63" s="10"/>
      <c r="AF63" s="10"/>
    </row>
    <row r="64" spans="1:32" x14ac:dyDescent="0.25">
      <c r="A64" s="10"/>
      <c r="B64" s="61"/>
      <c r="C64" s="311"/>
      <c r="D64" s="71" t="s">
        <v>36</v>
      </c>
      <c r="E64" s="101">
        <v>40</v>
      </c>
      <c r="F64" s="84">
        <v>2</v>
      </c>
      <c r="G64" s="259">
        <v>0</v>
      </c>
      <c r="H64" s="260"/>
      <c r="I64" s="84">
        <v>34</v>
      </c>
      <c r="J64" s="265"/>
      <c r="K64" s="138">
        <v>3</v>
      </c>
      <c r="L64" s="265"/>
      <c r="M64" s="138">
        <v>3</v>
      </c>
      <c r="N64" s="265"/>
      <c r="O64" s="158">
        <v>1</v>
      </c>
      <c r="P64" s="265"/>
      <c r="Q64" s="138">
        <v>3</v>
      </c>
      <c r="R64" s="265"/>
      <c r="S64" s="158">
        <v>1</v>
      </c>
      <c r="T64" s="269"/>
      <c r="U64" s="158">
        <v>1</v>
      </c>
      <c r="V64" s="265"/>
      <c r="W64" s="138">
        <v>3</v>
      </c>
      <c r="X64" s="265"/>
      <c r="Y64" s="158">
        <v>1</v>
      </c>
      <c r="Z64" s="265"/>
      <c r="AA64" s="85">
        <f t="shared" si="2"/>
        <v>0</v>
      </c>
      <c r="AB64" s="10"/>
      <c r="AC64" s="10"/>
      <c r="AD64" s="10"/>
      <c r="AE64" s="10"/>
      <c r="AF64" s="10"/>
    </row>
    <row r="65" spans="1:32" x14ac:dyDescent="0.25">
      <c r="A65" s="10"/>
      <c r="B65" s="61"/>
      <c r="C65" s="311"/>
      <c r="D65" s="71" t="s">
        <v>37</v>
      </c>
      <c r="E65" s="101">
        <v>8</v>
      </c>
      <c r="F65" s="84">
        <v>1</v>
      </c>
      <c r="G65" s="259">
        <v>0</v>
      </c>
      <c r="H65" s="260"/>
      <c r="I65" s="84">
        <v>7</v>
      </c>
      <c r="J65" s="265"/>
      <c r="K65" s="138">
        <v>1</v>
      </c>
      <c r="L65" s="265"/>
      <c r="M65" s="138">
        <v>1</v>
      </c>
      <c r="N65" s="265"/>
      <c r="O65" s="158">
        <v>1</v>
      </c>
      <c r="P65" s="265"/>
      <c r="Q65" s="138">
        <v>1</v>
      </c>
      <c r="R65" s="265"/>
      <c r="S65" s="158">
        <v>1</v>
      </c>
      <c r="T65" s="269"/>
      <c r="U65" s="158">
        <v>1</v>
      </c>
      <c r="V65" s="265"/>
      <c r="W65" s="138">
        <v>1</v>
      </c>
      <c r="X65" s="265"/>
      <c r="Y65" s="158">
        <v>1</v>
      </c>
      <c r="Z65" s="265"/>
      <c r="AA65" s="85">
        <f t="shared" si="2"/>
        <v>0</v>
      </c>
      <c r="AB65" s="10"/>
      <c r="AC65" s="10"/>
      <c r="AD65" s="10"/>
      <c r="AE65" s="10"/>
      <c r="AF65" s="10"/>
    </row>
    <row r="66" spans="1:32" x14ac:dyDescent="0.25">
      <c r="A66" s="10"/>
      <c r="B66" s="61"/>
      <c r="C66" s="311"/>
      <c r="D66" s="71" t="s">
        <v>38</v>
      </c>
      <c r="E66" s="101">
        <v>4</v>
      </c>
      <c r="F66" s="84">
        <v>1</v>
      </c>
      <c r="G66" s="259">
        <v>0</v>
      </c>
      <c r="H66" s="260"/>
      <c r="I66" s="84">
        <v>3</v>
      </c>
      <c r="J66" s="265"/>
      <c r="K66" s="138">
        <v>1</v>
      </c>
      <c r="L66" s="265"/>
      <c r="M66" s="138">
        <v>1</v>
      </c>
      <c r="N66" s="265"/>
      <c r="O66" s="158">
        <v>1</v>
      </c>
      <c r="P66" s="265"/>
      <c r="Q66" s="138">
        <v>1</v>
      </c>
      <c r="R66" s="265"/>
      <c r="S66" s="158">
        <v>1</v>
      </c>
      <c r="T66" s="269"/>
      <c r="U66" s="158">
        <v>1</v>
      </c>
      <c r="V66" s="265"/>
      <c r="W66" s="138">
        <v>1</v>
      </c>
      <c r="X66" s="265"/>
      <c r="Y66" s="158">
        <v>1</v>
      </c>
      <c r="Z66" s="265"/>
      <c r="AA66" s="85">
        <f t="shared" si="2"/>
        <v>0</v>
      </c>
      <c r="AB66" s="10"/>
      <c r="AC66" s="10"/>
      <c r="AD66" s="10"/>
      <c r="AE66" s="10"/>
      <c r="AF66" s="10"/>
    </row>
    <row r="67" spans="1:32" x14ac:dyDescent="0.25">
      <c r="A67" s="10"/>
      <c r="B67" s="61"/>
      <c r="C67" s="311"/>
      <c r="D67" s="71" t="s">
        <v>39</v>
      </c>
      <c r="E67" s="101">
        <v>14</v>
      </c>
      <c r="F67" s="84">
        <v>1</v>
      </c>
      <c r="G67" s="259">
        <v>0</v>
      </c>
      <c r="H67" s="260"/>
      <c r="I67" s="84">
        <v>12</v>
      </c>
      <c r="J67" s="265"/>
      <c r="K67" s="138">
        <v>1</v>
      </c>
      <c r="L67" s="265"/>
      <c r="M67" s="138">
        <v>1</v>
      </c>
      <c r="N67" s="265"/>
      <c r="O67" s="158">
        <v>1</v>
      </c>
      <c r="P67" s="265"/>
      <c r="Q67" s="138">
        <v>1</v>
      </c>
      <c r="R67" s="265"/>
      <c r="S67" s="158">
        <v>1</v>
      </c>
      <c r="T67" s="269"/>
      <c r="U67" s="158">
        <v>1</v>
      </c>
      <c r="V67" s="265"/>
      <c r="W67" s="138">
        <v>1</v>
      </c>
      <c r="X67" s="265"/>
      <c r="Y67" s="158">
        <v>1</v>
      </c>
      <c r="Z67" s="265"/>
      <c r="AA67" s="85">
        <f t="shared" si="2"/>
        <v>0</v>
      </c>
      <c r="AB67" s="10"/>
      <c r="AC67" s="10"/>
      <c r="AD67" s="10"/>
      <c r="AE67" s="10"/>
      <c r="AF67" s="10"/>
    </row>
    <row r="68" spans="1:32" x14ac:dyDescent="0.25">
      <c r="A68" s="10"/>
      <c r="B68" s="61"/>
      <c r="C68" s="311"/>
      <c r="D68" s="71" t="s">
        <v>5</v>
      </c>
      <c r="E68" s="101">
        <v>5</v>
      </c>
      <c r="F68" s="84">
        <v>1</v>
      </c>
      <c r="G68" s="259">
        <v>0</v>
      </c>
      <c r="H68" s="260"/>
      <c r="I68" s="84">
        <v>4</v>
      </c>
      <c r="J68" s="265"/>
      <c r="K68" s="138">
        <v>1</v>
      </c>
      <c r="L68" s="265"/>
      <c r="M68" s="138">
        <v>1</v>
      </c>
      <c r="N68" s="265"/>
      <c r="O68" s="158">
        <v>1</v>
      </c>
      <c r="P68" s="265"/>
      <c r="Q68" s="138">
        <v>1</v>
      </c>
      <c r="R68" s="265"/>
      <c r="S68" s="158">
        <v>1</v>
      </c>
      <c r="T68" s="269"/>
      <c r="U68" s="158">
        <v>1</v>
      </c>
      <c r="V68" s="265"/>
      <c r="W68" s="138">
        <v>1</v>
      </c>
      <c r="X68" s="265"/>
      <c r="Y68" s="158">
        <v>1</v>
      </c>
      <c r="Z68" s="265"/>
      <c r="AA68" s="85">
        <f t="shared" si="2"/>
        <v>0</v>
      </c>
      <c r="AB68" s="10"/>
      <c r="AC68" s="10"/>
      <c r="AD68" s="10"/>
      <c r="AE68" s="10"/>
      <c r="AF68" s="10"/>
    </row>
    <row r="69" spans="1:32" x14ac:dyDescent="0.25">
      <c r="A69" s="10"/>
      <c r="B69" s="61"/>
      <c r="C69" s="312"/>
      <c r="D69" s="71" t="s">
        <v>6</v>
      </c>
      <c r="E69" s="101">
        <v>1</v>
      </c>
      <c r="F69" s="84">
        <v>1</v>
      </c>
      <c r="G69" s="259">
        <v>0</v>
      </c>
      <c r="H69" s="260"/>
      <c r="I69" s="84">
        <v>1</v>
      </c>
      <c r="J69" s="265"/>
      <c r="K69" s="138">
        <v>1</v>
      </c>
      <c r="L69" s="265"/>
      <c r="M69" s="138">
        <v>1</v>
      </c>
      <c r="N69" s="265"/>
      <c r="O69" s="158">
        <v>1</v>
      </c>
      <c r="P69" s="265"/>
      <c r="Q69" s="138">
        <v>1</v>
      </c>
      <c r="R69" s="265"/>
      <c r="S69" s="158">
        <v>1</v>
      </c>
      <c r="T69" s="269"/>
      <c r="U69" s="158">
        <v>1</v>
      </c>
      <c r="V69" s="265"/>
      <c r="W69" s="138">
        <v>1</v>
      </c>
      <c r="X69" s="265"/>
      <c r="Y69" s="158">
        <v>1</v>
      </c>
      <c r="Z69" s="265"/>
      <c r="AA69" s="85">
        <f t="shared" si="2"/>
        <v>0</v>
      </c>
      <c r="AB69" s="10"/>
      <c r="AC69" s="10"/>
      <c r="AD69" s="10"/>
      <c r="AE69" s="10"/>
      <c r="AF69" s="10"/>
    </row>
    <row r="70" spans="1:32" s="11" customFormat="1" ht="45" x14ac:dyDescent="0.25">
      <c r="B70" s="69"/>
      <c r="C70" s="296" t="s">
        <v>104</v>
      </c>
      <c r="D70" s="79" t="s">
        <v>81</v>
      </c>
      <c r="E70" s="113"/>
      <c r="F70" s="89">
        <f>4*286+2*100</f>
        <v>1344</v>
      </c>
      <c r="G70" s="259">
        <v>0</v>
      </c>
      <c r="H70" s="214"/>
      <c r="I70" s="217"/>
      <c r="J70" s="217"/>
      <c r="K70" s="217"/>
      <c r="L70" s="217"/>
      <c r="M70" s="217"/>
      <c r="N70" s="217"/>
      <c r="O70" s="218"/>
      <c r="P70" s="217"/>
      <c r="Q70" s="217"/>
      <c r="R70" s="217"/>
      <c r="S70" s="217"/>
      <c r="T70" s="217"/>
      <c r="U70" s="217"/>
      <c r="V70" s="217"/>
      <c r="W70" s="217"/>
      <c r="X70" s="217"/>
      <c r="Y70" s="217"/>
      <c r="Z70" s="219"/>
      <c r="AA70" s="90">
        <f>F70*G70</f>
        <v>0</v>
      </c>
    </row>
    <row r="71" spans="1:32" s="11" customFormat="1" ht="45" x14ac:dyDescent="0.25">
      <c r="B71" s="69"/>
      <c r="C71" s="297"/>
      <c r="D71" s="79" t="s">
        <v>100</v>
      </c>
      <c r="E71" s="113"/>
      <c r="F71" s="89">
        <v>12</v>
      </c>
      <c r="G71" s="259">
        <v>0</v>
      </c>
      <c r="H71" s="214"/>
      <c r="I71" s="217"/>
      <c r="J71" s="217"/>
      <c r="K71" s="217"/>
      <c r="L71" s="217"/>
      <c r="M71" s="217"/>
      <c r="N71" s="217"/>
      <c r="O71" s="218"/>
      <c r="P71" s="217"/>
      <c r="Q71" s="217"/>
      <c r="R71" s="217"/>
      <c r="S71" s="217"/>
      <c r="T71" s="217"/>
      <c r="U71" s="217"/>
      <c r="V71" s="217"/>
      <c r="W71" s="217"/>
      <c r="X71" s="217"/>
      <c r="Y71" s="217"/>
      <c r="Z71" s="219"/>
      <c r="AA71" s="90">
        <f t="shared" ref="AA71:AA72" si="3">F71*G71</f>
        <v>0</v>
      </c>
    </row>
    <row r="72" spans="1:32" s="11" customFormat="1" ht="45" x14ac:dyDescent="0.25">
      <c r="B72" s="69"/>
      <c r="C72" s="297"/>
      <c r="D72" s="79" t="s">
        <v>105</v>
      </c>
      <c r="E72" s="113"/>
      <c r="F72" s="89">
        <v>16</v>
      </c>
      <c r="G72" s="259">
        <v>0</v>
      </c>
      <c r="H72" s="214"/>
      <c r="I72" s="217"/>
      <c r="J72" s="217"/>
      <c r="K72" s="217"/>
      <c r="L72" s="217"/>
      <c r="M72" s="217"/>
      <c r="N72" s="217"/>
      <c r="O72" s="218"/>
      <c r="P72" s="217"/>
      <c r="Q72" s="217"/>
      <c r="R72" s="217"/>
      <c r="S72" s="217"/>
      <c r="T72" s="217"/>
      <c r="U72" s="217"/>
      <c r="V72" s="217"/>
      <c r="W72" s="217"/>
      <c r="X72" s="217"/>
      <c r="Y72" s="217"/>
      <c r="Z72" s="219"/>
      <c r="AA72" s="90">
        <f t="shared" si="3"/>
        <v>0</v>
      </c>
    </row>
    <row r="73" spans="1:32" s="12" customFormat="1" x14ac:dyDescent="0.25">
      <c r="B73" s="65"/>
      <c r="C73" s="80"/>
      <c r="D73" s="28"/>
      <c r="E73" s="92"/>
      <c r="F73" s="93"/>
      <c r="G73" s="94"/>
      <c r="H73" s="64"/>
      <c r="I73" s="64"/>
      <c r="J73" s="64"/>
      <c r="K73" s="64"/>
      <c r="L73" s="64"/>
      <c r="M73" s="64"/>
      <c r="N73" s="64"/>
      <c r="O73" s="64"/>
      <c r="P73" s="64"/>
      <c r="Q73" s="64"/>
      <c r="R73" s="64"/>
      <c r="S73" s="64"/>
      <c r="T73" s="64"/>
      <c r="U73" s="64"/>
      <c r="V73" s="64"/>
      <c r="W73" s="64"/>
      <c r="X73" s="64"/>
      <c r="Y73" s="64"/>
      <c r="Z73" s="64"/>
      <c r="AA73" s="95"/>
      <c r="AB73" s="19"/>
    </row>
    <row r="74" spans="1:32" ht="30" x14ac:dyDescent="0.25">
      <c r="A74" s="10"/>
      <c r="B74" s="61"/>
      <c r="C74" s="314" t="s">
        <v>14</v>
      </c>
      <c r="D74" s="147" t="s">
        <v>51</v>
      </c>
      <c r="E74" s="82">
        <v>2</v>
      </c>
      <c r="F74" s="84">
        <v>1</v>
      </c>
      <c r="G74" s="259">
        <v>0</v>
      </c>
      <c r="H74" s="260"/>
      <c r="I74" s="214"/>
      <c r="J74" s="157"/>
      <c r="K74" s="157"/>
      <c r="L74" s="157"/>
      <c r="M74" s="157"/>
      <c r="N74" s="157"/>
      <c r="O74" s="157"/>
      <c r="P74" s="157"/>
      <c r="Q74" s="157"/>
      <c r="R74" s="157"/>
      <c r="S74" s="157"/>
      <c r="T74" s="157"/>
      <c r="U74" s="157"/>
      <c r="V74" s="157"/>
      <c r="W74" s="157"/>
      <c r="X74" s="157"/>
      <c r="Y74" s="157"/>
      <c r="Z74" s="154"/>
      <c r="AA74" s="90">
        <f>F74*G74</f>
        <v>0</v>
      </c>
      <c r="AB74" s="10"/>
      <c r="AC74" s="10"/>
      <c r="AD74" s="10"/>
      <c r="AE74" s="10"/>
      <c r="AF74" s="10"/>
    </row>
    <row r="75" spans="1:32" ht="45" x14ac:dyDescent="0.25">
      <c r="A75" s="10"/>
      <c r="B75" s="61"/>
      <c r="C75" s="315"/>
      <c r="D75" s="146" t="s">
        <v>52</v>
      </c>
      <c r="E75" s="82">
        <v>1</v>
      </c>
      <c r="F75" s="84">
        <v>1</v>
      </c>
      <c r="G75" s="259">
        <v>0</v>
      </c>
      <c r="H75" s="260"/>
      <c r="I75" s="214"/>
      <c r="J75" s="157"/>
      <c r="K75" s="157"/>
      <c r="L75" s="157"/>
      <c r="M75" s="157"/>
      <c r="N75" s="157"/>
      <c r="O75" s="157"/>
      <c r="P75" s="157"/>
      <c r="Q75" s="157"/>
      <c r="R75" s="157"/>
      <c r="S75" s="157"/>
      <c r="T75" s="157"/>
      <c r="U75" s="157"/>
      <c r="V75" s="157"/>
      <c r="W75" s="157"/>
      <c r="X75" s="157"/>
      <c r="Y75" s="157"/>
      <c r="Z75" s="154"/>
      <c r="AA75" s="90">
        <f>F75*G75</f>
        <v>0</v>
      </c>
      <c r="AB75" s="10"/>
      <c r="AC75" s="10"/>
      <c r="AD75" s="10"/>
      <c r="AE75" s="10"/>
      <c r="AF75" s="10"/>
    </row>
    <row r="76" spans="1:32" s="3" customFormat="1" x14ac:dyDescent="0.25">
      <c r="B76" s="61"/>
      <c r="C76" s="8"/>
      <c r="D76" s="55"/>
      <c r="E76" s="103"/>
      <c r="F76" s="104"/>
      <c r="G76" s="94"/>
      <c r="H76" s="64"/>
      <c r="I76" s="64"/>
      <c r="J76" s="64"/>
      <c r="K76" s="64"/>
      <c r="L76" s="64"/>
      <c r="M76" s="64"/>
      <c r="N76" s="64"/>
      <c r="O76" s="64"/>
      <c r="P76" s="64"/>
      <c r="Q76" s="64"/>
      <c r="R76" s="64"/>
      <c r="S76" s="64"/>
      <c r="T76" s="64"/>
      <c r="U76" s="64"/>
      <c r="V76" s="64"/>
      <c r="W76" s="64"/>
      <c r="X76" s="64"/>
      <c r="Y76" s="64"/>
      <c r="Z76" s="64"/>
      <c r="AA76" s="95"/>
    </row>
    <row r="77" spans="1:32" x14ac:dyDescent="0.25">
      <c r="A77" s="10"/>
      <c r="B77" s="61"/>
      <c r="C77" s="68" t="s">
        <v>21</v>
      </c>
      <c r="D77" s="6" t="s">
        <v>3</v>
      </c>
      <c r="E77" s="82">
        <v>32</v>
      </c>
      <c r="F77" s="84">
        <v>1</v>
      </c>
      <c r="G77" s="264">
        <v>0</v>
      </c>
      <c r="H77" s="260"/>
      <c r="I77" s="214"/>
      <c r="J77" s="157"/>
      <c r="K77" s="157"/>
      <c r="L77" s="157"/>
      <c r="M77" s="157"/>
      <c r="N77" s="157"/>
      <c r="O77" s="157"/>
      <c r="P77" s="157"/>
      <c r="Q77" s="157"/>
      <c r="R77" s="157"/>
      <c r="S77" s="157"/>
      <c r="T77" s="157"/>
      <c r="U77" s="157"/>
      <c r="V77" s="157"/>
      <c r="W77" s="157"/>
      <c r="X77" s="157"/>
      <c r="Y77" s="157"/>
      <c r="Z77" s="154"/>
      <c r="AA77" s="85">
        <f>F77*G77</f>
        <v>0</v>
      </c>
      <c r="AB77" s="10"/>
      <c r="AC77" s="10"/>
      <c r="AD77" s="10"/>
      <c r="AE77" s="10"/>
      <c r="AF77" s="10"/>
    </row>
    <row r="78" spans="1:32" s="3" customFormat="1" x14ac:dyDescent="0.25">
      <c r="B78" s="61"/>
      <c r="C78" s="57"/>
      <c r="E78" s="57"/>
      <c r="F78" s="99"/>
      <c r="G78" s="109"/>
      <c r="H78" s="270"/>
      <c r="I78" s="48"/>
      <c r="J78" s="48"/>
      <c r="K78" s="48"/>
      <c r="L78" s="48"/>
      <c r="M78" s="48"/>
      <c r="N78" s="48"/>
      <c r="O78" s="48"/>
      <c r="P78" s="48"/>
      <c r="Q78" s="48"/>
      <c r="R78" s="48"/>
      <c r="S78" s="48"/>
      <c r="T78" s="48"/>
      <c r="U78" s="48"/>
      <c r="V78" s="48"/>
      <c r="W78" s="48"/>
      <c r="X78" s="48"/>
      <c r="Y78" s="48"/>
      <c r="Z78" s="48"/>
      <c r="AA78" s="110"/>
    </row>
    <row r="79" spans="1:32" ht="45" x14ac:dyDescent="0.25">
      <c r="A79" s="10"/>
      <c r="B79" s="61"/>
      <c r="C79" s="316" t="s">
        <v>2</v>
      </c>
      <c r="D79" s="14" t="s">
        <v>49</v>
      </c>
      <c r="E79" s="82">
        <v>2</v>
      </c>
      <c r="F79" s="111">
        <v>1</v>
      </c>
      <c r="G79" s="264">
        <v>0</v>
      </c>
      <c r="H79" s="260"/>
      <c r="I79" s="214"/>
      <c r="J79" s="157"/>
      <c r="K79" s="157"/>
      <c r="L79" s="157"/>
      <c r="M79" s="157"/>
      <c r="N79" s="157"/>
      <c r="O79" s="157"/>
      <c r="P79" s="157"/>
      <c r="Q79" s="157"/>
      <c r="R79" s="157"/>
      <c r="S79" s="157"/>
      <c r="T79" s="157"/>
      <c r="U79" s="157"/>
      <c r="V79" s="157"/>
      <c r="W79" s="157"/>
      <c r="X79" s="157"/>
      <c r="Y79" s="157"/>
      <c r="Z79" s="154"/>
      <c r="AA79" s="85">
        <f>F79*G79</f>
        <v>0</v>
      </c>
      <c r="AB79" s="10"/>
      <c r="AC79" s="10"/>
      <c r="AD79" s="10"/>
      <c r="AE79" s="10"/>
      <c r="AF79" s="10"/>
    </row>
    <row r="80" spans="1:32" ht="47.25" customHeight="1" thickBot="1" x14ac:dyDescent="0.3">
      <c r="A80" s="10"/>
      <c r="B80" s="67"/>
      <c r="C80" s="317"/>
      <c r="D80" s="14" t="s">
        <v>50</v>
      </c>
      <c r="E80" s="82">
        <v>2</v>
      </c>
      <c r="F80" s="111">
        <v>1</v>
      </c>
      <c r="G80" s="264">
        <v>0</v>
      </c>
      <c r="H80" s="260"/>
      <c r="I80" s="214"/>
      <c r="J80" s="157"/>
      <c r="K80" s="157"/>
      <c r="L80" s="157"/>
      <c r="M80" s="157"/>
      <c r="N80" s="157"/>
      <c r="O80" s="157"/>
      <c r="P80" s="157"/>
      <c r="Q80" s="157"/>
      <c r="R80" s="157"/>
      <c r="S80" s="157"/>
      <c r="T80" s="157"/>
      <c r="U80" s="157"/>
      <c r="V80" s="157"/>
      <c r="W80" s="157"/>
      <c r="X80" s="157"/>
      <c r="Y80" s="157"/>
      <c r="Z80" s="154"/>
      <c r="AA80" s="85">
        <f>F80*G80</f>
        <v>0</v>
      </c>
      <c r="AB80" s="10"/>
      <c r="AC80" s="10"/>
      <c r="AD80" s="10"/>
      <c r="AE80" s="10"/>
      <c r="AF80" s="10"/>
    </row>
    <row r="81" spans="1:32" s="3" customFormat="1" x14ac:dyDescent="0.25">
      <c r="C81" s="8"/>
      <c r="D81" s="55"/>
      <c r="E81" s="103"/>
      <c r="F81" s="103"/>
      <c r="G81" s="117"/>
      <c r="H81" s="55"/>
      <c r="I81" s="55"/>
      <c r="J81" s="55"/>
      <c r="K81" s="55"/>
      <c r="L81" s="55"/>
      <c r="M81" s="55"/>
      <c r="N81" s="55"/>
      <c r="O81" s="55"/>
      <c r="P81" s="55"/>
      <c r="Q81" s="55"/>
      <c r="R81" s="55"/>
      <c r="S81" s="55"/>
      <c r="T81" s="55"/>
      <c r="U81" s="55"/>
      <c r="V81" s="55"/>
      <c r="W81" s="55"/>
      <c r="X81" s="55"/>
      <c r="Y81" s="55"/>
      <c r="Z81" s="55"/>
      <c r="AA81" s="118"/>
    </row>
    <row r="82" spans="1:32" s="3" customFormat="1" ht="15.75" thickBot="1" x14ac:dyDescent="0.3">
      <c r="C82" s="8"/>
      <c r="D82" s="48"/>
      <c r="E82" s="57"/>
      <c r="F82" s="57"/>
      <c r="G82" s="109"/>
      <c r="H82" s="48"/>
      <c r="I82" s="48"/>
      <c r="J82" s="48"/>
      <c r="K82" s="48"/>
      <c r="L82" s="48"/>
      <c r="M82" s="48"/>
      <c r="N82" s="48"/>
      <c r="O82" s="48"/>
      <c r="P82" s="48"/>
      <c r="Q82" s="48"/>
      <c r="R82" s="48"/>
      <c r="S82" s="48"/>
      <c r="T82" s="48"/>
      <c r="U82" s="48"/>
      <c r="V82" s="48"/>
      <c r="W82" s="48"/>
      <c r="X82" s="48"/>
      <c r="Y82" s="48"/>
      <c r="Z82" s="48"/>
      <c r="AA82" s="110"/>
    </row>
    <row r="83" spans="1:32" ht="83.25" customHeight="1" x14ac:dyDescent="0.25">
      <c r="A83" s="10"/>
      <c r="B83" s="59" t="s">
        <v>119</v>
      </c>
      <c r="C83" s="72" t="s">
        <v>42</v>
      </c>
      <c r="D83" s="83"/>
      <c r="E83" s="96">
        <v>0</v>
      </c>
      <c r="F83" s="205">
        <v>100</v>
      </c>
      <c r="G83" s="259">
        <v>0</v>
      </c>
      <c r="H83" s="260"/>
      <c r="I83" s="155">
        <v>50</v>
      </c>
      <c r="J83" s="261"/>
      <c r="K83" s="155">
        <v>5</v>
      </c>
      <c r="L83" s="261"/>
      <c r="M83" s="155">
        <v>100</v>
      </c>
      <c r="N83" s="261"/>
      <c r="O83" s="155">
        <v>10</v>
      </c>
      <c r="P83" s="261"/>
      <c r="Q83" s="155">
        <v>100</v>
      </c>
      <c r="R83" s="261"/>
      <c r="S83" s="155">
        <v>10</v>
      </c>
      <c r="T83" s="261"/>
      <c r="U83" s="155">
        <v>20</v>
      </c>
      <c r="V83" s="261"/>
      <c r="W83" s="155">
        <v>100</v>
      </c>
      <c r="X83" s="261"/>
      <c r="Y83" s="155">
        <v>5</v>
      </c>
      <c r="Z83" s="261"/>
      <c r="AA83" s="85">
        <f>F83*G83+I83*J83+K83*L83+M83*N83+O83*P83+Q83*R83+S83*T83+U83*V83+W83*X83+Y83*Z83</f>
        <v>0</v>
      </c>
      <c r="AB83" s="10"/>
      <c r="AC83" s="10"/>
      <c r="AD83" s="10"/>
      <c r="AE83" s="10"/>
      <c r="AF83" s="10"/>
    </row>
    <row r="84" spans="1:32" s="3" customFormat="1" ht="17.25" customHeight="1" x14ac:dyDescent="0.25">
      <c r="B84" s="63"/>
      <c r="C84" s="28"/>
      <c r="D84" s="100"/>
      <c r="E84" s="56"/>
      <c r="F84" s="131"/>
      <c r="G84" s="94"/>
      <c r="H84" s="64"/>
      <c r="I84" s="64"/>
      <c r="J84" s="64"/>
      <c r="K84" s="64"/>
      <c r="L84" s="64"/>
      <c r="M84" s="64"/>
      <c r="N84" s="64"/>
      <c r="O84" s="64"/>
      <c r="P84" s="64"/>
      <c r="Q84" s="64"/>
      <c r="R84" s="64"/>
      <c r="S84" s="64"/>
      <c r="T84" s="64"/>
      <c r="U84" s="64"/>
      <c r="V84" s="64"/>
      <c r="W84" s="64"/>
      <c r="X84" s="64"/>
      <c r="Y84" s="64"/>
      <c r="Z84" s="64"/>
      <c r="AA84" s="95"/>
    </row>
    <row r="85" spans="1:32" ht="45" x14ac:dyDescent="0.25">
      <c r="B85" s="225"/>
      <c r="C85" s="296" t="s">
        <v>104</v>
      </c>
      <c r="D85" s="79" t="s">
        <v>81</v>
      </c>
      <c r="E85" s="102"/>
      <c r="F85" s="89">
        <f>2*100</f>
        <v>200</v>
      </c>
      <c r="G85" s="259">
        <v>0</v>
      </c>
      <c r="H85" s="214"/>
      <c r="I85" s="157"/>
      <c r="J85" s="157"/>
      <c r="K85" s="157"/>
      <c r="L85" s="157"/>
      <c r="M85" s="157"/>
      <c r="N85" s="157"/>
      <c r="O85" s="157"/>
      <c r="P85" s="157"/>
      <c r="Q85" s="157"/>
      <c r="R85" s="157"/>
      <c r="S85" s="157"/>
      <c r="T85" s="157"/>
      <c r="U85" s="157"/>
      <c r="V85" s="157"/>
      <c r="W85" s="157"/>
      <c r="X85" s="157"/>
      <c r="Y85" s="157"/>
      <c r="Z85" s="154"/>
      <c r="AA85" s="90">
        <f>F85*G85</f>
        <v>0</v>
      </c>
    </row>
    <row r="86" spans="1:32" ht="49.5" customHeight="1" x14ac:dyDescent="0.25">
      <c r="B86" s="60"/>
      <c r="C86" s="297"/>
      <c r="D86" s="79" t="s">
        <v>100</v>
      </c>
      <c r="E86" s="102"/>
      <c r="F86" s="89">
        <v>3</v>
      </c>
      <c r="G86" s="259">
        <v>0</v>
      </c>
      <c r="H86" s="214"/>
      <c r="I86" s="157"/>
      <c r="J86" s="157"/>
      <c r="K86" s="157"/>
      <c r="L86" s="157"/>
      <c r="M86" s="157"/>
      <c r="N86" s="157"/>
      <c r="O86" s="157"/>
      <c r="P86" s="157"/>
      <c r="Q86" s="157"/>
      <c r="R86" s="157"/>
      <c r="S86" s="157"/>
      <c r="T86" s="157"/>
      <c r="U86" s="157"/>
      <c r="V86" s="157"/>
      <c r="W86" s="157"/>
      <c r="X86" s="157"/>
      <c r="Y86" s="157"/>
      <c r="Z86" s="154"/>
      <c r="AA86" s="90">
        <f t="shared" ref="AA86:AA87" si="4">F86*G86</f>
        <v>0</v>
      </c>
    </row>
    <row r="87" spans="1:32" ht="45" x14ac:dyDescent="0.25">
      <c r="B87" s="60"/>
      <c r="C87" s="297"/>
      <c r="D87" s="79" t="s">
        <v>105</v>
      </c>
      <c r="E87" s="102"/>
      <c r="F87" s="89">
        <v>4</v>
      </c>
      <c r="G87" s="259">
        <v>0</v>
      </c>
      <c r="H87" s="214"/>
      <c r="I87" s="157"/>
      <c r="J87" s="157"/>
      <c r="K87" s="157"/>
      <c r="L87" s="157"/>
      <c r="M87" s="157"/>
      <c r="N87" s="157"/>
      <c r="O87" s="157"/>
      <c r="P87" s="157"/>
      <c r="Q87" s="157"/>
      <c r="R87" s="157"/>
      <c r="S87" s="157"/>
      <c r="T87" s="157"/>
      <c r="U87" s="157"/>
      <c r="V87" s="157"/>
      <c r="W87" s="157"/>
      <c r="X87" s="157"/>
      <c r="Y87" s="157"/>
      <c r="Z87" s="154"/>
      <c r="AA87" s="90">
        <f t="shared" si="4"/>
        <v>0</v>
      </c>
    </row>
    <row r="88" spans="1:32" s="3" customFormat="1" x14ac:dyDescent="0.25">
      <c r="B88" s="61"/>
      <c r="C88" s="28"/>
      <c r="D88" s="64"/>
      <c r="E88" s="92"/>
      <c r="F88" s="92"/>
      <c r="G88" s="94"/>
      <c r="H88" s="64"/>
      <c r="I88" s="64"/>
      <c r="J88" s="64"/>
      <c r="K88" s="64"/>
      <c r="L88" s="64"/>
      <c r="M88" s="64"/>
      <c r="N88" s="64"/>
      <c r="O88" s="64"/>
      <c r="P88" s="64"/>
      <c r="Q88" s="64"/>
      <c r="R88" s="64"/>
      <c r="S88" s="64"/>
      <c r="T88" s="64"/>
      <c r="U88" s="64"/>
      <c r="V88" s="64"/>
      <c r="W88" s="64"/>
      <c r="X88" s="64"/>
      <c r="Y88" s="64"/>
      <c r="Z88" s="64"/>
      <c r="AA88" s="95"/>
    </row>
    <row r="89" spans="1:32" ht="31.5" customHeight="1" x14ac:dyDescent="0.25">
      <c r="B89" s="60"/>
      <c r="C89" s="277" t="s">
        <v>161</v>
      </c>
      <c r="D89" s="146" t="s">
        <v>79</v>
      </c>
      <c r="E89" s="82">
        <v>0</v>
      </c>
      <c r="F89" s="280">
        <v>2</v>
      </c>
      <c r="G89" s="259">
        <v>0</v>
      </c>
      <c r="H89" s="260"/>
      <c r="I89" s="214"/>
      <c r="J89" s="157"/>
      <c r="K89" s="157"/>
      <c r="L89" s="157"/>
      <c r="M89" s="157"/>
      <c r="N89" s="157"/>
      <c r="O89" s="157"/>
      <c r="P89" s="157"/>
      <c r="Q89" s="157"/>
      <c r="R89" s="157"/>
      <c r="S89" s="157"/>
      <c r="T89" s="157"/>
      <c r="U89" s="157"/>
      <c r="V89" s="157"/>
      <c r="W89" s="157"/>
      <c r="X89" s="157"/>
      <c r="Y89" s="157"/>
      <c r="Z89" s="154"/>
      <c r="AA89" s="90">
        <f>F89*G89</f>
        <v>0</v>
      </c>
      <c r="AB89" s="71" t="s">
        <v>170</v>
      </c>
    </row>
    <row r="90" spans="1:32" s="3" customFormat="1" x14ac:dyDescent="0.25">
      <c r="B90" s="61"/>
      <c r="C90" s="27"/>
      <c r="D90" s="100"/>
      <c r="E90" s="56"/>
      <c r="F90" s="56"/>
      <c r="G90" s="94"/>
      <c r="H90" s="64"/>
      <c r="I90" s="64"/>
      <c r="J90" s="64"/>
      <c r="K90" s="64"/>
      <c r="L90" s="64"/>
      <c r="M90" s="64"/>
      <c r="N90" s="64"/>
      <c r="O90" s="64"/>
      <c r="P90" s="64"/>
      <c r="Q90" s="64"/>
      <c r="R90" s="64"/>
      <c r="S90" s="64"/>
      <c r="T90" s="64"/>
      <c r="U90" s="64"/>
      <c r="V90" s="64"/>
      <c r="W90" s="64"/>
      <c r="X90" s="64"/>
      <c r="Y90" s="64"/>
      <c r="Z90" s="64"/>
      <c r="AA90" s="95"/>
    </row>
    <row r="91" spans="1:32" ht="34.5" customHeight="1" thickBot="1" x14ac:dyDescent="0.3">
      <c r="B91" s="62"/>
      <c r="C91" s="278" t="s">
        <v>162</v>
      </c>
      <c r="D91" s="23" t="s">
        <v>54</v>
      </c>
      <c r="E91" s="82">
        <v>0</v>
      </c>
      <c r="F91" s="111">
        <v>1</v>
      </c>
      <c r="G91" s="259">
        <v>0</v>
      </c>
      <c r="H91" s="260"/>
      <c r="I91" s="214"/>
      <c r="J91" s="157"/>
      <c r="K91" s="157"/>
      <c r="L91" s="157"/>
      <c r="M91" s="157"/>
      <c r="N91" s="157"/>
      <c r="O91" s="157"/>
      <c r="P91" s="157"/>
      <c r="Q91" s="157"/>
      <c r="R91" s="157"/>
      <c r="S91" s="157"/>
      <c r="T91" s="157"/>
      <c r="U91" s="157"/>
      <c r="V91" s="157"/>
      <c r="W91" s="157"/>
      <c r="X91" s="157"/>
      <c r="Y91" s="157"/>
      <c r="Z91" s="154"/>
      <c r="AA91" s="90">
        <f>F91*G91</f>
        <v>0</v>
      </c>
      <c r="AB91" s="71" t="s">
        <v>157</v>
      </c>
    </row>
    <row r="92" spans="1:32" s="3" customFormat="1" x14ac:dyDescent="0.25">
      <c r="C92" s="8"/>
      <c r="D92" s="48"/>
      <c r="E92" s="57"/>
      <c r="F92" s="57"/>
      <c r="G92" s="109"/>
      <c r="H92" s="48"/>
      <c r="I92" s="48"/>
      <c r="J92" s="48"/>
      <c r="K92" s="48"/>
      <c r="L92" s="48"/>
      <c r="M92" s="48"/>
      <c r="N92" s="48"/>
      <c r="O92" s="48"/>
      <c r="P92" s="48"/>
      <c r="Q92" s="48"/>
      <c r="R92" s="48"/>
      <c r="S92" s="48"/>
      <c r="T92" s="48"/>
      <c r="U92" s="48"/>
      <c r="V92" s="48"/>
      <c r="W92" s="48"/>
      <c r="X92" s="48"/>
      <c r="Y92" s="48"/>
      <c r="Z92" s="48"/>
      <c r="AA92" s="110"/>
    </row>
    <row r="93" spans="1:32" s="3" customFormat="1" ht="25.5" customHeight="1" x14ac:dyDescent="0.3">
      <c r="B93" s="182" t="s">
        <v>113</v>
      </c>
      <c r="C93" s="197"/>
      <c r="D93" s="198"/>
      <c r="E93" s="199"/>
      <c r="F93" s="199"/>
      <c r="G93" s="200"/>
      <c r="H93" s="198"/>
      <c r="I93" s="198"/>
      <c r="J93" s="198"/>
      <c r="K93" s="198"/>
      <c r="L93" s="198"/>
      <c r="M93" s="198"/>
      <c r="N93" s="198"/>
      <c r="O93" s="198"/>
      <c r="P93" s="198"/>
      <c r="Q93" s="198"/>
      <c r="R93" s="198"/>
      <c r="S93" s="198"/>
      <c r="T93" s="198"/>
      <c r="U93" s="198"/>
      <c r="V93" s="198"/>
      <c r="W93" s="198"/>
      <c r="X93" s="198"/>
      <c r="Y93" s="198"/>
      <c r="Z93" s="198"/>
      <c r="AA93" s="201"/>
    </row>
    <row r="94" spans="1:32" s="3" customFormat="1" ht="12.75" customHeight="1" thickBot="1" x14ac:dyDescent="0.3">
      <c r="D94" s="106"/>
      <c r="E94" s="57"/>
      <c r="F94" s="57"/>
      <c r="G94" s="57"/>
      <c r="H94" s="106"/>
      <c r="I94" s="106"/>
      <c r="J94" s="106"/>
      <c r="K94" s="106"/>
      <c r="L94" s="106"/>
      <c r="M94" s="106"/>
      <c r="N94" s="106"/>
      <c r="O94" s="106"/>
      <c r="P94" s="106"/>
      <c r="Q94" s="106"/>
      <c r="R94" s="106"/>
      <c r="S94" s="106"/>
      <c r="T94" s="106"/>
      <c r="U94" s="106"/>
      <c r="V94" s="106"/>
      <c r="W94" s="106"/>
      <c r="X94" s="106"/>
      <c r="Y94" s="106"/>
      <c r="Z94" s="106"/>
      <c r="AA94" s="106"/>
    </row>
    <row r="95" spans="1:32" s="10" customFormat="1" ht="138" customHeight="1" thickBot="1" x14ac:dyDescent="0.3">
      <c r="B95" s="50" t="s">
        <v>1</v>
      </c>
      <c r="C95" s="24" t="s">
        <v>0</v>
      </c>
      <c r="D95" s="24" t="s">
        <v>18</v>
      </c>
      <c r="E95" s="25" t="s">
        <v>23</v>
      </c>
      <c r="F95" s="51" t="s">
        <v>28</v>
      </c>
      <c r="G95" s="26" t="s">
        <v>71</v>
      </c>
      <c r="H95" s="51" t="s">
        <v>156</v>
      </c>
      <c r="I95" s="159" t="s">
        <v>91</v>
      </c>
      <c r="J95" s="159" t="s">
        <v>82</v>
      </c>
      <c r="K95" s="159" t="s">
        <v>92</v>
      </c>
      <c r="L95" s="159" t="s">
        <v>90</v>
      </c>
      <c r="M95" s="159" t="s">
        <v>93</v>
      </c>
      <c r="N95" s="159" t="s">
        <v>83</v>
      </c>
      <c r="O95" s="159" t="s">
        <v>94</v>
      </c>
      <c r="P95" s="159" t="s">
        <v>84</v>
      </c>
      <c r="Q95" s="159" t="s">
        <v>95</v>
      </c>
      <c r="R95" s="159" t="s">
        <v>85</v>
      </c>
      <c r="S95" s="159" t="s">
        <v>96</v>
      </c>
      <c r="T95" s="159" t="s">
        <v>86</v>
      </c>
      <c r="U95" s="159" t="s">
        <v>97</v>
      </c>
      <c r="V95" s="159" t="s">
        <v>87</v>
      </c>
      <c r="W95" s="159" t="s">
        <v>98</v>
      </c>
      <c r="X95" s="159" t="s">
        <v>88</v>
      </c>
      <c r="Y95" s="159" t="s">
        <v>99</v>
      </c>
      <c r="Z95" s="159" t="s">
        <v>89</v>
      </c>
      <c r="AA95" s="51" t="s">
        <v>19</v>
      </c>
    </row>
    <row r="96" spans="1:32" s="1" customFormat="1" ht="15.75" thickBot="1" x14ac:dyDescent="0.3">
      <c r="A96" s="3"/>
      <c r="B96" s="3"/>
      <c r="C96" s="149"/>
      <c r="D96" s="150"/>
      <c r="E96" s="151"/>
      <c r="F96" s="151"/>
      <c r="G96" s="108"/>
      <c r="H96" s="107"/>
      <c r="I96" s="107"/>
      <c r="J96" s="107"/>
      <c r="K96" s="107"/>
      <c r="L96" s="107"/>
      <c r="M96" s="107"/>
      <c r="N96" s="107"/>
      <c r="O96" s="107"/>
      <c r="P96" s="107"/>
      <c r="Q96" s="107"/>
      <c r="R96" s="107"/>
      <c r="S96" s="107"/>
      <c r="T96" s="107"/>
      <c r="U96" s="107"/>
      <c r="V96" s="107"/>
      <c r="W96" s="107"/>
      <c r="X96" s="107"/>
      <c r="Y96" s="107"/>
      <c r="Z96" s="107"/>
      <c r="AA96" s="107"/>
      <c r="AB96" s="3"/>
      <c r="AC96" s="3"/>
      <c r="AD96" s="3"/>
      <c r="AE96" s="3"/>
      <c r="AF96" s="3"/>
    </row>
    <row r="97" spans="1:32" ht="32.25" customHeight="1" x14ac:dyDescent="0.25">
      <c r="A97" s="10"/>
      <c r="B97" s="70" t="s">
        <v>61</v>
      </c>
      <c r="C97" s="324" t="s">
        <v>15</v>
      </c>
      <c r="D97" s="83" t="s">
        <v>145</v>
      </c>
      <c r="E97" s="82">
        <v>140</v>
      </c>
      <c r="F97" s="111">
        <v>250</v>
      </c>
      <c r="G97" s="259">
        <v>0</v>
      </c>
      <c r="H97" s="271"/>
      <c r="I97" s="84">
        <v>390</v>
      </c>
      <c r="J97" s="265"/>
      <c r="K97" s="138">
        <v>39</v>
      </c>
      <c r="L97" s="265"/>
      <c r="M97" s="138">
        <v>265</v>
      </c>
      <c r="N97" s="265"/>
      <c r="O97" s="158">
        <v>1</v>
      </c>
      <c r="P97" s="265"/>
      <c r="Q97" s="158">
        <v>1</v>
      </c>
      <c r="R97" s="265"/>
      <c r="S97" s="84">
        <v>1</v>
      </c>
      <c r="T97" s="265"/>
      <c r="U97" s="138">
        <v>30</v>
      </c>
      <c r="V97" s="265"/>
      <c r="W97" s="84">
        <v>1</v>
      </c>
      <c r="X97" s="265"/>
      <c r="Y97" s="138">
        <v>40</v>
      </c>
      <c r="Z97" s="265"/>
      <c r="AA97" s="85">
        <f>F97*G97+I97*J97+K97*L97+M97*N97+O97*P97+Q97*R97+S97*T97+U97*V97+W97*X97+Y97*Z97</f>
        <v>0</v>
      </c>
      <c r="AB97" s="10"/>
      <c r="AC97" s="10"/>
      <c r="AD97" s="10"/>
      <c r="AE97" s="10"/>
      <c r="AF97" s="10"/>
    </row>
    <row r="98" spans="1:32" ht="32.25" customHeight="1" x14ac:dyDescent="0.25">
      <c r="A98" s="10"/>
      <c r="B98" s="173"/>
      <c r="C98" s="325"/>
      <c r="D98" s="83" t="s">
        <v>107</v>
      </c>
      <c r="E98" s="82">
        <v>140</v>
      </c>
      <c r="F98" s="111">
        <v>0</v>
      </c>
      <c r="G98" s="156"/>
      <c r="H98" s="215"/>
      <c r="I98" s="216"/>
      <c r="J98" s="217"/>
      <c r="K98" s="217"/>
      <c r="L98" s="217"/>
      <c r="M98" s="217"/>
      <c r="N98" s="217"/>
      <c r="O98" s="218"/>
      <c r="P98" s="217"/>
      <c r="Q98" s="218"/>
      <c r="R98" s="217"/>
      <c r="S98" s="216"/>
      <c r="T98" s="217"/>
      <c r="U98" s="217"/>
      <c r="V98" s="217"/>
      <c r="W98" s="216"/>
      <c r="X98" s="217"/>
      <c r="Y98" s="217"/>
      <c r="Z98" s="219"/>
      <c r="AA98" s="90">
        <f t="shared" ref="AA98:AA102" si="5">F98*G98</f>
        <v>0</v>
      </c>
      <c r="AB98" s="10"/>
      <c r="AC98" s="10"/>
      <c r="AD98" s="10"/>
      <c r="AE98" s="10"/>
      <c r="AF98" s="10"/>
    </row>
    <row r="99" spans="1:32" s="3" customFormat="1" x14ac:dyDescent="0.25">
      <c r="B99" s="61"/>
      <c r="C99" s="27"/>
      <c r="D99" s="100"/>
      <c r="E99" s="56"/>
      <c r="F99" s="56"/>
      <c r="G99" s="94"/>
      <c r="H99" s="56"/>
      <c r="I99" s="56"/>
      <c r="J99" s="56"/>
      <c r="K99" s="56"/>
      <c r="L99" s="56"/>
      <c r="M99" s="56"/>
      <c r="N99" s="56"/>
      <c r="O99" s="56"/>
      <c r="P99" s="56"/>
      <c r="Q99" s="56"/>
      <c r="R99" s="56"/>
      <c r="S99" s="56"/>
      <c r="T99" s="56"/>
      <c r="U99" s="56"/>
      <c r="V99" s="56"/>
      <c r="W99" s="56"/>
      <c r="X99" s="56"/>
      <c r="Y99" s="56"/>
      <c r="Z99" s="56"/>
      <c r="AA99" s="56"/>
    </row>
    <row r="100" spans="1:32" ht="31.5" customHeight="1" x14ac:dyDescent="0.25">
      <c r="A100" s="10"/>
      <c r="B100" s="61"/>
      <c r="C100" s="306" t="s">
        <v>130</v>
      </c>
      <c r="D100" s="161" t="s">
        <v>55</v>
      </c>
      <c r="E100" s="18"/>
      <c r="F100" s="84">
        <v>250</v>
      </c>
      <c r="G100" s="259">
        <v>0</v>
      </c>
      <c r="H100" s="214"/>
      <c r="I100" s="216"/>
      <c r="J100" s="217"/>
      <c r="K100" s="217"/>
      <c r="L100" s="217"/>
      <c r="M100" s="217"/>
      <c r="N100" s="217"/>
      <c r="O100" s="220"/>
      <c r="P100" s="217"/>
      <c r="Q100" s="220"/>
      <c r="R100" s="217"/>
      <c r="S100" s="216"/>
      <c r="T100" s="217"/>
      <c r="U100" s="217"/>
      <c r="V100" s="217"/>
      <c r="W100" s="216"/>
      <c r="X100" s="217"/>
      <c r="Y100" s="217"/>
      <c r="Z100" s="219"/>
      <c r="AA100" s="90">
        <f t="shared" si="5"/>
        <v>0</v>
      </c>
      <c r="AB100" s="10"/>
      <c r="AC100" s="10"/>
      <c r="AD100" s="10"/>
      <c r="AE100" s="10"/>
      <c r="AF100" s="10"/>
    </row>
    <row r="101" spans="1:32" ht="31.5" customHeight="1" x14ac:dyDescent="0.25">
      <c r="A101" s="10"/>
      <c r="B101" s="61"/>
      <c r="C101" s="306"/>
      <c r="D101" s="161" t="s">
        <v>56</v>
      </c>
      <c r="E101" s="18"/>
      <c r="F101" s="84">
        <v>265</v>
      </c>
      <c r="G101" s="259">
        <v>0</v>
      </c>
      <c r="H101" s="214"/>
      <c r="I101" s="216"/>
      <c r="J101" s="217"/>
      <c r="K101" s="217"/>
      <c r="L101" s="217"/>
      <c r="M101" s="217"/>
      <c r="N101" s="217"/>
      <c r="O101" s="220"/>
      <c r="P101" s="217"/>
      <c r="Q101" s="220"/>
      <c r="R101" s="217"/>
      <c r="S101" s="216"/>
      <c r="T101" s="217"/>
      <c r="U101" s="217"/>
      <c r="V101" s="217"/>
      <c r="W101" s="216"/>
      <c r="X101" s="217"/>
      <c r="Y101" s="217"/>
      <c r="Z101" s="219"/>
      <c r="AA101" s="90">
        <f t="shared" si="5"/>
        <v>0</v>
      </c>
      <c r="AB101" s="10"/>
      <c r="AC101" s="10"/>
      <c r="AD101" s="10"/>
      <c r="AE101" s="10"/>
      <c r="AF101" s="10"/>
    </row>
    <row r="102" spans="1:32" ht="48" customHeight="1" thickBot="1" x14ac:dyDescent="0.3">
      <c r="A102" s="10"/>
      <c r="B102" s="67"/>
      <c r="C102" s="307"/>
      <c r="D102" s="161" t="s">
        <v>120</v>
      </c>
      <c r="E102" s="18"/>
      <c r="F102" s="84">
        <v>265</v>
      </c>
      <c r="G102" s="259">
        <v>0</v>
      </c>
      <c r="H102" s="214"/>
      <c r="I102" s="216"/>
      <c r="J102" s="217"/>
      <c r="K102" s="217"/>
      <c r="L102" s="217"/>
      <c r="M102" s="217"/>
      <c r="N102" s="217"/>
      <c r="O102" s="220"/>
      <c r="P102" s="217"/>
      <c r="Q102" s="220"/>
      <c r="R102" s="217"/>
      <c r="S102" s="216"/>
      <c r="T102" s="217"/>
      <c r="U102" s="217"/>
      <c r="V102" s="217"/>
      <c r="W102" s="216"/>
      <c r="X102" s="217"/>
      <c r="Y102" s="217"/>
      <c r="Z102" s="219"/>
      <c r="AA102" s="90">
        <f t="shared" si="5"/>
        <v>0</v>
      </c>
      <c r="AB102" s="10"/>
      <c r="AC102" s="10"/>
      <c r="AD102" s="10"/>
      <c r="AE102" s="10"/>
      <c r="AF102" s="10"/>
    </row>
    <row r="104" spans="1:32" x14ac:dyDescent="0.25">
      <c r="B104" s="186"/>
      <c r="C104" s="186"/>
      <c r="D104" s="186"/>
      <c r="E104" s="185"/>
      <c r="F104" s="185"/>
      <c r="G104" s="185"/>
      <c r="H104" s="186"/>
      <c r="I104" s="186"/>
      <c r="J104" s="186"/>
      <c r="K104" s="186"/>
      <c r="L104" s="186"/>
      <c r="M104" s="186"/>
      <c r="N104" s="186"/>
      <c r="O104" s="186"/>
      <c r="P104" s="186"/>
      <c r="Q104" s="186"/>
      <c r="R104" s="186"/>
      <c r="S104" s="186"/>
      <c r="T104" s="186"/>
      <c r="U104" s="186"/>
      <c r="V104" s="186"/>
      <c r="W104" s="186"/>
      <c r="X104" s="186"/>
      <c r="Y104" s="186"/>
      <c r="Z104" s="186"/>
      <c r="AA104" s="186"/>
    </row>
    <row r="105" spans="1:32" s="15" customFormat="1" x14ac:dyDescent="0.25">
      <c r="C105" s="13"/>
      <c r="D105" s="13"/>
      <c r="E105" s="11"/>
      <c r="F105" s="11"/>
      <c r="G105" s="11"/>
      <c r="H105" s="12"/>
      <c r="I105" s="12"/>
      <c r="J105" s="12"/>
      <c r="K105" s="12"/>
      <c r="L105" s="12"/>
      <c r="M105" s="12"/>
      <c r="N105" s="12"/>
      <c r="O105" s="12"/>
      <c r="P105" s="12"/>
      <c r="Q105" s="12"/>
      <c r="R105" s="12"/>
      <c r="S105" s="12"/>
      <c r="T105" s="12"/>
      <c r="U105" s="12"/>
      <c r="V105" s="12"/>
      <c r="W105" s="12"/>
      <c r="X105" s="12"/>
      <c r="Y105" s="12"/>
      <c r="Z105" s="12"/>
      <c r="AA105" s="12"/>
    </row>
    <row r="106" spans="1:32" s="15" customFormat="1" ht="30" x14ac:dyDescent="0.25">
      <c r="C106" s="20"/>
      <c r="D106" s="20"/>
      <c r="E106" s="113" t="s">
        <v>24</v>
      </c>
      <c r="F106" s="148"/>
      <c r="G106" s="113" t="s">
        <v>20</v>
      </c>
      <c r="H106" s="214"/>
      <c r="I106" s="157"/>
      <c r="J106" s="157"/>
      <c r="K106" s="157"/>
      <c r="L106" s="157"/>
      <c r="M106" s="157"/>
      <c r="N106" s="157"/>
      <c r="O106" s="157"/>
      <c r="P106" s="157"/>
      <c r="Q106" s="157"/>
      <c r="R106" s="157"/>
      <c r="S106" s="157"/>
      <c r="T106" s="157"/>
      <c r="U106" s="157"/>
      <c r="V106" s="157"/>
      <c r="W106" s="157"/>
      <c r="X106" s="157"/>
      <c r="Y106" s="157"/>
      <c r="Z106" s="154"/>
      <c r="AA106" s="49" t="s">
        <v>19</v>
      </c>
    </row>
    <row r="107" spans="1:32" s="15" customFormat="1" ht="30" x14ac:dyDescent="0.25">
      <c r="C107" s="17" t="s">
        <v>124</v>
      </c>
      <c r="D107" s="17" t="s">
        <v>78</v>
      </c>
      <c r="E107" s="138">
        <v>160</v>
      </c>
      <c r="F107" s="113"/>
      <c r="G107" s="264">
        <v>0</v>
      </c>
      <c r="H107" s="214"/>
      <c r="I107" s="157"/>
      <c r="J107" s="157"/>
      <c r="K107" s="157"/>
      <c r="L107" s="157"/>
      <c r="M107" s="157"/>
      <c r="N107" s="157"/>
      <c r="O107" s="157"/>
      <c r="P107" s="157"/>
      <c r="Q107" s="157"/>
      <c r="R107" s="157"/>
      <c r="S107" s="157"/>
      <c r="T107" s="157"/>
      <c r="U107" s="157"/>
      <c r="V107" s="157"/>
      <c r="W107" s="157"/>
      <c r="X107" s="157"/>
      <c r="Y107" s="157"/>
      <c r="Z107" s="154"/>
      <c r="AA107" s="139">
        <f>+G107*E107</f>
        <v>0</v>
      </c>
    </row>
    <row r="108" spans="1:32" s="15" customFormat="1" ht="30" x14ac:dyDescent="0.25">
      <c r="C108" s="17" t="s">
        <v>72</v>
      </c>
      <c r="D108" s="17" t="s">
        <v>75</v>
      </c>
      <c r="E108" s="138">
        <v>100</v>
      </c>
      <c r="F108" s="113"/>
      <c r="G108" s="264">
        <v>0</v>
      </c>
      <c r="H108" s="214"/>
      <c r="I108" s="157"/>
      <c r="J108" s="157"/>
      <c r="K108" s="157"/>
      <c r="L108" s="157"/>
      <c r="M108" s="157"/>
      <c r="N108" s="157"/>
      <c r="O108" s="157"/>
      <c r="P108" s="157"/>
      <c r="Q108" s="157"/>
      <c r="R108" s="157"/>
      <c r="S108" s="157"/>
      <c r="T108" s="157"/>
      <c r="U108" s="157"/>
      <c r="V108" s="157"/>
      <c r="W108" s="157"/>
      <c r="X108" s="157"/>
      <c r="Y108" s="157"/>
      <c r="Z108" s="154"/>
      <c r="AA108" s="139">
        <f t="shared" ref="AA108:AA112" si="6">+G108*E108</f>
        <v>0</v>
      </c>
    </row>
    <row r="109" spans="1:32" s="15" customFormat="1" ht="30" x14ac:dyDescent="0.25">
      <c r="C109" s="17" t="s">
        <v>73</v>
      </c>
      <c r="D109" s="17" t="s">
        <v>77</v>
      </c>
      <c r="E109" s="138">
        <v>100</v>
      </c>
      <c r="F109" s="113"/>
      <c r="G109" s="264">
        <v>0</v>
      </c>
      <c r="H109" s="214"/>
      <c r="I109" s="157"/>
      <c r="J109" s="157"/>
      <c r="K109" s="157"/>
      <c r="L109" s="157"/>
      <c r="M109" s="157"/>
      <c r="N109" s="157"/>
      <c r="O109" s="157"/>
      <c r="P109" s="157"/>
      <c r="Q109" s="157"/>
      <c r="R109" s="157"/>
      <c r="S109" s="157"/>
      <c r="T109" s="157"/>
      <c r="U109" s="157"/>
      <c r="V109" s="157"/>
      <c r="W109" s="157"/>
      <c r="X109" s="157"/>
      <c r="Y109" s="157"/>
      <c r="Z109" s="154"/>
      <c r="AA109" s="139">
        <f t="shared" si="6"/>
        <v>0</v>
      </c>
    </row>
    <row r="110" spans="1:32" s="15" customFormat="1" ht="30" x14ac:dyDescent="0.25">
      <c r="C110" s="17" t="s">
        <v>74</v>
      </c>
      <c r="D110" s="17" t="s">
        <v>76</v>
      </c>
      <c r="E110" s="138">
        <v>400</v>
      </c>
      <c r="F110" s="38"/>
      <c r="G110" s="264">
        <v>0</v>
      </c>
      <c r="H110" s="214"/>
      <c r="I110" s="157"/>
      <c r="J110" s="157"/>
      <c r="K110" s="157"/>
      <c r="L110" s="157"/>
      <c r="M110" s="157"/>
      <c r="N110" s="157"/>
      <c r="O110" s="157"/>
      <c r="P110" s="157"/>
      <c r="Q110" s="157"/>
      <c r="R110" s="157"/>
      <c r="S110" s="157"/>
      <c r="T110" s="157"/>
      <c r="U110" s="157"/>
      <c r="V110" s="157"/>
      <c r="W110" s="157"/>
      <c r="X110" s="157"/>
      <c r="Y110" s="157"/>
      <c r="Z110" s="154"/>
      <c r="AA110" s="139">
        <f t="shared" si="6"/>
        <v>0</v>
      </c>
    </row>
    <row r="111" spans="1:32" ht="30" x14ac:dyDescent="0.35">
      <c r="B111" s="172"/>
      <c r="C111" s="213" t="s">
        <v>148</v>
      </c>
      <c r="D111" s="17" t="s">
        <v>106</v>
      </c>
      <c r="E111" s="138">
        <v>150</v>
      </c>
      <c r="F111" s="211"/>
      <c r="G111" s="264">
        <v>0</v>
      </c>
      <c r="H111" s="214"/>
      <c r="I111" s="157"/>
      <c r="J111" s="157"/>
      <c r="K111" s="157"/>
      <c r="L111" s="157"/>
      <c r="M111" s="157"/>
      <c r="N111" s="157"/>
      <c r="O111" s="157"/>
      <c r="P111" s="157"/>
      <c r="Q111" s="157"/>
      <c r="R111" s="157"/>
      <c r="S111" s="157"/>
      <c r="T111" s="157"/>
      <c r="U111" s="157"/>
      <c r="V111" s="157"/>
      <c r="W111" s="157"/>
      <c r="X111" s="157"/>
      <c r="Y111" s="157"/>
      <c r="Z111" s="154"/>
      <c r="AA111" s="139">
        <f t="shared" si="6"/>
        <v>0</v>
      </c>
      <c r="AB111" s="74"/>
    </row>
    <row r="112" spans="1:32" ht="99" customHeight="1" x14ac:dyDescent="0.35">
      <c r="B112" s="172"/>
      <c r="C112" s="17" t="s">
        <v>149</v>
      </c>
      <c r="D112" s="17" t="s">
        <v>150</v>
      </c>
      <c r="E112" s="138">
        <v>10</v>
      </c>
      <c r="F112" s="211"/>
      <c r="G112" s="264">
        <v>0</v>
      </c>
      <c r="H112" s="214"/>
      <c r="I112" s="157"/>
      <c r="J112" s="157"/>
      <c r="K112" s="157"/>
      <c r="L112" s="157"/>
      <c r="M112" s="157"/>
      <c r="N112" s="157"/>
      <c r="O112" s="157"/>
      <c r="P112" s="157"/>
      <c r="Q112" s="157"/>
      <c r="R112" s="157"/>
      <c r="S112" s="157"/>
      <c r="T112" s="157"/>
      <c r="U112" s="157"/>
      <c r="V112" s="157"/>
      <c r="W112" s="157"/>
      <c r="X112" s="157"/>
      <c r="Y112" s="157"/>
      <c r="Z112" s="154"/>
      <c r="AA112" s="139">
        <f t="shared" si="6"/>
        <v>0</v>
      </c>
      <c r="AB112" s="74"/>
    </row>
    <row r="113" spans="5:28" s="15" customFormat="1" x14ac:dyDescent="0.25">
      <c r="E113" s="16"/>
      <c r="F113" s="16"/>
      <c r="G113" s="76"/>
      <c r="H113" s="162"/>
      <c r="I113" s="163"/>
      <c r="J113" s="163"/>
      <c r="K113" s="163"/>
      <c r="L113" s="163"/>
      <c r="M113" s="163"/>
      <c r="N113" s="163"/>
      <c r="O113" s="163"/>
      <c r="P113" s="163"/>
      <c r="Q113" s="163"/>
      <c r="R113" s="163"/>
      <c r="S113" s="163"/>
      <c r="T113" s="163"/>
      <c r="U113" s="163"/>
      <c r="V113" s="163"/>
      <c r="W113" s="163"/>
      <c r="AB113" s="77"/>
    </row>
    <row r="114" spans="5:28" s="15" customFormat="1" ht="15.75" thickBot="1" x14ac:dyDescent="0.3">
      <c r="E114" s="16"/>
      <c r="F114" s="16"/>
      <c r="G114" s="76"/>
      <c r="H114" s="77"/>
      <c r="I114" s="153"/>
      <c r="J114" s="153"/>
      <c r="K114" s="153"/>
      <c r="L114" s="153"/>
      <c r="M114" s="153"/>
      <c r="N114" s="153"/>
      <c r="O114" s="153"/>
      <c r="P114" s="153"/>
      <c r="Q114" s="153"/>
      <c r="R114" s="153"/>
      <c r="S114" s="153"/>
      <c r="T114" s="153"/>
      <c r="U114" s="153"/>
      <c r="V114" s="153"/>
      <c r="W114" s="153"/>
      <c r="X114" s="153"/>
      <c r="Y114" s="153"/>
      <c r="Z114" s="153"/>
      <c r="AA114" s="77"/>
      <c r="AB114" s="77"/>
    </row>
    <row r="115" spans="5:28" ht="15.75" thickBot="1" x14ac:dyDescent="0.3">
      <c r="X115" s="164"/>
      <c r="Y115" s="165"/>
      <c r="Z115" s="166" t="s">
        <v>63</v>
      </c>
      <c r="AA115" s="167">
        <f>SUM(AA16:AA112)</f>
        <v>0</v>
      </c>
    </row>
  </sheetData>
  <sheetProtection sheet="1" objects="1" scenarios="1"/>
  <mergeCells count="14">
    <mergeCell ref="C100:C102"/>
    <mergeCell ref="C44:C45"/>
    <mergeCell ref="C55:C69"/>
    <mergeCell ref="C70:C72"/>
    <mergeCell ref="B1:C1"/>
    <mergeCell ref="C16:C22"/>
    <mergeCell ref="C24:C27"/>
    <mergeCell ref="C74:C75"/>
    <mergeCell ref="C79:C80"/>
    <mergeCell ref="C29:C31"/>
    <mergeCell ref="C33:C35"/>
    <mergeCell ref="C97:C98"/>
    <mergeCell ref="C85:C87"/>
    <mergeCell ref="C5:D5"/>
  </mergeCells>
  <pageMargins left="0.25" right="0.25" top="0.75" bottom="0.75" header="0.3" footer="0.3"/>
  <pageSetup paperSize="8" scale="37" fitToHeight="0" orientation="landscape" r:id="rId1"/>
  <rowBreaks count="2" manualBreakCount="2">
    <brk id="50" max="26" man="1"/>
    <brk id="9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vt:i4>
      </vt:variant>
    </vt:vector>
  </HeadingPairs>
  <TitlesOfParts>
    <vt:vector size="9" baseType="lpstr">
      <vt:lpstr>Toelichting</vt:lpstr>
      <vt:lpstr>Prijzenblad Perceel 1</vt:lpstr>
      <vt:lpstr>Prijzenblad Perceel 2</vt:lpstr>
      <vt:lpstr>'Prijzenblad Perceel 2'!_Toc255222531</vt:lpstr>
      <vt:lpstr>'Prijzenblad Perceel 2'!_Toc312846237</vt:lpstr>
      <vt:lpstr>'Prijzenblad Perceel 2'!_Toc351713563</vt:lpstr>
      <vt:lpstr>'Prijzenblad Perceel 2'!_Toc351713567</vt:lpstr>
      <vt:lpstr>'Prijzenblad Perceel 1'!Afdrukbereik</vt:lpstr>
      <vt:lpstr>'Prijzenblad Perceel 2'!Afdrukbereik</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Fonse, Dirk</dc:creator>
  <cp:lastModifiedBy>Fonse, Dirk</cp:lastModifiedBy>
  <cp:lastPrinted>2021-09-03T08:39:57Z</cp:lastPrinted>
  <dcterms:created xsi:type="dcterms:W3CDTF">2021-03-11T08:51:44Z</dcterms:created>
  <dcterms:modified xsi:type="dcterms:W3CDTF">2021-09-20T10:19:12Z</dcterms:modified>
</cp:coreProperties>
</file>