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1 - ICT WpHW\3. Aanbesteding\1 Laptops\NVI 9\"/>
    </mc:Choice>
  </mc:AlternateContent>
  <xr:revisionPtr revIDLastSave="0" documentId="13_ncr:1_{A0011B96-61FA-4950-9F9D-734AE52CB947}" xr6:coauthVersionLast="45" xr6:coauthVersionMax="46" xr10:uidLastSave="{00000000-0000-0000-0000-000000000000}"/>
  <bookViews>
    <workbookView xWindow="1485" yWindow="4785" windowWidth="21600" windowHeight="11310" tabRatio="942" activeTab="3" xr2:uid="{00000000-000D-0000-FFFF-FFFF00000000}"/>
  </bookViews>
  <sheets>
    <sheet name="Voorblad" sheetId="21" r:id="rId1"/>
    <sheet name="Invulinstructie" sheetId="23" r:id="rId2"/>
    <sheet name="Tarieflijst Diensten" sheetId="11" r:id="rId3"/>
    <sheet name="Tarieflijst Initiele uitvraag" sheetId="24" r:id="rId4"/>
  </sheets>
  <definedNames>
    <definedName name="_xlnm.Print_Area" localSheetId="2">'Tarieflijst Diensten'!#REF!</definedName>
    <definedName name="_xlnm.Print_Area" localSheetId="3">'Tarieflijst Initiele uitvraag'!#REF!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9" i="24" l="1"/>
  <c r="I32" i="24" l="1"/>
  <c r="I30" i="24"/>
  <c r="I31" i="24" l="1"/>
  <c r="I29" i="24"/>
  <c r="G14" i="24"/>
  <c r="E19" i="11"/>
  <c r="G22" i="11" l="1"/>
  <c r="G16" i="11"/>
  <c r="G27" i="24" l="1"/>
  <c r="G28" i="24" s="1"/>
  <c r="G45" i="24" l="1"/>
  <c r="G46" i="24" s="1"/>
  <c r="I46" i="24" s="1"/>
  <c r="G43" i="24"/>
  <c r="I43" i="24" s="1"/>
  <c r="G23" i="24"/>
  <c r="G24" i="24" s="1"/>
  <c r="G21" i="24"/>
  <c r="G22" i="24" s="1"/>
  <c r="G19" i="24"/>
  <c r="G20" i="24" s="1"/>
  <c r="G44" i="24" l="1"/>
  <c r="I44" i="24" s="1"/>
  <c r="I45" i="24"/>
  <c r="I33" i="24" l="1"/>
  <c r="I34" i="24"/>
  <c r="I35" i="24"/>
  <c r="I36" i="24"/>
  <c r="I37" i="24"/>
  <c r="I38" i="24"/>
  <c r="I39" i="24"/>
  <c r="I40" i="24"/>
  <c r="I41" i="24"/>
  <c r="I42" i="24"/>
  <c r="I47" i="24"/>
  <c r="I48" i="24"/>
  <c r="G19" i="11" l="1"/>
  <c r="G12" i="11"/>
  <c r="G13" i="11"/>
  <c r="G14" i="11"/>
  <c r="G15" i="11"/>
  <c r="G17" i="11"/>
  <c r="G18" i="11"/>
  <c r="G20" i="11"/>
  <c r="G21" i="11"/>
  <c r="G23" i="11"/>
  <c r="G24" i="11"/>
  <c r="G25" i="11"/>
  <c r="G26" i="11"/>
  <c r="G27" i="11"/>
  <c r="G28" i="11"/>
  <c r="G29" i="11"/>
  <c r="G11" i="11"/>
  <c r="G30" i="11" l="1"/>
  <c r="G18" i="24"/>
  <c r="G16" i="24"/>
  <c r="G11" i="24"/>
  <c r="G12" i="24" s="1"/>
  <c r="I27" i="24" l="1"/>
  <c r="I23" i="24"/>
  <c r="I21" i="24"/>
  <c r="I20" i="24"/>
  <c r="G25" i="24"/>
  <c r="G26" i="24" s="1"/>
  <c r="I18" i="24"/>
  <c r="I16" i="24"/>
  <c r="I11" i="24"/>
  <c r="I12" i="24"/>
  <c r="I13" i="24"/>
  <c r="I14" i="24"/>
  <c r="I15" i="24"/>
  <c r="I17" i="24"/>
  <c r="I26" i="24" l="1"/>
  <c r="I28" i="24"/>
  <c r="I22" i="24"/>
  <c r="I25" i="24"/>
  <c r="I19" i="24"/>
  <c r="I24" i="24"/>
</calcChain>
</file>

<file path=xl/sharedStrings.xml><?xml version="1.0" encoding="utf-8"?>
<sst xmlns="http://schemas.openxmlformats.org/spreadsheetml/2006/main" count="246" uniqueCount="127">
  <si>
    <t>Uurtarief:</t>
  </si>
  <si>
    <t>Tarief per opgeslagen Product 
per maand:</t>
  </si>
  <si>
    <t>Tarief per Product:</t>
  </si>
  <si>
    <t xml:space="preserve"> Tarief per Product:</t>
  </si>
  <si>
    <t>Dienstbeschrijving</t>
  </si>
  <si>
    <t>Tarief-items</t>
  </si>
  <si>
    <t>D-01</t>
  </si>
  <si>
    <t>D-02</t>
  </si>
  <si>
    <t>D-03</t>
  </si>
  <si>
    <t>D-04</t>
  </si>
  <si>
    <t>D-05</t>
  </si>
  <si>
    <t>D-07</t>
  </si>
  <si>
    <t>D-08</t>
  </si>
  <si>
    <t>D-09</t>
  </si>
  <si>
    <t>Bijlage G</t>
  </si>
  <si>
    <t>Invulformulier Tarieven</t>
  </si>
  <si>
    <t>Behorend bij</t>
  </si>
  <si>
    <t>Europese aanbesteding</t>
  </si>
  <si>
    <t>ICT Werkomgeving Rijk</t>
  </si>
  <si>
    <t>Datum</t>
  </si>
  <si>
    <t>Kenmerk</t>
  </si>
  <si>
    <t>Versie</t>
  </si>
  <si>
    <t>Status</t>
  </si>
  <si>
    <t>D-10</t>
  </si>
  <si>
    <t>D-11</t>
  </si>
  <si>
    <t>D-13</t>
  </si>
  <si>
    <t>D-14</t>
  </si>
  <si>
    <t>D-15</t>
  </si>
  <si>
    <t>D-16</t>
  </si>
  <si>
    <t>D-17</t>
  </si>
  <si>
    <t>Op verzoek van een Deelnemer voorziet de Opdrachtnemer Producten van een unieke markering t.b.v. assetmanagement op verschillende manieren zoals laseren etc. Daarbij levert Opdrachtnemer een bestand met ID’s om de in gebruik zijnde CDMB te vullen.</t>
  </si>
  <si>
    <t>D-19</t>
  </si>
  <si>
    <t xml:space="preserve">Op verzoek van een Deelnemer configureert Opdrachtnemer de BIOS- of BIOS/UEFI-instellingen van een Product (met een BIOS/UEFI) op aanwijzing van de Deelnemer, voor Aflevering. </t>
  </si>
  <si>
    <t>Op verzoek van een Deelnemer plaatst Opdrachtnemer een image, dat door de Deelnemer is aangeleverd, op het Product.</t>
  </si>
  <si>
    <t>Op verzoek van een Deelnemer verricht Opdrachtnemer werkzaamheden zoals het wissen van een harde schijf of overige media van het apparaat op basis van de eisen die de Deelnemer daaraan stelt. Deelnemer krijgt per apparaat (dus op serienummer) een schoonmaakcertificaat dat het Product definitief gewist is.</t>
  </si>
  <si>
    <t>Op verzoek van een Deelnemer inventariseert Opdrachtnemer apparatuur op Locatie(s) van de Deelnemer. Met een minimale afname van vier uur.</t>
  </si>
  <si>
    <t>Eenheid</t>
  </si>
  <si>
    <t>Artikel-nummer</t>
  </si>
  <si>
    <t>Totale fictieve aanneemsom Diensten:</t>
  </si>
  <si>
    <t>Op verzoek van een Deelnemer voert de Opdrachtnemer een Dead-On-Arrival (DOA)-test uit van een Product inclusief de afhandeling en omruil in geval van een DOA.</t>
  </si>
  <si>
    <t>Op verzoek van een Deelnemer verwijdert Opdrachtnemer de geplakte stickers/RFID's van Producten.</t>
  </si>
  <si>
    <t>Beschrijving</t>
  </si>
  <si>
    <t>PL-01</t>
  </si>
  <si>
    <t>PL-02</t>
  </si>
  <si>
    <t>PL-03</t>
  </si>
  <si>
    <t>PL-04</t>
  </si>
  <si>
    <t>PV-01</t>
  </si>
  <si>
    <t>P: Maximum Tarief
excl. btw in euro</t>
  </si>
  <si>
    <t>IWR2021|WpWH|Laptops en Vaste ICT werkplekken</t>
  </si>
  <si>
    <t>Staffel</t>
  </si>
  <si>
    <t>Q: Aantal</t>
  </si>
  <si>
    <t>Bijlage G – Invulformulier Tarieven, tabblad Tarieflijst Diensten behorende bij IWR2021|WpWH|Laptops en Vaste ICT werkplekken</t>
  </si>
  <si>
    <t>Bijlage G – Invulformulier Tarieven, tabblad Tarieflijst Initiele uitvraag behorende bij IWR2021|WpWH|Laptops en Vaste ICT werkplekken</t>
  </si>
  <si>
    <t>Tarief per Product</t>
  </si>
  <si>
    <t>Deelnemer</t>
  </si>
  <si>
    <t>DICTU</t>
  </si>
  <si>
    <t>PL-06</t>
  </si>
  <si>
    <t>PL-07</t>
  </si>
  <si>
    <t>PL-08</t>
  </si>
  <si>
    <t>RWS</t>
  </si>
  <si>
    <t>Zie beschrijving en eisen in Bijlage 24 Initiele uitvraag. Deze staffel bevat de  door Deelnemer verwachte af te nemen aantallen van dit Product gedurende de looptijd van de NOK.</t>
  </si>
  <si>
    <t>PD-01</t>
  </si>
  <si>
    <t>Subtotaal: P*Q excl. btw in euro</t>
  </si>
  <si>
    <t xml:space="preserve">P: Tarief per eenheid all-in
excl. btw in euro </t>
  </si>
  <si>
    <t>Tarieflijst Initiele uitvraag Laptops en Vaste ICT werkplekken</t>
  </si>
  <si>
    <t>Subtotaal: P*Q Laptops en vaste ICT</t>
  </si>
  <si>
    <t>Laptop MC-Klein incl. beschreven accessoires binnen de set, zie beschrijving en eisen in Bijlage 24 Initiele uitvraag. Deze staffel bevat de  door Deelnemer verwachte af te nemen aantallen van dit Product gedurende de looptijd van de NOK.</t>
  </si>
  <si>
    <t>Laptop MC-Groot incl. beschreven accessoires binnen de set, zie beschrijving en eisen in Bijlage 24 Initiele uitvraag. Deze staffel bevat de  door Deelnemer verwachte af te nemen aantallen van dit Product gedurende de looptijd van de NOK.</t>
  </si>
  <si>
    <t>Laptop MC-Krachtig incl. beschreven accessoires binnen de set, zie beschrijving en eisen in Bijlage 24 Initiele uitvraag. Deze staffel bevat de  door Deelnemer verwachte af te nemen aantallen van dit Product gedurende de looptijd van de NOK.</t>
  </si>
  <si>
    <t>Laptop MC-Extra krachtig incl. beschreven accessoires binnen de set, zie beschrijving en eisen in Bijlage 24 Initiele uitvraag. Deze staffel bevat de  door Deelnemer verwachte af te nemen aantallen van dit Product gedurende de looptijd van de NOK.</t>
  </si>
  <si>
    <t>PLA-01</t>
  </si>
  <si>
    <t>PLA-02</t>
  </si>
  <si>
    <t>PLA-03</t>
  </si>
  <si>
    <t>PLA-04</t>
  </si>
  <si>
    <t>PLA-05</t>
  </si>
  <si>
    <t>PVA-01</t>
  </si>
  <si>
    <t>Ter vervanging van Accessoires Laptops, zie beschrijving en eisen in Bijlage 24 Initiele uitvraag. Deze staffel bevat de  door Deelnemer verwachte af te nemen aantallen van dit Product gedurende de looptijd van de NOK.</t>
  </si>
  <si>
    <t xml:space="preserve">Ter vervanging van Accessoires Laptops, zie beschrijving en eisen in Bijlage 24 Initiele uitvraag. Deze staffel bevat de door Deelnemer verwachte af te nemen aantallen van dit Product gedurende de looptijd van de NOK. </t>
  </si>
  <si>
    <t>PLA-06</t>
  </si>
  <si>
    <t>Accessoires Laptops, zie beschrijving en eisen in Bijlage 24 Initiele uitvraag. Deze staffel bevat de  door Deelnemer verwachte af te nemen aantallen van dit Product gedurende de looptijd van de NOK.</t>
  </si>
  <si>
    <t>PLA-07</t>
  </si>
  <si>
    <t>Totale aanneemsom Initiele uitvraag inclusief eenzijdige opties Deelnemers DICTU en RWS:</t>
  </si>
  <si>
    <t>Laptop MC-Klein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</si>
  <si>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Laptop MC-Groot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</si>
  <si>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Laptop MC-Krachtig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</si>
  <si>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Laptop MC-Extra krachtig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</si>
  <si>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Zie beschrijving en eisen in Bijlage 24 Initiele uitvraag. Deze staffel betreft een eenzijdige optie van de Deelnemer om gedurende de looptijd van de NOK tegen het geoffreerde Tarief extra Producten af te nemen in batches van minimaal 1 stuk per keer.</t>
  </si>
  <si>
    <t>Desktop- Fat Client incl. beschreven accessoires binnen de set, zie beschrijving en eisen in Bijlage 24 Initiele uitvraag. Deze staffel betreft een eenzijdige optie van de Deelnemer om gedurende de looptijd van de NOK tegen het geoffreerde Tarief extra Producten af te nemen in batches van minimaal 1 stuk per keer.</t>
  </si>
  <si>
    <t>Ter vervanging van Accessoires Laptops, zie beschrijving en eisen in Bijlage 24 Initiele uitvraag. Deze staffel betreft een eenzijdige optie van de Deelnemer om gedurende de looptijd van de NOK tegen het geoffreerde Tarief extra Producten af te nemen in batches van minimaal 1 stuk per keer.</t>
  </si>
  <si>
    <t>Accessoires Laptops, zie beschrijving en eisen in Bijlage 24 Initiele uitvraag. Deze staffel betreft een eenzijdige optie van de Deelnemer om gedurende de looptijd van de NOK tegen het geoffreerde Tarief extra Producten af te nemen in batches van minimaal 1 stuk per keer.</t>
  </si>
  <si>
    <t>IUC 202006119-1</t>
  </si>
  <si>
    <t>Naam Inschrijver:</t>
  </si>
  <si>
    <t>Naam   tekenbevoegde</t>
  </si>
  <si>
    <t>Functie tekenbeveogde</t>
  </si>
  <si>
    <t>Q: Fictieve aantallen per jaar</t>
  </si>
  <si>
    <t>Definitief</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</si>
  <si>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</si>
  <si>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</si>
  <si>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</si>
  <si>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</si>
  <si>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verpakt Opdrachtnemer een doos met de volgende items: een laptoptas met daarin een laptop inclusief bijbehorende accessoires</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</si>
  <si>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</si>
  <si>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</si>
  <si>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</si>
  <si>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D12</t>
  </si>
  <si>
    <t>Op verzoek van een Deelnemer stelt Opdrachtnemer een technicus beschikbaar om de Deelnemer te ondersteunen op het vlak van Producten met een image-test en de productselectie.</t>
  </si>
  <si>
    <t>Op verzoek van een Deelnemer pakt Opdrachtnemer de Producten uit inclusief de meebestelde accessoires.</t>
  </si>
  <si>
    <t>D-18</t>
  </si>
  <si>
    <t>Op verzoek van een Deelnemer verricht Opdrachtnemer modificatie werkzaamheden (b.v. inbouw van componenten of SIMs overzetten) aan geleverde Producten of Producten die al in het bezit zijn van de Deelnemer.</t>
  </si>
  <si>
    <t>Tarief per  Product:</t>
  </si>
  <si>
    <t>(inclusief optionele accessoires en diensten)</t>
  </si>
  <si>
    <t xml:space="preserve">Tarief per Product: </t>
  </si>
  <si>
    <t xml:space="preserve">Op verzoek van een Deelnemer levert Opdrachtnemer een (Mobiele) ICT-werkplek gebruiksklaar op. De minimale afname van gebruiksklaar opleveren is 50 Producten. Gebruiksklaar opleveren kan bestaan uit:
- gedelegeerd afroepen van Producten van derden;
- op aanwijzing van de Deelnemer plaatsen in een Locatie van de Deelnemer, inclusief het logistieke proces;
- plaatsen/monteren van een door de Deelnemer aangeleverde anti-diefstal beveiliging (bijvoorbeeld een Kensington lock).
- wegwerken van bedrading;
- apparatuur aansluiten op het netwerk van de Deelnemer en testen op correcte werking volgens een door de Deelnemer aangeleverde test;
- mobiele ICT-werkplek aansluiten aan een mobiel netwerk door invoegen van een SIM-kaart en configureren van het Product;
- apparatuur overdragen aan de beheerorganisatie van de Deelnemer.
Het gaat hier om het opleveren van een (Mobiele) ICT werkplek, binnen deze aanbesteding is dat een Laptop of een vaste PC, en bijbehorende accessoires. </t>
  </si>
  <si>
    <t>Tarief per gebruiksklaar opgeleverde (Mobiele) ICT-werkplek:</t>
  </si>
  <si>
    <t>Desktop- Fat Client incl. beschreven accessoires binnen de ses, zie beschrijving en eisen in Bijlage 24 Initiele uitvraag. Deze staffel bevat de  door Deelnemer verwachte af te nemen aantallen van dit Product gedurende de looptijd van de NOK.</t>
  </si>
  <si>
    <t>1.4</t>
  </si>
  <si>
    <t>PD-02</t>
  </si>
  <si>
    <t>PD-03</t>
  </si>
  <si>
    <t>Ter vervanging van Accessoires Vaste ICT werkplekken, zie beschrijving en eisen in Bijlage 24 Initiele uitvraag. Deze staffel betreft een eenzijdige optie van de Deelnemer om gedurende de looptijd van de NOK tegen het geoffreerde Tarief extra Producten af te nemen in batches van minimaal 1 stuk per keer.</t>
  </si>
  <si>
    <t>Ter vervanging van Accessoires Vaste ICT werkplekken, zie beschrijving en eisen in Bijlage 24 Initiele uitvraag. Deze staffel bevat de  door Deelnemer verwachte af te nemen aantallen van dit Product gedurende de looptijd van de NOK.</t>
  </si>
  <si>
    <t>Accessoire in de vorm van een toetsenbord voor Vaste ICT werkplekken, zie beschrijving en eisen in Bijlage 24 Initiele uitvraag. Deze staffel bevat de  door Deelnemer verwachte af te nemen aantallen van dit Product gedurende de looptijd van de NOK.</t>
  </si>
  <si>
    <t>Accessoire in de vorm van een toetsenbord voor Vaste ICT werkplekken, zie beschrijving en eisen in Bijlage 24 Initiele uitvraag. Deze staffel betreft een eenzijdige optie van de Deelnemer om gedurende de looptijd van de NOK tegen het geoffreerde Tarief extra Producten af te nemen in batches van minimaal 1 stuk per keer.</t>
  </si>
  <si>
    <t>Accessoire in de vorm van een muis voor Vaste ICT werkplekken, zie beschrijving en eisen in Bijlage 24 Initiele uitvraag. Deze staffel bevat de  door Deelnemer verwachte af te nemen aantallen van dit Product gedurende de looptijd van de NOK.</t>
  </si>
  <si>
    <t>Accessoire in de vorm van een muis voor Vaste ICT werkplekken, zie beschrijving en eisen in Bijlage 24 Initiele uitvraag. Deze staffel betreft een eenzijdige optie van de Deelnemer om gedurende de looptijd van de NOK tegen het geoffreerde Tarief extra Producten af te nemen in batches van minimaal 1 stuk per keer.</t>
  </si>
  <si>
    <t>Desktop incl. beschreven accessoires binnen de set bij Overig, zie beschrijving en eisen in Bijlage 24 Initiele uitvraag. Deze staffel betreft een eenzijdige optie van de Deelnemer om gedurende de looptijd van de NOK tegen het geoffreerde Tarief extra Producten af te nemen in batches van minimaal 1 stuk per keer.</t>
  </si>
  <si>
    <t>Desktop incl. beschreven accessoires binnen de set bij Overig, zie beschrijving en eisen in Bijlage 24 Initiele uitvraag. Deze staffel bevat de  door Deelnemer verwachte af te nemen aantallen van dit Product gedurende de looptijd van de NOK.</t>
  </si>
  <si>
    <t xml:space="preserve">Op verzoek van een Deelnemer levert Opdrachtnemer een elektronische CMDB lijst aan n.a.v. inventarisatie. Eén CMDB lijst is één Product.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</si>
</sst>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5"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color theme="1"/>
      <name val="Arial"/>
      <family val="2"/>
    </font>
    <font>
      <sz val="9"/>
      <name val="Arial"/>
      <family val="2"/>
    </font>
    <font>
      <sz val="8"/>
      <color rgb="FF000000"/>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0" fontId="2" fillId="0" borderId="15" xfId="0" applyFont="1" applyBorder="1" applyAlignment="1">
      <alignment vertical="top" wrapText="1"/>
    </xf>
    <xf numFmtId="0" fontId="8" fillId="0" borderId="0" xfId="0" applyFont="1"/>
    <xf numFmtId="0" fontId="2" fillId="0" borderId="0" xfId="0" applyFont="1" applyProtection="1"/>
    <xf numFmtId="0" fontId="2" fillId="0" borderId="18" xfId="0" applyFont="1" applyBorder="1" applyProtection="1"/>
    <xf numFmtId="0" fontId="2" fillId="0" borderId="19" xfId="0" applyFont="1" applyBorder="1" applyProtection="1"/>
    <xf numFmtId="0" fontId="2" fillId="0" borderId="20" xfId="0" applyFont="1" applyBorder="1" applyProtection="1"/>
    <xf numFmtId="0" fontId="2" fillId="0" borderId="21" xfId="0" applyFont="1" applyBorder="1" applyProtection="1"/>
    <xf numFmtId="0" fontId="2" fillId="0" borderId="22" xfId="0" applyFont="1" applyBorder="1" applyProtection="1"/>
    <xf numFmtId="0" fontId="2" fillId="0" borderId="23" xfId="0" applyFont="1" applyBorder="1" applyProtection="1"/>
    <xf numFmtId="0" fontId="10" fillId="0" borderId="1" xfId="0" applyFont="1" applyFill="1" applyBorder="1" applyAlignment="1" applyProtection="1">
      <alignment vertical="center" wrapText="1"/>
    </xf>
    <xf numFmtId="0" fontId="10" fillId="0" borderId="24" xfId="0" applyFont="1" applyFill="1" applyBorder="1" applyAlignment="1" applyProtection="1">
      <alignment horizontal="left" vertical="center" wrapText="1"/>
    </xf>
    <xf numFmtId="0" fontId="10" fillId="0" borderId="27" xfId="0" applyFont="1" applyFill="1" applyBorder="1" applyAlignment="1" applyProtection="1">
      <alignment horizontal="left" vertical="center" wrapText="1"/>
    </xf>
    <xf numFmtId="0" fontId="9" fillId="4" borderId="9" xfId="0" applyFont="1" applyFill="1" applyBorder="1" applyAlignment="1" applyProtection="1">
      <alignment vertical="center"/>
    </xf>
    <xf numFmtId="0" fontId="9" fillId="4" borderId="14" xfId="0" applyFont="1" applyFill="1" applyBorder="1" applyAlignment="1" applyProtection="1">
      <alignment horizontal="center" vertical="center" wrapText="1"/>
    </xf>
    <xf numFmtId="3" fontId="2" fillId="0" borderId="25" xfId="0" quotePrefix="1" applyNumberFormat="1" applyFont="1" applyFill="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pplyProtection="1">
      <alignment vertical="center" wrapText="1"/>
    </xf>
    <xf numFmtId="44" fontId="10" fillId="2" borderId="17" xfId="1" applyNumberFormat="1"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xf>
    <xf numFmtId="44"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wrapText="1"/>
    </xf>
    <xf numFmtId="0" fontId="13" fillId="0" borderId="27" xfId="0" applyFont="1" applyFill="1" applyBorder="1" applyAlignment="1" applyProtection="1">
      <alignment horizontal="left" vertical="center" wrapText="1"/>
    </xf>
    <xf numFmtId="0" fontId="12" fillId="0" borderId="12" xfId="0" applyFont="1" applyBorder="1" applyAlignment="1" applyProtection="1">
      <alignment horizontal="center" vertical="center"/>
    </xf>
    <xf numFmtId="44" fontId="13" fillId="0" borderId="1" xfId="0" applyNumberFormat="1" applyFont="1" applyFill="1" applyBorder="1" applyAlignment="1" applyProtection="1">
      <alignment horizontal="left" vertical="center" wrapText="1"/>
    </xf>
    <xf numFmtId="44" fontId="13" fillId="2" borderId="13" xfId="1" applyNumberFormat="1" applyFont="1" applyFill="1" applyBorder="1" applyAlignment="1" applyProtection="1">
      <alignment horizontal="center" vertical="center"/>
      <protection locked="0"/>
    </xf>
    <xf numFmtId="0" fontId="13" fillId="0" borderId="16" xfId="0" applyFont="1" applyFill="1" applyBorder="1" applyAlignment="1" applyProtection="1">
      <alignment vertical="center" wrapText="1"/>
    </xf>
    <xf numFmtId="0" fontId="13" fillId="0" borderId="1" xfId="0" applyFont="1" applyFill="1" applyBorder="1" applyAlignment="1" applyProtection="1">
      <alignment vertical="center" wrapText="1"/>
    </xf>
    <xf numFmtId="3" fontId="10" fillId="0" borderId="17" xfId="0" applyNumberFormat="1" applyFont="1" applyFill="1" applyBorder="1" applyAlignment="1" applyProtection="1">
      <alignment horizontal="left" vertical="center" wrapText="1"/>
    </xf>
    <xf numFmtId="0" fontId="12" fillId="0" borderId="1"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16" xfId="0" applyFont="1" applyBorder="1" applyAlignment="1" applyProtection="1">
      <alignment horizontal="center" vertical="center"/>
    </xf>
    <xf numFmtId="44" fontId="13" fillId="2" borderId="17" xfId="1" applyNumberFormat="1" applyFont="1" applyFill="1" applyBorder="1" applyAlignment="1" applyProtection="1">
      <alignment horizontal="center" vertical="center"/>
      <protection locked="0"/>
    </xf>
    <xf numFmtId="44" fontId="13" fillId="0" borderId="16" xfId="0" applyNumberFormat="1" applyFont="1" applyFill="1" applyBorder="1" applyAlignment="1" applyProtection="1">
      <alignment horizontal="left" vertical="center" wrapText="1"/>
    </xf>
    <xf numFmtId="0" fontId="9" fillId="4" borderId="1" xfId="0" applyFont="1" applyFill="1" applyBorder="1" applyAlignment="1" applyProtection="1">
      <alignment vertical="center" wrapText="1"/>
    </xf>
    <xf numFmtId="0" fontId="9" fillId="4" borderId="1" xfId="0" applyFont="1" applyFill="1" applyBorder="1" applyAlignment="1" applyProtection="1">
      <alignment vertical="center"/>
    </xf>
    <xf numFmtId="0" fontId="9" fillId="4" borderId="1" xfId="0"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xf>
    <xf numFmtId="0" fontId="13" fillId="0" borderId="1" xfId="0" applyFont="1" applyFill="1" applyBorder="1" applyAlignment="1" applyProtection="1">
      <alignment vertical="top" wrapText="1"/>
    </xf>
    <xf numFmtId="0" fontId="2" fillId="0" borderId="12" xfId="0" applyFont="1" applyBorder="1" applyAlignment="1" applyProtection="1">
      <alignment horizontal="center" vertical="center"/>
    </xf>
    <xf numFmtId="164" fontId="2" fillId="0" borderId="4" xfId="0" applyNumberFormat="1" applyFont="1" applyFill="1" applyBorder="1" applyAlignment="1">
      <alignment horizontal="left" vertical="top" wrapText="1"/>
    </xf>
    <xf numFmtId="44" fontId="13" fillId="2" borderId="28" xfId="1" applyNumberFormat="1" applyFont="1" applyFill="1" applyBorder="1" applyAlignment="1" applyProtection="1">
      <alignment horizontal="center" vertical="center"/>
      <protection locked="0"/>
    </xf>
    <xf numFmtId="44" fontId="13" fillId="2" borderId="29" xfId="1" applyNumberFormat="1" applyFont="1" applyFill="1" applyBorder="1" applyAlignment="1" applyProtection="1">
      <alignment horizontal="center" vertical="center"/>
      <protection locked="0"/>
    </xf>
    <xf numFmtId="3" fontId="13" fillId="0" borderId="16" xfId="0" applyNumberFormat="1" applyFont="1" applyFill="1" applyBorder="1" applyAlignment="1" applyProtection="1">
      <alignment horizontal="left" vertical="center" wrapText="1"/>
    </xf>
    <xf numFmtId="3" fontId="13" fillId="0" borderId="1" xfId="0" applyNumberFormat="1" applyFont="1" applyFill="1" applyBorder="1" applyAlignment="1" applyProtection="1">
      <alignment horizontal="left" vertical="center" wrapText="1"/>
    </xf>
    <xf numFmtId="0" fontId="2" fillId="0" borderId="4" xfId="0" applyFont="1" applyFill="1" applyBorder="1" applyAlignment="1">
      <alignment vertical="top" wrapText="1"/>
    </xf>
    <xf numFmtId="0" fontId="2" fillId="0" borderId="26"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24" xfId="0" applyFont="1" applyBorder="1" applyAlignment="1" applyProtection="1">
      <alignment horizontal="left" vertical="center" wrapText="1"/>
    </xf>
    <xf numFmtId="0" fontId="14" fillId="5" borderId="1" xfId="0" applyFont="1" applyFill="1" applyBorder="1" applyAlignment="1">
      <alignment vertical="center" wrapText="1"/>
    </xf>
    <xf numFmtId="0" fontId="10" fillId="6" borderId="24" xfId="0" applyFont="1" applyFill="1" applyBorder="1" applyAlignment="1" applyProtection="1">
      <alignment horizontal="left" vertical="center" wrapText="1"/>
    </xf>
    <xf numFmtId="3" fontId="10" fillId="6" borderId="17" xfId="0" applyNumberFormat="1" applyFont="1" applyFill="1" applyBorder="1" applyAlignment="1" applyProtection="1">
      <alignment horizontal="left" vertical="center" wrapText="1"/>
    </xf>
    <xf numFmtId="43" fontId="10" fillId="6" borderId="24" xfId="2" applyFont="1" applyFill="1" applyBorder="1" applyAlignment="1" applyProtection="1">
      <alignment horizontal="lef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2" fillId="0" borderId="12" xfId="0" applyFont="1" applyBorder="1" applyAlignment="1" applyProtection="1">
      <alignment horizontal="center" vertical="center"/>
    </xf>
    <xf numFmtId="0" fontId="0" fillId="0" borderId="27" xfId="0" applyBorder="1" applyAlignment="1">
      <alignment vertical="center"/>
    </xf>
    <xf numFmtId="0" fontId="0" fillId="0" borderId="24" xfId="0" applyBorder="1" applyAlignment="1">
      <alignment vertical="center"/>
    </xf>
    <xf numFmtId="0" fontId="0" fillId="0" borderId="11" xfId="0" applyBorder="1" applyAlignment="1">
      <alignment vertical="center"/>
    </xf>
    <xf numFmtId="0" fontId="11" fillId="3" borderId="8"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2" fillId="0" borderId="12" xfId="0" applyNumberFormat="1" applyFont="1" applyBorder="1" applyAlignment="1" applyProtection="1">
      <alignment horizontal="center" vertical="center"/>
    </xf>
    <xf numFmtId="0" fontId="0" fillId="0" borderId="24" xfId="0" applyNumberFormat="1" applyBorder="1" applyAlignment="1">
      <alignment vertical="center"/>
    </xf>
    <xf numFmtId="0" fontId="0" fillId="0" borderId="11" xfId="0" applyNumberFormat="1" applyBorder="1" applyAlignment="1">
      <alignment vertical="center"/>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Initiele uitvraag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Tarieflijst Initiele uitvraag </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fictieve aannemsom Diensten en voor het tabblad Initiele uitvraag de Totale aanneemsom Initiele uitvraag </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aseline="0">
              <a:solidFill>
                <a:schemeClr val="dk1"/>
              </a:solidFill>
              <a:latin typeface="Verdana" pitchFamily="34" charset="0"/>
              <a:ea typeface="Verdana" pitchFamily="34" charset="0"/>
              <a:cs typeface="Verdana" pitchFamily="34" charset="0"/>
            </a:rPr>
            <a:t>- Percentages kunnen worden ingevuld met maximaal 1 decimaal. </a:t>
          </a:r>
          <a:r>
            <a:rPr lang="nl-NL" sz="900" baseline="0">
              <a:latin typeface="Verdana" pitchFamily="34" charset="0"/>
              <a:ea typeface="Verdana" pitchFamily="34" charset="0"/>
              <a:cs typeface="Verdana" pitchFamily="34" charset="0"/>
            </a:rPr>
            <a:t>Percentages moeten een waarde hebben &gt;=0% en &lt;=100%.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De wegingsfactor voor het </a:t>
          </a:r>
          <a:r>
            <a:rPr lang="nl-NL" sz="900" i="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Toeslag % op de inkoop van onderdelen voor Speciale diensten i</a:t>
          </a:r>
          <a:r>
            <a:rPr lang="nl-NL" sz="90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s de ingeschatte fictieve jaaromzet voor inkoop van onderdelen ten behoeve van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Speciale diensten.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8</xdr:col>
      <xdr:colOff>254000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per Deelnemer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Subtootlaal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Zie </a:t>
          </a:r>
          <a:r>
            <a:rPr lang="nl-NL" sz="1100" b="0" baseline="0">
              <a:solidFill>
                <a:schemeClr val="dk1"/>
              </a:solidFill>
              <a:effectLst/>
              <a:latin typeface="+mn-lt"/>
              <a:ea typeface="+mn-ea"/>
              <a:cs typeface="+mn-cs"/>
            </a:rPr>
            <a:t>Beschrijvend document paragraaf 6.4.2.</a:t>
          </a:r>
          <a:endParaRPr lang="nl-NL" sz="900">
            <a:effectLst/>
          </a:endParaRPr>
        </a:p>
        <a:p>
          <a:endParaRPr lang="nl-NL" sz="90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showWhiteSpace="0" view="pageLayout" topLeftCell="A43" zoomScale="70" zoomScaleNormal="80" zoomScalePageLayoutView="70" workbookViewId="0">
      <selection activeCell="C48" sqref="C48"/>
    </sheetView>
  </sheetViews>
  <sheetFormatPr defaultRowHeight="14.25" x14ac:dyDescent="0.2"/>
  <cols>
    <col min="1" max="1" width="8.28515625" style="2" customWidth="1"/>
    <col min="2" max="2" width="22.5703125" style="2" customWidth="1"/>
    <col min="3" max="3" width="68.42578125" style="2" customWidth="1"/>
    <col min="4" max="16384" width="9.140625" style="2"/>
  </cols>
  <sheetData>
    <row r="29" spans="2:3" ht="40.5" customHeight="1" thickBot="1" x14ac:dyDescent="0.25"/>
    <row r="30" spans="2:3" ht="18" customHeight="1" x14ac:dyDescent="0.25">
      <c r="B30" s="73" t="s">
        <v>14</v>
      </c>
      <c r="C30" s="74"/>
    </row>
    <row r="31" spans="2:3" ht="18" customHeight="1" x14ac:dyDescent="0.25">
      <c r="B31" s="75" t="s">
        <v>15</v>
      </c>
      <c r="C31" s="76"/>
    </row>
    <row r="32" spans="2:3" x14ac:dyDescent="0.2">
      <c r="B32" s="77"/>
      <c r="C32" s="78"/>
    </row>
    <row r="33" spans="2:3" ht="15" thickBot="1" x14ac:dyDescent="0.25">
      <c r="B33" s="79" t="s">
        <v>16</v>
      </c>
      <c r="C33" s="80"/>
    </row>
    <row r="34" spans="2:3" ht="15" x14ac:dyDescent="0.2">
      <c r="B34" s="81"/>
      <c r="C34" s="82"/>
    </row>
    <row r="35" spans="2:3" ht="15" customHeight="1" x14ac:dyDescent="0.2">
      <c r="B35" s="71" t="s">
        <v>17</v>
      </c>
      <c r="C35" s="72"/>
    </row>
    <row r="36" spans="2:3" ht="18" customHeight="1" x14ac:dyDescent="0.2">
      <c r="B36" s="67" t="s">
        <v>48</v>
      </c>
      <c r="C36" s="68"/>
    </row>
    <row r="37" spans="2:3" ht="18.75" customHeight="1" x14ac:dyDescent="0.2">
      <c r="B37" s="65" t="s">
        <v>110</v>
      </c>
      <c r="C37" s="66"/>
    </row>
    <row r="38" spans="2:3" ht="18.75" customHeight="1" x14ac:dyDescent="0.2">
      <c r="B38" s="65"/>
      <c r="C38" s="66"/>
    </row>
    <row r="39" spans="2:3" ht="18" x14ac:dyDescent="0.2">
      <c r="B39" s="67" t="s">
        <v>18</v>
      </c>
      <c r="C39" s="68"/>
    </row>
    <row r="40" spans="2:3" ht="15" x14ac:dyDescent="0.2">
      <c r="B40" s="69"/>
      <c r="C40" s="70"/>
    </row>
    <row r="41" spans="2:3" ht="15" customHeight="1" x14ac:dyDescent="0.2">
      <c r="B41" s="71"/>
      <c r="C41" s="72"/>
    </row>
    <row r="42" spans="2:3" ht="15" x14ac:dyDescent="0.2">
      <c r="B42" s="59"/>
      <c r="C42" s="60"/>
    </row>
    <row r="43" spans="2:3" ht="15" customHeight="1" x14ac:dyDescent="0.2">
      <c r="B43" s="61"/>
      <c r="C43" s="62"/>
    </row>
    <row r="44" spans="2:3" ht="15" thickBot="1" x14ac:dyDescent="0.25">
      <c r="B44" s="63"/>
      <c r="C44" s="64"/>
    </row>
    <row r="45" spans="2:3" ht="15" thickBot="1" x14ac:dyDescent="0.25">
      <c r="B45" s="1" t="s">
        <v>19</v>
      </c>
      <c r="C45" s="46">
        <v>44350</v>
      </c>
    </row>
    <row r="46" spans="2:3" ht="15" thickBot="1" x14ac:dyDescent="0.25">
      <c r="B46" s="1" t="s">
        <v>20</v>
      </c>
      <c r="C46" s="15" t="s">
        <v>90</v>
      </c>
    </row>
    <row r="47" spans="2:3" ht="15" thickBot="1" x14ac:dyDescent="0.25">
      <c r="B47" s="1" t="s">
        <v>21</v>
      </c>
      <c r="C47" s="51" t="s">
        <v>115</v>
      </c>
    </row>
    <row r="48" spans="2:3" ht="15" thickBot="1" x14ac:dyDescent="0.25">
      <c r="B48" s="1" t="s">
        <v>22</v>
      </c>
      <c r="C48" s="51" t="s">
        <v>95</v>
      </c>
    </row>
    <row r="52" spans="2:3" ht="15" thickBot="1" x14ac:dyDescent="0.25"/>
    <row r="53" spans="2:3" x14ac:dyDescent="0.2">
      <c r="B53" s="19" t="s">
        <v>91</v>
      </c>
      <c r="C53" s="47"/>
    </row>
    <row r="54" spans="2:3" x14ac:dyDescent="0.2">
      <c r="B54" s="16"/>
      <c r="C54" s="20"/>
    </row>
    <row r="55" spans="2:3" x14ac:dyDescent="0.2">
      <c r="B55" s="18" t="s">
        <v>92</v>
      </c>
      <c r="C55" s="48"/>
    </row>
    <row r="56" spans="2:3" x14ac:dyDescent="0.2">
      <c r="B56" s="16"/>
      <c r="C56" s="20"/>
    </row>
    <row r="57" spans="2:3" x14ac:dyDescent="0.2">
      <c r="B57" s="18" t="s">
        <v>93</v>
      </c>
      <c r="C57" s="48"/>
    </row>
    <row r="58" spans="2:3" x14ac:dyDescent="0.2">
      <c r="B58" s="16"/>
      <c r="C58" s="20"/>
    </row>
    <row r="59" spans="2:3" x14ac:dyDescent="0.2">
      <c r="B59" s="18"/>
      <c r="C59" s="20"/>
    </row>
    <row r="60" spans="2:3" x14ac:dyDescent="0.2">
      <c r="B60" s="16"/>
      <c r="C60" s="20"/>
    </row>
    <row r="61" spans="2:3" ht="15" thickBot="1" x14ac:dyDescent="0.25">
      <c r="B61" s="17"/>
      <c r="C61" s="21"/>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49" zoomScale="80" zoomScaleNormal="100" zoomScaleSheetLayoutView="100" zoomScalePageLayoutView="80" workbookViewId="0"/>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&amp;C&amp;"Verdana,Standaard"&amp;14Invulinstructie</oddHeader>
    <oddFooter>&amp;L&amp;"Verdana,Standaard"Bijlage G – Invulformulier Tarieven, tabblad invulinstructie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32"/>
  <sheetViews>
    <sheetView showGridLines="0" view="pageLayout" topLeftCell="A29" zoomScale="85" zoomScaleNormal="100" zoomScalePageLayoutView="85" workbookViewId="0">
      <selection activeCell="C28" sqref="C28"/>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7"/>
      <c r="B9" s="83" t="s">
        <v>5</v>
      </c>
      <c r="C9" s="84"/>
      <c r="D9" s="84"/>
      <c r="E9" s="84"/>
      <c r="F9" s="84"/>
      <c r="G9" s="84"/>
    </row>
    <row r="10" spans="1:7" ht="34.5" thickBot="1" x14ac:dyDescent="0.2">
      <c r="A10" s="7"/>
      <c r="B10" s="22" t="s">
        <v>37</v>
      </c>
      <c r="C10" s="43" t="s">
        <v>4</v>
      </c>
      <c r="D10" s="13" t="s">
        <v>36</v>
      </c>
      <c r="E10" s="26" t="s">
        <v>94</v>
      </c>
      <c r="F10" s="14" t="s">
        <v>47</v>
      </c>
      <c r="G10" s="24" t="s">
        <v>65</v>
      </c>
    </row>
    <row r="11" spans="1:7" ht="84" x14ac:dyDescent="0.15">
      <c r="A11" s="7"/>
      <c r="B11" s="52" t="s">
        <v>6</v>
      </c>
      <c r="C11" s="55" t="s">
        <v>97</v>
      </c>
      <c r="D11" s="12" t="s">
        <v>3</v>
      </c>
      <c r="E11" s="33">
        <v>20000</v>
      </c>
      <c r="F11" s="23">
        <v>0</v>
      </c>
      <c r="G11" s="25">
        <f>E11*F11</f>
        <v>0</v>
      </c>
    </row>
    <row r="12" spans="1:7" ht="63" x14ac:dyDescent="0.15">
      <c r="A12" s="7"/>
      <c r="B12" s="53" t="s">
        <v>7</v>
      </c>
      <c r="C12" s="55" t="s">
        <v>30</v>
      </c>
      <c r="D12" s="11" t="s">
        <v>3</v>
      </c>
      <c r="E12" s="33">
        <v>2500</v>
      </c>
      <c r="F12" s="23">
        <v>0</v>
      </c>
      <c r="G12" s="25">
        <f t="shared" ref="G12:G29" si="0">E12*F12</f>
        <v>0</v>
      </c>
    </row>
    <row r="13" spans="1:7" ht="48.75" customHeight="1" x14ac:dyDescent="0.15">
      <c r="A13" s="7"/>
      <c r="B13" s="53" t="s">
        <v>8</v>
      </c>
      <c r="C13" s="55" t="s">
        <v>39</v>
      </c>
      <c r="D13" s="11" t="s">
        <v>2</v>
      </c>
      <c r="E13" s="33">
        <v>20000</v>
      </c>
      <c r="F13" s="23">
        <v>0</v>
      </c>
      <c r="G13" s="25">
        <f t="shared" si="0"/>
        <v>0</v>
      </c>
    </row>
    <row r="14" spans="1:7" ht="31.5" x14ac:dyDescent="0.15">
      <c r="A14" s="7"/>
      <c r="B14" s="53" t="s">
        <v>9</v>
      </c>
      <c r="C14" s="55" t="s">
        <v>40</v>
      </c>
      <c r="D14" s="11" t="s">
        <v>2</v>
      </c>
      <c r="E14" s="33">
        <v>2500</v>
      </c>
      <c r="F14" s="23">
        <v>0</v>
      </c>
      <c r="G14" s="25">
        <f t="shared" si="0"/>
        <v>0</v>
      </c>
    </row>
    <row r="15" spans="1:7" ht="105" x14ac:dyDescent="0.15">
      <c r="A15" s="7"/>
      <c r="B15" s="45" t="s">
        <v>10</v>
      </c>
      <c r="C15" s="55" t="s">
        <v>98</v>
      </c>
      <c r="D15" s="11" t="s">
        <v>1</v>
      </c>
      <c r="E15" s="33">
        <v>40000</v>
      </c>
      <c r="F15" s="23">
        <v>0</v>
      </c>
      <c r="G15" s="25">
        <f t="shared" si="0"/>
        <v>0</v>
      </c>
    </row>
    <row r="16" spans="1:7" ht="21" x14ac:dyDescent="0.15">
      <c r="A16" s="7"/>
      <c r="B16" s="45" t="s">
        <v>96</v>
      </c>
      <c r="C16" s="55" t="s">
        <v>99</v>
      </c>
      <c r="D16" s="11" t="s">
        <v>2</v>
      </c>
      <c r="E16" s="33">
        <v>10000</v>
      </c>
      <c r="F16" s="23">
        <v>0</v>
      </c>
      <c r="G16" s="25">
        <f t="shared" si="0"/>
        <v>0</v>
      </c>
    </row>
    <row r="17" spans="1:7" ht="42" x14ac:dyDescent="0.15">
      <c r="A17" s="7"/>
      <c r="B17" s="53" t="s">
        <v>11</v>
      </c>
      <c r="C17" s="55" t="s">
        <v>100</v>
      </c>
      <c r="D17" s="11" t="s">
        <v>2</v>
      </c>
      <c r="E17" s="33">
        <v>10000</v>
      </c>
      <c r="F17" s="23">
        <v>0</v>
      </c>
      <c r="G17" s="25">
        <f t="shared" si="0"/>
        <v>0</v>
      </c>
    </row>
    <row r="18" spans="1:7" ht="90" x14ac:dyDescent="0.15">
      <c r="A18" s="7"/>
      <c r="B18" s="45" t="s">
        <v>12</v>
      </c>
      <c r="C18" s="10" t="s">
        <v>101</v>
      </c>
      <c r="D18" s="54" t="s">
        <v>111</v>
      </c>
      <c r="E18" s="33">
        <v>5000</v>
      </c>
      <c r="F18" s="23">
        <v>0</v>
      </c>
      <c r="G18" s="25">
        <f t="shared" si="0"/>
        <v>0</v>
      </c>
    </row>
    <row r="19" spans="1:7" ht="73.5" x14ac:dyDescent="0.15">
      <c r="A19" s="7"/>
      <c r="B19" s="45" t="s">
        <v>13</v>
      </c>
      <c r="C19" s="55" t="s">
        <v>102</v>
      </c>
      <c r="D19" s="58" t="s">
        <v>2</v>
      </c>
      <c r="E19" s="33">
        <f>1000</f>
        <v>1000</v>
      </c>
      <c r="F19" s="23">
        <v>0</v>
      </c>
      <c r="G19" s="25">
        <f t="shared" si="0"/>
        <v>0</v>
      </c>
    </row>
    <row r="20" spans="1:7" ht="63" x14ac:dyDescent="0.15">
      <c r="A20" s="7"/>
      <c r="B20" s="45" t="s">
        <v>23</v>
      </c>
      <c r="C20" s="55" t="s">
        <v>103</v>
      </c>
      <c r="D20" s="58" t="s">
        <v>0</v>
      </c>
      <c r="E20" s="33">
        <v>1000</v>
      </c>
      <c r="F20" s="23">
        <v>0</v>
      </c>
      <c r="G20" s="25">
        <f t="shared" si="0"/>
        <v>0</v>
      </c>
    </row>
    <row r="21" spans="1:7" ht="42" x14ac:dyDescent="0.15">
      <c r="A21" s="7"/>
      <c r="B21" s="53" t="s">
        <v>24</v>
      </c>
      <c r="C21" s="55" t="s">
        <v>32</v>
      </c>
      <c r="D21" s="11" t="s">
        <v>3</v>
      </c>
      <c r="E21" s="33">
        <v>10000</v>
      </c>
      <c r="F21" s="23">
        <v>0</v>
      </c>
      <c r="G21" s="25">
        <f t="shared" si="0"/>
        <v>0</v>
      </c>
    </row>
    <row r="22" spans="1:7" ht="42.75" customHeight="1" x14ac:dyDescent="0.15">
      <c r="A22" s="7"/>
      <c r="B22" s="53" t="s">
        <v>104</v>
      </c>
      <c r="C22" s="55" t="s">
        <v>105</v>
      </c>
      <c r="D22" s="11" t="s">
        <v>0</v>
      </c>
      <c r="E22" s="33">
        <v>2000</v>
      </c>
      <c r="F22" s="23">
        <v>0</v>
      </c>
      <c r="G22" s="25">
        <f t="shared" si="0"/>
        <v>0</v>
      </c>
    </row>
    <row r="23" spans="1:7" ht="31.5" x14ac:dyDescent="0.15">
      <c r="A23" s="7"/>
      <c r="B23" s="53" t="s">
        <v>25</v>
      </c>
      <c r="C23" s="55" t="s">
        <v>33</v>
      </c>
      <c r="D23" s="11" t="s">
        <v>3</v>
      </c>
      <c r="E23" s="33">
        <v>10000</v>
      </c>
      <c r="F23" s="23">
        <v>0</v>
      </c>
      <c r="G23" s="25">
        <f t="shared" si="0"/>
        <v>0</v>
      </c>
    </row>
    <row r="24" spans="1:7" ht="31.5" x14ac:dyDescent="0.15">
      <c r="A24" s="7"/>
      <c r="B24" s="45" t="s">
        <v>26</v>
      </c>
      <c r="C24" s="55" t="s">
        <v>106</v>
      </c>
      <c r="D24" s="11" t="s">
        <v>3</v>
      </c>
      <c r="E24" s="33">
        <v>10000</v>
      </c>
      <c r="F24" s="23">
        <v>0</v>
      </c>
      <c r="G24" s="25">
        <f t="shared" si="0"/>
        <v>0</v>
      </c>
    </row>
    <row r="25" spans="1:7" ht="283.5" x14ac:dyDescent="0.15">
      <c r="A25" s="7"/>
      <c r="B25" s="45" t="s">
        <v>27</v>
      </c>
      <c r="C25" s="55" t="s">
        <v>112</v>
      </c>
      <c r="D25" s="11" t="s">
        <v>113</v>
      </c>
      <c r="E25" s="33">
        <v>20000</v>
      </c>
      <c r="F25" s="23">
        <v>0</v>
      </c>
      <c r="G25" s="25">
        <f t="shared" si="0"/>
        <v>0</v>
      </c>
    </row>
    <row r="26" spans="1:7" ht="73.5" x14ac:dyDescent="0.15">
      <c r="A26" s="7"/>
      <c r="B26" s="45" t="s">
        <v>28</v>
      </c>
      <c r="C26" s="55" t="s">
        <v>34</v>
      </c>
      <c r="D26" s="11" t="s">
        <v>2</v>
      </c>
      <c r="E26" s="33">
        <v>2000</v>
      </c>
      <c r="F26" s="23">
        <v>0</v>
      </c>
      <c r="G26" s="25">
        <f t="shared" si="0"/>
        <v>0</v>
      </c>
    </row>
    <row r="27" spans="1:7" ht="42" x14ac:dyDescent="0.15">
      <c r="A27" s="7"/>
      <c r="B27" s="45" t="s">
        <v>29</v>
      </c>
      <c r="C27" s="55" t="s">
        <v>35</v>
      </c>
      <c r="D27" s="11" t="s">
        <v>0</v>
      </c>
      <c r="E27" s="33">
        <v>1000</v>
      </c>
      <c r="F27" s="23">
        <v>0</v>
      </c>
      <c r="G27" s="25">
        <f t="shared" si="0"/>
        <v>0</v>
      </c>
    </row>
    <row r="28" spans="1:7" ht="42" x14ac:dyDescent="0.15">
      <c r="A28" s="7"/>
      <c r="B28" s="45" t="s">
        <v>107</v>
      </c>
      <c r="C28" s="55" t="s">
        <v>126</v>
      </c>
      <c r="D28" s="11" t="s">
        <v>2</v>
      </c>
      <c r="E28" s="33">
        <v>1000</v>
      </c>
      <c r="F28" s="23">
        <v>0</v>
      </c>
      <c r="G28" s="25">
        <f t="shared" si="0"/>
        <v>0</v>
      </c>
    </row>
    <row r="29" spans="1:7" ht="52.5" x14ac:dyDescent="0.15">
      <c r="A29" s="7"/>
      <c r="B29" s="45" t="s">
        <v>31</v>
      </c>
      <c r="C29" s="55" t="s">
        <v>108</v>
      </c>
      <c r="D29" s="56" t="s">
        <v>109</v>
      </c>
      <c r="E29" s="57">
        <v>1000</v>
      </c>
      <c r="F29" s="23">
        <v>0</v>
      </c>
      <c r="G29" s="25">
        <f t="shared" si="0"/>
        <v>0</v>
      </c>
    </row>
    <row r="30" spans="1:7" ht="15.75" thickBot="1" x14ac:dyDescent="0.2">
      <c r="A30" s="9"/>
      <c r="B30" s="85" t="s">
        <v>38</v>
      </c>
      <c r="C30" s="86"/>
      <c r="D30" s="87"/>
      <c r="E30" s="87"/>
      <c r="F30" s="88"/>
      <c r="G30" s="25">
        <f>SUM(G11:G29)</f>
        <v>0</v>
      </c>
    </row>
    <row r="31" spans="1:7" ht="12" thickTop="1" x14ac:dyDescent="0.15"/>
    <row r="32" spans="1:7" x14ac:dyDescent="0.15">
      <c r="A32" s="3" t="s">
        <v>51</v>
      </c>
    </row>
  </sheetData>
  <sheetProtection selectLockedCells="1"/>
  <mergeCells count="2">
    <mergeCell ref="B9:G9"/>
    <mergeCell ref="B30:F30"/>
  </mergeCells>
  <dataValidations disablePrompts="1" count="1">
    <dataValidation type="custom" allowBlank="1" showInputMessage="1" showErrorMessage="1" errorTitle="Let op:" error="Beperk de invoer tot maximaal 2 decimalen." sqref="G11:G30 F11:F29"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50" orientation="portrait" r:id="rId1"/>
  <headerFooter>
    <oddHeader>&amp;C&amp;"Verdana,Standaard"&amp;14&amp;A</oddHeader>
    <oddFooter xml:space="preserve">&amp;R&amp;"Verdana,Standaard"&amp;14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J51"/>
  <sheetViews>
    <sheetView showGridLines="0" tabSelected="1" showWhiteSpace="0" view="pageLayout" topLeftCell="A28" zoomScale="90" zoomScaleNormal="100" zoomScalePageLayoutView="90" workbookViewId="0">
      <selection activeCell="D32" sqref="D32"/>
    </sheetView>
  </sheetViews>
  <sheetFormatPr defaultColWidth="9.140625" defaultRowHeight="11.25" x14ac:dyDescent="0.15"/>
  <cols>
    <col min="1" max="1" width="4.7109375" style="3" customWidth="1"/>
    <col min="2" max="2" width="9.7109375" style="3" customWidth="1"/>
    <col min="3" max="3" width="7.85546875" style="3" customWidth="1"/>
    <col min="4" max="4" width="35.5703125" style="3" customWidth="1"/>
    <col min="5" max="5" width="12.28515625" style="3" customWidth="1"/>
    <col min="6" max="6" width="10.140625" style="3" customWidth="1"/>
    <col min="7" max="7" width="7.85546875" style="3" bestFit="1" customWidth="1"/>
    <col min="8" max="8" width="18.85546875" style="3" customWidth="1"/>
    <col min="9" max="9" width="24.140625" style="3" customWidth="1"/>
    <col min="10" max="16384" width="9.140625" style="3"/>
  </cols>
  <sheetData>
    <row r="5" spans="1:10" ht="98.25" customHeight="1" x14ac:dyDescent="0.15"/>
    <row r="7" spans="1:10" ht="12" thickBot="1" x14ac:dyDescent="0.2"/>
    <row r="8" spans="1:10" ht="12.75" thickTop="1" thickBot="1" x14ac:dyDescent="0.2">
      <c r="A8" s="4"/>
      <c r="B8" s="5"/>
      <c r="C8" s="5"/>
      <c r="D8" s="5"/>
      <c r="E8" s="5"/>
      <c r="F8" s="5"/>
      <c r="G8" s="5"/>
      <c r="H8" s="5"/>
      <c r="I8" s="6"/>
    </row>
    <row r="9" spans="1:10" ht="27" customHeight="1" x14ac:dyDescent="0.15">
      <c r="A9" s="7"/>
      <c r="B9" s="89" t="s">
        <v>64</v>
      </c>
      <c r="C9" s="90"/>
      <c r="D9" s="90"/>
      <c r="E9" s="90"/>
      <c r="F9" s="90"/>
      <c r="G9" s="90"/>
      <c r="H9" s="91"/>
      <c r="I9" s="8"/>
    </row>
    <row r="10" spans="1:10" ht="33.75" x14ac:dyDescent="0.15">
      <c r="A10" s="7"/>
      <c r="B10" s="39" t="s">
        <v>37</v>
      </c>
      <c r="C10" s="39" t="s">
        <v>49</v>
      </c>
      <c r="D10" s="40" t="s">
        <v>41</v>
      </c>
      <c r="E10" s="40" t="s">
        <v>54</v>
      </c>
      <c r="F10" s="40" t="s">
        <v>36</v>
      </c>
      <c r="G10" s="39" t="s">
        <v>50</v>
      </c>
      <c r="H10" s="41" t="s">
        <v>63</v>
      </c>
      <c r="I10" s="41" t="s">
        <v>62</v>
      </c>
      <c r="J10" s="8"/>
    </row>
    <row r="11" spans="1:10" ht="72" x14ac:dyDescent="0.15">
      <c r="A11" s="7"/>
      <c r="B11" s="35" t="s">
        <v>42</v>
      </c>
      <c r="C11" s="36">
        <v>1</v>
      </c>
      <c r="D11" s="31" t="s">
        <v>66</v>
      </c>
      <c r="E11" s="32" t="s">
        <v>55</v>
      </c>
      <c r="F11" s="27" t="s">
        <v>53</v>
      </c>
      <c r="G11" s="49">
        <f>0.75*1240</f>
        <v>930</v>
      </c>
      <c r="H11" s="37">
        <v>0</v>
      </c>
      <c r="I11" s="38">
        <f t="shared" ref="I11:I25" si="0">G11*H11</f>
        <v>0</v>
      </c>
      <c r="J11" s="8"/>
    </row>
    <row r="12" spans="1:10" ht="96" x14ac:dyDescent="0.15">
      <c r="A12" s="7"/>
      <c r="B12" s="28" t="s">
        <v>42</v>
      </c>
      <c r="C12" s="34">
        <v>2</v>
      </c>
      <c r="D12" s="31" t="s">
        <v>82</v>
      </c>
      <c r="E12" s="32" t="s">
        <v>55</v>
      </c>
      <c r="F12" s="27" t="s">
        <v>53</v>
      </c>
      <c r="G12" s="50">
        <f>1240-G11</f>
        <v>310</v>
      </c>
      <c r="H12" s="30">
        <v>0</v>
      </c>
      <c r="I12" s="29">
        <f t="shared" ref="I12" si="1">G12*H12</f>
        <v>0</v>
      </c>
      <c r="J12" s="8"/>
    </row>
    <row r="13" spans="1:10" ht="72" x14ac:dyDescent="0.15">
      <c r="A13" s="7"/>
      <c r="B13" s="28" t="s">
        <v>43</v>
      </c>
      <c r="C13" s="34">
        <v>1</v>
      </c>
      <c r="D13" s="31" t="s">
        <v>67</v>
      </c>
      <c r="E13" s="32" t="s">
        <v>55</v>
      </c>
      <c r="F13" s="27" t="s">
        <v>53</v>
      </c>
      <c r="G13" s="50">
        <v>5188</v>
      </c>
      <c r="H13" s="30">
        <v>0</v>
      </c>
      <c r="I13" s="29">
        <f t="shared" si="0"/>
        <v>0</v>
      </c>
      <c r="J13" s="8"/>
    </row>
    <row r="14" spans="1:10" ht="96" x14ac:dyDescent="0.15">
      <c r="A14" s="7"/>
      <c r="B14" s="28" t="s">
        <v>43</v>
      </c>
      <c r="C14" s="34">
        <v>2</v>
      </c>
      <c r="D14" s="31" t="s">
        <v>83</v>
      </c>
      <c r="E14" s="32" t="s">
        <v>55</v>
      </c>
      <c r="F14" s="27" t="s">
        <v>53</v>
      </c>
      <c r="G14" s="50">
        <f>1729</f>
        <v>1729</v>
      </c>
      <c r="H14" s="30">
        <v>0</v>
      </c>
      <c r="I14" s="29">
        <f t="shared" ref="I14" si="2">G14*H14</f>
        <v>0</v>
      </c>
      <c r="J14" s="8"/>
    </row>
    <row r="15" spans="1:10" ht="72" x14ac:dyDescent="0.15">
      <c r="A15" s="7"/>
      <c r="B15" s="28" t="s">
        <v>44</v>
      </c>
      <c r="C15" s="34">
        <v>1</v>
      </c>
      <c r="D15" s="31" t="s">
        <v>68</v>
      </c>
      <c r="E15" s="32" t="s">
        <v>55</v>
      </c>
      <c r="F15" s="27" t="s">
        <v>53</v>
      </c>
      <c r="G15" s="50">
        <v>278</v>
      </c>
      <c r="H15" s="30">
        <v>0</v>
      </c>
      <c r="I15" s="29">
        <f t="shared" si="0"/>
        <v>0</v>
      </c>
      <c r="J15" s="8"/>
    </row>
    <row r="16" spans="1:10" ht="96" x14ac:dyDescent="0.15">
      <c r="A16" s="7"/>
      <c r="B16" s="28" t="s">
        <v>44</v>
      </c>
      <c r="C16" s="34">
        <v>2</v>
      </c>
      <c r="D16" s="31" t="s">
        <v>84</v>
      </c>
      <c r="E16" s="32" t="s">
        <v>55</v>
      </c>
      <c r="F16" s="27" t="s">
        <v>53</v>
      </c>
      <c r="G16" s="50">
        <f>370-G15</f>
        <v>92</v>
      </c>
      <c r="H16" s="30">
        <v>0</v>
      </c>
      <c r="I16" s="29">
        <f t="shared" ref="I16" si="3">G16*H16</f>
        <v>0</v>
      </c>
      <c r="J16" s="8"/>
    </row>
    <row r="17" spans="1:10" ht="72" x14ac:dyDescent="0.15">
      <c r="A17" s="7"/>
      <c r="B17" s="28" t="s">
        <v>45</v>
      </c>
      <c r="C17" s="34">
        <v>1</v>
      </c>
      <c r="D17" s="31" t="s">
        <v>69</v>
      </c>
      <c r="E17" s="32" t="s">
        <v>55</v>
      </c>
      <c r="F17" s="27" t="s">
        <v>53</v>
      </c>
      <c r="G17" s="50">
        <v>203</v>
      </c>
      <c r="H17" s="30">
        <v>0</v>
      </c>
      <c r="I17" s="29">
        <f t="shared" si="0"/>
        <v>0</v>
      </c>
      <c r="J17" s="8"/>
    </row>
    <row r="18" spans="1:10" ht="96" x14ac:dyDescent="0.15">
      <c r="A18" s="7"/>
      <c r="B18" s="28" t="s">
        <v>45</v>
      </c>
      <c r="C18" s="34">
        <v>2</v>
      </c>
      <c r="D18" s="31" t="s">
        <v>85</v>
      </c>
      <c r="E18" s="32" t="s">
        <v>55</v>
      </c>
      <c r="F18" s="27" t="s">
        <v>53</v>
      </c>
      <c r="G18" s="50">
        <f>270-G17</f>
        <v>67</v>
      </c>
      <c r="H18" s="30">
        <v>0</v>
      </c>
      <c r="I18" s="29">
        <f t="shared" ref="I18" si="4">G18*H18</f>
        <v>0</v>
      </c>
      <c r="J18" s="8"/>
    </row>
    <row r="19" spans="1:10" ht="60" x14ac:dyDescent="0.15">
      <c r="A19" s="7"/>
      <c r="B19" s="28" t="s">
        <v>56</v>
      </c>
      <c r="C19" s="34">
        <v>1</v>
      </c>
      <c r="D19" s="31" t="s">
        <v>60</v>
      </c>
      <c r="E19" s="32" t="s">
        <v>59</v>
      </c>
      <c r="F19" s="27" t="s">
        <v>53</v>
      </c>
      <c r="G19" s="50">
        <f>0.75*200</f>
        <v>150</v>
      </c>
      <c r="H19" s="30">
        <v>0</v>
      </c>
      <c r="I19" s="29">
        <f t="shared" ref="I19:I24" si="5">G19*H19</f>
        <v>0</v>
      </c>
      <c r="J19" s="8"/>
    </row>
    <row r="20" spans="1:10" ht="84" x14ac:dyDescent="0.15">
      <c r="A20" s="7"/>
      <c r="B20" s="28" t="s">
        <v>56</v>
      </c>
      <c r="C20" s="34">
        <v>2</v>
      </c>
      <c r="D20" s="31" t="s">
        <v>86</v>
      </c>
      <c r="E20" s="32" t="s">
        <v>59</v>
      </c>
      <c r="F20" s="27" t="s">
        <v>53</v>
      </c>
      <c r="G20" s="50">
        <f>200-G19</f>
        <v>50</v>
      </c>
      <c r="H20" s="30">
        <v>0</v>
      </c>
      <c r="I20" s="29">
        <f t="shared" si="5"/>
        <v>0</v>
      </c>
      <c r="J20" s="8"/>
    </row>
    <row r="21" spans="1:10" ht="60" x14ac:dyDescent="0.15">
      <c r="A21" s="7"/>
      <c r="B21" s="28" t="s">
        <v>57</v>
      </c>
      <c r="C21" s="34">
        <v>1</v>
      </c>
      <c r="D21" s="31" t="s">
        <v>60</v>
      </c>
      <c r="E21" s="32" t="s">
        <v>59</v>
      </c>
      <c r="F21" s="27" t="s">
        <v>53</v>
      </c>
      <c r="G21" s="50">
        <f>2000*0.75</f>
        <v>1500</v>
      </c>
      <c r="H21" s="30">
        <v>0</v>
      </c>
      <c r="I21" s="29">
        <f t="shared" si="5"/>
        <v>0</v>
      </c>
      <c r="J21" s="8"/>
    </row>
    <row r="22" spans="1:10" ht="84" x14ac:dyDescent="0.15">
      <c r="A22" s="7"/>
      <c r="B22" s="28" t="s">
        <v>57</v>
      </c>
      <c r="C22" s="34">
        <v>2</v>
      </c>
      <c r="D22" s="31" t="s">
        <v>86</v>
      </c>
      <c r="E22" s="32" t="s">
        <v>59</v>
      </c>
      <c r="F22" s="27" t="s">
        <v>53</v>
      </c>
      <c r="G22" s="50">
        <f>2000-G21</f>
        <v>500</v>
      </c>
      <c r="H22" s="30">
        <v>0</v>
      </c>
      <c r="I22" s="29">
        <f t="shared" si="5"/>
        <v>0</v>
      </c>
      <c r="J22" s="8"/>
    </row>
    <row r="23" spans="1:10" ht="60" x14ac:dyDescent="0.15">
      <c r="A23" s="7"/>
      <c r="B23" s="28" t="s">
        <v>58</v>
      </c>
      <c r="C23" s="34">
        <v>1</v>
      </c>
      <c r="D23" s="31" t="s">
        <v>60</v>
      </c>
      <c r="E23" s="32" t="s">
        <v>59</v>
      </c>
      <c r="F23" s="27" t="s">
        <v>53</v>
      </c>
      <c r="G23" s="50">
        <f>1000*0.75</f>
        <v>750</v>
      </c>
      <c r="H23" s="30">
        <v>0</v>
      </c>
      <c r="I23" s="29">
        <f t="shared" si="5"/>
        <v>0</v>
      </c>
      <c r="J23" s="8"/>
    </row>
    <row r="24" spans="1:10" ht="84" x14ac:dyDescent="0.15">
      <c r="A24" s="7"/>
      <c r="B24" s="28" t="s">
        <v>58</v>
      </c>
      <c r="C24" s="34">
        <v>2</v>
      </c>
      <c r="D24" s="31" t="s">
        <v>86</v>
      </c>
      <c r="E24" s="32" t="s">
        <v>59</v>
      </c>
      <c r="F24" s="27" t="s">
        <v>53</v>
      </c>
      <c r="G24" s="50">
        <f>1000-G23</f>
        <v>250</v>
      </c>
      <c r="H24" s="30">
        <v>0</v>
      </c>
      <c r="I24" s="29">
        <f t="shared" si="5"/>
        <v>0</v>
      </c>
      <c r="J24" s="8"/>
    </row>
    <row r="25" spans="1:10" ht="84" x14ac:dyDescent="0.15">
      <c r="A25" s="7"/>
      <c r="B25" s="28" t="s">
        <v>46</v>
      </c>
      <c r="C25" s="34">
        <v>1</v>
      </c>
      <c r="D25" s="32" t="s">
        <v>114</v>
      </c>
      <c r="E25" s="32" t="s">
        <v>55</v>
      </c>
      <c r="F25" s="27" t="s">
        <v>53</v>
      </c>
      <c r="G25" s="50">
        <f>200*0.75</f>
        <v>150</v>
      </c>
      <c r="H25" s="30">
        <v>0</v>
      </c>
      <c r="I25" s="29">
        <f t="shared" si="0"/>
        <v>0</v>
      </c>
      <c r="J25" s="8"/>
    </row>
    <row r="26" spans="1:10" ht="96" x14ac:dyDescent="0.15">
      <c r="A26" s="7"/>
      <c r="B26" s="28" t="s">
        <v>46</v>
      </c>
      <c r="C26" s="34">
        <v>2</v>
      </c>
      <c r="D26" s="32" t="s">
        <v>87</v>
      </c>
      <c r="E26" s="32" t="s">
        <v>55</v>
      </c>
      <c r="F26" s="27" t="s">
        <v>53</v>
      </c>
      <c r="G26" s="50">
        <f>200-G25</f>
        <v>50</v>
      </c>
      <c r="H26" s="30">
        <v>0</v>
      </c>
      <c r="I26" s="29">
        <f t="shared" ref="I26:I27" si="6">G26*H26</f>
        <v>0</v>
      </c>
      <c r="J26" s="8"/>
    </row>
    <row r="27" spans="1:10" ht="84" x14ac:dyDescent="0.15">
      <c r="A27" s="7"/>
      <c r="B27" s="28" t="s">
        <v>61</v>
      </c>
      <c r="C27" s="34">
        <v>1</v>
      </c>
      <c r="D27" s="32" t="s">
        <v>125</v>
      </c>
      <c r="E27" s="32" t="s">
        <v>59</v>
      </c>
      <c r="F27" s="27" t="s">
        <v>53</v>
      </c>
      <c r="G27" s="50">
        <f>600*0.75</f>
        <v>450</v>
      </c>
      <c r="H27" s="30">
        <v>0</v>
      </c>
      <c r="I27" s="29">
        <f t="shared" si="6"/>
        <v>0</v>
      </c>
      <c r="J27" s="8"/>
    </row>
    <row r="28" spans="1:10" ht="96" x14ac:dyDescent="0.15">
      <c r="A28" s="7"/>
      <c r="B28" s="28" t="s">
        <v>61</v>
      </c>
      <c r="C28" s="34">
        <v>2</v>
      </c>
      <c r="D28" s="32" t="s">
        <v>124</v>
      </c>
      <c r="E28" s="32" t="s">
        <v>59</v>
      </c>
      <c r="F28" s="27" t="s">
        <v>53</v>
      </c>
      <c r="G28" s="50">
        <f>600-G27</f>
        <v>150</v>
      </c>
      <c r="H28" s="30">
        <v>0</v>
      </c>
      <c r="I28" s="29">
        <f t="shared" ref="I28:I48" si="7">G28*H28</f>
        <v>0</v>
      </c>
      <c r="J28" s="8"/>
    </row>
    <row r="29" spans="1:10" ht="84" x14ac:dyDescent="0.15">
      <c r="A29" s="7"/>
      <c r="B29" s="28" t="s">
        <v>116</v>
      </c>
      <c r="C29" s="34">
        <v>1</v>
      </c>
      <c r="D29" s="32" t="s">
        <v>120</v>
      </c>
      <c r="E29" s="32" t="s">
        <v>59</v>
      </c>
      <c r="F29" s="27" t="s">
        <v>53</v>
      </c>
      <c r="G29" s="50">
        <v>750</v>
      </c>
      <c r="H29" s="30">
        <v>0</v>
      </c>
      <c r="I29" s="29">
        <f t="shared" si="7"/>
        <v>0</v>
      </c>
      <c r="J29" s="8"/>
    </row>
    <row r="30" spans="1:10" ht="108" x14ac:dyDescent="0.15">
      <c r="A30" s="7"/>
      <c r="B30" s="28" t="s">
        <v>116</v>
      </c>
      <c r="C30" s="34">
        <v>2</v>
      </c>
      <c r="D30" s="44" t="s">
        <v>121</v>
      </c>
      <c r="E30" s="32" t="s">
        <v>59</v>
      </c>
      <c r="F30" s="27" t="s">
        <v>53</v>
      </c>
      <c r="G30" s="50">
        <v>250</v>
      </c>
      <c r="H30" s="30">
        <v>0</v>
      </c>
      <c r="I30" s="29">
        <f t="shared" ref="I30:I32" si="8">G30*H30</f>
        <v>0</v>
      </c>
      <c r="J30" s="8"/>
    </row>
    <row r="31" spans="1:10" ht="84" x14ac:dyDescent="0.15">
      <c r="A31" s="7"/>
      <c r="B31" s="28" t="s">
        <v>117</v>
      </c>
      <c r="C31" s="34">
        <v>1</v>
      </c>
      <c r="D31" s="32" t="s">
        <v>122</v>
      </c>
      <c r="E31" s="32" t="s">
        <v>59</v>
      </c>
      <c r="F31" s="27" t="s">
        <v>53</v>
      </c>
      <c r="G31" s="50">
        <v>750</v>
      </c>
      <c r="H31" s="30">
        <v>0</v>
      </c>
      <c r="I31" s="29">
        <f t="shared" si="8"/>
        <v>0</v>
      </c>
      <c r="J31" s="8"/>
    </row>
    <row r="32" spans="1:10" ht="96" x14ac:dyDescent="0.15">
      <c r="A32" s="7"/>
      <c r="B32" s="28" t="s">
        <v>117</v>
      </c>
      <c r="C32" s="34">
        <v>2</v>
      </c>
      <c r="D32" s="44" t="s">
        <v>123</v>
      </c>
      <c r="E32" s="32" t="s">
        <v>59</v>
      </c>
      <c r="F32" s="27" t="s">
        <v>53</v>
      </c>
      <c r="G32" s="50">
        <v>250</v>
      </c>
      <c r="H32" s="30">
        <v>0</v>
      </c>
      <c r="I32" s="29">
        <f t="shared" si="8"/>
        <v>0</v>
      </c>
      <c r="J32" s="8"/>
    </row>
    <row r="33" spans="1:10" ht="72" x14ac:dyDescent="0.15">
      <c r="A33" s="7"/>
      <c r="B33" s="28" t="s">
        <v>70</v>
      </c>
      <c r="C33" s="34">
        <v>1</v>
      </c>
      <c r="D33" s="44" t="s">
        <v>77</v>
      </c>
      <c r="E33" s="32" t="s">
        <v>55</v>
      </c>
      <c r="F33" s="27" t="s">
        <v>53</v>
      </c>
      <c r="G33" s="50">
        <v>150</v>
      </c>
      <c r="H33" s="30">
        <v>0</v>
      </c>
      <c r="I33" s="29">
        <f t="shared" si="7"/>
        <v>0</v>
      </c>
      <c r="J33" s="8"/>
    </row>
    <row r="34" spans="1:10" ht="93.75" customHeight="1" x14ac:dyDescent="0.15">
      <c r="A34" s="7"/>
      <c r="B34" s="28" t="s">
        <v>70</v>
      </c>
      <c r="C34" s="34">
        <v>2</v>
      </c>
      <c r="D34" s="44" t="s">
        <v>88</v>
      </c>
      <c r="E34" s="32" t="s">
        <v>55</v>
      </c>
      <c r="F34" s="27" t="s">
        <v>53</v>
      </c>
      <c r="G34" s="50">
        <v>50</v>
      </c>
      <c r="H34" s="30">
        <v>0</v>
      </c>
      <c r="I34" s="29">
        <f t="shared" si="7"/>
        <v>0</v>
      </c>
      <c r="J34" s="8"/>
    </row>
    <row r="35" spans="1:10" ht="72" x14ac:dyDescent="0.15">
      <c r="A35" s="7"/>
      <c r="B35" s="28" t="s">
        <v>71</v>
      </c>
      <c r="C35" s="34">
        <v>1</v>
      </c>
      <c r="D35" s="32" t="s">
        <v>76</v>
      </c>
      <c r="E35" s="32" t="s">
        <v>55</v>
      </c>
      <c r="F35" s="27" t="s">
        <v>53</v>
      </c>
      <c r="G35" s="50">
        <v>150</v>
      </c>
      <c r="H35" s="30">
        <v>0</v>
      </c>
      <c r="I35" s="29">
        <f t="shared" si="7"/>
        <v>0</v>
      </c>
      <c r="J35" s="8"/>
    </row>
    <row r="36" spans="1:10" ht="96" x14ac:dyDescent="0.15">
      <c r="A36" s="7"/>
      <c r="B36" s="28" t="s">
        <v>71</v>
      </c>
      <c r="C36" s="34">
        <v>2</v>
      </c>
      <c r="D36" s="44" t="s">
        <v>88</v>
      </c>
      <c r="E36" s="32" t="s">
        <v>55</v>
      </c>
      <c r="F36" s="27" t="s">
        <v>53</v>
      </c>
      <c r="G36" s="50">
        <v>50</v>
      </c>
      <c r="H36" s="30">
        <v>0</v>
      </c>
      <c r="I36" s="29">
        <f t="shared" si="7"/>
        <v>0</v>
      </c>
      <c r="J36" s="8"/>
    </row>
    <row r="37" spans="1:10" ht="72" x14ac:dyDescent="0.15">
      <c r="A37" s="7"/>
      <c r="B37" s="28" t="s">
        <v>72</v>
      </c>
      <c r="C37" s="34">
        <v>1</v>
      </c>
      <c r="D37" s="32" t="s">
        <v>76</v>
      </c>
      <c r="E37" s="32" t="s">
        <v>55</v>
      </c>
      <c r="F37" s="27" t="s">
        <v>53</v>
      </c>
      <c r="G37" s="50">
        <v>150</v>
      </c>
      <c r="H37" s="30">
        <v>0</v>
      </c>
      <c r="I37" s="29">
        <f t="shared" si="7"/>
        <v>0</v>
      </c>
      <c r="J37" s="8"/>
    </row>
    <row r="38" spans="1:10" ht="93" customHeight="1" x14ac:dyDescent="0.15">
      <c r="A38" s="7"/>
      <c r="B38" s="28" t="s">
        <v>72</v>
      </c>
      <c r="C38" s="34">
        <v>2</v>
      </c>
      <c r="D38" s="44" t="s">
        <v>88</v>
      </c>
      <c r="E38" s="32" t="s">
        <v>55</v>
      </c>
      <c r="F38" s="27" t="s">
        <v>53</v>
      </c>
      <c r="G38" s="50">
        <v>50</v>
      </c>
      <c r="H38" s="30">
        <v>0</v>
      </c>
      <c r="I38" s="29">
        <f t="shared" si="7"/>
        <v>0</v>
      </c>
      <c r="J38" s="8"/>
    </row>
    <row r="39" spans="1:10" ht="72" x14ac:dyDescent="0.15">
      <c r="A39" s="7"/>
      <c r="B39" s="28" t="s">
        <v>73</v>
      </c>
      <c r="C39" s="34">
        <v>1</v>
      </c>
      <c r="D39" s="32" t="s">
        <v>76</v>
      </c>
      <c r="E39" s="32" t="s">
        <v>55</v>
      </c>
      <c r="F39" s="27" t="s">
        <v>53</v>
      </c>
      <c r="G39" s="50">
        <v>150</v>
      </c>
      <c r="H39" s="30">
        <v>0</v>
      </c>
      <c r="I39" s="29">
        <f t="shared" si="7"/>
        <v>0</v>
      </c>
      <c r="J39" s="8"/>
    </row>
    <row r="40" spans="1:10" ht="95.25" customHeight="1" x14ac:dyDescent="0.15">
      <c r="A40" s="7"/>
      <c r="B40" s="28" t="s">
        <v>73</v>
      </c>
      <c r="C40" s="34">
        <v>2</v>
      </c>
      <c r="D40" s="44" t="s">
        <v>88</v>
      </c>
      <c r="E40" s="32" t="s">
        <v>55</v>
      </c>
      <c r="F40" s="27" t="s">
        <v>53</v>
      </c>
      <c r="G40" s="50">
        <v>50</v>
      </c>
      <c r="H40" s="30">
        <v>0</v>
      </c>
      <c r="I40" s="29">
        <f t="shared" si="7"/>
        <v>0</v>
      </c>
      <c r="J40" s="8"/>
    </row>
    <row r="41" spans="1:10" ht="72" x14ac:dyDescent="0.15">
      <c r="A41" s="7"/>
      <c r="B41" s="28" t="s">
        <v>74</v>
      </c>
      <c r="C41" s="34">
        <v>1</v>
      </c>
      <c r="D41" s="32" t="s">
        <v>76</v>
      </c>
      <c r="E41" s="32" t="s">
        <v>55</v>
      </c>
      <c r="F41" s="27" t="s">
        <v>53</v>
      </c>
      <c r="G41" s="50">
        <v>150</v>
      </c>
      <c r="H41" s="30">
        <v>0</v>
      </c>
      <c r="I41" s="29">
        <f t="shared" si="7"/>
        <v>0</v>
      </c>
      <c r="J41" s="8"/>
    </row>
    <row r="42" spans="1:10" ht="94.5" customHeight="1" x14ac:dyDescent="0.15">
      <c r="A42" s="7"/>
      <c r="B42" s="28" t="s">
        <v>74</v>
      </c>
      <c r="C42" s="34">
        <v>2</v>
      </c>
      <c r="D42" s="44" t="s">
        <v>88</v>
      </c>
      <c r="E42" s="32" t="s">
        <v>55</v>
      </c>
      <c r="F42" s="27" t="s">
        <v>53</v>
      </c>
      <c r="G42" s="50">
        <v>50</v>
      </c>
      <c r="H42" s="30">
        <v>0</v>
      </c>
      <c r="I42" s="29">
        <f t="shared" si="7"/>
        <v>0</v>
      </c>
      <c r="J42" s="8"/>
    </row>
    <row r="43" spans="1:10" ht="94.5" customHeight="1" x14ac:dyDescent="0.15">
      <c r="A43" s="7"/>
      <c r="B43" s="28" t="s">
        <v>78</v>
      </c>
      <c r="C43" s="34">
        <v>1</v>
      </c>
      <c r="D43" s="32" t="s">
        <v>79</v>
      </c>
      <c r="E43" s="32" t="s">
        <v>59</v>
      </c>
      <c r="F43" s="27" t="s">
        <v>53</v>
      </c>
      <c r="G43" s="50">
        <f>3200*0.75</f>
        <v>2400</v>
      </c>
      <c r="H43" s="30">
        <v>0</v>
      </c>
      <c r="I43" s="29">
        <f t="shared" ref="I43:I44" si="9">G43*H43</f>
        <v>0</v>
      </c>
      <c r="J43" s="8"/>
    </row>
    <row r="44" spans="1:10" ht="94.5" customHeight="1" x14ac:dyDescent="0.15">
      <c r="A44" s="7"/>
      <c r="B44" s="28" t="s">
        <v>78</v>
      </c>
      <c r="C44" s="34">
        <v>2</v>
      </c>
      <c r="D44" s="44" t="s">
        <v>89</v>
      </c>
      <c r="E44" s="32" t="s">
        <v>59</v>
      </c>
      <c r="F44" s="27" t="s">
        <v>53</v>
      </c>
      <c r="G44" s="50">
        <f>3200-G43</f>
        <v>800</v>
      </c>
      <c r="H44" s="30">
        <v>0</v>
      </c>
      <c r="I44" s="29">
        <f t="shared" si="9"/>
        <v>0</v>
      </c>
      <c r="J44" s="8"/>
    </row>
    <row r="45" spans="1:10" ht="94.5" customHeight="1" x14ac:dyDescent="0.15">
      <c r="A45" s="7"/>
      <c r="B45" s="28" t="s">
        <v>80</v>
      </c>
      <c r="C45" s="34">
        <v>1</v>
      </c>
      <c r="D45" s="32" t="s">
        <v>76</v>
      </c>
      <c r="E45" s="32" t="s">
        <v>59</v>
      </c>
      <c r="F45" s="27" t="s">
        <v>53</v>
      </c>
      <c r="G45" s="50">
        <f>200*0.75</f>
        <v>150</v>
      </c>
      <c r="H45" s="30">
        <v>0</v>
      </c>
      <c r="I45" s="29">
        <f t="shared" ref="I45:I46" si="10">G45*H45</f>
        <v>0</v>
      </c>
      <c r="J45" s="8"/>
    </row>
    <row r="46" spans="1:10" ht="94.5" customHeight="1" x14ac:dyDescent="0.15">
      <c r="A46" s="7"/>
      <c r="B46" s="28" t="s">
        <v>80</v>
      </c>
      <c r="C46" s="34">
        <v>2</v>
      </c>
      <c r="D46" s="44" t="s">
        <v>88</v>
      </c>
      <c r="E46" s="32" t="s">
        <v>59</v>
      </c>
      <c r="F46" s="27" t="s">
        <v>53</v>
      </c>
      <c r="G46" s="50">
        <f>200-G45</f>
        <v>50</v>
      </c>
      <c r="H46" s="30">
        <v>0</v>
      </c>
      <c r="I46" s="29">
        <f t="shared" si="10"/>
        <v>0</v>
      </c>
      <c r="J46" s="8"/>
    </row>
    <row r="47" spans="1:10" ht="72" x14ac:dyDescent="0.15">
      <c r="A47" s="7"/>
      <c r="B47" s="28" t="s">
        <v>75</v>
      </c>
      <c r="C47" s="34">
        <v>1</v>
      </c>
      <c r="D47" s="32" t="s">
        <v>119</v>
      </c>
      <c r="E47" s="32" t="s">
        <v>55</v>
      </c>
      <c r="F47" s="27" t="s">
        <v>53</v>
      </c>
      <c r="G47" s="50">
        <v>75</v>
      </c>
      <c r="H47" s="30">
        <v>0</v>
      </c>
      <c r="I47" s="29">
        <f t="shared" si="7"/>
        <v>0</v>
      </c>
      <c r="J47" s="8"/>
    </row>
    <row r="48" spans="1:10" ht="99" customHeight="1" x14ac:dyDescent="0.15">
      <c r="A48" s="7"/>
      <c r="B48" s="28" t="s">
        <v>75</v>
      </c>
      <c r="C48" s="34">
        <v>2</v>
      </c>
      <c r="D48" s="44" t="s">
        <v>118</v>
      </c>
      <c r="E48" s="32" t="s">
        <v>55</v>
      </c>
      <c r="F48" s="27" t="s">
        <v>53</v>
      </c>
      <c r="G48" s="50">
        <v>25</v>
      </c>
      <c r="H48" s="30">
        <v>0</v>
      </c>
      <c r="I48" s="29">
        <f t="shared" si="7"/>
        <v>0</v>
      </c>
      <c r="J48" s="8"/>
    </row>
    <row r="49" spans="1:9" ht="15.75" thickBot="1" x14ac:dyDescent="0.2">
      <c r="A49" s="9"/>
      <c r="B49" s="92" t="s">
        <v>81</v>
      </c>
      <c r="C49" s="93"/>
      <c r="D49" s="93"/>
      <c r="E49" s="93"/>
      <c r="F49" s="93"/>
      <c r="G49" s="94"/>
      <c r="H49" s="42"/>
      <c r="I49" s="25">
        <f>SUM(I11:I48)</f>
        <v>0</v>
      </c>
    </row>
    <row r="50" spans="1:9" ht="12" thickTop="1" x14ac:dyDescent="0.15"/>
    <row r="51" spans="1:9" x14ac:dyDescent="0.15">
      <c r="B51" s="3" t="s">
        <v>52</v>
      </c>
    </row>
  </sheetData>
  <sheetProtection selectLockedCells="1"/>
  <mergeCells count="2">
    <mergeCell ref="B9:H9"/>
    <mergeCell ref="B49:G49"/>
  </mergeCells>
  <dataValidations count="1">
    <dataValidation type="custom" allowBlank="1" showInputMessage="1" showErrorMessage="1" errorTitle="Let op:" error="Beperk de invoer tot maximaal 2 decimalen." sqref="H11:I49"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22"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ignoredErrors>
    <ignoredError sqref="G1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Initiele uitvraag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Abbenhuis, R. (Ramon)</cp:lastModifiedBy>
  <cp:lastPrinted>2016-12-22T11:54:17Z</cp:lastPrinted>
  <dcterms:created xsi:type="dcterms:W3CDTF">2016-09-15T10:18:21Z</dcterms:created>
  <dcterms:modified xsi:type="dcterms:W3CDTF">2021-06-03T08:08:04Z</dcterms:modified>
</cp:coreProperties>
</file>