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VSPROW55\CFD_UG~1\INKOOP~1\83-INK~1\IUC21\IUFFC0~1\VERSIE~1\BIJLAG~4\"/>
    </mc:Choice>
  </mc:AlternateContent>
  <bookViews>
    <workbookView xWindow="0" yWindow="0" windowWidth="13170" windowHeight="4380"/>
  </bookViews>
  <sheets>
    <sheet name="Overzicht financiële afname" sheetId="1" r:id="rId1"/>
    <sheet name="Afname Deelnemende dienst" sheetId="4" r:id="rId2"/>
    <sheet name="Afname productgroepen" sheetId="2" r:id="rId3"/>
  </sheets>
  <definedNames>
    <definedName name="_Toc480273458" localSheetId="2">'Afname productgroepen'!#REF!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" i="4" l="1"/>
  <c r="N7" i="4"/>
  <c r="N8" i="4"/>
  <c r="N9" i="4"/>
  <c r="N10" i="4"/>
  <c r="N11" i="4"/>
  <c r="N12" i="4"/>
  <c r="N13" i="4"/>
  <c r="N14" i="4"/>
  <c r="N15" i="4"/>
  <c r="N16" i="4"/>
  <c r="N6" i="4"/>
  <c r="G7" i="4"/>
  <c r="G8" i="4"/>
  <c r="G9" i="4"/>
  <c r="G10" i="4"/>
  <c r="G11" i="4"/>
  <c r="G12" i="4"/>
  <c r="G13" i="4"/>
  <c r="G14" i="4"/>
  <c r="G15" i="4"/>
  <c r="G16" i="4"/>
  <c r="G6" i="4"/>
  <c r="E18" i="4"/>
  <c r="D18" i="4"/>
  <c r="C18" i="4"/>
  <c r="F16" i="4"/>
  <c r="F15" i="4"/>
  <c r="F14" i="4"/>
  <c r="F13" i="4"/>
  <c r="F12" i="4"/>
  <c r="F11" i="4"/>
  <c r="F10" i="4"/>
  <c r="F9" i="4"/>
  <c r="F8" i="4"/>
  <c r="F7" i="4"/>
  <c r="F6" i="4"/>
  <c r="L18" i="4"/>
  <c r="K18" i="4"/>
  <c r="J18" i="4"/>
  <c r="M16" i="4"/>
  <c r="M15" i="4"/>
  <c r="M14" i="4"/>
  <c r="M13" i="4"/>
  <c r="M12" i="4"/>
  <c r="M11" i="4"/>
  <c r="M10" i="4"/>
  <c r="M9" i="4"/>
  <c r="M8" i="4"/>
  <c r="M7" i="4"/>
  <c r="M6" i="4"/>
  <c r="F18" i="4" l="1"/>
  <c r="M18" i="4"/>
  <c r="G18" i="4" l="1"/>
  <c r="F9" i="2" l="1"/>
  <c r="L9" i="2"/>
  <c r="L10" i="2"/>
  <c r="L11" i="2"/>
  <c r="F12" i="2"/>
  <c r="I12" i="2"/>
  <c r="L12" i="2" s="1"/>
  <c r="J12" i="2"/>
  <c r="K12" i="2"/>
  <c r="K13" i="2"/>
  <c r="F15" i="2"/>
  <c r="L15" i="2"/>
  <c r="C16" i="2"/>
  <c r="D16" i="2"/>
  <c r="E16" i="2"/>
  <c r="I16" i="2"/>
  <c r="J16" i="2"/>
  <c r="K16" i="2"/>
  <c r="K17" i="2" s="1"/>
  <c r="F18" i="2"/>
  <c r="F19" i="2"/>
  <c r="L19" i="2"/>
  <c r="C20" i="2"/>
  <c r="D20" i="2"/>
  <c r="E20" i="2"/>
  <c r="I20" i="2"/>
  <c r="L20" i="2" s="1"/>
  <c r="J20" i="2"/>
  <c r="K20" i="2"/>
  <c r="K21" i="2"/>
  <c r="F23" i="2"/>
  <c r="D24" i="2"/>
  <c r="E24" i="2"/>
  <c r="F24" i="2"/>
  <c r="I24" i="2"/>
  <c r="L24" i="2" s="1"/>
  <c r="J24" i="2"/>
  <c r="K24" i="2"/>
  <c r="K25" i="2"/>
  <c r="F27" i="2"/>
  <c r="C28" i="2"/>
  <c r="D28" i="2"/>
  <c r="E28" i="2"/>
  <c r="I28" i="2"/>
  <c r="J28" i="2"/>
  <c r="K28" i="2"/>
  <c r="K29" i="2" s="1"/>
  <c r="C15" i="1"/>
  <c r="F15" i="1"/>
  <c r="F16" i="2" l="1"/>
  <c r="F11" i="2"/>
  <c r="F28" i="2"/>
  <c r="L16" i="2"/>
  <c r="L28" i="2"/>
  <c r="F20" i="2"/>
  <c r="F10" i="2"/>
  <c r="K79" i="2"/>
  <c r="J79" i="2"/>
  <c r="I79" i="2"/>
  <c r="I63" i="2"/>
  <c r="I51" i="2"/>
  <c r="L38" i="2"/>
  <c r="L36" i="2"/>
  <c r="K80" i="2" l="1"/>
  <c r="K51" i="2"/>
  <c r="K46" i="2"/>
  <c r="L37" i="2"/>
  <c r="K40" i="2"/>
  <c r="K63" i="2"/>
  <c r="J63" i="2"/>
  <c r="K58" i="2"/>
  <c r="J51" i="2"/>
  <c r="K64" i="2" l="1"/>
  <c r="K52" i="2"/>
  <c r="L39" i="2"/>
  <c r="L79" i="2"/>
  <c r="L63" i="2"/>
  <c r="F72" i="2"/>
  <c r="E79" i="2"/>
  <c r="D79" i="2"/>
  <c r="C79" i="2"/>
  <c r="F75" i="2"/>
  <c r="F67" i="2"/>
  <c r="F68" i="2"/>
  <c r="F69" i="2"/>
  <c r="F70" i="2"/>
  <c r="F71" i="2"/>
  <c r="F73" i="2"/>
  <c r="F74" i="2"/>
  <c r="F76" i="2"/>
  <c r="F77" i="2"/>
  <c r="F78" i="2"/>
  <c r="F66" i="2"/>
  <c r="F62" i="2"/>
  <c r="F61" i="2"/>
  <c r="F60" i="2"/>
  <c r="F59" i="2"/>
  <c r="F56" i="2"/>
  <c r="F55" i="2"/>
  <c r="F54" i="2"/>
  <c r="F42" i="2"/>
  <c r="F43" i="2"/>
  <c r="F44" i="2"/>
  <c r="F48" i="2"/>
  <c r="F49" i="2"/>
  <c r="F50" i="2"/>
  <c r="E63" i="2"/>
  <c r="D63" i="2"/>
  <c r="C63" i="2"/>
  <c r="E57" i="2"/>
  <c r="D57" i="2"/>
  <c r="C57" i="2"/>
  <c r="E51" i="2"/>
  <c r="D51" i="2"/>
  <c r="C51" i="2"/>
  <c r="C45" i="2"/>
  <c r="E45" i="2"/>
  <c r="D45" i="2"/>
  <c r="D39" i="2"/>
  <c r="E39" i="2"/>
  <c r="C39" i="2"/>
  <c r="F37" i="2"/>
  <c r="F38" i="2"/>
  <c r="F36" i="2"/>
  <c r="F39" i="2" l="1"/>
  <c r="F51" i="2"/>
  <c r="F63" i="2"/>
  <c r="F79" i="2"/>
  <c r="F57" i="2"/>
  <c r="F45" i="2"/>
</calcChain>
</file>

<file path=xl/sharedStrings.xml><?xml version="1.0" encoding="utf-8"?>
<sst xmlns="http://schemas.openxmlformats.org/spreadsheetml/2006/main" count="127" uniqueCount="68">
  <si>
    <t>Totaal bedrag EUR. ex BTW</t>
  </si>
  <si>
    <t>Totaal 3 jaar</t>
  </si>
  <si>
    <t>Totaal</t>
  </si>
  <si>
    <t>Product 1: Incidenteel transport</t>
  </si>
  <si>
    <t>Aantal order per productgroep</t>
  </si>
  <si>
    <t>Productgroep 3: Incidenteel transport spoed</t>
  </si>
  <si>
    <t>Productgroep 5: Repeterend Transport</t>
  </si>
  <si>
    <t>Productgroep 4: Repeterend Transport</t>
  </si>
  <si>
    <t>1a - Euro pallet</t>
  </si>
  <si>
    <t>1b - Rolcontainer</t>
  </si>
  <si>
    <t>1c - Collo</t>
  </si>
  <si>
    <t>3a - 25-500 kg</t>
  </si>
  <si>
    <t>3b - &lt;=1000 kg</t>
  </si>
  <si>
    <t>3c - &gt; 1000 kg</t>
  </si>
  <si>
    <t>Subtotaal</t>
  </si>
  <si>
    <t xml:space="preserve">Product 2a: Incidenteel transport dezelfde dag </t>
  </si>
  <si>
    <t>Product 2b: Incidenteel transport dezelfde dag in specifieke tijdsvakken</t>
  </si>
  <si>
    <t>5a -Trailer</t>
  </si>
  <si>
    <t>5M - Boottransport</t>
  </si>
  <si>
    <t xml:space="preserve">Product 1a: Spoed ritten </t>
  </si>
  <si>
    <t>Product 1b: Tijdsgebonden zelfde dag</t>
  </si>
  <si>
    <t>Product 1c: Tijdsgebonden andere dag</t>
  </si>
  <si>
    <t>Product 2: Combinatie ritten</t>
  </si>
  <si>
    <t>Product 3: Bezorging zelfde dag</t>
  </si>
  <si>
    <t>Product 4: Bezorging volgende dag voor 12:00 uur</t>
  </si>
  <si>
    <t>Product 5: Bezorging volgende dag voor 17:00 uur</t>
  </si>
  <si>
    <t>Product 1</t>
  </si>
  <si>
    <t>2a - 25-500 kg</t>
  </si>
  <si>
    <t>2b - &lt;=1000 kg</t>
  </si>
  <si>
    <t>2c - &gt; 1000 kg</t>
  </si>
  <si>
    <t>Aantal eenheid</t>
  </si>
  <si>
    <t>Per uur</t>
  </si>
  <si>
    <t>Per pallet, rol en collo</t>
  </si>
  <si>
    <t>5k - (zee) container</t>
  </si>
  <si>
    <t>5h - Dieplader</t>
  </si>
  <si>
    <t>5i - Dieplader met kraan (27/33tm)</t>
  </si>
  <si>
    <t>5j - Dieplader met kraan (58/65tm)</t>
  </si>
  <si>
    <t>5L - Trailer (met laadklep), trailer (zee) contianer</t>
  </si>
  <si>
    <t>5b - Bakwagen zeildoek</t>
  </si>
  <si>
    <t>5c - Open Bakwagen</t>
  </si>
  <si>
    <t>5d - Open bak, kort + kraan 27/33</t>
  </si>
  <si>
    <t>5e - Open bak, lang + kraan 27/33</t>
  </si>
  <si>
    <t>5f - Open bak, lang + kraan 58/65</t>
  </si>
  <si>
    <t>5g - Open bak, lang + kraan 53/65</t>
  </si>
  <si>
    <t>Per km</t>
  </si>
  <si>
    <t>Per collo</t>
  </si>
  <si>
    <t>COVID-19 toenamen %</t>
  </si>
  <si>
    <t>Dit document is met zorg samen gesteld. Toch zijn deze gegevens een indicatie. Aan deze gegevens kunt u geen rechten ontlenen.</t>
  </si>
  <si>
    <t>Overzicht financiele afname Binnenlandse Koeriers- en Transportdiensten</t>
  </si>
  <si>
    <t xml:space="preserve">Afname productgroepen Binnenlandse Koeriers- en Transportdiensten -  2018, 2019 en 2020 </t>
  </si>
  <si>
    <t>Gerealiseerde omzet koeries- en transportdiensten 2017-2021 - Schotpoort Connect</t>
  </si>
  <si>
    <t>%</t>
  </si>
  <si>
    <t xml:space="preserve">IPKD </t>
  </si>
  <si>
    <t>CBR Voorburg</t>
  </si>
  <si>
    <t>De Nederlandse Bank</t>
  </si>
  <si>
    <t>CBR</t>
  </si>
  <si>
    <t>Het CAK</t>
  </si>
  <si>
    <t>Kadaster</t>
  </si>
  <si>
    <t>Centraal Bureau Statsiek</t>
  </si>
  <si>
    <t>Rijksdienst Wegverkeer (RDW)</t>
  </si>
  <si>
    <t>SBB</t>
  </si>
  <si>
    <t>AFM</t>
  </si>
  <si>
    <t xml:space="preserve">COA </t>
  </si>
  <si>
    <t xml:space="preserve">IFV </t>
  </si>
  <si>
    <t>Binnenlandse Koeriersdiensten</t>
  </si>
  <si>
    <t>Binnenlandse Transportdiensten</t>
  </si>
  <si>
    <t>De opsplitsing van productgroep 1 is veranderd.</t>
  </si>
  <si>
    <t xml:space="preserve">Onderstaande getallen weergeven een schatting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</si>
</sst>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  <numFmt numFmtId="165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sz val="9"/>
      <color rgb="FFFF0000"/>
      <name val="Verdana"/>
      <family val="2"/>
    </font>
    <font>
      <b/>
      <u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7CE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8" borderId="0" applyNumberFormat="0" applyBorder="0" applyAlignment="0" applyProtection="0"/>
    <xf numFmtId="0" fontId="1" fillId="9" borderId="0" applyNumberFormat="0" applyBorder="0" applyAlignment="0" applyProtection="0"/>
  </cellStyleXfs>
  <cellXfs count="100">
    <xf numFmtId="0" fontId="0" fillId="0" borderId="0" xfId="0"/>
    <xf numFmtId="164" fontId="0" fillId="0" borderId="0" xfId="1" applyNumberFormat="1" applyFont="1"/>
    <xf numFmtId="164" fontId="0" fillId="0" borderId="0" xfId="0" applyNumberFormat="1"/>
    <xf numFmtId="0" fontId="0" fillId="0" borderId="1" xfId="0" applyBorder="1"/>
    <xf numFmtId="164" fontId="0" fillId="6" borderId="1" xfId="1" applyNumberFormat="1" applyFont="1" applyFill="1" applyBorder="1"/>
    <xf numFmtId="0" fontId="0" fillId="7" borderId="0" xfId="0" applyFill="1"/>
    <xf numFmtId="0" fontId="3" fillId="0" borderId="0" xfId="0" applyFont="1"/>
    <xf numFmtId="44" fontId="0" fillId="0" borderId="0" xfId="1" applyFont="1"/>
    <xf numFmtId="0" fontId="0" fillId="0" borderId="2" xfId="0" applyBorder="1"/>
    <xf numFmtId="0" fontId="6" fillId="0" borderId="2" xfId="0" applyFont="1" applyBorder="1" applyAlignment="1">
      <alignment horizontal="left" vertical="center" wrapText="1"/>
    </xf>
    <xf numFmtId="0" fontId="7" fillId="4" borderId="2" xfId="0" applyFont="1" applyFill="1" applyBorder="1"/>
    <xf numFmtId="0" fontId="7" fillId="4" borderId="3" xfId="0" applyFont="1" applyFill="1" applyBorder="1"/>
    <xf numFmtId="0" fontId="0" fillId="0" borderId="2" xfId="0" applyBorder="1" applyAlignment="1">
      <alignment horizontal="center" vertical="center"/>
    </xf>
    <xf numFmtId="0" fontId="0" fillId="10" borderId="2" xfId="0" applyFill="1" applyBorder="1" applyAlignment="1">
      <alignment horizontal="center" vertical="center"/>
    </xf>
    <xf numFmtId="0" fontId="0" fillId="11" borderId="2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/>
    <xf numFmtId="0" fontId="6" fillId="0" borderId="2" xfId="0" applyFont="1" applyFill="1" applyBorder="1" applyAlignment="1">
      <alignment horizontal="right" vertical="center" wrapText="1"/>
    </xf>
    <xf numFmtId="0" fontId="0" fillId="10" borderId="2" xfId="0" applyNumberFormat="1" applyFill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1" fontId="0" fillId="0" borderId="2" xfId="0" applyNumberFormat="1" applyBorder="1" applyAlignment="1">
      <alignment horizontal="left" vertical="center" indent="2"/>
    </xf>
    <xf numFmtId="1" fontId="0" fillId="10" borderId="2" xfId="0" applyNumberFormat="1" applyFill="1" applyBorder="1" applyAlignment="1">
      <alignment horizontal="center" vertical="center"/>
    </xf>
    <xf numFmtId="1" fontId="0" fillId="0" borderId="2" xfId="0" applyNumberFormat="1" applyBorder="1"/>
    <xf numFmtId="44" fontId="0" fillId="0" borderId="0" xfId="0" applyNumberFormat="1"/>
    <xf numFmtId="0" fontId="0" fillId="10" borderId="2" xfId="1" applyNumberFormat="1" applyFont="1" applyFill="1" applyBorder="1" applyAlignment="1">
      <alignment horizontal="center" vertical="center"/>
    </xf>
    <xf numFmtId="1" fontId="0" fillId="11" borderId="2" xfId="0" applyNumberFormat="1" applyFill="1" applyBorder="1" applyAlignment="1">
      <alignment horizontal="center" vertical="center"/>
    </xf>
    <xf numFmtId="1" fontId="0" fillId="10" borderId="2" xfId="1" applyNumberFormat="1" applyFont="1" applyFill="1" applyBorder="1" applyAlignment="1">
      <alignment horizontal="center" vertical="center"/>
    </xf>
    <xf numFmtId="1" fontId="5" fillId="11" borderId="0" xfId="1" applyNumberFormat="1" applyFont="1" applyFill="1" applyBorder="1" applyAlignment="1">
      <alignment horizontal="center" vertical="center"/>
    </xf>
    <xf numFmtId="0" fontId="0" fillId="0" borderId="0" xfId="0" applyBorder="1"/>
    <xf numFmtId="0" fontId="2" fillId="0" borderId="0" xfId="0" applyFont="1"/>
    <xf numFmtId="2" fontId="5" fillId="9" borderId="2" xfId="4" applyNumberFormat="1" applyFont="1" applyBorder="1" applyAlignment="1">
      <alignment horizontal="center" vertical="center"/>
    </xf>
    <xf numFmtId="0" fontId="9" fillId="0" borderId="0" xfId="0" applyFont="1"/>
    <xf numFmtId="0" fontId="8" fillId="0" borderId="0" xfId="0" applyFont="1" applyFill="1" applyBorder="1" applyAlignment="1">
      <alignment horizontal="right" vertical="center" wrapText="1"/>
    </xf>
    <xf numFmtId="0" fontId="0" fillId="10" borderId="3" xfId="0" applyFill="1" applyBorder="1" applyAlignment="1">
      <alignment horizontal="center" vertical="center"/>
    </xf>
    <xf numFmtId="0" fontId="0" fillId="0" borderId="6" xfId="0" applyBorder="1"/>
    <xf numFmtId="0" fontId="0" fillId="0" borderId="5" xfId="0" applyBorder="1"/>
    <xf numFmtId="0" fontId="0" fillId="0" borderId="0" xfId="0" applyFill="1" applyBorder="1"/>
    <xf numFmtId="0" fontId="6" fillId="0" borderId="7" xfId="0" applyFont="1" applyFill="1" applyBorder="1" applyAlignment="1">
      <alignment horizontal="right" vertical="center" wrapText="1"/>
    </xf>
    <xf numFmtId="0" fontId="8" fillId="0" borderId="7" xfId="0" applyFont="1" applyFill="1" applyBorder="1" applyAlignment="1">
      <alignment horizontal="right" vertical="center" wrapText="1"/>
    </xf>
    <xf numFmtId="1" fontId="5" fillId="11" borderId="5" xfId="1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2" fontId="0" fillId="0" borderId="0" xfId="2" applyNumberFormat="1" applyFont="1" applyBorder="1" applyAlignment="1">
      <alignment horizontal="center" vertical="center"/>
    </xf>
    <xf numFmtId="0" fontId="0" fillId="11" borderId="0" xfId="0" applyFill="1" applyBorder="1" applyAlignment="1">
      <alignment horizontal="center" vertical="center"/>
    </xf>
    <xf numFmtId="0" fontId="8" fillId="0" borderId="4" xfId="0" applyFont="1" applyFill="1" applyBorder="1" applyAlignment="1">
      <alignment horizontal="right" vertical="center" wrapText="1"/>
    </xf>
    <xf numFmtId="1" fontId="5" fillId="11" borderId="8" xfId="1" applyNumberFormat="1" applyFont="1" applyFill="1" applyBorder="1" applyAlignment="1">
      <alignment horizontal="center" vertical="center"/>
    </xf>
    <xf numFmtId="0" fontId="0" fillId="0" borderId="8" xfId="0" applyBorder="1"/>
    <xf numFmtId="1" fontId="5" fillId="11" borderId="9" xfId="1" applyNumberFormat="1" applyFont="1" applyFill="1" applyBorder="1" applyAlignment="1">
      <alignment horizontal="center" vertical="center"/>
    </xf>
    <xf numFmtId="164" fontId="0" fillId="0" borderId="0" xfId="1" applyNumberFormat="1" applyFont="1" applyBorder="1"/>
    <xf numFmtId="0" fontId="2" fillId="0" borderId="0" xfId="0" applyFont="1" applyBorder="1"/>
    <xf numFmtId="0" fontId="2" fillId="0" borderId="5" xfId="0" applyFont="1" applyBorder="1"/>
    <xf numFmtId="0" fontId="8" fillId="0" borderId="10" xfId="0" applyFont="1" applyFill="1" applyBorder="1" applyAlignment="1">
      <alignment horizontal="right" vertical="center" wrapText="1"/>
    </xf>
    <xf numFmtId="1" fontId="5" fillId="11" borderId="11" xfId="1" applyNumberFormat="1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/>
    <xf numFmtId="0" fontId="0" fillId="4" borderId="3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2" xfId="0" applyFill="1" applyBorder="1"/>
    <xf numFmtId="164" fontId="0" fillId="0" borderId="2" xfId="1" applyNumberFormat="1" applyFont="1" applyBorder="1"/>
    <xf numFmtId="165" fontId="0" fillId="0" borderId="2" xfId="2" applyNumberFormat="1" applyFont="1" applyBorder="1"/>
    <xf numFmtId="164" fontId="0" fillId="0" borderId="2" xfId="1" applyNumberFormat="1" applyFont="1" applyFill="1" applyBorder="1"/>
    <xf numFmtId="0" fontId="0" fillId="0" borderId="7" xfId="0" applyBorder="1"/>
    <xf numFmtId="164" fontId="0" fillId="0" borderId="7" xfId="1" applyNumberFormat="1" applyFont="1" applyBorder="1"/>
    <xf numFmtId="0" fontId="0" fillId="0" borderId="0" xfId="0" applyAlignment="1">
      <alignment horizontal="right"/>
    </xf>
    <xf numFmtId="164" fontId="0" fillId="6" borderId="0" xfId="1" applyNumberFormat="1" applyFont="1" applyFill="1"/>
    <xf numFmtId="9" fontId="0" fillId="6" borderId="0" xfId="2" applyFont="1" applyFill="1"/>
    <xf numFmtId="0" fontId="11" fillId="10" borderId="2" xfId="0" applyFont="1" applyFill="1" applyBorder="1" applyAlignment="1">
      <alignment horizontal="center" vertical="center"/>
    </xf>
    <xf numFmtId="1" fontId="11" fillId="0" borderId="2" xfId="3" applyNumberFormat="1" applyFont="1" applyFill="1" applyBorder="1" applyAlignment="1">
      <alignment horizontal="center" vertical="center"/>
    </xf>
    <xf numFmtId="1" fontId="11" fillId="10" borderId="2" xfId="0" applyNumberFormat="1" applyFont="1" applyFill="1" applyBorder="1" applyAlignment="1">
      <alignment horizontal="center" vertical="center"/>
    </xf>
    <xf numFmtId="1" fontId="11" fillId="11" borderId="0" xfId="1" applyNumberFormat="1" applyFont="1" applyFill="1" applyBorder="1" applyAlignment="1">
      <alignment horizontal="center" vertical="center"/>
    </xf>
    <xf numFmtId="0" fontId="11" fillId="0" borderId="0" xfId="0" applyFont="1" applyBorder="1"/>
    <xf numFmtId="0" fontId="11" fillId="0" borderId="2" xfId="3" applyNumberFormat="1" applyFont="1" applyFill="1" applyBorder="1" applyAlignment="1">
      <alignment horizontal="center" vertical="center"/>
    </xf>
    <xf numFmtId="0" fontId="11" fillId="10" borderId="2" xfId="0" applyNumberFormat="1" applyFont="1" applyFill="1" applyBorder="1" applyAlignment="1">
      <alignment horizontal="center" vertical="center"/>
    </xf>
    <xf numFmtId="0" fontId="11" fillId="0" borderId="2" xfId="1" applyNumberFormat="1" applyFont="1" applyFill="1" applyBorder="1" applyAlignment="1">
      <alignment horizontal="center" vertical="center"/>
    </xf>
    <xf numFmtId="0" fontId="11" fillId="0" borderId="2" xfId="3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3" borderId="0" xfId="0" applyFont="1" applyFill="1" applyAlignment="1"/>
    <xf numFmtId="0" fontId="0" fillId="0" borderId="0" xfId="0" applyAlignment="1"/>
    <xf numFmtId="0" fontId="2" fillId="2" borderId="0" xfId="0" applyFont="1" applyFill="1" applyAlignment="1"/>
    <xf numFmtId="0" fontId="0" fillId="6" borderId="2" xfId="0" applyFill="1" applyBorder="1" applyAlignment="1">
      <alignment horizontal="center" vertical="center" textRotation="90"/>
    </xf>
    <xf numFmtId="0" fontId="0" fillId="3" borderId="12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4" borderId="3" xfId="0" applyFill="1" applyBorder="1" applyAlignment="1">
      <alignment horizontal="center" vertical="center" textRotation="90"/>
    </xf>
    <xf numFmtId="0" fontId="0" fillId="4" borderId="4" xfId="0" applyFill="1" applyBorder="1" applyAlignment="1">
      <alignment horizontal="center" vertical="center" textRotation="90"/>
    </xf>
    <xf numFmtId="0" fontId="0" fillId="12" borderId="4" xfId="0" applyFill="1" applyBorder="1" applyAlignment="1">
      <alignment horizontal="center"/>
    </xf>
    <xf numFmtId="0" fontId="0" fillId="4" borderId="2" xfId="0" applyFill="1" applyBorder="1" applyAlignment="1">
      <alignment horizontal="center" vertical="center" textRotation="90"/>
    </xf>
    <xf numFmtId="0" fontId="0" fillId="12" borderId="6" xfId="0" applyFill="1" applyBorder="1" applyAlignment="1">
      <alignment horizontal="center"/>
    </xf>
    <xf numFmtId="0" fontId="0" fillId="12" borderId="0" xfId="0" applyFill="1" applyBorder="1" applyAlignment="1">
      <alignment horizontal="center"/>
    </xf>
    <xf numFmtId="0" fontId="0" fillId="12" borderId="5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5" borderId="2" xfId="0" applyFill="1" applyBorder="1" applyAlignment="1">
      <alignment horizontal="center" vertical="center" textRotation="90"/>
    </xf>
    <xf numFmtId="0" fontId="0" fillId="5" borderId="3" xfId="0" applyFill="1" applyBorder="1" applyAlignment="1">
      <alignment horizontal="center" vertical="center" textRotation="90"/>
    </xf>
    <xf numFmtId="0" fontId="0" fillId="5" borderId="4" xfId="0" applyFill="1" applyBorder="1" applyAlignment="1">
      <alignment horizontal="center" vertical="center" textRotation="90"/>
    </xf>
    <xf numFmtId="0" fontId="0" fillId="2" borderId="12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3" xfId="0" applyFill="1" applyBorder="1" applyAlignment="1">
      <alignment horizontal="center"/>
    </xf>
  </cellXfs>
  <cellStyles count="5">
    <cellStyle name="20% - Accent4" xfId="4" builtinId="42"/>
    <cellStyle name="Ongeldig" xfId="3" builtinId="27"/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5"/>
  <sheetViews>
    <sheetView showGridLines="0" tabSelected="1" workbookViewId="0">
      <selection activeCell="E23" sqref="E23"/>
    </sheetView>
  </sheetViews>
  <sheetFormatPr defaultRowHeight="15" x14ac:dyDescent="0.25"/>
  <cols>
    <col min="2" max="2" width="15.85546875" bestFit="1" customWidth="1"/>
    <col min="3" max="3" width="23.7109375" bestFit="1" customWidth="1"/>
    <col min="5" max="5" width="14.7109375" bestFit="1" customWidth="1"/>
    <col min="6" max="6" width="23.7109375" bestFit="1" customWidth="1"/>
  </cols>
  <sheetData>
    <row r="2" spans="2:6" ht="21" x14ac:dyDescent="0.35">
      <c r="B2" s="6" t="s">
        <v>48</v>
      </c>
    </row>
    <row r="3" spans="2:6" ht="21" x14ac:dyDescent="0.35">
      <c r="B3" s="6"/>
    </row>
    <row r="4" spans="2:6" ht="15.75" x14ac:dyDescent="0.25">
      <c r="B4" s="55" t="s">
        <v>47</v>
      </c>
    </row>
    <row r="6" spans="2:6" x14ac:dyDescent="0.25">
      <c r="B6" s="78" t="s">
        <v>64</v>
      </c>
      <c r="C6" s="79"/>
      <c r="E6" s="80" t="s">
        <v>65</v>
      </c>
      <c r="F6" s="79"/>
    </row>
    <row r="8" spans="2:6" x14ac:dyDescent="0.25">
      <c r="C8" s="5" t="s">
        <v>0</v>
      </c>
      <c r="F8" s="5" t="s">
        <v>0</v>
      </c>
    </row>
    <row r="9" spans="2:6" x14ac:dyDescent="0.25">
      <c r="B9" s="53">
        <v>2018</v>
      </c>
      <c r="C9" s="1">
        <v>435000</v>
      </c>
      <c r="D9" s="2"/>
      <c r="E9" s="53">
        <v>2018</v>
      </c>
      <c r="F9" s="1">
        <v>1575000</v>
      </c>
    </row>
    <row r="10" spans="2:6" ht="6.6" customHeight="1" x14ac:dyDescent="0.25">
      <c r="B10" s="54"/>
      <c r="E10" s="54"/>
    </row>
    <row r="11" spans="2:6" x14ac:dyDescent="0.25">
      <c r="B11" s="53">
        <v>2019</v>
      </c>
      <c r="C11" s="1">
        <v>440000</v>
      </c>
      <c r="D11" s="2"/>
      <c r="E11" s="53">
        <v>2019</v>
      </c>
      <c r="F11" s="1">
        <v>1450000</v>
      </c>
    </row>
    <row r="12" spans="2:6" ht="6.6" customHeight="1" x14ac:dyDescent="0.25">
      <c r="B12" s="54"/>
      <c r="E12" s="54"/>
    </row>
    <row r="13" spans="2:6" x14ac:dyDescent="0.25">
      <c r="B13" s="53">
        <v>2020</v>
      </c>
      <c r="C13" s="1">
        <v>680000</v>
      </c>
      <c r="E13" s="53">
        <v>2020</v>
      </c>
      <c r="F13" s="1">
        <v>1650000</v>
      </c>
    </row>
    <row r="14" spans="2:6" ht="6.6" customHeight="1" x14ac:dyDescent="0.25"/>
    <row r="15" spans="2:6" x14ac:dyDescent="0.25">
      <c r="B15" s="3" t="s">
        <v>1</v>
      </c>
      <c r="C15" s="4">
        <f>SUM(C9,C11,C13)</f>
        <v>1555000</v>
      </c>
      <c r="E15" s="3" t="s">
        <v>1</v>
      </c>
      <c r="F15" s="4">
        <f>SUM(F9,F11,F13)</f>
        <v>4675000</v>
      </c>
    </row>
  </sheetData>
  <mergeCells count="2">
    <mergeCell ref="B6:C6"/>
    <mergeCell ref="E6:F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26"/>
  <sheetViews>
    <sheetView showGridLines="0" workbookViewId="0">
      <selection activeCell="Q19" sqref="Q19"/>
    </sheetView>
  </sheetViews>
  <sheetFormatPr defaultRowHeight="15" x14ac:dyDescent="0.25"/>
  <cols>
    <col min="2" max="2" width="25.85546875" bestFit="1" customWidth="1"/>
    <col min="3" max="5" width="14" bestFit="1" customWidth="1"/>
    <col min="6" max="6" width="11.42578125" bestFit="1" customWidth="1"/>
    <col min="7" max="7" width="9" bestFit="1" customWidth="1"/>
    <col min="8" max="8" width="12.28515625" bestFit="1" customWidth="1"/>
    <col min="9" max="9" width="25.85546875" bestFit="1" customWidth="1"/>
    <col min="10" max="13" width="12.42578125" bestFit="1" customWidth="1"/>
    <col min="14" max="14" width="11.42578125" bestFit="1" customWidth="1"/>
    <col min="15" max="15" width="12.28515625" bestFit="1" customWidth="1"/>
    <col min="16" max="16" width="14" bestFit="1" customWidth="1"/>
  </cols>
  <sheetData>
    <row r="2" spans="2:14" ht="21" x14ac:dyDescent="0.35">
      <c r="B2" s="6" t="s">
        <v>50</v>
      </c>
    </row>
    <row r="4" spans="2:14" x14ac:dyDescent="0.25">
      <c r="B4" s="78" t="s">
        <v>64</v>
      </c>
      <c r="C4" s="79"/>
      <c r="I4" s="80" t="s">
        <v>65</v>
      </c>
      <c r="J4" s="79"/>
    </row>
    <row r="5" spans="2:14" x14ac:dyDescent="0.25">
      <c r="C5" s="56">
        <v>2018</v>
      </c>
      <c r="D5" s="56">
        <v>2019</v>
      </c>
      <c r="E5" s="56">
        <v>2020</v>
      </c>
      <c r="F5" s="56" t="s">
        <v>2</v>
      </c>
      <c r="G5" s="57" t="s">
        <v>51</v>
      </c>
      <c r="J5" s="56">
        <v>2018</v>
      </c>
      <c r="K5" s="56">
        <v>2019</v>
      </c>
      <c r="L5" s="56">
        <v>2020</v>
      </c>
      <c r="M5" s="56" t="s">
        <v>2</v>
      </c>
      <c r="N5" s="57" t="s">
        <v>51</v>
      </c>
    </row>
    <row r="6" spans="2:14" x14ac:dyDescent="0.25">
      <c r="B6" s="58" t="s">
        <v>52</v>
      </c>
      <c r="C6" s="59">
        <v>380000</v>
      </c>
      <c r="D6" s="59">
        <v>385000</v>
      </c>
      <c r="E6" s="59">
        <v>610000</v>
      </c>
      <c r="F6" s="59">
        <f>SUM(C6:E6)</f>
        <v>1375000</v>
      </c>
      <c r="G6" s="60">
        <f>F6/$F$18</f>
        <v>0.88313690227688746</v>
      </c>
      <c r="I6" s="58" t="s">
        <v>52</v>
      </c>
      <c r="J6" s="59">
        <v>1500000</v>
      </c>
      <c r="K6" s="59">
        <v>1370000</v>
      </c>
      <c r="L6" s="59">
        <v>1570000</v>
      </c>
      <c r="M6" s="59">
        <f t="shared" ref="M6:M15" si="0">SUM(J6:L6)</f>
        <v>4440000</v>
      </c>
      <c r="N6" s="60">
        <f>M6/$M$18</f>
        <v>0.9479684864530179</v>
      </c>
    </row>
    <row r="7" spans="2:14" x14ac:dyDescent="0.25">
      <c r="B7" s="58" t="s">
        <v>54</v>
      </c>
      <c r="C7" s="59">
        <v>7500</v>
      </c>
      <c r="D7" s="59">
        <v>6150</v>
      </c>
      <c r="E7" s="59">
        <v>10500</v>
      </c>
      <c r="F7" s="59">
        <f t="shared" ref="F7:F16" si="1">SUM(C7:E7)</f>
        <v>24150</v>
      </c>
      <c r="G7" s="60">
        <f t="shared" ref="G7:G16" si="2">F7/$F$18</f>
        <v>1.5511095410899515E-2</v>
      </c>
      <c r="I7" s="58" t="s">
        <v>53</v>
      </c>
      <c r="J7" s="59">
        <v>35000</v>
      </c>
      <c r="K7" s="59">
        <v>35000</v>
      </c>
      <c r="L7" s="59">
        <v>40000</v>
      </c>
      <c r="M7" s="59">
        <f t="shared" si="0"/>
        <v>110000</v>
      </c>
      <c r="N7" s="60">
        <f t="shared" ref="N7:N16" si="3">M7/$M$18</f>
        <v>2.348570574545765E-2</v>
      </c>
    </row>
    <row r="8" spans="2:14" x14ac:dyDescent="0.25">
      <c r="B8" s="58" t="s">
        <v>56</v>
      </c>
      <c r="C8" s="59">
        <v>0</v>
      </c>
      <c r="D8" s="59">
        <v>7500</v>
      </c>
      <c r="E8" s="59">
        <v>13500</v>
      </c>
      <c r="F8" s="59">
        <f t="shared" si="1"/>
        <v>21000</v>
      </c>
      <c r="G8" s="60">
        <f t="shared" si="2"/>
        <v>1.3487909052956101E-2</v>
      </c>
      <c r="I8" s="58" t="s">
        <v>55</v>
      </c>
      <c r="J8" s="59">
        <v>10000</v>
      </c>
      <c r="K8" s="48">
        <v>15000</v>
      </c>
      <c r="L8" s="59">
        <v>17500</v>
      </c>
      <c r="M8" s="59">
        <f t="shared" si="0"/>
        <v>42500</v>
      </c>
      <c r="N8" s="60">
        <f t="shared" si="3"/>
        <v>9.074022674381366E-3</v>
      </c>
    </row>
    <row r="9" spans="2:14" x14ac:dyDescent="0.25">
      <c r="B9" s="58" t="s">
        <v>58</v>
      </c>
      <c r="C9" s="59">
        <v>4500</v>
      </c>
      <c r="D9" s="59">
        <v>5250</v>
      </c>
      <c r="E9" s="59">
        <v>9000</v>
      </c>
      <c r="F9" s="59">
        <f t="shared" si="1"/>
        <v>18750</v>
      </c>
      <c r="G9" s="60">
        <f t="shared" si="2"/>
        <v>1.2042775940139375E-2</v>
      </c>
      <c r="I9" s="58" t="s">
        <v>57</v>
      </c>
      <c r="J9" s="59">
        <v>6000</v>
      </c>
      <c r="K9" s="61">
        <v>12500</v>
      </c>
      <c r="L9" s="59">
        <v>4500</v>
      </c>
      <c r="M9" s="59">
        <f t="shared" si="0"/>
        <v>23000</v>
      </c>
      <c r="N9" s="60">
        <f t="shared" si="3"/>
        <v>4.9106475649593273E-3</v>
      </c>
    </row>
    <row r="10" spans="2:14" x14ac:dyDescent="0.25">
      <c r="B10" s="58" t="s">
        <v>55</v>
      </c>
      <c r="C10" s="59">
        <v>6000</v>
      </c>
      <c r="D10" s="59">
        <v>5000</v>
      </c>
      <c r="E10" s="59">
        <v>7000</v>
      </c>
      <c r="F10" s="59">
        <f t="shared" si="1"/>
        <v>18000</v>
      </c>
      <c r="G10" s="60">
        <f t="shared" si="2"/>
        <v>1.1561064902533801E-2</v>
      </c>
      <c r="I10" s="58" t="s">
        <v>59</v>
      </c>
      <c r="J10" s="59">
        <v>600</v>
      </c>
      <c r="K10" s="59">
        <v>3000</v>
      </c>
      <c r="L10" s="59">
        <v>650</v>
      </c>
      <c r="M10" s="59">
        <f t="shared" si="0"/>
        <v>4250</v>
      </c>
      <c r="N10" s="60">
        <f t="shared" si="3"/>
        <v>9.0740226743813649E-4</v>
      </c>
    </row>
    <row r="11" spans="2:14" x14ac:dyDescent="0.25">
      <c r="B11" s="58" t="s">
        <v>59</v>
      </c>
      <c r="C11" s="59">
        <v>7000</v>
      </c>
      <c r="D11" s="59">
        <v>2650</v>
      </c>
      <c r="E11" s="59">
        <v>3000</v>
      </c>
      <c r="F11" s="59">
        <f t="shared" si="1"/>
        <v>12650</v>
      </c>
      <c r="G11" s="60">
        <f t="shared" si="2"/>
        <v>8.1248595009473651E-3</v>
      </c>
      <c r="I11" s="58" t="s">
        <v>58</v>
      </c>
      <c r="J11" s="59">
        <v>400</v>
      </c>
      <c r="K11" s="62">
        <v>800</v>
      </c>
      <c r="L11" s="59">
        <v>450</v>
      </c>
      <c r="M11" s="59">
        <f t="shared" si="0"/>
        <v>1650</v>
      </c>
      <c r="N11" s="60">
        <f t="shared" si="3"/>
        <v>3.5228558618186475E-4</v>
      </c>
    </row>
    <row r="12" spans="2:14" x14ac:dyDescent="0.25">
      <c r="B12" s="58" t="s">
        <v>57</v>
      </c>
      <c r="C12" s="59">
        <v>5250</v>
      </c>
      <c r="D12" s="59">
        <v>3900</v>
      </c>
      <c r="E12" s="59">
        <v>3250</v>
      </c>
      <c r="F12" s="59">
        <f t="shared" si="1"/>
        <v>12400</v>
      </c>
      <c r="G12" s="60">
        <f t="shared" si="2"/>
        <v>7.9642891550788398E-3</v>
      </c>
      <c r="I12" s="58" t="s">
        <v>60</v>
      </c>
      <c r="J12" s="59">
        <v>700</v>
      </c>
      <c r="K12" s="59">
        <v>0</v>
      </c>
      <c r="L12" s="59">
        <v>0</v>
      </c>
      <c r="M12" s="59">
        <f t="shared" si="0"/>
        <v>700</v>
      </c>
      <c r="N12" s="60">
        <f t="shared" si="3"/>
        <v>1.4945449110745777E-4</v>
      </c>
    </row>
    <row r="13" spans="2:14" x14ac:dyDescent="0.25">
      <c r="B13" s="58" t="s">
        <v>61</v>
      </c>
      <c r="C13" s="59">
        <v>3900</v>
      </c>
      <c r="D13" s="59">
        <v>2200</v>
      </c>
      <c r="E13" s="59">
        <v>1750</v>
      </c>
      <c r="F13" s="59">
        <f t="shared" si="1"/>
        <v>7850</v>
      </c>
      <c r="G13" s="60">
        <f t="shared" si="2"/>
        <v>5.0419088602716849E-3</v>
      </c>
      <c r="I13" s="58" t="s">
        <v>56</v>
      </c>
      <c r="J13" s="59">
        <v>0</v>
      </c>
      <c r="K13" s="61">
        <v>300</v>
      </c>
      <c r="L13" s="61">
        <v>225</v>
      </c>
      <c r="M13" s="59">
        <f t="shared" si="0"/>
        <v>525</v>
      </c>
      <c r="N13" s="60">
        <f t="shared" si="3"/>
        <v>1.1209086833059333E-4</v>
      </c>
    </row>
    <row r="14" spans="2:14" x14ac:dyDescent="0.25">
      <c r="B14" s="58" t="s">
        <v>60</v>
      </c>
      <c r="C14" s="59">
        <v>2600</v>
      </c>
      <c r="D14" s="59">
        <v>2150</v>
      </c>
      <c r="E14" s="59">
        <v>1500</v>
      </c>
      <c r="F14" s="59">
        <f t="shared" si="1"/>
        <v>6250</v>
      </c>
      <c r="G14" s="60">
        <f t="shared" si="2"/>
        <v>4.0142586467131246E-3</v>
      </c>
      <c r="I14" s="58" t="s">
        <v>62</v>
      </c>
      <c r="J14" s="59">
        <v>300</v>
      </c>
      <c r="K14" s="63">
        <v>200</v>
      </c>
      <c r="L14" s="63">
        <v>50</v>
      </c>
      <c r="M14" s="59">
        <f t="shared" si="0"/>
        <v>550</v>
      </c>
      <c r="N14" s="60">
        <f t="shared" si="3"/>
        <v>1.1742852872728826E-4</v>
      </c>
    </row>
    <row r="15" spans="2:14" x14ac:dyDescent="0.25">
      <c r="B15" s="58" t="s">
        <v>62</v>
      </c>
      <c r="C15" s="59">
        <v>0</v>
      </c>
      <c r="D15" s="59">
        <v>500</v>
      </c>
      <c r="E15" s="59">
        <v>400</v>
      </c>
      <c r="F15" s="59">
        <f t="shared" si="1"/>
        <v>900</v>
      </c>
      <c r="G15" s="60">
        <f t="shared" si="2"/>
        <v>5.7805324512669003E-4</v>
      </c>
      <c r="I15" s="58" t="s">
        <v>54</v>
      </c>
      <c r="J15" s="59">
        <v>425</v>
      </c>
      <c r="K15" s="59">
        <v>50</v>
      </c>
      <c r="L15" s="59">
        <v>50</v>
      </c>
      <c r="M15" s="59">
        <f t="shared" si="0"/>
        <v>525</v>
      </c>
      <c r="N15" s="60">
        <f t="shared" si="3"/>
        <v>1.1209086833059333E-4</v>
      </c>
    </row>
    <row r="16" spans="2:14" x14ac:dyDescent="0.25">
      <c r="B16" s="58" t="s">
        <v>63</v>
      </c>
      <c r="C16" s="59">
        <v>20000</v>
      </c>
      <c r="D16" s="59">
        <v>20000</v>
      </c>
      <c r="E16" s="59">
        <v>20000</v>
      </c>
      <c r="F16" s="59">
        <f t="shared" si="1"/>
        <v>60000</v>
      </c>
      <c r="G16" s="60">
        <f t="shared" si="2"/>
        <v>3.8536883008446002E-2</v>
      </c>
      <c r="I16" s="58" t="s">
        <v>63</v>
      </c>
      <c r="J16" s="59">
        <v>20000</v>
      </c>
      <c r="K16" s="59">
        <v>20000</v>
      </c>
      <c r="L16" s="59">
        <v>20000</v>
      </c>
      <c r="M16" s="59">
        <f>SUM(J16:L16)</f>
        <v>60000</v>
      </c>
      <c r="N16" s="60">
        <f t="shared" si="3"/>
        <v>1.2810384952067809E-2</v>
      </c>
    </row>
    <row r="18" spans="2:16" x14ac:dyDescent="0.25">
      <c r="B18" s="64" t="s">
        <v>2</v>
      </c>
      <c r="C18" s="65">
        <f>SUM(C6:C16)</f>
        <v>436750</v>
      </c>
      <c r="D18" s="65">
        <f t="shared" ref="D18:F18" si="4">SUM(D6:D16)</f>
        <v>440300</v>
      </c>
      <c r="E18" s="65">
        <f t="shared" si="4"/>
        <v>679900</v>
      </c>
      <c r="F18" s="65">
        <f t="shared" si="4"/>
        <v>1556950</v>
      </c>
      <c r="G18" s="66">
        <f>SUM(G6:G16)</f>
        <v>1</v>
      </c>
      <c r="I18" s="64" t="s">
        <v>2</v>
      </c>
      <c r="J18" s="65">
        <f t="shared" ref="J18:L18" si="5">SUM(J6:J16)</f>
        <v>1573425</v>
      </c>
      <c r="K18" s="65">
        <f t="shared" si="5"/>
        <v>1456850</v>
      </c>
      <c r="L18" s="65">
        <f t="shared" si="5"/>
        <v>1653425</v>
      </c>
      <c r="M18" s="65">
        <f>SUM(M6:M16)</f>
        <v>4683700</v>
      </c>
      <c r="N18" s="66">
        <f>SUM(N6:N16)</f>
        <v>1</v>
      </c>
    </row>
    <row r="20" spans="2:16" x14ac:dyDescent="0.25">
      <c r="C20" s="7"/>
      <c r="D20" s="7"/>
      <c r="E20" s="7"/>
      <c r="F20" s="7"/>
      <c r="G20" s="7"/>
      <c r="H20" s="7"/>
      <c r="I20" s="7"/>
      <c r="O20" s="7"/>
      <c r="P20" s="7"/>
    </row>
    <row r="21" spans="2:16" x14ac:dyDescent="0.25">
      <c r="E21" s="1"/>
      <c r="J21" s="7"/>
      <c r="K21" s="7"/>
      <c r="L21" s="7"/>
      <c r="M21" s="7"/>
      <c r="N21" s="7"/>
      <c r="P21" s="7"/>
    </row>
    <row r="22" spans="2:16" x14ac:dyDescent="0.25">
      <c r="P22" s="7"/>
    </row>
    <row r="23" spans="2:16" x14ac:dyDescent="0.25">
      <c r="P23" s="7"/>
    </row>
    <row r="24" spans="2:16" x14ac:dyDescent="0.25">
      <c r="P24" s="7"/>
    </row>
    <row r="25" spans="2:16" x14ac:dyDescent="0.25">
      <c r="P25" s="7"/>
    </row>
    <row r="26" spans="2:16" x14ac:dyDescent="0.25">
      <c r="P26" s="24"/>
    </row>
  </sheetData>
  <mergeCells count="2">
    <mergeCell ref="B4:C4"/>
    <mergeCell ref="I4:J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119"/>
  <sheetViews>
    <sheetView showGridLines="0" zoomScale="115" zoomScaleNormal="115" workbookViewId="0">
      <selection activeCell="B7" sqref="B7"/>
    </sheetView>
  </sheetViews>
  <sheetFormatPr defaultRowHeight="15" x14ac:dyDescent="0.25"/>
  <cols>
    <col min="2" max="2" width="67.85546875" bestFit="1" customWidth="1"/>
    <col min="3" max="3" width="9.7109375" bestFit="1" customWidth="1"/>
    <col min="6" max="6" width="15.85546875" bestFit="1" customWidth="1"/>
    <col min="7" max="7" width="2.28515625" customWidth="1"/>
    <col min="8" max="8" width="4" customWidth="1"/>
    <col min="9" max="9" width="12" bestFit="1" customWidth="1"/>
    <col min="10" max="10" width="11.42578125" bestFit="1" customWidth="1"/>
    <col min="11" max="11" width="8.28515625" customWidth="1"/>
    <col min="12" max="12" width="12.85546875" bestFit="1" customWidth="1"/>
    <col min="13" max="13" width="8.28515625" customWidth="1"/>
    <col min="14" max="14" width="4.28515625" customWidth="1"/>
    <col min="15" max="15" width="44.85546875" bestFit="1" customWidth="1"/>
    <col min="16" max="17" width="9.42578125" bestFit="1" customWidth="1"/>
    <col min="20" max="20" width="11.28515625" bestFit="1" customWidth="1"/>
  </cols>
  <sheetData>
    <row r="2" spans="2:13" ht="18.75" x14ac:dyDescent="0.3">
      <c r="B2" s="32" t="s">
        <v>49</v>
      </c>
    </row>
    <row r="4" spans="2:13" x14ac:dyDescent="0.25">
      <c r="B4" s="82" t="s">
        <v>64</v>
      </c>
      <c r="C4" s="83"/>
      <c r="D4" s="83"/>
      <c r="E4" s="83"/>
      <c r="F4" s="83"/>
      <c r="G4" s="83"/>
      <c r="H4" s="83"/>
      <c r="I4" s="83"/>
      <c r="J4" s="83"/>
      <c r="K4" s="83"/>
      <c r="L4" s="83"/>
      <c r="M4" s="84"/>
    </row>
    <row r="5" spans="2:13" x14ac:dyDescent="0.25">
      <c r="B5" s="35"/>
      <c r="C5" s="93" t="s">
        <v>4</v>
      </c>
      <c r="D5" s="93"/>
      <c r="E5" s="93"/>
      <c r="F5" s="93"/>
      <c r="G5" s="29"/>
      <c r="H5" s="29"/>
      <c r="I5" s="89" t="s">
        <v>30</v>
      </c>
      <c r="J5" s="90"/>
      <c r="K5" s="90"/>
      <c r="L5" s="90"/>
      <c r="M5" s="91"/>
    </row>
    <row r="6" spans="2:13" x14ac:dyDescent="0.25">
      <c r="B6" s="77" t="s">
        <v>66</v>
      </c>
      <c r="C6" s="29"/>
      <c r="D6" s="29"/>
      <c r="E6" s="29"/>
      <c r="F6" s="29"/>
      <c r="G6" s="29"/>
      <c r="H6" s="29"/>
      <c r="I6" s="29"/>
      <c r="J6" s="48"/>
      <c r="K6" s="29"/>
      <c r="L6" s="29"/>
      <c r="M6" s="36"/>
    </row>
    <row r="7" spans="2:13" x14ac:dyDescent="0.25">
      <c r="B7" s="76" t="s">
        <v>67</v>
      </c>
      <c r="C7" s="29"/>
      <c r="D7" s="29"/>
      <c r="E7" s="29"/>
      <c r="F7" s="29"/>
      <c r="G7" s="29"/>
      <c r="H7" s="29"/>
      <c r="I7" s="29"/>
      <c r="J7" s="48"/>
      <c r="K7" s="29"/>
      <c r="L7" s="29"/>
      <c r="M7" s="36"/>
    </row>
    <row r="8" spans="2:13" x14ac:dyDescent="0.25">
      <c r="B8" s="10" t="s">
        <v>26</v>
      </c>
      <c r="C8" s="13">
        <v>2018</v>
      </c>
      <c r="D8" s="13">
        <v>2019</v>
      </c>
      <c r="E8" s="13">
        <v>2020</v>
      </c>
      <c r="F8" s="13" t="s">
        <v>2</v>
      </c>
      <c r="G8" s="29"/>
      <c r="H8" s="29"/>
      <c r="I8" s="13">
        <v>2018</v>
      </c>
      <c r="J8" s="13">
        <v>2019</v>
      </c>
      <c r="K8" s="13">
        <v>2020</v>
      </c>
      <c r="L8" s="13" t="s">
        <v>2</v>
      </c>
      <c r="M8" s="88" t="s">
        <v>44</v>
      </c>
    </row>
    <row r="9" spans="2:13" x14ac:dyDescent="0.25">
      <c r="B9" s="9" t="s">
        <v>19</v>
      </c>
      <c r="C9" s="20">
        <v>1535</v>
      </c>
      <c r="D9" s="20">
        <v>1591</v>
      </c>
      <c r="E9" s="20">
        <v>1897</v>
      </c>
      <c r="F9" s="20">
        <f>SUM(C9:E9)</f>
        <v>5023</v>
      </c>
      <c r="G9" s="29"/>
      <c r="H9" s="29"/>
      <c r="I9" s="20">
        <v>144819.6</v>
      </c>
      <c r="J9" s="20">
        <v>148986.9</v>
      </c>
      <c r="K9" s="20">
        <v>180123.6</v>
      </c>
      <c r="L9" s="23">
        <f>SUM(I9:K9)</f>
        <v>473930.1</v>
      </c>
      <c r="M9" s="88"/>
    </row>
    <row r="10" spans="2:13" x14ac:dyDescent="0.25">
      <c r="B10" s="9" t="s">
        <v>20</v>
      </c>
      <c r="C10" s="20">
        <v>1024</v>
      </c>
      <c r="D10" s="20">
        <v>1061</v>
      </c>
      <c r="E10" s="20">
        <v>1265</v>
      </c>
      <c r="F10" s="20">
        <f>SUM(C10:E10)</f>
        <v>3350</v>
      </c>
      <c r="G10" s="29"/>
      <c r="H10" s="29"/>
      <c r="I10" s="20">
        <v>96546.400000000009</v>
      </c>
      <c r="J10" s="20">
        <v>99324.6</v>
      </c>
      <c r="K10" s="20">
        <v>120082.40000000001</v>
      </c>
      <c r="L10" s="23">
        <f>SUM(I10:K10)</f>
        <v>315953.40000000002</v>
      </c>
      <c r="M10" s="88"/>
    </row>
    <row r="11" spans="2:13" x14ac:dyDescent="0.25">
      <c r="B11" s="9" t="s">
        <v>21</v>
      </c>
      <c r="C11" s="21">
        <v>2559</v>
      </c>
      <c r="D11" s="21">
        <v>2652</v>
      </c>
      <c r="E11" s="21">
        <v>3162</v>
      </c>
      <c r="F11" s="20">
        <f>SUM(C11:E11)</f>
        <v>8373</v>
      </c>
      <c r="G11" s="29"/>
      <c r="H11" s="29"/>
      <c r="I11" s="20">
        <v>241366</v>
      </c>
      <c r="J11" s="20">
        <v>248311.5</v>
      </c>
      <c r="K11" s="20">
        <v>300206</v>
      </c>
      <c r="L11" s="23">
        <f>SUM(I11:K11)</f>
        <v>789883.5</v>
      </c>
      <c r="M11" s="88"/>
    </row>
    <row r="12" spans="2:13" x14ac:dyDescent="0.25">
      <c r="B12" s="38" t="s">
        <v>14</v>
      </c>
      <c r="C12" s="22">
        <v>5118</v>
      </c>
      <c r="D12" s="22">
        <v>5304</v>
      </c>
      <c r="E12" s="22">
        <v>6323</v>
      </c>
      <c r="F12" s="13">
        <f>SUM(C12:E12)</f>
        <v>16745</v>
      </c>
      <c r="G12" s="29"/>
      <c r="H12" s="29"/>
      <c r="I12" s="22">
        <f>SUM(I9:I11)</f>
        <v>482732</v>
      </c>
      <c r="J12" s="22">
        <f>SUM(J9:J11)</f>
        <v>496623</v>
      </c>
      <c r="K12" s="22">
        <f>SUM(K9:K11)</f>
        <v>600412</v>
      </c>
      <c r="L12" s="25">
        <f>SUM(I12:K12)</f>
        <v>1579767</v>
      </c>
      <c r="M12" s="88"/>
    </row>
    <row r="13" spans="2:13" x14ac:dyDescent="0.25">
      <c r="B13" s="39" t="s">
        <v>46</v>
      </c>
      <c r="C13" s="28"/>
      <c r="D13" s="28"/>
      <c r="E13" s="28"/>
      <c r="F13" s="28"/>
      <c r="G13" s="29"/>
      <c r="H13" s="29"/>
      <c r="I13" s="28"/>
      <c r="J13" s="28"/>
      <c r="K13" s="31">
        <f>(K12/J12)-1</f>
        <v>0.20898951518556319</v>
      </c>
      <c r="L13" s="28"/>
      <c r="M13" s="40"/>
    </row>
    <row r="14" spans="2:13" x14ac:dyDescent="0.25">
      <c r="B14" s="10" t="s">
        <v>22</v>
      </c>
      <c r="C14" s="41"/>
      <c r="D14" s="41"/>
      <c r="E14" s="41"/>
      <c r="F14" s="43"/>
      <c r="G14" s="29"/>
      <c r="H14" s="29"/>
      <c r="I14" s="29"/>
      <c r="J14" s="29"/>
      <c r="K14" s="29"/>
      <c r="L14" s="29"/>
      <c r="M14" s="36"/>
    </row>
    <row r="15" spans="2:13" x14ac:dyDescent="0.25">
      <c r="B15" s="8"/>
      <c r="C15" s="12">
        <v>681</v>
      </c>
      <c r="D15" s="12">
        <v>322</v>
      </c>
      <c r="E15" s="12">
        <v>1536</v>
      </c>
      <c r="F15" s="14">
        <f>SUM(C15:E15)</f>
        <v>2539</v>
      </c>
      <c r="G15" s="29"/>
      <c r="H15" s="29"/>
      <c r="I15" s="12">
        <v>62323</v>
      </c>
      <c r="J15" s="12">
        <v>49992</v>
      </c>
      <c r="K15" s="12">
        <v>214151</v>
      </c>
      <c r="L15" s="23">
        <f>SUM(I15:K15)</f>
        <v>326466</v>
      </c>
      <c r="M15" s="85" t="s">
        <v>44</v>
      </c>
    </row>
    <row r="16" spans="2:13" x14ac:dyDescent="0.25">
      <c r="B16" s="38" t="s">
        <v>14</v>
      </c>
      <c r="C16" s="13">
        <f>SUM(C15:C15)</f>
        <v>681</v>
      </c>
      <c r="D16" s="13">
        <f>SUM(D15:D15)</f>
        <v>322</v>
      </c>
      <c r="E16" s="13">
        <f>SUM(E15:E15)</f>
        <v>1536</v>
      </c>
      <c r="F16" s="13">
        <f>SUM(C16:E16)</f>
        <v>2539</v>
      </c>
      <c r="G16" s="29"/>
      <c r="H16" s="29"/>
      <c r="I16" s="19">
        <f>SUM(I15)</f>
        <v>62323</v>
      </c>
      <c r="J16" s="19">
        <f>SUM(J15)</f>
        <v>49992</v>
      </c>
      <c r="K16" s="19">
        <f>SUM(K15)</f>
        <v>214151</v>
      </c>
      <c r="L16" s="25">
        <f>SUM(I16:K16)</f>
        <v>326466</v>
      </c>
      <c r="M16" s="86"/>
    </row>
    <row r="17" spans="2:13" x14ac:dyDescent="0.25">
      <c r="B17" s="39" t="s">
        <v>46</v>
      </c>
      <c r="C17" s="28"/>
      <c r="D17" s="28"/>
      <c r="E17" s="28"/>
      <c r="F17" s="28"/>
      <c r="G17" s="29"/>
      <c r="H17" s="29"/>
      <c r="I17" s="28"/>
      <c r="J17" s="28"/>
      <c r="K17" s="31">
        <f>(K16/J16)-1</f>
        <v>3.2837053928628581</v>
      </c>
      <c r="L17" s="28"/>
      <c r="M17" s="40"/>
    </row>
    <row r="18" spans="2:13" x14ac:dyDescent="0.25">
      <c r="B18" s="11" t="s">
        <v>23</v>
      </c>
      <c r="C18" s="41"/>
      <c r="D18" s="41"/>
      <c r="E18" s="41"/>
      <c r="F18" s="43">
        <f>SUM(C18:E18)</f>
        <v>0</v>
      </c>
      <c r="G18" s="29"/>
      <c r="H18" s="29"/>
      <c r="I18" s="29"/>
      <c r="J18" s="29"/>
      <c r="K18" s="29"/>
      <c r="L18" s="29"/>
      <c r="M18" s="36"/>
    </row>
    <row r="19" spans="2:13" x14ac:dyDescent="0.25">
      <c r="B19" s="8"/>
      <c r="C19" s="12">
        <v>513</v>
      </c>
      <c r="D19" s="12">
        <v>457</v>
      </c>
      <c r="E19" s="12">
        <v>963</v>
      </c>
      <c r="F19" s="14">
        <f>SUM(C19:E19)</f>
        <v>1933</v>
      </c>
      <c r="G19" s="29"/>
      <c r="H19" s="29"/>
      <c r="I19" s="12">
        <v>45793</v>
      </c>
      <c r="J19" s="12">
        <v>50228</v>
      </c>
      <c r="K19" s="12">
        <v>102378</v>
      </c>
      <c r="L19" s="23">
        <f>SUM(I19:K19)</f>
        <v>198399</v>
      </c>
      <c r="M19" s="85" t="s">
        <v>44</v>
      </c>
    </row>
    <row r="20" spans="2:13" x14ac:dyDescent="0.25">
      <c r="B20" s="38" t="s">
        <v>14</v>
      </c>
      <c r="C20" s="13">
        <f>SUM(C19:C19)</f>
        <v>513</v>
      </c>
      <c r="D20" s="13">
        <f>SUM(D19:D19)</f>
        <v>457</v>
      </c>
      <c r="E20" s="13">
        <f>SUM(E19:E19)</f>
        <v>963</v>
      </c>
      <c r="F20" s="13">
        <f>SUM(C20:E20)</f>
        <v>1933</v>
      </c>
      <c r="G20" s="29"/>
      <c r="H20" s="29"/>
      <c r="I20" s="19">
        <f>SUM(I19)</f>
        <v>45793</v>
      </c>
      <c r="J20" s="19">
        <f>SUM(J19)</f>
        <v>50228</v>
      </c>
      <c r="K20" s="19">
        <f>SUM(K19)</f>
        <v>102378</v>
      </c>
      <c r="L20" s="25">
        <f>SUM(I20:K20)</f>
        <v>198399</v>
      </c>
      <c r="M20" s="86"/>
    </row>
    <row r="21" spans="2:13" x14ac:dyDescent="0.25">
      <c r="B21" s="39" t="s">
        <v>46</v>
      </c>
      <c r="C21" s="28"/>
      <c r="D21" s="28"/>
      <c r="E21" s="28"/>
      <c r="F21" s="28"/>
      <c r="G21" s="29"/>
      <c r="H21" s="29"/>
      <c r="I21" s="28"/>
      <c r="J21" s="28"/>
      <c r="K21" s="31">
        <f>(K20/J20)-1</f>
        <v>1.0382655092776938</v>
      </c>
      <c r="L21" s="28"/>
      <c r="M21" s="40"/>
    </row>
    <row r="22" spans="2:13" x14ac:dyDescent="0.25">
      <c r="B22" s="11" t="s">
        <v>24</v>
      </c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50"/>
    </row>
    <row r="23" spans="2:13" x14ac:dyDescent="0.25">
      <c r="B23" s="8"/>
      <c r="C23" s="12">
        <v>6</v>
      </c>
      <c r="D23" s="12">
        <v>497</v>
      </c>
      <c r="E23" s="12">
        <v>1952</v>
      </c>
      <c r="F23" s="14">
        <f>SUM(C23:E23)</f>
        <v>2455</v>
      </c>
      <c r="G23" s="29"/>
      <c r="H23" s="29"/>
      <c r="I23" s="20">
        <v>510</v>
      </c>
      <c r="J23" s="20">
        <v>706</v>
      </c>
      <c r="K23" s="20">
        <v>2248</v>
      </c>
      <c r="L23" s="20">
        <v>3464</v>
      </c>
      <c r="M23" s="95" t="s">
        <v>45</v>
      </c>
    </row>
    <row r="24" spans="2:13" x14ac:dyDescent="0.25">
      <c r="B24" s="38" t="s">
        <v>14</v>
      </c>
      <c r="C24" s="13">
        <v>562</v>
      </c>
      <c r="D24" s="13">
        <f>SUM(D23:D23)</f>
        <v>497</v>
      </c>
      <c r="E24" s="13">
        <f>SUM(E23:E23)</f>
        <v>1952</v>
      </c>
      <c r="F24" s="13">
        <f>SUM(C24:E24)</f>
        <v>3011</v>
      </c>
      <c r="G24" s="29"/>
      <c r="H24" s="29"/>
      <c r="I24" s="19">
        <f>SUM(I23)</f>
        <v>510</v>
      </c>
      <c r="J24" s="19">
        <f>SUM(J23)</f>
        <v>706</v>
      </c>
      <c r="K24" s="19">
        <f>SUM(K23)</f>
        <v>2248</v>
      </c>
      <c r="L24" s="25">
        <f>SUM(I24:K24)</f>
        <v>3464</v>
      </c>
      <c r="M24" s="96"/>
    </row>
    <row r="25" spans="2:13" x14ac:dyDescent="0.25">
      <c r="B25" s="39" t="s">
        <v>46</v>
      </c>
      <c r="C25" s="28"/>
      <c r="D25" s="28"/>
      <c r="E25" s="28"/>
      <c r="F25" s="28"/>
      <c r="G25" s="29"/>
      <c r="H25" s="29"/>
      <c r="I25" s="28"/>
      <c r="J25" s="28"/>
      <c r="K25" s="31">
        <f>(K24/J24)-1</f>
        <v>2.1841359773371103</v>
      </c>
      <c r="L25" s="28"/>
      <c r="M25" s="40"/>
    </row>
    <row r="26" spans="2:13" x14ac:dyDescent="0.25">
      <c r="B26" s="11" t="s">
        <v>25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36"/>
    </row>
    <row r="27" spans="2:13" x14ac:dyDescent="0.25">
      <c r="B27" s="8"/>
      <c r="C27" s="12">
        <v>335</v>
      </c>
      <c r="D27" s="12">
        <v>271</v>
      </c>
      <c r="E27" s="12">
        <v>2461</v>
      </c>
      <c r="F27" s="14">
        <f>SUM(D27:E27)</f>
        <v>2732</v>
      </c>
      <c r="G27" s="29"/>
      <c r="H27" s="29"/>
      <c r="I27" s="20">
        <v>814</v>
      </c>
      <c r="J27" s="20">
        <v>540</v>
      </c>
      <c r="K27" s="20">
        <v>2730</v>
      </c>
      <c r="L27" s="20">
        <v>4084</v>
      </c>
      <c r="M27" s="95" t="s">
        <v>45</v>
      </c>
    </row>
    <row r="28" spans="2:13" x14ac:dyDescent="0.25">
      <c r="B28" s="38" t="s">
        <v>14</v>
      </c>
      <c r="C28" s="34">
        <f>SUM(C27:C27)</f>
        <v>335</v>
      </c>
      <c r="D28" s="13">
        <f>SUM(E27:E27)</f>
        <v>2461</v>
      </c>
      <c r="E28" s="13">
        <f>SUM(E27:E27)</f>
        <v>2461</v>
      </c>
      <c r="F28" s="13">
        <f>SUM(C28:E28)</f>
        <v>5257</v>
      </c>
      <c r="G28" s="29"/>
      <c r="H28" s="29"/>
      <c r="I28" s="19">
        <f>SUM(I27)</f>
        <v>814</v>
      </c>
      <c r="J28" s="19">
        <f>SUM(J27)</f>
        <v>540</v>
      </c>
      <c r="K28" s="19">
        <f>SUM(K27)</f>
        <v>2730</v>
      </c>
      <c r="L28" s="25">
        <f>SUM(I28:K28)</f>
        <v>4084</v>
      </c>
      <c r="M28" s="96"/>
    </row>
    <row r="29" spans="2:13" x14ac:dyDescent="0.25">
      <c r="B29" s="51" t="s">
        <v>46</v>
      </c>
      <c r="C29" s="52"/>
      <c r="D29" s="45"/>
      <c r="E29" s="45"/>
      <c r="F29" s="45"/>
      <c r="G29" s="46"/>
      <c r="H29" s="46"/>
      <c r="I29" s="45"/>
      <c r="J29" s="45"/>
      <c r="K29" s="31">
        <f>(K28/J28)-1</f>
        <v>4.0555555555555554</v>
      </c>
      <c r="L29" s="45"/>
      <c r="M29" s="47"/>
    </row>
    <row r="32" spans="2:13" x14ac:dyDescent="0.25">
      <c r="B32" s="97" t="s">
        <v>65</v>
      </c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9"/>
    </row>
    <row r="33" spans="2:13" x14ac:dyDescent="0.25">
      <c r="B33" s="35"/>
      <c r="C33" s="92" t="s">
        <v>4</v>
      </c>
      <c r="D33" s="92"/>
      <c r="E33" s="92"/>
      <c r="F33" s="92"/>
      <c r="G33" s="29"/>
      <c r="H33" s="29"/>
      <c r="I33" s="87" t="s">
        <v>30</v>
      </c>
      <c r="J33" s="87"/>
      <c r="K33" s="87"/>
      <c r="L33" s="87"/>
      <c r="M33" s="87"/>
    </row>
    <row r="34" spans="2:13" x14ac:dyDescent="0.25">
      <c r="B34" s="35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36"/>
    </row>
    <row r="35" spans="2:13" x14ac:dyDescent="0.25">
      <c r="B35" s="10" t="s">
        <v>3</v>
      </c>
      <c r="C35" s="12">
        <v>2018</v>
      </c>
      <c r="D35" s="12">
        <v>2019</v>
      </c>
      <c r="E35" s="12">
        <v>2020</v>
      </c>
      <c r="F35" s="12" t="s">
        <v>2</v>
      </c>
      <c r="G35" s="29"/>
      <c r="H35" s="37"/>
      <c r="I35" s="67">
        <v>2018</v>
      </c>
      <c r="J35" s="13">
        <v>2019</v>
      </c>
      <c r="K35" s="13">
        <v>2020</v>
      </c>
      <c r="L35" s="13" t="s">
        <v>2</v>
      </c>
      <c r="M35" s="94" t="s">
        <v>32</v>
      </c>
    </row>
    <row r="36" spans="2:13" x14ac:dyDescent="0.25">
      <c r="B36" s="9" t="s">
        <v>8</v>
      </c>
      <c r="C36" s="12">
        <v>131</v>
      </c>
      <c r="D36" s="12">
        <v>124</v>
      </c>
      <c r="E36" s="12">
        <v>109</v>
      </c>
      <c r="F36" s="12">
        <f>SUM(C36:E36)</f>
        <v>364</v>
      </c>
      <c r="G36" s="29"/>
      <c r="H36" s="29"/>
      <c r="I36" s="68">
        <v>504</v>
      </c>
      <c r="J36" s="20">
        <v>294</v>
      </c>
      <c r="K36" s="20">
        <v>150</v>
      </c>
      <c r="L36" s="23">
        <f>SUM(I36:K36)</f>
        <v>948</v>
      </c>
      <c r="M36" s="94"/>
    </row>
    <row r="37" spans="2:13" x14ac:dyDescent="0.25">
      <c r="B37" s="9" t="s">
        <v>9</v>
      </c>
      <c r="C37" s="12">
        <v>31</v>
      </c>
      <c r="D37" s="12">
        <v>34</v>
      </c>
      <c r="E37" s="12">
        <v>4050</v>
      </c>
      <c r="F37" s="12">
        <f>SUM(C37:E37)</f>
        <v>4115</v>
      </c>
      <c r="G37" s="29"/>
      <c r="H37" s="29"/>
      <c r="I37" s="68">
        <v>83</v>
      </c>
      <c r="J37" s="20">
        <v>86</v>
      </c>
      <c r="K37" s="20">
        <v>4160</v>
      </c>
      <c r="L37" s="23">
        <f>SUM(I37:K37)</f>
        <v>4329</v>
      </c>
      <c r="M37" s="94"/>
    </row>
    <row r="38" spans="2:13" x14ac:dyDescent="0.25">
      <c r="B38" s="9" t="s">
        <v>10</v>
      </c>
      <c r="C38" s="12">
        <v>17</v>
      </c>
      <c r="D38" s="12">
        <v>11</v>
      </c>
      <c r="E38" s="12">
        <v>21</v>
      </c>
      <c r="F38" s="12">
        <f>SUM(C38:E38)</f>
        <v>49</v>
      </c>
      <c r="G38" s="29"/>
      <c r="H38" s="29"/>
      <c r="I38" s="68">
        <v>231</v>
      </c>
      <c r="J38" s="20">
        <v>98</v>
      </c>
      <c r="K38" s="20">
        <v>104</v>
      </c>
      <c r="L38" s="23">
        <f>SUM(I38:K38)</f>
        <v>433</v>
      </c>
      <c r="M38" s="94"/>
    </row>
    <row r="39" spans="2:13" x14ac:dyDescent="0.25">
      <c r="B39" s="38" t="s">
        <v>14</v>
      </c>
      <c r="C39" s="13">
        <f>SUM(C36:C38)</f>
        <v>179</v>
      </c>
      <c r="D39" s="13">
        <f>SUM(D36:D38)</f>
        <v>169</v>
      </c>
      <c r="E39" s="13">
        <f>SUM(E36:E38)</f>
        <v>4180</v>
      </c>
      <c r="F39" s="13">
        <f>SUM(C39:E39)</f>
        <v>4528</v>
      </c>
      <c r="G39" s="29"/>
      <c r="H39" s="29"/>
      <c r="I39" s="69">
        <v>818</v>
      </c>
      <c r="J39" s="27">
        <v>478</v>
      </c>
      <c r="K39" s="27">
        <v>4414</v>
      </c>
      <c r="L39" s="27">
        <f>SUM(I39:K39)</f>
        <v>5710</v>
      </c>
      <c r="M39" s="94"/>
    </row>
    <row r="40" spans="2:13" x14ac:dyDescent="0.25">
      <c r="B40" s="39" t="s">
        <v>46</v>
      </c>
      <c r="C40" s="28"/>
      <c r="D40" s="28"/>
      <c r="E40" s="28"/>
      <c r="F40" s="28"/>
      <c r="G40" s="29"/>
      <c r="H40" s="29"/>
      <c r="I40" s="70"/>
      <c r="J40" s="28"/>
      <c r="K40" s="31">
        <f>(K39/J39)-1</f>
        <v>8.2343096234309616</v>
      </c>
      <c r="L40" s="28"/>
      <c r="M40" s="40"/>
    </row>
    <row r="41" spans="2:13" x14ac:dyDescent="0.25">
      <c r="B41" s="11" t="s">
        <v>15</v>
      </c>
      <c r="C41" s="41"/>
      <c r="D41" s="41"/>
      <c r="E41" s="42"/>
      <c r="F41" s="43"/>
      <c r="G41" s="29"/>
      <c r="H41" s="29"/>
      <c r="I41" s="71"/>
      <c r="J41" s="29"/>
      <c r="K41" s="29"/>
      <c r="L41" s="29"/>
      <c r="M41" s="36"/>
    </row>
    <row r="42" spans="2:13" x14ac:dyDescent="0.25">
      <c r="B42" s="8" t="s">
        <v>27</v>
      </c>
      <c r="C42" s="12">
        <v>62</v>
      </c>
      <c r="D42" s="12">
        <v>47</v>
      </c>
      <c r="E42" s="12">
        <v>43</v>
      </c>
      <c r="F42" s="14">
        <f>SUM(C42:E42)</f>
        <v>152</v>
      </c>
      <c r="G42" s="29"/>
      <c r="H42" s="29"/>
      <c r="I42" s="72">
        <v>134</v>
      </c>
      <c r="J42" s="20">
        <v>78</v>
      </c>
      <c r="K42" s="20">
        <v>77</v>
      </c>
      <c r="L42" s="20">
        <v>289</v>
      </c>
      <c r="M42" s="81" t="s">
        <v>31</v>
      </c>
    </row>
    <row r="43" spans="2:13" x14ac:dyDescent="0.25">
      <c r="B43" s="8" t="s">
        <v>28</v>
      </c>
      <c r="C43" s="12">
        <v>183</v>
      </c>
      <c r="D43" s="12">
        <v>194</v>
      </c>
      <c r="E43" s="12">
        <v>99</v>
      </c>
      <c r="F43" s="14">
        <f>SUM(C43:E43)</f>
        <v>476</v>
      </c>
      <c r="G43" s="29"/>
      <c r="H43" s="29"/>
      <c r="I43" s="72">
        <v>437</v>
      </c>
      <c r="J43" s="20">
        <v>527</v>
      </c>
      <c r="K43" s="20">
        <v>235</v>
      </c>
      <c r="L43" s="20">
        <v>1199</v>
      </c>
      <c r="M43" s="81"/>
    </row>
    <row r="44" spans="2:13" x14ac:dyDescent="0.25">
      <c r="B44" s="8" t="s">
        <v>13</v>
      </c>
      <c r="C44" s="12">
        <v>81</v>
      </c>
      <c r="D44" s="12">
        <v>189</v>
      </c>
      <c r="E44" s="12">
        <v>116</v>
      </c>
      <c r="F44" s="14">
        <f>SUM(C44:E44)</f>
        <v>386</v>
      </c>
      <c r="G44" s="29"/>
      <c r="H44" s="29"/>
      <c r="I44" s="72">
        <v>274</v>
      </c>
      <c r="J44" s="20">
        <v>1092</v>
      </c>
      <c r="K44" s="20">
        <v>859</v>
      </c>
      <c r="L44" s="20">
        <v>2225</v>
      </c>
      <c r="M44" s="81"/>
    </row>
    <row r="45" spans="2:13" x14ac:dyDescent="0.25">
      <c r="B45" s="38" t="s">
        <v>14</v>
      </c>
      <c r="C45" s="13">
        <f>SUM(C42:C44)</f>
        <v>326</v>
      </c>
      <c r="D45" s="13">
        <f>SUM(D42:D44)</f>
        <v>430</v>
      </c>
      <c r="E45" s="13">
        <f>SUM(E42:E44)</f>
        <v>258</v>
      </c>
      <c r="F45" s="13">
        <f>SUM(C45:E45)</f>
        <v>1014</v>
      </c>
      <c r="G45" s="29"/>
      <c r="H45" s="29"/>
      <c r="I45" s="73">
        <v>845</v>
      </c>
      <c r="J45" s="25">
        <v>1697</v>
      </c>
      <c r="K45" s="25">
        <v>1171</v>
      </c>
      <c r="L45" s="22">
        <v>3713</v>
      </c>
      <c r="M45" s="81"/>
    </row>
    <row r="46" spans="2:13" x14ac:dyDescent="0.25">
      <c r="B46" s="39" t="s">
        <v>46</v>
      </c>
      <c r="C46" s="28"/>
      <c r="D46" s="28"/>
      <c r="E46" s="28"/>
      <c r="F46" s="28"/>
      <c r="G46" s="29"/>
      <c r="H46" s="29"/>
      <c r="I46" s="70"/>
      <c r="J46" s="28"/>
      <c r="K46" s="31">
        <f>(K45/J45)-1</f>
        <v>-0.30995875073659396</v>
      </c>
      <c r="L46" s="28"/>
      <c r="M46" s="40"/>
    </row>
    <row r="47" spans="2:13" x14ac:dyDescent="0.25">
      <c r="B47" s="11" t="s">
        <v>16</v>
      </c>
      <c r="C47" s="41"/>
      <c r="D47" s="41"/>
      <c r="E47" s="41"/>
      <c r="F47" s="43"/>
      <c r="G47" s="29"/>
      <c r="H47" s="29"/>
      <c r="I47" s="71"/>
      <c r="J47" s="41"/>
      <c r="K47" s="41"/>
      <c r="L47" s="41"/>
      <c r="M47" s="36"/>
    </row>
    <row r="48" spans="2:13" x14ac:dyDescent="0.25">
      <c r="B48" s="8" t="s">
        <v>27</v>
      </c>
      <c r="C48" s="12">
        <v>0</v>
      </c>
      <c r="D48" s="12">
        <v>3</v>
      </c>
      <c r="E48" s="12">
        <v>7</v>
      </c>
      <c r="F48" s="14">
        <f>SUM(C48:E48)</f>
        <v>10</v>
      </c>
      <c r="G48" s="29"/>
      <c r="H48" s="29"/>
      <c r="I48" s="72">
        <v>0</v>
      </c>
      <c r="J48" s="20">
        <v>14</v>
      </c>
      <c r="K48" s="20">
        <v>41</v>
      </c>
      <c r="L48" s="26">
        <v>55</v>
      </c>
      <c r="M48" s="81" t="s">
        <v>31</v>
      </c>
    </row>
    <row r="49" spans="2:13" x14ac:dyDescent="0.25">
      <c r="B49" s="8" t="s">
        <v>28</v>
      </c>
      <c r="C49" s="12">
        <v>0</v>
      </c>
      <c r="D49" s="12">
        <v>16</v>
      </c>
      <c r="E49" s="12">
        <v>2</v>
      </c>
      <c r="F49" s="14">
        <f>SUM(C49:E49)</f>
        <v>18</v>
      </c>
      <c r="G49" s="29"/>
      <c r="H49" s="29"/>
      <c r="I49" s="72">
        <v>0</v>
      </c>
      <c r="J49" s="20">
        <v>73</v>
      </c>
      <c r="K49" s="20">
        <v>13</v>
      </c>
      <c r="L49" s="26">
        <v>86</v>
      </c>
      <c r="M49" s="81"/>
    </row>
    <row r="50" spans="2:13" x14ac:dyDescent="0.25">
      <c r="B50" s="8" t="s">
        <v>29</v>
      </c>
      <c r="C50" s="12">
        <v>0</v>
      </c>
      <c r="D50" s="12">
        <v>6</v>
      </c>
      <c r="E50" s="12">
        <v>0</v>
      </c>
      <c r="F50" s="14">
        <f>SUM(C50:E50)</f>
        <v>6</v>
      </c>
      <c r="G50" s="29"/>
      <c r="H50" s="29"/>
      <c r="I50" s="72">
        <v>0</v>
      </c>
      <c r="J50" s="20">
        <v>32</v>
      </c>
      <c r="K50" s="20">
        <v>0</v>
      </c>
      <c r="L50" s="26">
        <v>32</v>
      </c>
      <c r="M50" s="81"/>
    </row>
    <row r="51" spans="2:13" x14ac:dyDescent="0.25">
      <c r="B51" s="38" t="s">
        <v>14</v>
      </c>
      <c r="C51" s="13">
        <f>SUM(C48:C50)</f>
        <v>0</v>
      </c>
      <c r="D51" s="13">
        <f>SUM(D48:D50)</f>
        <v>25</v>
      </c>
      <c r="E51" s="13">
        <f>SUM(E48:E50)</f>
        <v>9</v>
      </c>
      <c r="F51" s="13">
        <f>SUM(C51:E51)</f>
        <v>34</v>
      </c>
      <c r="G51" s="29"/>
      <c r="H51" s="29"/>
      <c r="I51" s="73">
        <f>SUM(I48:I50)</f>
        <v>0</v>
      </c>
      <c r="J51" s="25">
        <f>SUM(J48:J50)</f>
        <v>119</v>
      </c>
      <c r="K51" s="25">
        <f>SUM(K48:K50)</f>
        <v>54</v>
      </c>
      <c r="L51" s="22">
        <v>173</v>
      </c>
      <c r="M51" s="81"/>
    </row>
    <row r="52" spans="2:13" x14ac:dyDescent="0.25">
      <c r="B52" s="39" t="s">
        <v>46</v>
      </c>
      <c r="C52" s="28"/>
      <c r="D52" s="28"/>
      <c r="E52" s="28"/>
      <c r="F52" s="28"/>
      <c r="G52" s="29"/>
      <c r="H52" s="29"/>
      <c r="I52" s="70"/>
      <c r="J52" s="28"/>
      <c r="K52" s="31">
        <f>(K51/J51)-1</f>
        <v>-0.54621848739495804</v>
      </c>
      <c r="L52" s="28"/>
      <c r="M52" s="40"/>
    </row>
    <row r="53" spans="2:13" x14ac:dyDescent="0.25">
      <c r="B53" s="10" t="s">
        <v>5</v>
      </c>
      <c r="C53" s="41"/>
      <c r="D53" s="41"/>
      <c r="E53" s="41"/>
      <c r="F53" s="43"/>
      <c r="G53" s="29"/>
      <c r="H53" s="29"/>
      <c r="I53" s="71"/>
      <c r="J53" s="41"/>
      <c r="K53" s="41"/>
      <c r="L53" s="41"/>
      <c r="M53" s="36"/>
    </row>
    <row r="54" spans="2:13" x14ac:dyDescent="0.25">
      <c r="B54" s="8" t="s">
        <v>11</v>
      </c>
      <c r="C54" s="12">
        <v>17</v>
      </c>
      <c r="D54" s="12">
        <v>16</v>
      </c>
      <c r="E54" s="12">
        <v>11</v>
      </c>
      <c r="F54" s="14">
        <f>SUM(C54:E54)</f>
        <v>44</v>
      </c>
      <c r="G54" s="29"/>
      <c r="H54" s="29"/>
      <c r="I54" s="74">
        <v>46</v>
      </c>
      <c r="J54" s="20">
        <v>259</v>
      </c>
      <c r="K54" s="20">
        <v>179</v>
      </c>
      <c r="L54" s="26">
        <v>484</v>
      </c>
      <c r="M54" s="81" t="s">
        <v>31</v>
      </c>
    </row>
    <row r="55" spans="2:13" x14ac:dyDescent="0.25">
      <c r="B55" s="8" t="s">
        <v>12</v>
      </c>
      <c r="C55" s="12">
        <v>76</v>
      </c>
      <c r="D55" s="12">
        <v>50</v>
      </c>
      <c r="E55" s="12">
        <v>22</v>
      </c>
      <c r="F55" s="14">
        <f>SUM(C55:E55)</f>
        <v>148</v>
      </c>
      <c r="G55" s="29"/>
      <c r="H55" s="29"/>
      <c r="I55" s="74">
        <v>190</v>
      </c>
      <c r="J55" s="20">
        <v>106</v>
      </c>
      <c r="K55" s="20">
        <v>43</v>
      </c>
      <c r="L55" s="26">
        <v>339</v>
      </c>
      <c r="M55" s="81"/>
    </row>
    <row r="56" spans="2:13" x14ac:dyDescent="0.25">
      <c r="B56" s="8" t="s">
        <v>13</v>
      </c>
      <c r="C56" s="12">
        <v>111</v>
      </c>
      <c r="D56" s="12">
        <v>14</v>
      </c>
      <c r="E56" s="12">
        <v>1</v>
      </c>
      <c r="F56" s="14">
        <f>SUM(C56:E56)</f>
        <v>126</v>
      </c>
      <c r="G56" s="29"/>
      <c r="H56" s="29"/>
      <c r="I56" s="74">
        <v>441</v>
      </c>
      <c r="J56" s="20">
        <v>52</v>
      </c>
      <c r="K56" s="20">
        <v>3</v>
      </c>
      <c r="L56" s="26">
        <v>496</v>
      </c>
      <c r="M56" s="81"/>
    </row>
    <row r="57" spans="2:13" x14ac:dyDescent="0.25">
      <c r="B57" s="38" t="s">
        <v>14</v>
      </c>
      <c r="C57" s="13">
        <f>SUM(C54:C56)</f>
        <v>204</v>
      </c>
      <c r="D57" s="13">
        <f>SUM(D54:D56)</f>
        <v>80</v>
      </c>
      <c r="E57" s="13">
        <f>SUM(E54:E56)</f>
        <v>34</v>
      </c>
      <c r="F57" s="13">
        <f>SUM(C57:E57)</f>
        <v>318</v>
      </c>
      <c r="G57" s="29"/>
      <c r="H57" s="29"/>
      <c r="I57" s="73">
        <v>677</v>
      </c>
      <c r="J57" s="25">
        <v>417</v>
      </c>
      <c r="K57" s="25">
        <v>225</v>
      </c>
      <c r="L57" s="22">
        <v>1319</v>
      </c>
      <c r="M57" s="81"/>
    </row>
    <row r="58" spans="2:13" x14ac:dyDescent="0.25">
      <c r="B58" s="39" t="s">
        <v>46</v>
      </c>
      <c r="C58" s="28"/>
      <c r="D58" s="28"/>
      <c r="E58" s="28"/>
      <c r="F58" s="28"/>
      <c r="G58" s="29"/>
      <c r="H58" s="29"/>
      <c r="I58" s="70"/>
      <c r="J58" s="28"/>
      <c r="K58" s="31">
        <f>(K57/J57)-1</f>
        <v>-0.46043165467625902</v>
      </c>
      <c r="L58" s="28"/>
      <c r="M58" s="40"/>
    </row>
    <row r="59" spans="2:13" x14ac:dyDescent="0.25">
      <c r="B59" s="11" t="s">
        <v>7</v>
      </c>
      <c r="C59" s="41"/>
      <c r="D59" s="41"/>
      <c r="E59" s="41"/>
      <c r="F59" s="43">
        <f>SUM(C59:E59)</f>
        <v>0</v>
      </c>
      <c r="G59" s="29"/>
      <c r="H59" s="29"/>
      <c r="I59" s="71"/>
      <c r="J59" s="41"/>
      <c r="K59" s="41"/>
      <c r="L59" s="41"/>
      <c r="M59" s="36"/>
    </row>
    <row r="60" spans="2:13" x14ac:dyDescent="0.25">
      <c r="B60" s="8" t="s">
        <v>11</v>
      </c>
      <c r="C60" s="12">
        <v>8495</v>
      </c>
      <c r="D60" s="12">
        <v>7582</v>
      </c>
      <c r="E60" s="12">
        <v>8529</v>
      </c>
      <c r="F60" s="14">
        <f>SUM(C60:E60)</f>
        <v>24606</v>
      </c>
      <c r="G60" s="29"/>
      <c r="H60" s="29"/>
      <c r="I60" s="74">
        <v>26298</v>
      </c>
      <c r="J60" s="20">
        <v>23103</v>
      </c>
      <c r="K60" s="20">
        <v>26136</v>
      </c>
      <c r="L60" s="26">
        <v>75537</v>
      </c>
      <c r="M60" s="81" t="s">
        <v>31</v>
      </c>
    </row>
    <row r="61" spans="2:13" x14ac:dyDescent="0.25">
      <c r="B61" s="8" t="s">
        <v>12</v>
      </c>
      <c r="C61" s="12">
        <v>595</v>
      </c>
      <c r="D61" s="12">
        <v>612</v>
      </c>
      <c r="E61" s="12">
        <v>531</v>
      </c>
      <c r="F61" s="14">
        <f>SUM(C61:E61)</f>
        <v>1738</v>
      </c>
      <c r="G61" s="29"/>
      <c r="H61" s="29"/>
      <c r="I61" s="74">
        <v>2878</v>
      </c>
      <c r="J61" s="20">
        <v>2578</v>
      </c>
      <c r="K61" s="20">
        <v>2338</v>
      </c>
      <c r="L61" s="26">
        <v>7794</v>
      </c>
      <c r="M61" s="81"/>
    </row>
    <row r="62" spans="2:13" x14ac:dyDescent="0.25">
      <c r="B62" s="8" t="s">
        <v>13</v>
      </c>
      <c r="C62" s="12">
        <v>388</v>
      </c>
      <c r="D62" s="12">
        <v>497</v>
      </c>
      <c r="E62" s="12">
        <v>465</v>
      </c>
      <c r="F62" s="14">
        <f>SUM(C62:E62)</f>
        <v>1350</v>
      </c>
      <c r="G62" s="29"/>
      <c r="H62" s="29"/>
      <c r="I62" s="74">
        <v>2693</v>
      </c>
      <c r="J62" s="20">
        <v>3048</v>
      </c>
      <c r="K62" s="20">
        <v>3177</v>
      </c>
      <c r="L62" s="26">
        <v>8918</v>
      </c>
      <c r="M62" s="81"/>
    </row>
    <row r="63" spans="2:13" x14ac:dyDescent="0.25">
      <c r="B63" s="38" t="s">
        <v>14</v>
      </c>
      <c r="C63" s="13">
        <f>SUM(C60:C62)</f>
        <v>9478</v>
      </c>
      <c r="D63" s="13">
        <f>SUM(D60:D62)</f>
        <v>8691</v>
      </c>
      <c r="E63" s="13">
        <f>SUM(E60:E62)</f>
        <v>9525</v>
      </c>
      <c r="F63" s="13">
        <f>SUM(C63:E63)</f>
        <v>27694</v>
      </c>
      <c r="G63" s="29"/>
      <c r="H63" s="29"/>
      <c r="I63" s="73">
        <f>SUM(I60:I62)</f>
        <v>31869</v>
      </c>
      <c r="J63" s="25">
        <f>SUM(J60:J62)</f>
        <v>28729</v>
      </c>
      <c r="K63" s="25">
        <f>SUM(K60:K62)</f>
        <v>31651</v>
      </c>
      <c r="L63" s="22">
        <f>SUM(I63:K63)</f>
        <v>92249</v>
      </c>
      <c r="M63" s="81"/>
    </row>
    <row r="64" spans="2:13" x14ac:dyDescent="0.25">
      <c r="B64" s="39" t="s">
        <v>46</v>
      </c>
      <c r="C64" s="28"/>
      <c r="D64" s="28"/>
      <c r="E64" s="28"/>
      <c r="F64" s="28"/>
      <c r="G64" s="29"/>
      <c r="H64" s="29"/>
      <c r="I64" s="70"/>
      <c r="J64" s="28"/>
      <c r="K64" s="31">
        <f>(K63/J63)-1</f>
        <v>0.10170907445438404</v>
      </c>
      <c r="L64" s="28"/>
      <c r="M64" s="40"/>
    </row>
    <row r="65" spans="2:13" x14ac:dyDescent="0.25">
      <c r="B65" s="11" t="s">
        <v>6</v>
      </c>
      <c r="C65" s="29"/>
      <c r="D65" s="29"/>
      <c r="E65" s="29"/>
      <c r="F65" s="29"/>
      <c r="G65" s="29"/>
      <c r="H65" s="29"/>
      <c r="I65" s="71"/>
      <c r="J65" s="41"/>
      <c r="K65" s="41"/>
      <c r="L65" s="41"/>
      <c r="M65" s="36"/>
    </row>
    <row r="66" spans="2:13" x14ac:dyDescent="0.25">
      <c r="B66" s="17" t="s">
        <v>17</v>
      </c>
      <c r="C66" s="12">
        <v>9</v>
      </c>
      <c r="D66" s="16">
        <v>24</v>
      </c>
      <c r="E66" s="16">
        <v>9</v>
      </c>
      <c r="F66" s="12">
        <f t="shared" ref="F66:F79" si="0">SUM(C66:E66)</f>
        <v>42</v>
      </c>
      <c r="G66" s="29"/>
      <c r="H66" s="29"/>
      <c r="I66" s="75">
        <v>155</v>
      </c>
      <c r="J66" s="20">
        <v>85</v>
      </c>
      <c r="K66" s="20">
        <v>60</v>
      </c>
      <c r="L66" s="26">
        <v>300</v>
      </c>
      <c r="M66" s="81" t="s">
        <v>31</v>
      </c>
    </row>
    <row r="67" spans="2:13" x14ac:dyDescent="0.25">
      <c r="B67" s="17" t="s">
        <v>38</v>
      </c>
      <c r="C67" s="12">
        <v>0</v>
      </c>
      <c r="D67" s="16">
        <v>1</v>
      </c>
      <c r="E67" s="16">
        <v>4</v>
      </c>
      <c r="F67" s="12">
        <f t="shared" si="0"/>
        <v>5</v>
      </c>
      <c r="G67" s="29"/>
      <c r="H67" s="29"/>
      <c r="I67" s="75">
        <v>0</v>
      </c>
      <c r="J67" s="20">
        <v>2</v>
      </c>
      <c r="K67" s="20">
        <v>32</v>
      </c>
      <c r="L67" s="26">
        <v>34</v>
      </c>
      <c r="M67" s="81"/>
    </row>
    <row r="68" spans="2:13" x14ac:dyDescent="0.25">
      <c r="B68" s="17" t="s">
        <v>39</v>
      </c>
      <c r="C68" s="12">
        <v>4</v>
      </c>
      <c r="D68" s="16">
        <v>3</v>
      </c>
      <c r="E68" s="16">
        <v>2</v>
      </c>
      <c r="F68" s="12">
        <f t="shared" si="0"/>
        <v>9</v>
      </c>
      <c r="G68" s="29"/>
      <c r="H68" s="29"/>
      <c r="I68" s="75">
        <v>15</v>
      </c>
      <c r="J68" s="20">
        <v>9</v>
      </c>
      <c r="K68" s="20">
        <v>9</v>
      </c>
      <c r="L68" s="26">
        <v>33</v>
      </c>
      <c r="M68" s="81"/>
    </row>
    <row r="69" spans="2:13" x14ac:dyDescent="0.25">
      <c r="B69" s="17" t="s">
        <v>40</v>
      </c>
      <c r="C69" s="12">
        <v>69</v>
      </c>
      <c r="D69" s="16">
        <v>66</v>
      </c>
      <c r="E69" s="16">
        <v>53</v>
      </c>
      <c r="F69" s="12">
        <f t="shared" si="0"/>
        <v>188</v>
      </c>
      <c r="G69" s="29"/>
      <c r="H69" s="29"/>
      <c r="I69" s="75">
        <v>263</v>
      </c>
      <c r="J69" s="20">
        <v>240</v>
      </c>
      <c r="K69" s="20">
        <v>186</v>
      </c>
      <c r="L69" s="26">
        <v>689</v>
      </c>
      <c r="M69" s="81"/>
    </row>
    <row r="70" spans="2:13" x14ac:dyDescent="0.25">
      <c r="B70" s="17" t="s">
        <v>41</v>
      </c>
      <c r="C70" s="12">
        <v>1</v>
      </c>
      <c r="D70" s="16">
        <v>2</v>
      </c>
      <c r="E70" s="16">
        <v>2</v>
      </c>
      <c r="F70" s="12">
        <f t="shared" si="0"/>
        <v>5</v>
      </c>
      <c r="G70" s="29"/>
      <c r="H70" s="29"/>
      <c r="I70" s="75">
        <v>2</v>
      </c>
      <c r="J70" s="20">
        <v>6</v>
      </c>
      <c r="K70" s="20">
        <v>6</v>
      </c>
      <c r="L70" s="26">
        <v>14</v>
      </c>
      <c r="M70" s="81"/>
    </row>
    <row r="71" spans="2:13" x14ac:dyDescent="0.25">
      <c r="B71" s="17" t="s">
        <v>42</v>
      </c>
      <c r="C71" s="12">
        <v>52</v>
      </c>
      <c r="D71" s="16">
        <v>68</v>
      </c>
      <c r="E71" s="16">
        <v>39</v>
      </c>
      <c r="F71" s="12">
        <f t="shared" si="0"/>
        <v>159</v>
      </c>
      <c r="G71" s="29"/>
      <c r="H71" s="29"/>
      <c r="I71" s="75">
        <v>268</v>
      </c>
      <c r="J71" s="20">
        <v>273</v>
      </c>
      <c r="K71" s="20">
        <v>138</v>
      </c>
      <c r="L71" s="26">
        <v>679</v>
      </c>
      <c r="M71" s="81"/>
    </row>
    <row r="72" spans="2:13" x14ac:dyDescent="0.25">
      <c r="B72" s="17" t="s">
        <v>43</v>
      </c>
      <c r="C72" s="15">
        <v>16</v>
      </c>
      <c r="D72" s="15">
        <v>21</v>
      </c>
      <c r="E72" s="15">
        <v>88</v>
      </c>
      <c r="F72" s="15">
        <f t="shared" si="0"/>
        <v>125</v>
      </c>
      <c r="G72" s="29"/>
      <c r="H72" s="29"/>
      <c r="I72" s="75">
        <v>86</v>
      </c>
      <c r="J72" s="20">
        <v>95</v>
      </c>
      <c r="K72" s="20">
        <v>374</v>
      </c>
      <c r="L72" s="26">
        <v>555</v>
      </c>
      <c r="M72" s="81"/>
    </row>
    <row r="73" spans="2:13" x14ac:dyDescent="0.25">
      <c r="B73" s="17" t="s">
        <v>34</v>
      </c>
      <c r="C73" s="12">
        <v>0</v>
      </c>
      <c r="D73" s="16">
        <v>6</v>
      </c>
      <c r="E73" s="16">
        <v>2</v>
      </c>
      <c r="F73" s="12">
        <f t="shared" si="0"/>
        <v>8</v>
      </c>
      <c r="G73" s="29"/>
      <c r="H73" s="29"/>
      <c r="I73" s="75">
        <v>0</v>
      </c>
      <c r="J73" s="20">
        <v>33</v>
      </c>
      <c r="K73" s="20">
        <v>6</v>
      </c>
      <c r="L73" s="26">
        <v>39</v>
      </c>
      <c r="M73" s="81"/>
    </row>
    <row r="74" spans="2:13" x14ac:dyDescent="0.25">
      <c r="B74" s="17" t="s">
        <v>35</v>
      </c>
      <c r="C74" s="12">
        <v>1</v>
      </c>
      <c r="D74" s="16">
        <v>1</v>
      </c>
      <c r="E74" s="16">
        <v>2</v>
      </c>
      <c r="F74" s="12">
        <f t="shared" si="0"/>
        <v>4</v>
      </c>
      <c r="G74" s="29"/>
      <c r="H74" s="29"/>
      <c r="I74" s="75">
        <v>4</v>
      </c>
      <c r="J74" s="20">
        <v>3</v>
      </c>
      <c r="K74" s="20">
        <v>8</v>
      </c>
      <c r="L74" s="26">
        <v>15</v>
      </c>
      <c r="M74" s="81"/>
    </row>
    <row r="75" spans="2:13" x14ac:dyDescent="0.25">
      <c r="B75" s="17" t="s">
        <v>36</v>
      </c>
      <c r="C75" s="12">
        <v>1</v>
      </c>
      <c r="D75" s="16">
        <v>0</v>
      </c>
      <c r="E75" s="16">
        <v>7</v>
      </c>
      <c r="F75" s="16">
        <f t="shared" si="0"/>
        <v>8</v>
      </c>
      <c r="G75" s="29"/>
      <c r="H75" s="29"/>
      <c r="I75" s="75">
        <v>6</v>
      </c>
      <c r="J75" s="20">
        <v>0</v>
      </c>
      <c r="K75" s="20">
        <v>41</v>
      </c>
      <c r="L75" s="26">
        <v>47</v>
      </c>
      <c r="M75" s="81"/>
    </row>
    <row r="76" spans="2:13" x14ac:dyDescent="0.25">
      <c r="B76" s="17" t="s">
        <v>33</v>
      </c>
      <c r="C76" s="12">
        <v>0</v>
      </c>
      <c r="D76" s="16">
        <v>0</v>
      </c>
      <c r="E76" s="16">
        <v>2</v>
      </c>
      <c r="F76" s="12">
        <f t="shared" si="0"/>
        <v>2</v>
      </c>
      <c r="G76" s="29"/>
      <c r="H76" s="29"/>
      <c r="I76" s="75">
        <v>0</v>
      </c>
      <c r="J76" s="20">
        <v>0</v>
      </c>
      <c r="K76" s="20">
        <v>25</v>
      </c>
      <c r="L76" s="26">
        <v>25</v>
      </c>
      <c r="M76" s="81"/>
    </row>
    <row r="77" spans="2:13" x14ac:dyDescent="0.25">
      <c r="B77" s="17" t="s">
        <v>37</v>
      </c>
      <c r="C77" s="12">
        <v>4</v>
      </c>
      <c r="D77" s="16">
        <v>42</v>
      </c>
      <c r="E77" s="16">
        <v>31</v>
      </c>
      <c r="F77" s="12">
        <f t="shared" si="0"/>
        <v>77</v>
      </c>
      <c r="G77" s="29"/>
      <c r="H77" s="29"/>
      <c r="I77" s="75">
        <v>10</v>
      </c>
      <c r="J77" s="20">
        <v>171</v>
      </c>
      <c r="K77" s="20">
        <v>174</v>
      </c>
      <c r="L77" s="26">
        <v>355</v>
      </c>
      <c r="M77" s="81"/>
    </row>
    <row r="78" spans="2:13" x14ac:dyDescent="0.25">
      <c r="B78" s="17" t="s">
        <v>18</v>
      </c>
      <c r="C78" s="12">
        <v>3</v>
      </c>
      <c r="D78" s="16">
        <v>30</v>
      </c>
      <c r="E78" s="16">
        <v>8</v>
      </c>
      <c r="F78" s="12">
        <f t="shared" si="0"/>
        <v>41</v>
      </c>
      <c r="G78" s="29"/>
      <c r="H78" s="29"/>
      <c r="I78" s="75">
        <v>21</v>
      </c>
      <c r="J78" s="20">
        <v>155</v>
      </c>
      <c r="K78" s="20">
        <v>52</v>
      </c>
      <c r="L78" s="26">
        <v>228</v>
      </c>
      <c r="M78" s="81"/>
    </row>
    <row r="79" spans="2:13" x14ac:dyDescent="0.25">
      <c r="B79" s="18" t="s">
        <v>14</v>
      </c>
      <c r="C79" s="13">
        <f>SUM(C76:C78)</f>
        <v>7</v>
      </c>
      <c r="D79" s="13">
        <f>SUM(D66:D78)</f>
        <v>264</v>
      </c>
      <c r="E79" s="13">
        <f>SUM(E66:E78)</f>
        <v>249</v>
      </c>
      <c r="F79" s="13">
        <f t="shared" si="0"/>
        <v>520</v>
      </c>
      <c r="G79" s="29"/>
      <c r="H79" s="29"/>
      <c r="I79" s="73">
        <f>SUM(I76:I78)</f>
        <v>31</v>
      </c>
      <c r="J79" s="27">
        <f>SUM(J66:J78)</f>
        <v>1072</v>
      </c>
      <c r="K79" s="27">
        <f>SUM(K66:K78)</f>
        <v>1111</v>
      </c>
      <c r="L79" s="22">
        <f>SUM(I79:K79)</f>
        <v>2214</v>
      </c>
      <c r="M79" s="81"/>
    </row>
    <row r="80" spans="2:13" x14ac:dyDescent="0.25">
      <c r="B80" s="44" t="s">
        <v>46</v>
      </c>
      <c r="C80" s="45"/>
      <c r="D80" s="45"/>
      <c r="E80" s="45"/>
      <c r="F80" s="45"/>
      <c r="G80" s="46"/>
      <c r="H80" s="46"/>
      <c r="I80" s="45"/>
      <c r="J80" s="45"/>
      <c r="K80" s="31">
        <f>(K79/J79)-1</f>
        <v>3.6380597014925353E-2</v>
      </c>
      <c r="L80" s="45"/>
      <c r="M80" s="47"/>
    </row>
    <row r="81" spans="2:15" x14ac:dyDescent="0.25">
      <c r="B81" s="33"/>
      <c r="C81" s="28"/>
      <c r="D81" s="28"/>
      <c r="E81" s="28"/>
      <c r="F81" s="28"/>
      <c r="I81" s="28"/>
      <c r="J81" s="28"/>
      <c r="L81" s="28"/>
      <c r="M81" s="28"/>
    </row>
    <row r="85" spans="2:15" ht="14.45" customHeight="1" x14ac:dyDescent="0.25"/>
    <row r="86" spans="2:15" x14ac:dyDescent="0.25">
      <c r="O86" s="24"/>
    </row>
    <row r="92" spans="2:15" ht="14.45" customHeight="1" x14ac:dyDescent="0.25"/>
    <row r="99" spans="2:12" s="30" customFormat="1" x14ac:dyDescent="0.25"/>
    <row r="108" spans="2:12" x14ac:dyDescent="0.25">
      <c r="J108" s="2"/>
    </row>
    <row r="109" spans="2:12" x14ac:dyDescent="0.25">
      <c r="L109" s="1"/>
    </row>
    <row r="110" spans="2:12" x14ac:dyDescent="0.25">
      <c r="B110" s="7"/>
      <c r="F110" s="29"/>
      <c r="L110" s="1"/>
    </row>
    <row r="111" spans="2:12" x14ac:dyDescent="0.25">
      <c r="F111" s="29"/>
    </row>
    <row r="116" spans="2:2" x14ac:dyDescent="0.25">
      <c r="B116" s="7"/>
    </row>
    <row r="119" spans="2:2" x14ac:dyDescent="0.25">
      <c r="B119" s="7"/>
    </row>
  </sheetData>
  <mergeCells count="17">
    <mergeCell ref="M66:M79"/>
    <mergeCell ref="M8:M12"/>
    <mergeCell ref="I5:M5"/>
    <mergeCell ref="C33:F33"/>
    <mergeCell ref="C5:F5"/>
    <mergeCell ref="M35:M39"/>
    <mergeCell ref="M23:M24"/>
    <mergeCell ref="B32:M32"/>
    <mergeCell ref="M27:M28"/>
    <mergeCell ref="M60:M63"/>
    <mergeCell ref="M42:M45"/>
    <mergeCell ref="M48:M51"/>
    <mergeCell ref="M54:M57"/>
    <mergeCell ref="B4:M4"/>
    <mergeCell ref="M15:M16"/>
    <mergeCell ref="M19:M20"/>
    <mergeCell ref="I33:M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Overzicht financiële afname</vt:lpstr>
      <vt:lpstr>Afname Deelnemende dienst</vt:lpstr>
      <vt:lpstr>Afname productgroepen</vt:lpstr>
    </vt:vector>
  </TitlesOfParts>
  <Company>Ministerie van Financien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Martijn M. van Benten</dc:creator>
  <cp:lastModifiedBy>Teun T. Piëst</cp:lastModifiedBy>
  <dcterms:created xsi:type="dcterms:W3CDTF">2021-01-16T15:51:24Z</dcterms:created>
  <dcterms:modified xsi:type="dcterms:W3CDTF">2021-03-08T17:48:55Z</dcterms:modified>
</cp:coreProperties>
</file>