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evesbv.sharepoint.com/teams/NoHoNIC/Gedeelde documenten/General/03 Projecten/VRK/Huishoudelijke artikelen en voedingsmiddelen/02 Beschrijvend document/"/>
    </mc:Choice>
  </mc:AlternateContent>
  <xr:revisionPtr revIDLastSave="371" documentId="8_{051F80D7-2391-4853-85CA-00EE3A067A7D}" xr6:coauthVersionLast="47" xr6:coauthVersionMax="47" xr10:uidLastSave="{0997EB4B-37B1-48A7-B94E-DC53F0F65E78}"/>
  <bookViews>
    <workbookView xWindow="-120" yWindow="-120" windowWidth="29040" windowHeight="15840" activeTab="2" xr2:uid="{FDCB88A9-AB0C-43E4-83A3-5C3B695CD9CF}"/>
  </bookViews>
  <sheets>
    <sheet name="Huidig kernassortiment" sheetId="1" r:id="rId1"/>
    <sheet name="Blad2" sheetId="4" r:id="rId2"/>
    <sheet name="Invuformat Kernassortiment" sheetId="3" r:id="rId3"/>
  </sheets>
  <definedNames>
    <definedName name="_xlnm._FilterDatabase" localSheetId="2" hidden="1">'Invuformat Kernassortiment'!$A$10:$J$10</definedName>
    <definedName name="_xlnm.Print_Titles" localSheetId="2">'Invuformat Kernassortiment'!$10:$10</definedName>
  </definedNames>
  <calcPr calcId="191029"/>
  <pivotCaches>
    <pivotCache cacheId="0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64" i="3" l="1"/>
  <c r="F6" i="3" s="1"/>
  <c r="G6" i="3" s="1"/>
  <c r="K63" i="3"/>
  <c r="F5" i="3" s="1"/>
  <c r="G5" i="3" s="1"/>
  <c r="K62" i="3"/>
  <c r="F4" i="3" s="1"/>
  <c r="G4" i="3" s="1"/>
  <c r="K61" i="3"/>
  <c r="E7" i="3"/>
  <c r="C7" i="3"/>
  <c r="A12" i="3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F7" i="3" l="1"/>
  <c r="H5" i="3"/>
  <c r="B89" i="1"/>
  <c r="B22" i="1"/>
  <c r="B7" i="1"/>
  <c r="D7" i="3" l="1"/>
  <c r="H6" i="3"/>
  <c r="H7" i="3" s="1"/>
</calcChain>
</file>

<file path=xl/sharedStrings.xml><?xml version="1.0" encoding="utf-8"?>
<sst xmlns="http://schemas.openxmlformats.org/spreadsheetml/2006/main" count="572" uniqueCount="232">
  <si>
    <t>Categorie</t>
  </si>
  <si>
    <t>Omzet per jaar</t>
  </si>
  <si>
    <t>A</t>
  </si>
  <si>
    <t>B</t>
  </si>
  <si>
    <t>C</t>
  </si>
  <si>
    <t>Totaal</t>
  </si>
  <si>
    <t>Bijlage XX - Huidig kernassortiment Veiligheidsregio Kennemerland</t>
  </si>
  <si>
    <t>Koffie/thee</t>
  </si>
  <si>
    <t>Schoonmaak artikelen</t>
  </si>
  <si>
    <t>Drank</t>
  </si>
  <si>
    <t>Wasmiddelen</t>
  </si>
  <si>
    <t>Divers</t>
  </si>
  <si>
    <t>Koeken en repen</t>
  </si>
  <si>
    <t>Vetten en olien</t>
  </si>
  <si>
    <t>Sauzen en smaak-verrijkers</t>
  </si>
  <si>
    <t>Persoonlijke verzorging</t>
  </si>
  <si>
    <t>Keuken</t>
  </si>
  <si>
    <t>Kruiden</t>
  </si>
  <si>
    <t>Sanitaire artikelen</t>
  </si>
  <si>
    <t>Productgroep</t>
  </si>
  <si>
    <t>koffie, cacao &amp; oploskoffie</t>
  </si>
  <si>
    <t>frisdranken kleinverpakking</t>
  </si>
  <si>
    <t>afvalzakken</t>
  </si>
  <si>
    <t>waters</t>
  </si>
  <si>
    <t xml:space="preserve">poetspapier  </t>
  </si>
  <si>
    <t>professioneel wasmiddel textiel</t>
  </si>
  <si>
    <t>wasmiddelen</t>
  </si>
  <si>
    <t>vaatwasmiddelen</t>
  </si>
  <si>
    <t>vetten</t>
  </si>
  <si>
    <t>chemische reinigingsmiddelen</t>
  </si>
  <si>
    <t>reinigingsmiddelen</t>
  </si>
  <si>
    <t>snack- en tafelsauzen</t>
  </si>
  <si>
    <t>bezems/borstels/blikken/moppen</t>
  </si>
  <si>
    <t>functionele dranken</t>
  </si>
  <si>
    <t>koek &amp; banket grootverbruik</t>
  </si>
  <si>
    <t>industriepapier</t>
  </si>
  <si>
    <t>lichaamsverzorging</t>
  </si>
  <si>
    <t>bars en tabletten singles</t>
  </si>
  <si>
    <t>handdoeken linnen</t>
  </si>
  <si>
    <t>papieren-tafelbenodigdheden</t>
  </si>
  <si>
    <t>sponzen</t>
  </si>
  <si>
    <t>koffiefilters</t>
  </si>
  <si>
    <t>olien</t>
  </si>
  <si>
    <t>kruiden en specerijen</t>
  </si>
  <si>
    <t>reinigingsmiddel</t>
  </si>
  <si>
    <t>desinfectiemiddelen</t>
  </si>
  <si>
    <t>sanitaire artikelen</t>
  </si>
  <si>
    <t>stofzuiger (zakken)</t>
  </si>
  <si>
    <t>oosterse keuken</t>
  </si>
  <si>
    <t>schoonmaakartikelen</t>
  </si>
  <si>
    <t>verpakkingsmat./dispos. grootv</t>
  </si>
  <si>
    <t>chips en snacks</t>
  </si>
  <si>
    <t>seizoen zoetwaren sint</t>
  </si>
  <si>
    <t>emmers</t>
  </si>
  <si>
    <t>dameshygiene</t>
  </si>
  <si>
    <t>keukengereedschappen</t>
  </si>
  <si>
    <t>minisnacks borrelhapjes</t>
  </si>
  <si>
    <t>horeca diepvries</t>
  </si>
  <si>
    <t>witgoed</t>
  </si>
  <si>
    <t>sanitaire hulpmiddelen</t>
  </si>
  <si>
    <t>siropen</t>
  </si>
  <si>
    <t>bieren kleinverpakking</t>
  </si>
  <si>
    <t>soepbenodigdheden</t>
  </si>
  <si>
    <t>reiningingsmiddel</t>
  </si>
  <si>
    <t>restaurantbenodigdheden</t>
  </si>
  <si>
    <t>stofdoeken</t>
  </si>
  <si>
    <t>dispensers en houders</t>
  </si>
  <si>
    <t>bars en tabletten</t>
  </si>
  <si>
    <t>kinderstuksartikelen</t>
  </si>
  <si>
    <t>bieren speciaal en ciders</t>
  </si>
  <si>
    <t>wijnen</t>
  </si>
  <si>
    <t>cosmetica</t>
  </si>
  <si>
    <t>noten</t>
  </si>
  <si>
    <t>toilet- &amp; keukenpapier</t>
  </si>
  <si>
    <t>vlees- vis en groentesauzen</t>
  </si>
  <si>
    <t>suikerwerk singles</t>
  </si>
  <si>
    <t>sappen &amp; fruitdranken</t>
  </si>
  <si>
    <t>vleeswaren verpakt</t>
  </si>
  <si>
    <t>kaas holland vers voorverpakt</t>
  </si>
  <si>
    <t>toast</t>
  </si>
  <si>
    <t>seizoen zoetwaren pasen</t>
  </si>
  <si>
    <t>koffiemelk &amp; creamer</t>
  </si>
  <si>
    <t>kaas buitenland verpakt</t>
  </si>
  <si>
    <t>toiletverfrissers</t>
  </si>
  <si>
    <t>n.v.t.</t>
  </si>
  <si>
    <t>CAT (A/B/C)</t>
  </si>
  <si>
    <t>Nr</t>
  </si>
  <si>
    <t xml:space="preserve"> In verpakking</t>
  </si>
  <si>
    <t>Verpakking</t>
  </si>
  <si>
    <t xml:space="preserve">   Maat</t>
  </si>
  <si>
    <t>Eenheid</t>
  </si>
  <si>
    <t>Artikel omschrijving</t>
  </si>
  <si>
    <t xml:space="preserve"> Merknaam</t>
  </si>
  <si>
    <t>Artikelgroep</t>
  </si>
  <si>
    <t>st</t>
  </si>
  <si>
    <t>cm</t>
  </si>
  <si>
    <t>10x10</t>
  </si>
  <si>
    <t>95x 110 cm</t>
  </si>
  <si>
    <t>LDPE</t>
  </si>
  <si>
    <t>10x20</t>
  </si>
  <si>
    <t>80x 110 cm</t>
  </si>
  <si>
    <t>10 x 10</t>
  </si>
  <si>
    <t xml:space="preserve">65/25 x 140cm </t>
  </si>
  <si>
    <t>LPDE</t>
  </si>
  <si>
    <t>GR</t>
  </si>
  <si>
    <t>MARS</t>
  </si>
  <si>
    <t>ST</t>
  </si>
  <si>
    <t>mars single</t>
  </si>
  <si>
    <t>twix single</t>
  </si>
  <si>
    <t>TWIX</t>
  </si>
  <si>
    <t>hillbrush b1760 bezem 50cm zachte haren rood</t>
  </si>
  <si>
    <t>HILLBRUSH</t>
  </si>
  <si>
    <t>hillbrush alh8 aluminium steel 150cm rood</t>
  </si>
  <si>
    <t>Hillbrush</t>
  </si>
  <si>
    <t>handstoffer cocos</t>
  </si>
  <si>
    <t>nvt</t>
  </si>
  <si>
    <t xml:space="preserve">cm </t>
  </si>
  <si>
    <t xml:space="preserve">tcp stofwisdoekhouder kunststof vaste schuimrubber zool universele steelverbinding 55cm </t>
  </si>
  <si>
    <t>TCP</t>
  </si>
  <si>
    <t>WECOLINE</t>
  </si>
  <si>
    <t>CL</t>
  </si>
  <si>
    <t>ml</t>
  </si>
  <si>
    <t xml:space="preserve"> glorix bleekmiddel original 15x750ml_x000D_
</t>
  </si>
  <si>
    <t>GLORIX</t>
  </si>
  <si>
    <t>RM</t>
  </si>
  <si>
    <t>6t</t>
  </si>
  <si>
    <t>rm 110 karcher waterontharder 10 liter</t>
  </si>
  <si>
    <t>ZONE</t>
  </si>
  <si>
    <t>KG</t>
  </si>
  <si>
    <t>PK</t>
  </si>
  <si>
    <t>LT</t>
  </si>
  <si>
    <t>BL</t>
  </si>
  <si>
    <t>coca-cola zero blik</t>
  </si>
  <si>
    <t>COCA-COLA</t>
  </si>
  <si>
    <t>coca-cola blik</t>
  </si>
  <si>
    <t>fanta orange blik</t>
  </si>
  <si>
    <t>FANTA</t>
  </si>
  <si>
    <t>PF</t>
  </si>
  <si>
    <t>AA DRINK</t>
  </si>
  <si>
    <t>aa drink high energy</t>
  </si>
  <si>
    <t>aa drink isotone</t>
  </si>
  <si>
    <t>aquarius lemon pet</t>
  </si>
  <si>
    <t>AQUARIUS</t>
  </si>
  <si>
    <t>aquarius isotonic blue ice pet</t>
  </si>
  <si>
    <t>EURO</t>
  </si>
  <si>
    <t>DS</t>
  </si>
  <si>
    <t xml:space="preserve">1 x 400 </t>
  </si>
  <si>
    <t>euro industriepapier 37cm 1000 vel 3-lgs blauw</t>
  </si>
  <si>
    <t>daelmans jumbo stroopwafels duo</t>
  </si>
  <si>
    <t>DAELMANS</t>
  </si>
  <si>
    <t>de lekkerste gevulde koek margarine</t>
  </si>
  <si>
    <t>DE LEKKERSTE KOEK</t>
  </si>
  <si>
    <t>douwe egberts melange rood standaard</t>
  </si>
  <si>
    <t>DOUWE EGBERTS</t>
  </si>
  <si>
    <t>douwe egberts aroma rood snelfilter</t>
  </si>
  <si>
    <t>korffilterpapier b10</t>
  </si>
  <si>
    <t>BRAVILOR</t>
  </si>
  <si>
    <t>SOAPY</t>
  </si>
  <si>
    <t>300 ml</t>
  </si>
  <si>
    <t xml:space="preserve"> soapy handzeep vloeibaar verzorgend met pompje</t>
  </si>
  <si>
    <t>FL</t>
  </si>
  <si>
    <t>olitalia olijfolie</t>
  </si>
  <si>
    <t>OLITALIA</t>
  </si>
  <si>
    <t>ML</t>
  </si>
  <si>
    <t>120m</t>
  </si>
  <si>
    <t xml:space="preserve">euro poetspapier mini zonder scheurhuls 1-lgs cellulose eco </t>
  </si>
  <si>
    <t>280 m</t>
  </si>
  <si>
    <t xml:space="preserve">euro poetspapier midi zonder scheurhuls 1-lgs cellulose eco </t>
  </si>
  <si>
    <t xml:space="preserve">tork m1 poetspapier mini dispenser kunststof wit </t>
  </si>
  <si>
    <t xml:space="preserve">Tork </t>
  </si>
  <si>
    <t>l</t>
  </si>
  <si>
    <t>CLAX</t>
  </si>
  <si>
    <t>clax personril 43a1 20ltr</t>
  </si>
  <si>
    <t>Lt</t>
  </si>
  <si>
    <t>12 x 1000</t>
  </si>
  <si>
    <t xml:space="preserve"> dr. schnell milly universele reiniger jerrycan </t>
  </si>
  <si>
    <t>Dr. Schnell</t>
  </si>
  <si>
    <t xml:space="preserve">zep rvs inox cleaner reiniger 600ml </t>
  </si>
  <si>
    <t>ZEP</t>
  </si>
  <si>
    <t>mm</t>
  </si>
  <si>
    <t>gootsteenontstopper met steel, rubber 135 mm</t>
  </si>
  <si>
    <t>gouda's glorie tomaten ketchup</t>
  </si>
  <si>
    <t>GOUDA'S GLORIE</t>
  </si>
  <si>
    <t>TB</t>
  </si>
  <si>
    <t>remia mayonaise</t>
  </si>
  <si>
    <t>REMIA</t>
  </si>
  <si>
    <t>20 x 18</t>
  </si>
  <si>
    <t xml:space="preserve">aro sponsdoekjes assortie </t>
  </si>
  <si>
    <t>ARO</t>
  </si>
  <si>
    <t xml:space="preserve">wecoline schuurspons met vlies 9,5x6,7x2,8cm geel/groen 10 stuks </t>
  </si>
  <si>
    <t xml:space="preserve"> tcp stofwisdoeken vlak 60x25cm wit 10x100 stuks_x000D_
--&gt; 04045313-1</t>
  </si>
  <si>
    <t>finish all-in-one regular vaatwastabletten 85 stuks</t>
  </si>
  <si>
    <t>FINISH</t>
  </si>
  <si>
    <t>wecoline afwasborstel 27,5x7,5cm kunststof wit</t>
  </si>
  <si>
    <t>EM</t>
  </si>
  <si>
    <t>gouda's glorie vlb.frituurvet vertrouwd</t>
  </si>
  <si>
    <t>gouda's glorie bak&amp;braad</t>
  </si>
  <si>
    <t>remia frituurvet vloeibaar regular</t>
  </si>
  <si>
    <t>ARIEL</t>
  </si>
  <si>
    <t xml:space="preserve">clax 100 color waskrachtversterker 22b1 jerrycan 20 liter </t>
  </si>
  <si>
    <t>robijn morgenfris wasverzachter vloeibaar 3 liter</t>
  </si>
  <si>
    <t>ROBIJN</t>
  </si>
  <si>
    <r>
      <rPr>
        <b/>
        <sz val="11"/>
        <color theme="1"/>
        <rFont val="Calibri"/>
        <family val="2"/>
        <scheme val="minor"/>
      </rPr>
      <t>lpde</t>
    </r>
    <r>
      <rPr>
        <sz val="11"/>
        <color theme="1"/>
        <rFont val="Calibri"/>
        <family val="2"/>
        <scheme val="minor"/>
      </rPr>
      <t xml:space="preserve"> afvalzak 65/25x140cm t70 blauw (10x10) 100 stuks </t>
    </r>
  </si>
  <si>
    <r>
      <rPr>
        <b/>
        <sz val="11"/>
        <color theme="1"/>
        <rFont val="Calibri"/>
        <family val="2"/>
        <scheme val="minor"/>
      </rPr>
      <t>ldpe</t>
    </r>
    <r>
      <rPr>
        <sz val="11"/>
        <color theme="1"/>
        <rFont val="Calibri"/>
        <family val="2"/>
        <scheme val="minor"/>
      </rPr>
      <t xml:space="preserve"> afvalzak 95x110cm t80 zwart </t>
    </r>
  </si>
  <si>
    <r>
      <rPr>
        <b/>
        <sz val="11"/>
        <color theme="1"/>
        <rFont val="Calibri"/>
        <family val="2"/>
        <scheme val="minor"/>
      </rPr>
      <t>ldpe</t>
    </r>
    <r>
      <rPr>
        <sz val="11"/>
        <color theme="1"/>
        <rFont val="Calibri"/>
        <family val="2"/>
        <scheme val="minor"/>
      </rPr>
      <t xml:space="preserve"> afvalzak 80x110cm t60 blauws</t>
    </r>
  </si>
  <si>
    <r>
      <t xml:space="preserve">tcp stofzuigerzakken t.b.v. </t>
    </r>
    <r>
      <rPr>
        <b/>
        <sz val="11"/>
        <color theme="1"/>
        <rFont val="Calibri"/>
        <family val="2"/>
        <scheme val="minor"/>
      </rPr>
      <t xml:space="preserve">numatic </t>
    </r>
    <r>
      <rPr>
        <sz val="11"/>
        <color theme="1"/>
        <rFont val="Calibri"/>
        <family val="2"/>
        <scheme val="minor"/>
      </rPr>
      <t xml:space="preserve">nvm 1ch </t>
    </r>
    <r>
      <rPr>
        <b/>
        <sz val="11"/>
        <color theme="1"/>
        <rFont val="Calibri"/>
        <family val="2"/>
        <scheme val="minor"/>
      </rPr>
      <t xml:space="preserve">henry/james hepaflow </t>
    </r>
  </si>
  <si>
    <t xml:space="preserve"> zone glasreiniger sprayflacon 12x750ml_x000D_
</t>
  </si>
  <si>
    <t>dr. schnell onemu 2000 neutrale handafwasmiddel</t>
  </si>
  <si>
    <t xml:space="preserve">ariel professional regular wasmiddel vloeibaar </t>
  </si>
  <si>
    <t>clax plus 33b1, enzymatisch vloeibaar wasmiddel</t>
  </si>
  <si>
    <t>27,5 x 7,5</t>
  </si>
  <si>
    <t>Geschatte Omzet per jaar</t>
  </si>
  <si>
    <t xml:space="preserve"> 9,5x6,7x2,8 </t>
  </si>
  <si>
    <t>Substituut Ja/Nee</t>
  </si>
  <si>
    <t>Beschrijving substituut</t>
  </si>
  <si>
    <t>Bijlage 1 Invulformat Kernassortiment Huishoudelijke artikelen Food en Non Food</t>
  </si>
  <si>
    <t>Geschatte omzet per jaar</t>
  </si>
  <si>
    <t>Rijlabels</t>
  </si>
  <si>
    <t>Eindtotaal</t>
  </si>
  <si>
    <t>Som van Geschatte Omzet per jaar</t>
  </si>
  <si>
    <t>Aantal van Substituut Ja/Nee</t>
  </si>
  <si>
    <t>Aantal producten</t>
  </si>
  <si>
    <t>Percentage match Kernassortiment</t>
  </si>
  <si>
    <t>Gewogen gemiddelde score * 15 punten</t>
  </si>
  <si>
    <t>Totaalscore match Kernassortiment</t>
  </si>
  <si>
    <t>Aantal substituten totaal</t>
  </si>
  <si>
    <t>Aantal substituten categorie A</t>
  </si>
  <si>
    <t>Aantal substituten categorie B</t>
  </si>
  <si>
    <t>Aantal substituten categorie C</t>
  </si>
  <si>
    <t>Aantal substituten (wordt automatisch berekend a.d.h.v. kolom K)</t>
  </si>
  <si>
    <t>Weging voor gunningcriterium</t>
  </si>
  <si>
    <t>0,00 (nb. geen substituten mogelijk)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</si>
</sst>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* #,##0_ ;_ * \-#,##0_ ;_ * &quot;-&quot;??_ ;_ @_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FFFFFF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314E"/>
        <bgColor indexed="64"/>
      </patternFill>
    </fill>
    <fill>
      <patternFill patternType="solid">
        <fgColor rgb="FFEBECFC"/>
        <bgColor indexed="64"/>
      </patternFill>
    </fill>
    <fill>
      <patternFill patternType="solid">
        <fgColor rgb="FFBDE4F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6">
    <xf numFmtId="0" fontId="0" fillId="0" borderId="0" xfId="0"/>
    <xf numFmtId="0" fontId="2" fillId="2" borderId="0" xfId="0" applyFont="1" applyFill="1" applyAlignment="1">
      <alignment vertical="center" wrapText="1"/>
    </xf>
    <xf numFmtId="0" fontId="3" fillId="3" borderId="0" xfId="0" applyFont="1" applyFill="1" applyAlignment="1">
      <alignment vertical="center" wrapText="1"/>
    </xf>
    <xf numFmtId="44" fontId="3" fillId="3" borderId="0" xfId="1" applyFont="1" applyFill="1" applyAlignment="1">
      <alignment vertical="center" wrapText="1"/>
    </xf>
    <xf numFmtId="0" fontId="3" fillId="4" borderId="0" xfId="0" applyFont="1" applyFill="1" applyAlignment="1">
      <alignment vertical="center" wrapText="1"/>
    </xf>
    <xf numFmtId="44" fontId="3" fillId="4" borderId="0" xfId="1" applyFont="1" applyFill="1" applyAlignment="1">
      <alignment vertical="center" wrapText="1"/>
    </xf>
    <xf numFmtId="0" fontId="4" fillId="4" borderId="0" xfId="0" applyFont="1" applyFill="1" applyAlignment="1">
      <alignment vertical="center" wrapText="1"/>
    </xf>
    <xf numFmtId="44" fontId="4" fillId="4" borderId="0" xfId="1" applyFont="1" applyFill="1" applyAlignment="1">
      <alignment vertical="center" wrapText="1"/>
    </xf>
    <xf numFmtId="44" fontId="2" fillId="2" borderId="0" xfId="1" applyFont="1" applyFill="1" applyAlignment="1">
      <alignment vertical="center" wrapText="1"/>
    </xf>
    <xf numFmtId="0" fontId="4" fillId="3" borderId="0" xfId="0" applyFont="1" applyFill="1" applyAlignment="1">
      <alignment vertical="center" wrapText="1"/>
    </xf>
    <xf numFmtId="44" fontId="4" fillId="3" borderId="0" xfId="1" applyFont="1" applyFill="1" applyAlignment="1">
      <alignment vertical="center" wrapText="1"/>
    </xf>
    <xf numFmtId="0" fontId="0" fillId="5" borderId="0" xfId="0" applyFill="1"/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vertical="top" wrapText="1"/>
    </xf>
    <xf numFmtId="44" fontId="0" fillId="0" borderId="0" xfId="0" applyNumberFormat="1" applyAlignment="1">
      <alignment vertical="top" wrapText="1"/>
    </xf>
    <xf numFmtId="0" fontId="0" fillId="0" borderId="0" xfId="0" applyAlignment="1">
      <alignment horizontal="left"/>
    </xf>
    <xf numFmtId="0" fontId="5" fillId="0" borderId="0" xfId="0" applyFont="1" applyAlignment="1">
      <alignment horizontal="center" vertical="top" wrapText="1"/>
    </xf>
    <xf numFmtId="0" fontId="7" fillId="0" borderId="0" xfId="0" applyFont="1" applyAlignment="1">
      <alignment vertical="top" wrapText="1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left" vertical="top" wrapText="1"/>
    </xf>
    <xf numFmtId="164" fontId="0" fillId="0" borderId="0" xfId="2" applyNumberFormat="1" applyFont="1" applyAlignment="1">
      <alignment horizontal="center" vertical="top" wrapText="1"/>
    </xf>
    <xf numFmtId="164" fontId="2" fillId="2" borderId="0" xfId="2" applyNumberFormat="1" applyFont="1" applyFill="1" applyAlignment="1">
      <alignment vertical="center" wrapText="1"/>
    </xf>
    <xf numFmtId="0" fontId="4" fillId="4" borderId="0" xfId="0" applyFont="1" applyFill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49" fontId="3" fillId="4" borderId="0" xfId="0" applyNumberFormat="1" applyFont="1" applyFill="1" applyAlignment="1">
      <alignment horizontal="center" vertical="center" wrapText="1"/>
    </xf>
    <xf numFmtId="49" fontId="4" fillId="4" borderId="0" xfId="1" applyNumberFormat="1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49" fontId="3" fillId="3" borderId="0" xfId="0" applyNumberFormat="1" applyFont="1" applyFill="1" applyAlignment="1">
      <alignment horizontal="center" vertical="center" wrapText="1"/>
    </xf>
    <xf numFmtId="49" fontId="4" fillId="3" borderId="0" xfId="1" applyNumberFormat="1" applyFont="1" applyFill="1" applyAlignment="1">
      <alignment horizontal="center" vertical="center" wrapText="1"/>
    </xf>
    <xf numFmtId="49" fontId="3" fillId="4" borderId="0" xfId="2" applyNumberFormat="1" applyFont="1" applyFill="1" applyAlignment="1">
      <alignment horizontal="center" vertical="center" wrapText="1"/>
    </xf>
    <xf numFmtId="49" fontId="3" fillId="3" borderId="0" xfId="2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49" fontId="3" fillId="4" borderId="0" xfId="1" applyNumberFormat="1" applyFont="1" applyFill="1" applyAlignment="1">
      <alignment horizontal="left" vertical="center" wrapText="1"/>
    </xf>
    <xf numFmtId="49" fontId="3" fillId="3" borderId="0" xfId="1" applyNumberFormat="1" applyFont="1" applyFill="1" applyAlignment="1">
      <alignment horizontal="left" vertical="center" wrapText="1"/>
    </xf>
    <xf numFmtId="49" fontId="3" fillId="4" borderId="0" xfId="0" applyNumberFormat="1" applyFont="1" applyFill="1" applyAlignment="1">
      <alignment horizontal="left" vertical="center" wrapText="1"/>
    </xf>
    <xf numFmtId="49" fontId="3" fillId="3" borderId="0" xfId="0" applyNumberFormat="1" applyFont="1" applyFill="1" applyAlignment="1">
      <alignment horizontal="left" vertical="center" wrapText="1"/>
    </xf>
    <xf numFmtId="44" fontId="3" fillId="4" borderId="0" xfId="1" applyFont="1" applyFill="1" applyAlignment="1">
      <alignment horizontal="center" vertical="center" wrapText="1"/>
    </xf>
    <xf numFmtId="44" fontId="3" fillId="3" borderId="0" xfId="1" applyFont="1" applyFill="1" applyAlignment="1">
      <alignment horizontal="center" vertical="center" wrapText="1"/>
    </xf>
    <xf numFmtId="0" fontId="6" fillId="2" borderId="0" xfId="0" applyFont="1" applyFill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164" fontId="2" fillId="2" borderId="2" xfId="2" applyNumberFormat="1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0" fillId="0" borderId="0" xfId="0" pivotButton="1"/>
    <xf numFmtId="0" fontId="0" fillId="0" borderId="0" xfId="0" applyNumberFormat="1"/>
    <xf numFmtId="164" fontId="2" fillId="2" borderId="2" xfId="2" applyNumberFormat="1" applyFont="1" applyFill="1" applyBorder="1" applyAlignment="1">
      <alignment horizontal="center" vertical="center" wrapText="1"/>
    </xf>
    <xf numFmtId="9" fontId="3" fillId="4" borderId="2" xfId="3" applyFont="1" applyFill="1" applyBorder="1" applyAlignment="1">
      <alignment horizontal="center" vertical="center" wrapText="1"/>
    </xf>
    <xf numFmtId="9" fontId="3" fillId="3" borderId="2" xfId="3" applyFont="1" applyFill="1" applyBorder="1" applyAlignment="1">
      <alignment horizontal="center" vertical="center" wrapText="1"/>
    </xf>
    <xf numFmtId="43" fontId="3" fillId="3" borderId="2" xfId="2" applyFont="1" applyFill="1" applyBorder="1" applyAlignment="1">
      <alignment horizontal="center" vertical="center" wrapText="1"/>
    </xf>
    <xf numFmtId="43" fontId="3" fillId="4" borderId="2" xfId="2" applyFont="1" applyFill="1" applyBorder="1" applyAlignment="1">
      <alignment horizontal="center" vertical="center" wrapText="1"/>
    </xf>
    <xf numFmtId="43" fontId="2" fillId="2" borderId="2" xfId="2" applyFont="1" applyFill="1" applyBorder="1" applyAlignment="1">
      <alignment vertical="center" wrapText="1"/>
    </xf>
    <xf numFmtId="44" fontId="2" fillId="2" borderId="2" xfId="1" applyFont="1" applyFill="1" applyBorder="1" applyAlignment="1">
      <alignment vertical="center" wrapText="1"/>
    </xf>
    <xf numFmtId="9" fontId="2" fillId="2" borderId="2" xfId="3" applyFont="1" applyFill="1" applyBorder="1" applyAlignment="1">
      <alignment vertical="center" wrapText="1"/>
    </xf>
    <xf numFmtId="44" fontId="3" fillId="6" borderId="0" xfId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164" fontId="2" fillId="2" borderId="0" xfId="2" applyNumberFormat="1" applyFont="1" applyFill="1" applyAlignment="1">
      <alignment horizontal="center" vertical="center" wrapText="1"/>
    </xf>
    <xf numFmtId="164" fontId="2" fillId="2" borderId="2" xfId="2" applyNumberFormat="1" applyFont="1" applyFill="1" applyBorder="1" applyAlignment="1">
      <alignment horizontal="center" vertical="center" wrapText="1"/>
    </xf>
    <xf numFmtId="44" fontId="3" fillId="4" borderId="2" xfId="1" applyFont="1" applyFill="1" applyBorder="1" applyAlignment="1">
      <alignment horizontal="center" vertical="center" wrapText="1"/>
    </xf>
    <xf numFmtId="44" fontId="3" fillId="3" borderId="2" xfId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top"/>
    </xf>
    <xf numFmtId="43" fontId="3" fillId="4" borderId="2" xfId="2" quotePrefix="1" applyFont="1" applyFill="1" applyBorder="1" applyAlignment="1">
      <alignment horizontal="center" vertical="center" wrapText="1"/>
    </xf>
  </cellXfs>
  <cellStyles count="4">
    <cellStyle name="Komma" xfId="2" builtinId="3"/>
    <cellStyle name="Procent" xfId="3" builtinId="5"/>
    <cellStyle name="Standaard" xfId="0" builtinId="0"/>
    <cellStyle name="Valuta" xfId="1" builtinId="4"/>
  </cellStyles>
  <dxfs count="14">
    <dxf>
      <fill>
        <patternFill patternType="solid">
          <fgColor indexed="64"/>
          <bgColor theme="7" tint="0.39997558519241921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theme="7" tint="0.39997558519241921"/>
        </patternFill>
      </fill>
      <alignment horizontal="center" vertical="center" textRotation="0" wrapText="1" indent="0" justifyLastLine="0" shrinkToFit="0" readingOrder="0"/>
    </dxf>
    <dxf>
      <numFmt numFmtId="34" formatCode="_ &quot;€&quot;\ * #,##0.00_ ;_ &quot;€&quot;\ * \-#,##0.00_ ;_ &quot;€&quot;\ * &quot;-&quot;??_ ;_ @_ 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/>
      </font>
      <alignment horizontal="center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30" formatCode="@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30" formatCode="@"/>
      <alignment horizontal="center" vertical="center" textRotation="0" wrapText="1" indent="0" justifyLastLine="0" shrinkToFit="0" readingOrder="0"/>
    </dxf>
    <dxf>
      <font>
        <b/>
      </font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pivotCacheDefinition" Target="pivotCache/pivotCacheDefinition1.xml"/><Relationship Id="rId9" Type="http://schemas.openxmlformats.org/officeDocument/2006/relationships/customXml" Target="../customXml/item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rnold Looijen" refreshedDate="44400.564025462962" createdVersion="7" refreshedVersion="7" minRefreshableVersion="3" recordCount="50" xr:uid="{A7E6F15D-410C-4507-B6E5-46A38F7F690D}">
  <cacheSource type="worksheet">
    <worksheetSource name="Tabel1"/>
  </cacheSource>
  <cacheFields count="12">
    <cacheField name="Nr" numFmtId="0">
      <sharedItems containsSemiMixedTypes="0" containsString="0" containsNumber="1" containsInteger="1" minValue="1" maxValue="50"/>
    </cacheField>
    <cacheField name=" In verpakking" numFmtId="49">
      <sharedItems containsMixedTypes="1" containsNumber="1" containsInteger="1" minValue="1" maxValue="32"/>
    </cacheField>
    <cacheField name="Verpakking" numFmtId="0">
      <sharedItems/>
    </cacheField>
    <cacheField name="   Maat" numFmtId="49">
      <sharedItems containsMixedTypes="1" containsNumber="1" minValue="1" maxValue="1000"/>
    </cacheField>
    <cacheField name="Eenheid" numFmtId="49">
      <sharedItems/>
    </cacheField>
    <cacheField name="Artikel omschrijving" numFmtId="49">
      <sharedItems/>
    </cacheField>
    <cacheField name=" Merknaam" numFmtId="49">
      <sharedItems/>
    </cacheField>
    <cacheField name="Categorie" numFmtId="49">
      <sharedItems count="3">
        <s v="A"/>
        <s v="B"/>
        <s v="C"/>
      </sharedItems>
    </cacheField>
    <cacheField name="Artikelgroep" numFmtId="49">
      <sharedItems/>
    </cacheField>
    <cacheField name="Geschatte Omzet per jaar" numFmtId="44">
      <sharedItems containsSemiMixedTypes="0" containsString="0" containsNumber="1" containsInteger="1" minValue="25" maxValue="13000"/>
    </cacheField>
    <cacheField name="Substituut Ja/Nee" numFmtId="44">
      <sharedItems containsNonDate="0" containsString="0" containsBlank="1"/>
    </cacheField>
    <cacheField name="Beschrijving substituut" numFmtId="44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0">
  <r>
    <n v="1"/>
    <n v="6"/>
    <s v="PK"/>
    <n v="1"/>
    <s v="KG"/>
    <s v="douwe egberts melange rood standaard"/>
    <s v="DOUWE EGBERTS"/>
    <x v="0"/>
    <s v="koffie, cacao &amp; oploskoffie"/>
    <n v="13000"/>
    <m/>
    <m/>
  </r>
  <r>
    <n v="2"/>
    <n v="1"/>
    <s v="st"/>
    <n v="20"/>
    <s v="l"/>
    <s v="clax plus 33b1, enzymatisch vloeibaar wasmiddel"/>
    <s v="CLAX"/>
    <x v="0"/>
    <s v="professioneel wasmiddel textiel"/>
    <n v="1750"/>
    <m/>
    <m/>
  </r>
  <r>
    <n v="3"/>
    <n v="24"/>
    <s v="BL"/>
    <n v="33"/>
    <s v="CL"/>
    <s v="coca-cola zero blik"/>
    <s v="COCA-COLA"/>
    <x v="0"/>
    <s v="frisdranken kleinverpakking"/>
    <n v="1500"/>
    <m/>
    <m/>
  </r>
  <r>
    <n v="4"/>
    <n v="24"/>
    <s v="BL"/>
    <n v="33"/>
    <s v="CL"/>
    <s v="coca-cola blik"/>
    <s v="COCA-COLA"/>
    <x v="0"/>
    <s v="frisdranken kleinverpakking"/>
    <n v="1250"/>
    <m/>
    <m/>
  </r>
  <r>
    <n v="5"/>
    <n v="6"/>
    <s v="PK"/>
    <n v="500"/>
    <s v="GR"/>
    <s v="douwe egberts aroma rood snelfilter"/>
    <s v="DOUWE EGBERTS"/>
    <x v="0"/>
    <s v="koffie, cacao &amp; oploskoffie"/>
    <n v="1000"/>
    <m/>
    <m/>
  </r>
  <r>
    <n v="6"/>
    <n v="24"/>
    <s v="BL"/>
    <n v="33"/>
    <s v="CL"/>
    <s v="fanta orange blik"/>
    <s v="FANTA"/>
    <x v="0"/>
    <s v="frisdranken kleinverpakking"/>
    <n v="750"/>
    <m/>
    <m/>
  </r>
  <r>
    <n v="7"/>
    <n v="1"/>
    <s v="st"/>
    <n v="20"/>
    <s v="l"/>
    <s v="clax personril 43a1 20ltr"/>
    <s v="CLAX"/>
    <x v="0"/>
    <s v="professioneel wasmiddel textiel"/>
    <n v="700"/>
    <m/>
    <m/>
  </r>
  <r>
    <n v="8"/>
    <n v="1"/>
    <s v="st"/>
    <n v="20"/>
    <s v="l"/>
    <s v="clax 100 color waskrachtversterker 22b1 jerrycan 20 liter "/>
    <s v="CLAX"/>
    <x v="0"/>
    <s v="wasmiddelen"/>
    <n v="400"/>
    <m/>
    <m/>
  </r>
  <r>
    <n v="9"/>
    <n v="25"/>
    <s v="st"/>
    <n v="50"/>
    <s v="GR"/>
    <s v="twix single"/>
    <s v="TWIX"/>
    <x v="0"/>
    <s v="bars en tabletten singles"/>
    <n v="350"/>
    <m/>
    <m/>
  </r>
  <r>
    <n v="10"/>
    <n v="24"/>
    <s v="PF"/>
    <n v="33"/>
    <s v="CL"/>
    <s v="aquarius lemon pet"/>
    <s v="AQUARIUS"/>
    <x v="0"/>
    <s v="functionele dranken"/>
    <n v="275"/>
    <m/>
    <m/>
  </r>
  <r>
    <n v="11"/>
    <n v="32"/>
    <s v="st"/>
    <n v="51"/>
    <s v="GR"/>
    <s v="mars single"/>
    <s v="MARS"/>
    <x v="0"/>
    <s v="bars en tabletten singles"/>
    <n v="250"/>
    <m/>
    <m/>
  </r>
  <r>
    <n v="12"/>
    <n v="1"/>
    <s v="st"/>
    <n v="1"/>
    <s v="st"/>
    <s v="tork m1 poetspapier mini dispenser kunststof wit "/>
    <s v="Tork "/>
    <x v="0"/>
    <s v="poetspapier  "/>
    <n v="250"/>
    <m/>
    <m/>
  </r>
  <r>
    <n v="13"/>
    <n v="24"/>
    <s v="PF"/>
    <n v="33"/>
    <s v="CL"/>
    <s v="aa drink high energy"/>
    <s v="AA DRINK"/>
    <x v="0"/>
    <s v="functionele dranken"/>
    <n v="225"/>
    <m/>
    <m/>
  </r>
  <r>
    <n v="14"/>
    <n v="24"/>
    <s v="PF"/>
    <n v="33"/>
    <s v="CL"/>
    <s v="aa drink isotone"/>
    <s v="AA DRINK"/>
    <x v="0"/>
    <s v="functionele dranken"/>
    <n v="125"/>
    <m/>
    <m/>
  </r>
  <r>
    <n v="15"/>
    <n v="12"/>
    <s v="PF"/>
    <n v="50"/>
    <s v="CL"/>
    <s v="aquarius isotonic blue ice pet"/>
    <s v="AQUARIUS"/>
    <x v="0"/>
    <s v="functionele dranken"/>
    <n v="200"/>
    <m/>
    <m/>
  </r>
  <r>
    <n v="16"/>
    <n v="1"/>
    <s v="ml"/>
    <n v="600"/>
    <s v="ml"/>
    <s v="zep rvs inox cleaner reiniger 600ml "/>
    <s v="ZEP"/>
    <x v="0"/>
    <s v="reinigingsmiddelen"/>
    <n v="525"/>
    <m/>
    <m/>
  </r>
  <r>
    <n v="17"/>
    <n v="1"/>
    <s v="EM"/>
    <n v="10"/>
    <s v="LT"/>
    <s v="gouda's glorie vlb.frituurvet vertrouwd"/>
    <s v="GOUDA'S GLORIE"/>
    <x v="0"/>
    <s v="vetten"/>
    <n v="150"/>
    <m/>
    <m/>
  </r>
  <r>
    <n v="18"/>
    <n v="10"/>
    <s v="st"/>
    <n v="100"/>
    <s v="st"/>
    <s v=" tcp stofwisdoeken vlak 60x25cm wit 10x100 stuks_x000d__x000a_--&gt; 04045313-1"/>
    <s v="TCP"/>
    <x v="0"/>
    <s v="stofdoeken"/>
    <n v="50"/>
    <m/>
    <m/>
  </r>
  <r>
    <n v="19"/>
    <n v="1"/>
    <s v="EM"/>
    <n v="10"/>
    <s v="LT"/>
    <s v="remia frituurvet vloeibaar regular"/>
    <s v="REMIA"/>
    <x v="1"/>
    <s v="vetten"/>
    <n v="850"/>
    <m/>
    <m/>
  </r>
  <r>
    <n v="20"/>
    <n v="1"/>
    <s v="st"/>
    <n v="10"/>
    <s v="6t"/>
    <s v="rm 110 karcher waterontharder 10 liter"/>
    <s v="RM"/>
    <x v="1"/>
    <s v="chemische reinigingsmiddelen"/>
    <n v="150"/>
    <m/>
    <m/>
  </r>
  <r>
    <n v="21"/>
    <n v="1"/>
    <s v="LT"/>
    <n v="3.85"/>
    <s v="l"/>
    <s v="ariel professional regular wasmiddel vloeibaar "/>
    <s v="ARIEL"/>
    <x v="1"/>
    <s v="wasmiddelen"/>
    <n v="1500"/>
    <m/>
    <m/>
  </r>
  <r>
    <n v="22"/>
    <n v="1"/>
    <s v="st"/>
    <n v="85"/>
    <s v="st"/>
    <s v="finish all-in-one regular vaatwastabletten 85 stuks"/>
    <s v="FINISH"/>
    <x v="1"/>
    <s v="vaatwasmiddelen"/>
    <n v="1500"/>
    <m/>
    <m/>
  </r>
  <r>
    <n v="23"/>
    <n v="6"/>
    <s v="st"/>
    <s v="280 m"/>
    <s v="st"/>
    <s v="euro poetspapier midi zonder scheurhuls 1-lgs cellulose eco "/>
    <s v="EURO"/>
    <x v="1"/>
    <s v="poetspapier  "/>
    <n v="1500"/>
    <m/>
    <m/>
  </r>
  <r>
    <n v="24"/>
    <n v="12"/>
    <s v="st"/>
    <s v="120m"/>
    <s v="st"/>
    <s v="euro poetspapier mini zonder scheurhuls 1-lgs cellulose eco "/>
    <s v="EURO"/>
    <x v="1"/>
    <s v="poetspapier  "/>
    <n v="1250"/>
    <m/>
    <m/>
  </r>
  <r>
    <n v="25"/>
    <n v="1"/>
    <s v="st"/>
    <s v="1 x 400 "/>
    <s v="st"/>
    <s v="euro industriepapier 37cm 1000 vel 3-lgs blauw"/>
    <s v="EURO"/>
    <x v="1"/>
    <s v="industriepapier"/>
    <n v="900"/>
    <m/>
    <m/>
  </r>
  <r>
    <n v="26"/>
    <n v="15"/>
    <s v="st"/>
    <n v="750"/>
    <s v="ml"/>
    <s v=" glorix bleekmiddel original 15x750ml_x000d__x000a_"/>
    <s v="GLORIX"/>
    <x v="1"/>
    <s v="chemische reinigingsmiddelen"/>
    <n v="650"/>
    <m/>
    <m/>
  </r>
  <r>
    <n v="27"/>
    <n v="1"/>
    <s v="TB"/>
    <n v="800"/>
    <s v="ml"/>
    <s v="remia mayonaise"/>
    <s v="REMIA"/>
    <x v="1"/>
    <s v="snack- en tafelsauzen"/>
    <n v="525"/>
    <m/>
    <m/>
  </r>
  <r>
    <n v="28"/>
    <n v="30"/>
    <s v="st"/>
    <n v="100"/>
    <s v="GR"/>
    <s v="de lekkerste gevulde koek margarine"/>
    <s v="DE LEKKERSTE KOEK"/>
    <x v="1"/>
    <s v="koek &amp; banket grootverbruik"/>
    <n v="500"/>
    <m/>
    <m/>
  </r>
  <r>
    <n v="29"/>
    <n v="1"/>
    <s v="FL"/>
    <n v="900"/>
    <s v="ml"/>
    <s v="gouda's glorie bak&amp;braad"/>
    <s v="GOUDA'S GLORIE"/>
    <x v="1"/>
    <s v="vetten"/>
    <n v="450"/>
    <m/>
    <m/>
  </r>
  <r>
    <n v="30"/>
    <n v="1"/>
    <s v="st"/>
    <n v="3"/>
    <s v="l"/>
    <s v="robijn morgenfris wasverzachter vloeibaar 3 liter"/>
    <s v="ROBIJN"/>
    <x v="1"/>
    <s v="wasmiddelen"/>
    <n v="375"/>
    <m/>
    <m/>
  </r>
  <r>
    <n v="31"/>
    <n v="12"/>
    <s v="st"/>
    <n v="1000"/>
    <s v="ml"/>
    <s v="dr. schnell onemu 2000 neutrale handafwasmiddel"/>
    <s v="Dr. Schnell"/>
    <x v="1"/>
    <s v="vaatwasmiddelen"/>
    <n v="350"/>
    <m/>
    <m/>
  </r>
  <r>
    <n v="32"/>
    <n v="1"/>
    <s v="DS"/>
    <n v="250"/>
    <s v="st"/>
    <s v="korffilterpapier b10"/>
    <s v="BRAVILOR"/>
    <x v="1"/>
    <s v="koffiefilters"/>
    <n v="350"/>
    <m/>
    <m/>
  </r>
  <r>
    <n v="33"/>
    <n v="1"/>
    <s v="st"/>
    <n v="150"/>
    <s v="cm"/>
    <s v="hillbrush alh8 aluminium steel 150cm rood"/>
    <s v="Hillbrush"/>
    <x v="1"/>
    <s v="bezems/borstels/blikken/moppen"/>
    <n v="250"/>
    <m/>
    <m/>
  </r>
  <r>
    <n v="34"/>
    <n v="1"/>
    <s v="st"/>
    <n v="50"/>
    <s v="cm"/>
    <s v="hillbrush b1760 bezem 50cm zachte haren rood"/>
    <s v="Hillbrush"/>
    <x v="1"/>
    <s v="bezems/borstels/blikken/moppen"/>
    <n v="200"/>
    <m/>
    <m/>
  </r>
  <r>
    <n v="35"/>
    <n v="18"/>
    <s v="PK"/>
    <n v="2"/>
    <s v="st"/>
    <s v="daelmans jumbo stroopwafels duo"/>
    <s v="DAELMANS"/>
    <x v="1"/>
    <s v="koek &amp; banket grootverbruik"/>
    <n v="250"/>
    <m/>
    <m/>
  </r>
  <r>
    <n v="36"/>
    <n v="12"/>
    <s v="st"/>
    <n v="750"/>
    <s v="ml"/>
    <s v=" zone glasreiniger sprayflacon 12x750ml_x000d__x000a_"/>
    <s v="ZONE"/>
    <x v="1"/>
    <s v="reinigingsmiddelen"/>
    <n v="200"/>
    <m/>
    <m/>
  </r>
  <r>
    <n v="37"/>
    <n v="1"/>
    <s v="st"/>
    <s v="27,5 x 7,5"/>
    <s v="st"/>
    <s v="wecoline afwasborstel 27,5x7,5cm kunststof wit"/>
    <s v="WECOLINE"/>
    <x v="1"/>
    <s v="vaatwasmiddelen"/>
    <n v="150"/>
    <m/>
    <m/>
  </r>
  <r>
    <n v="38"/>
    <n v="1"/>
    <s v="FL"/>
    <n v="850"/>
    <s v="ml"/>
    <s v="gouda's glorie tomaten ketchup"/>
    <s v="GOUDA'S GLORIE"/>
    <x v="1"/>
    <s v="snack- en tafelsauzen"/>
    <n v="150"/>
    <m/>
    <m/>
  </r>
  <r>
    <n v="39"/>
    <n v="10"/>
    <s v="st"/>
    <s v=" 9,5x6,7x2,8 "/>
    <s v="cm"/>
    <s v="wecoline schuurspons met vlies 9,5x6,7x2,8cm geel/groen 10 stuks "/>
    <s v="WECOLINE"/>
    <x v="1"/>
    <s v="sponzen"/>
    <n v="50"/>
    <m/>
    <m/>
  </r>
  <r>
    <n v="40"/>
    <n v="10"/>
    <s v="st"/>
    <n v="1"/>
    <s v="st"/>
    <s v="tcp stofzuigerzakken t.b.v. numatic nvm 1ch henry/james hepaflow "/>
    <s v="TCP"/>
    <x v="1"/>
    <s v="stofzuiger (zakken)"/>
    <n v="125"/>
    <m/>
    <m/>
  </r>
  <r>
    <n v="41"/>
    <s v="10x20"/>
    <s v="st"/>
    <s v="80x 110 cm"/>
    <s v="st"/>
    <s v="ldpe afvalzak 80x110cm t60 blauws"/>
    <s v="LDPE"/>
    <x v="2"/>
    <s v="afvalzakken"/>
    <n v="1650"/>
    <m/>
    <m/>
  </r>
  <r>
    <n v="42"/>
    <s v="10x10"/>
    <s v="st"/>
    <s v="95x 110 cm"/>
    <s v="st"/>
    <s v="ldpe afvalzak 95x110cm t80 zwart "/>
    <s v="LDPE"/>
    <x v="2"/>
    <s v="afvalzakken"/>
    <n v="1600"/>
    <m/>
    <m/>
  </r>
  <r>
    <n v="43"/>
    <s v="10 x 10"/>
    <s v="st"/>
    <s v="65/25 x 140cm "/>
    <s v="cm"/>
    <s v="lpde afvalzak 65/25x140cm t70 blauw (10x10) 100 stuks "/>
    <s v="LPDE"/>
    <x v="2"/>
    <s v="afvalzakken"/>
    <n v="175"/>
    <m/>
    <m/>
  </r>
  <r>
    <n v="44"/>
    <n v="12"/>
    <s v="st"/>
    <s v="300 ml"/>
    <s v="ml"/>
    <s v=" soapy handzeep vloeibaar verzorgend met pompje"/>
    <s v="SOAPY"/>
    <x v="2"/>
    <s v="lichaamsverzorging"/>
    <n v="450"/>
    <m/>
    <m/>
  </r>
  <r>
    <n v="45"/>
    <n v="12"/>
    <s v="LT"/>
    <s v="12 x 1000"/>
    <s v="ml"/>
    <s v=" dr. schnell milly universele reiniger jerrycan "/>
    <s v="Dr. Schnell"/>
    <x v="2"/>
    <s v="reinigingsmiddelen"/>
    <n v="425"/>
    <m/>
    <m/>
  </r>
  <r>
    <n v="46"/>
    <n v="1"/>
    <s v="FL"/>
    <n v="1"/>
    <s v="LT"/>
    <s v="olitalia olijfolie"/>
    <s v="OLITALIA"/>
    <x v="2"/>
    <s v="olien"/>
    <n v="325"/>
    <m/>
    <m/>
  </r>
  <r>
    <n v="47"/>
    <n v="10"/>
    <s v="st"/>
    <s v="20 x 18"/>
    <s v="cm"/>
    <s v="aro sponsdoekjes assortie "/>
    <s v="ARO"/>
    <x v="2"/>
    <s v="sponzen"/>
    <n v="300"/>
    <m/>
    <m/>
  </r>
  <r>
    <n v="48"/>
    <n v="1"/>
    <s v="st"/>
    <n v="55"/>
    <s v="cm "/>
    <s v="tcp stofwisdoekhouder kunststof vaste schuimrubber zool universele steelverbinding 55cm "/>
    <s v="TCP"/>
    <x v="2"/>
    <s v="bezems/borstels/blikken/moppen"/>
    <n v="225"/>
    <m/>
    <m/>
  </r>
  <r>
    <n v="49"/>
    <n v="1"/>
    <s v="st"/>
    <n v="135"/>
    <s v="mm"/>
    <s v="gootsteenontstopper met steel, rubber 135 mm"/>
    <s v="nvt"/>
    <x v="2"/>
    <s v="sanitaire hulpmiddelen"/>
    <n v="50"/>
    <m/>
    <m/>
  </r>
  <r>
    <n v="50"/>
    <n v="1"/>
    <s v="st"/>
    <n v="1"/>
    <s v="st"/>
    <s v="handstoffer cocos"/>
    <s v="nvt"/>
    <x v="2"/>
    <s v="bezems/borstels/blikken/moppen"/>
    <n v="25"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7119D97-4710-4ECA-8218-33DD99E63290}" name="Draaitabel1" cacheId="0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A3:C7" firstHeaderRow="0" firstDataRow="1" firstDataCol="1"/>
  <pivotFields count="12">
    <pivotField showAll="0"/>
    <pivotField showAll="0"/>
    <pivotField showAll="0"/>
    <pivotField showAll="0"/>
    <pivotField showAll="0"/>
    <pivotField showAll="0"/>
    <pivotField showAll="0"/>
    <pivotField axis="axisRow" showAll="0">
      <items count="4">
        <item x="0"/>
        <item x="1"/>
        <item x="2"/>
        <item t="default"/>
      </items>
    </pivotField>
    <pivotField showAll="0"/>
    <pivotField dataField="1" numFmtId="44" showAll="0"/>
    <pivotField dataField="1" showAll="0"/>
    <pivotField showAll="0"/>
  </pivotFields>
  <rowFields count="1">
    <field x="7"/>
  </rowFields>
  <rowItems count="4">
    <i>
      <x/>
    </i>
    <i>
      <x v="1"/>
    </i>
    <i>
      <x v="2"/>
    </i>
    <i t="grand">
      <x/>
    </i>
  </rowItems>
  <colFields count="1">
    <field x="-2"/>
  </colFields>
  <colItems count="2">
    <i>
      <x/>
    </i>
    <i i="1">
      <x v="1"/>
    </i>
  </colItems>
  <dataFields count="2">
    <dataField name="Som van Geschatte Omzet per jaar" fld="9" baseField="0" baseItem="0"/>
    <dataField name="Aantal van Substituut Ja/Nee" fld="10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A49F9B1-3FED-4AC0-9A16-3B2605C80A7C}" name="Tabel1" displayName="Tabel1" ref="A10:L60" totalsRowShown="0" headerRowDxfId="13" dataDxfId="12">
  <autoFilter ref="A10:L60" xr:uid="{00000000-0009-0000-0100-000001000000}"/>
  <sortState xmlns:xlrd2="http://schemas.microsoft.com/office/spreadsheetml/2017/richdata2" ref="A11:J61">
    <sortCondition ref="H10:H61"/>
  </sortState>
  <tableColumns count="12">
    <tableColumn id="1" xr3:uid="{00000000-0010-0000-0000-000001000000}" name="Nr" dataDxfId="11">
      <calculatedColumnFormula>A10+1</calculatedColumnFormula>
    </tableColumn>
    <tableColumn id="2" xr3:uid="{00000000-0010-0000-0000-000002000000}" name=" In verpakking" dataDxfId="10" dataCellStyle="Komma"/>
    <tableColumn id="3" xr3:uid="{00000000-0010-0000-0000-000003000000}" name="Verpakking" dataDxfId="9"/>
    <tableColumn id="4" xr3:uid="{00000000-0010-0000-0000-000004000000}" name="   Maat" dataDxfId="8"/>
    <tableColumn id="5" xr3:uid="{00000000-0010-0000-0000-000005000000}" name="Eenheid" dataDxfId="7"/>
    <tableColumn id="6" xr3:uid="{00000000-0010-0000-0000-000006000000}" name="Artikel omschrijving" dataDxfId="6"/>
    <tableColumn id="7" xr3:uid="{00000000-0010-0000-0000-000007000000}" name=" Merknaam" dataDxfId="5"/>
    <tableColumn id="8" xr3:uid="{00000000-0010-0000-0000-000008000000}" name="Categorie" dataDxfId="4"/>
    <tableColumn id="9" xr3:uid="{00000000-0010-0000-0000-000009000000}" name="Artikelgroep" dataDxfId="3"/>
    <tableColumn id="10" xr3:uid="{00000000-0010-0000-0000-00000A000000}" name="Geschatte Omzet per jaar" dataDxfId="2"/>
    <tableColumn id="12" xr3:uid="{E5E48D54-386E-4EFC-BA84-ED9893017118}" name="Substituut Ja/Nee" dataDxfId="1"/>
    <tableColumn id="13" xr3:uid="{CE2F8FA2-9AB7-4D47-83A7-AC1C9149D023}" name="Beschrijving substituut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C96721-9C60-4BEA-AD4F-1B3102582473}">
  <dimension ref="A1:D89"/>
  <sheetViews>
    <sheetView workbookViewId="0">
      <selection activeCell="A9" sqref="A9:B12"/>
    </sheetView>
  </sheetViews>
  <sheetFormatPr defaultRowHeight="15" x14ac:dyDescent="0.25"/>
  <cols>
    <col min="1" max="1" width="28.85546875" style="11" bestFit="1" customWidth="1"/>
    <col min="2" max="2" width="15.28515625" style="11" bestFit="1" customWidth="1"/>
    <col min="3" max="3" width="11.85546875" style="11" bestFit="1" customWidth="1"/>
    <col min="4" max="4" width="24.28515625" style="11" bestFit="1" customWidth="1"/>
    <col min="5" max="16384" width="9.140625" style="11"/>
  </cols>
  <sheetData>
    <row r="1" spans="1:4" ht="15" customHeight="1" x14ac:dyDescent="0.25">
      <c r="A1" s="59" t="s">
        <v>6</v>
      </c>
      <c r="B1" s="59"/>
      <c r="C1" s="59"/>
      <c r="D1" s="59"/>
    </row>
    <row r="3" spans="1:4" x14ac:dyDescent="0.25">
      <c r="A3" s="1" t="s">
        <v>0</v>
      </c>
      <c r="B3" s="1" t="s">
        <v>1</v>
      </c>
    </row>
    <row r="4" spans="1:4" x14ac:dyDescent="0.25">
      <c r="A4" s="2" t="s">
        <v>2</v>
      </c>
      <c r="B4" s="3">
        <v>28951.309999999998</v>
      </c>
    </row>
    <row r="5" spans="1:4" x14ac:dyDescent="0.25">
      <c r="A5" s="4" t="s">
        <v>3</v>
      </c>
      <c r="B5" s="5">
        <v>16982.940000000002</v>
      </c>
    </row>
    <row r="6" spans="1:4" x14ac:dyDescent="0.25">
      <c r="A6" s="2" t="s">
        <v>4</v>
      </c>
      <c r="B6" s="3">
        <v>3179.1499999999996</v>
      </c>
    </row>
    <row r="7" spans="1:4" x14ac:dyDescent="0.25">
      <c r="A7" s="6" t="s">
        <v>5</v>
      </c>
      <c r="B7" s="7">
        <f>SUM(B4:B6)</f>
        <v>49113.4</v>
      </c>
    </row>
    <row r="9" spans="1:4" x14ac:dyDescent="0.25">
      <c r="A9" s="1" t="s">
        <v>0</v>
      </c>
      <c r="B9" s="1" t="s">
        <v>1</v>
      </c>
    </row>
    <row r="10" spans="1:4" x14ac:dyDescent="0.25">
      <c r="A10" s="4" t="s">
        <v>7</v>
      </c>
      <c r="B10" s="5">
        <v>14071.49</v>
      </c>
    </row>
    <row r="11" spans="1:4" x14ac:dyDescent="0.25">
      <c r="A11" s="2" t="s">
        <v>8</v>
      </c>
      <c r="B11" s="3">
        <v>11336.8</v>
      </c>
    </row>
    <row r="12" spans="1:4" x14ac:dyDescent="0.25">
      <c r="A12" s="4" t="s">
        <v>9</v>
      </c>
      <c r="B12" s="5">
        <v>8028.3599999999979</v>
      </c>
    </row>
    <row r="13" spans="1:4" x14ac:dyDescent="0.25">
      <c r="A13" s="2" t="s">
        <v>10</v>
      </c>
      <c r="B13" s="3">
        <v>7164.8700000000008</v>
      </c>
    </row>
    <row r="14" spans="1:4" x14ac:dyDescent="0.25">
      <c r="A14" s="4" t="s">
        <v>11</v>
      </c>
      <c r="B14" s="5">
        <v>1948.85</v>
      </c>
    </row>
    <row r="15" spans="1:4" x14ac:dyDescent="0.25">
      <c r="A15" s="2" t="s">
        <v>12</v>
      </c>
      <c r="B15" s="3">
        <v>1742.8399999999997</v>
      </c>
    </row>
    <row r="16" spans="1:4" x14ac:dyDescent="0.25">
      <c r="A16" s="4" t="s">
        <v>13</v>
      </c>
      <c r="B16" s="5">
        <v>1506.22</v>
      </c>
    </row>
    <row r="17" spans="1:4" x14ac:dyDescent="0.25">
      <c r="A17" s="2" t="s">
        <v>14</v>
      </c>
      <c r="B17" s="3">
        <v>1448.51</v>
      </c>
    </row>
    <row r="18" spans="1:4" x14ac:dyDescent="0.25">
      <c r="A18" s="4" t="s">
        <v>15</v>
      </c>
      <c r="B18" s="5">
        <v>898.35</v>
      </c>
    </row>
    <row r="19" spans="1:4" x14ac:dyDescent="0.25">
      <c r="A19" s="2" t="s">
        <v>16</v>
      </c>
      <c r="B19" s="3">
        <v>415.49000000000007</v>
      </c>
    </row>
    <row r="20" spans="1:4" x14ac:dyDescent="0.25">
      <c r="A20" s="4" t="s">
        <v>17</v>
      </c>
      <c r="B20" s="5">
        <v>315.20000000000005</v>
      </c>
    </row>
    <row r="21" spans="1:4" x14ac:dyDescent="0.25">
      <c r="A21" s="2" t="s">
        <v>18</v>
      </c>
      <c r="B21" s="3">
        <v>236.42000000000002</v>
      </c>
    </row>
    <row r="22" spans="1:4" x14ac:dyDescent="0.25">
      <c r="A22" s="6" t="s">
        <v>5</v>
      </c>
      <c r="B22" s="7">
        <f>SUM(B10:B21)</f>
        <v>49113.399999999994</v>
      </c>
    </row>
    <row r="24" spans="1:4" x14ac:dyDescent="0.25">
      <c r="A24" s="1" t="s">
        <v>0</v>
      </c>
      <c r="B24" s="8" t="s">
        <v>1</v>
      </c>
      <c r="C24" s="1" t="s">
        <v>85</v>
      </c>
      <c r="D24" s="1" t="s">
        <v>19</v>
      </c>
    </row>
    <row r="25" spans="1:4" x14ac:dyDescent="0.25">
      <c r="A25" s="2" t="s">
        <v>20</v>
      </c>
      <c r="B25" s="3">
        <v>13647.05</v>
      </c>
      <c r="C25" s="2" t="s">
        <v>2</v>
      </c>
      <c r="D25" s="2" t="s">
        <v>7</v>
      </c>
    </row>
    <row r="26" spans="1:4" x14ac:dyDescent="0.25">
      <c r="A26" s="4" t="s">
        <v>21</v>
      </c>
      <c r="B26" s="5">
        <v>3730.52</v>
      </c>
      <c r="C26" s="4" t="s">
        <v>2</v>
      </c>
      <c r="D26" s="4" t="s">
        <v>9</v>
      </c>
    </row>
    <row r="27" spans="1:4" x14ac:dyDescent="0.25">
      <c r="A27" s="2" t="s">
        <v>22</v>
      </c>
      <c r="B27" s="3">
        <v>3528.08</v>
      </c>
      <c r="C27" s="2" t="s">
        <v>3</v>
      </c>
      <c r="D27" s="2" t="s">
        <v>8</v>
      </c>
    </row>
    <row r="28" spans="1:4" x14ac:dyDescent="0.25">
      <c r="A28" s="4" t="s">
        <v>23</v>
      </c>
      <c r="B28" s="5">
        <v>3194.7799999999997</v>
      </c>
      <c r="C28" s="4" t="s">
        <v>2</v>
      </c>
      <c r="D28" s="4" t="s">
        <v>9</v>
      </c>
    </row>
    <row r="29" spans="1:4" x14ac:dyDescent="0.25">
      <c r="A29" s="2" t="s">
        <v>24</v>
      </c>
      <c r="B29" s="3">
        <v>2914.12</v>
      </c>
      <c r="C29" s="2" t="s">
        <v>2</v>
      </c>
      <c r="D29" s="2" t="s">
        <v>8</v>
      </c>
    </row>
    <row r="30" spans="1:4" x14ac:dyDescent="0.25">
      <c r="A30" s="4" t="s">
        <v>25</v>
      </c>
      <c r="B30" s="5">
        <v>2458.42</v>
      </c>
      <c r="C30" s="4" t="s">
        <v>2</v>
      </c>
      <c r="D30" s="4" t="s">
        <v>10</v>
      </c>
    </row>
    <row r="31" spans="1:4" x14ac:dyDescent="0.25">
      <c r="A31" s="2" t="s">
        <v>26</v>
      </c>
      <c r="B31" s="3">
        <v>2399.12</v>
      </c>
      <c r="C31" s="2" t="s">
        <v>3</v>
      </c>
      <c r="D31" s="2" t="s">
        <v>10</v>
      </c>
    </row>
    <row r="32" spans="1:4" x14ac:dyDescent="0.25">
      <c r="A32" s="4" t="s">
        <v>27</v>
      </c>
      <c r="B32" s="5">
        <v>2251.06</v>
      </c>
      <c r="C32" s="4" t="s">
        <v>3</v>
      </c>
      <c r="D32" s="4" t="s">
        <v>10</v>
      </c>
    </row>
    <row r="33" spans="1:4" x14ac:dyDescent="0.25">
      <c r="A33" s="2" t="s">
        <v>28</v>
      </c>
      <c r="B33" s="3">
        <v>1506.22</v>
      </c>
      <c r="C33" s="2" t="s">
        <v>3</v>
      </c>
      <c r="D33" s="2" t="s">
        <v>13</v>
      </c>
    </row>
    <row r="34" spans="1:4" x14ac:dyDescent="0.25">
      <c r="A34" s="4" t="s">
        <v>29</v>
      </c>
      <c r="B34" s="5">
        <v>1429.49</v>
      </c>
      <c r="C34" s="4" t="s">
        <v>3</v>
      </c>
      <c r="D34" s="4" t="s">
        <v>8</v>
      </c>
    </row>
    <row r="35" spans="1:4" x14ac:dyDescent="0.25">
      <c r="A35" s="2" t="s">
        <v>30</v>
      </c>
      <c r="B35" s="3">
        <v>1164.07</v>
      </c>
      <c r="C35" s="2" t="s">
        <v>3</v>
      </c>
      <c r="D35" s="2" t="s">
        <v>8</v>
      </c>
    </row>
    <row r="36" spans="1:4" x14ac:dyDescent="0.25">
      <c r="A36" s="4" t="s">
        <v>31</v>
      </c>
      <c r="B36" s="5">
        <v>1123.31</v>
      </c>
      <c r="C36" s="4" t="s">
        <v>3</v>
      </c>
      <c r="D36" s="4" t="s">
        <v>14</v>
      </c>
    </row>
    <row r="37" spans="1:4" x14ac:dyDescent="0.25">
      <c r="A37" s="2" t="s">
        <v>32</v>
      </c>
      <c r="B37" s="3">
        <v>1021.9999999999999</v>
      </c>
      <c r="C37" s="2" t="s">
        <v>4</v>
      </c>
      <c r="D37" s="2" t="s">
        <v>8</v>
      </c>
    </row>
    <row r="38" spans="1:4" x14ac:dyDescent="0.25">
      <c r="A38" s="4" t="s">
        <v>33</v>
      </c>
      <c r="B38" s="5">
        <v>959.78000000000009</v>
      </c>
      <c r="C38" s="4" t="s">
        <v>2</v>
      </c>
      <c r="D38" s="4" t="s">
        <v>9</v>
      </c>
    </row>
    <row r="39" spans="1:4" x14ac:dyDescent="0.25">
      <c r="A39" s="2" t="s">
        <v>34</v>
      </c>
      <c r="B39" s="3">
        <v>843.15</v>
      </c>
      <c r="C39" s="2" t="s">
        <v>3</v>
      </c>
      <c r="D39" s="2" t="s">
        <v>12</v>
      </c>
    </row>
    <row r="40" spans="1:4" x14ac:dyDescent="0.25">
      <c r="A40" s="4" t="s">
        <v>35</v>
      </c>
      <c r="B40" s="5">
        <v>827.09</v>
      </c>
      <c r="C40" s="4" t="s">
        <v>2</v>
      </c>
      <c r="D40" s="4" t="s">
        <v>11</v>
      </c>
    </row>
    <row r="41" spans="1:4" x14ac:dyDescent="0.25">
      <c r="A41" s="2" t="s">
        <v>36</v>
      </c>
      <c r="B41" s="3">
        <v>817.46</v>
      </c>
      <c r="C41" s="2" t="s">
        <v>3</v>
      </c>
      <c r="D41" s="2" t="s">
        <v>15</v>
      </c>
    </row>
    <row r="42" spans="1:4" x14ac:dyDescent="0.25">
      <c r="A42" s="4" t="s">
        <v>37</v>
      </c>
      <c r="B42" s="5">
        <v>682.8</v>
      </c>
      <c r="C42" s="4" t="s">
        <v>2</v>
      </c>
      <c r="D42" s="4" t="s">
        <v>12</v>
      </c>
    </row>
    <row r="43" spans="1:4" x14ac:dyDescent="0.25">
      <c r="A43" s="2" t="s">
        <v>38</v>
      </c>
      <c r="B43" s="3">
        <v>497.64</v>
      </c>
      <c r="C43" s="2" t="s">
        <v>4</v>
      </c>
      <c r="D43" s="2" t="s">
        <v>11</v>
      </c>
    </row>
    <row r="44" spans="1:4" x14ac:dyDescent="0.25">
      <c r="A44" s="4" t="s">
        <v>39</v>
      </c>
      <c r="B44" s="5">
        <v>489.42</v>
      </c>
      <c r="C44" s="4" t="s">
        <v>4</v>
      </c>
      <c r="D44" s="4" t="s">
        <v>11</v>
      </c>
    </row>
    <row r="45" spans="1:4" x14ac:dyDescent="0.25">
      <c r="A45" s="2" t="s">
        <v>40</v>
      </c>
      <c r="B45" s="3">
        <v>418.38</v>
      </c>
      <c r="C45" s="2" t="s">
        <v>4</v>
      </c>
      <c r="D45" s="2" t="s">
        <v>8</v>
      </c>
    </row>
    <row r="46" spans="1:4" x14ac:dyDescent="0.25">
      <c r="A46" s="4" t="s">
        <v>41</v>
      </c>
      <c r="B46" s="5">
        <v>416.94000000000005</v>
      </c>
      <c r="C46" s="4" t="s">
        <v>3</v>
      </c>
      <c r="D46" s="4" t="s">
        <v>7</v>
      </c>
    </row>
    <row r="47" spans="1:4" x14ac:dyDescent="0.25">
      <c r="A47" s="2" t="s">
        <v>42</v>
      </c>
      <c r="B47" s="3">
        <v>325.2</v>
      </c>
      <c r="C47" s="2" t="s">
        <v>3</v>
      </c>
      <c r="D47" s="2" t="s">
        <v>14</v>
      </c>
    </row>
    <row r="48" spans="1:4" x14ac:dyDescent="0.25">
      <c r="A48" s="4" t="s">
        <v>43</v>
      </c>
      <c r="B48" s="5">
        <v>315.20000000000005</v>
      </c>
      <c r="C48" s="4" t="s">
        <v>3</v>
      </c>
      <c r="D48" s="4" t="s">
        <v>17</v>
      </c>
    </row>
    <row r="49" spans="1:4" x14ac:dyDescent="0.25">
      <c r="A49" s="2" t="s">
        <v>44</v>
      </c>
      <c r="B49" s="3">
        <v>232.09</v>
      </c>
      <c r="C49" s="2" t="s">
        <v>3</v>
      </c>
      <c r="D49" s="2" t="s">
        <v>8</v>
      </c>
    </row>
    <row r="50" spans="1:4" x14ac:dyDescent="0.25">
      <c r="A50" s="4" t="s">
        <v>45</v>
      </c>
      <c r="B50" s="5">
        <v>200</v>
      </c>
      <c r="C50" s="4" t="s">
        <v>2</v>
      </c>
      <c r="D50" s="4" t="s">
        <v>8</v>
      </c>
    </row>
    <row r="51" spans="1:4" x14ac:dyDescent="0.25">
      <c r="A51" s="2" t="s">
        <v>46</v>
      </c>
      <c r="B51" s="3">
        <v>176.42000000000002</v>
      </c>
      <c r="C51" s="2" t="s">
        <v>3</v>
      </c>
      <c r="D51" s="2" t="s">
        <v>18</v>
      </c>
    </row>
    <row r="52" spans="1:4" x14ac:dyDescent="0.25">
      <c r="A52" s="4" t="s">
        <v>47</v>
      </c>
      <c r="B52" s="5">
        <v>165.39</v>
      </c>
      <c r="C52" s="4" t="s">
        <v>2</v>
      </c>
      <c r="D52" s="4" t="s">
        <v>8</v>
      </c>
    </row>
    <row r="53" spans="1:4" x14ac:dyDescent="0.25">
      <c r="A53" s="2" t="s">
        <v>48</v>
      </c>
      <c r="B53" s="3">
        <v>109.95</v>
      </c>
      <c r="C53" s="2" t="s">
        <v>4</v>
      </c>
      <c r="D53" s="2" t="s">
        <v>16</v>
      </c>
    </row>
    <row r="54" spans="1:4" x14ac:dyDescent="0.25">
      <c r="A54" s="4" t="s">
        <v>49</v>
      </c>
      <c r="B54" s="5">
        <v>106.5</v>
      </c>
      <c r="C54" s="4" t="s">
        <v>3</v>
      </c>
      <c r="D54" s="4" t="s">
        <v>8</v>
      </c>
    </row>
    <row r="55" spans="1:4" x14ac:dyDescent="0.25">
      <c r="A55" s="2" t="s">
        <v>50</v>
      </c>
      <c r="B55" s="3">
        <v>84.78</v>
      </c>
      <c r="C55" s="2" t="s">
        <v>4</v>
      </c>
      <c r="D55" s="2" t="s">
        <v>11</v>
      </c>
    </row>
    <row r="56" spans="1:4" x14ac:dyDescent="0.25">
      <c r="A56" s="4" t="s">
        <v>51</v>
      </c>
      <c r="B56" s="5">
        <v>80.11</v>
      </c>
      <c r="C56" s="4" t="s">
        <v>2</v>
      </c>
      <c r="D56" s="4" t="s">
        <v>12</v>
      </c>
    </row>
    <row r="57" spans="1:4" x14ac:dyDescent="0.25">
      <c r="A57" s="2" t="s">
        <v>52</v>
      </c>
      <c r="B57" s="3">
        <v>77.790000000000006</v>
      </c>
      <c r="C57" s="2" t="s">
        <v>4</v>
      </c>
      <c r="D57" s="2" t="s">
        <v>12</v>
      </c>
    </row>
    <row r="58" spans="1:4" x14ac:dyDescent="0.25">
      <c r="A58" s="4" t="s">
        <v>53</v>
      </c>
      <c r="B58" s="5">
        <v>76.7</v>
      </c>
      <c r="C58" s="4" t="s">
        <v>4</v>
      </c>
      <c r="D58" s="4" t="s">
        <v>8</v>
      </c>
    </row>
    <row r="59" spans="1:4" x14ac:dyDescent="0.25">
      <c r="A59" s="2" t="s">
        <v>54</v>
      </c>
      <c r="B59" s="3">
        <v>66.91</v>
      </c>
      <c r="C59" s="2" t="s">
        <v>3</v>
      </c>
      <c r="D59" s="2" t="s">
        <v>15</v>
      </c>
    </row>
    <row r="60" spans="1:4" x14ac:dyDescent="0.25">
      <c r="A60" s="4" t="s">
        <v>55</v>
      </c>
      <c r="B60" s="5">
        <v>63.9</v>
      </c>
      <c r="C60" s="4" t="s">
        <v>4</v>
      </c>
      <c r="D60" s="4" t="s">
        <v>16</v>
      </c>
    </row>
    <row r="61" spans="1:4" x14ac:dyDescent="0.25">
      <c r="A61" s="2" t="s">
        <v>56</v>
      </c>
      <c r="B61" s="3">
        <v>62.95</v>
      </c>
      <c r="C61" s="2" t="s">
        <v>4</v>
      </c>
      <c r="D61" s="2" t="s">
        <v>16</v>
      </c>
    </row>
    <row r="62" spans="1:4" x14ac:dyDescent="0.25">
      <c r="A62" s="4" t="s">
        <v>57</v>
      </c>
      <c r="B62" s="5">
        <v>57.679999999999993</v>
      </c>
      <c r="C62" s="4" t="s">
        <v>4</v>
      </c>
      <c r="D62" s="4" t="s">
        <v>16</v>
      </c>
    </row>
    <row r="63" spans="1:4" x14ac:dyDescent="0.25">
      <c r="A63" s="2" t="s">
        <v>58</v>
      </c>
      <c r="B63" s="3">
        <v>56.269999999999996</v>
      </c>
      <c r="C63" s="2" t="s">
        <v>4</v>
      </c>
      <c r="D63" s="2" t="s">
        <v>10</v>
      </c>
    </row>
    <row r="64" spans="1:4" x14ac:dyDescent="0.25">
      <c r="A64" s="4" t="s">
        <v>59</v>
      </c>
      <c r="B64" s="5">
        <v>56.11</v>
      </c>
      <c r="C64" s="4" t="s">
        <v>3</v>
      </c>
      <c r="D64" s="4" t="s">
        <v>18</v>
      </c>
    </row>
    <row r="65" spans="1:4" x14ac:dyDescent="0.25">
      <c r="A65" s="2" t="s">
        <v>60</v>
      </c>
      <c r="B65" s="3">
        <v>51.819999999999993</v>
      </c>
      <c r="C65" s="2" t="s">
        <v>3</v>
      </c>
      <c r="D65" s="2" t="s">
        <v>9</v>
      </c>
    </row>
    <row r="66" spans="1:4" x14ac:dyDescent="0.25">
      <c r="A66" s="4" t="s">
        <v>61</v>
      </c>
      <c r="B66" s="5">
        <v>44.75</v>
      </c>
      <c r="C66" s="4" t="s">
        <v>2</v>
      </c>
      <c r="D66" s="4" t="s">
        <v>9</v>
      </c>
    </row>
    <row r="67" spans="1:4" x14ac:dyDescent="0.25">
      <c r="A67" s="2" t="s">
        <v>62</v>
      </c>
      <c r="B67" s="3">
        <v>42.97</v>
      </c>
      <c r="C67" s="2" t="s">
        <v>3</v>
      </c>
      <c r="D67" s="2" t="s">
        <v>16</v>
      </c>
    </row>
    <row r="68" spans="1:4" x14ac:dyDescent="0.25">
      <c r="A68" s="4" t="s">
        <v>63</v>
      </c>
      <c r="B68" s="5">
        <v>37.979999999999997</v>
      </c>
      <c r="C68" s="4" t="s">
        <v>3</v>
      </c>
      <c r="D68" s="4" t="s">
        <v>8</v>
      </c>
    </row>
    <row r="69" spans="1:4" x14ac:dyDescent="0.25">
      <c r="A69" s="2" t="s">
        <v>64</v>
      </c>
      <c r="B69" s="3">
        <v>34.5</v>
      </c>
      <c r="C69" s="2" t="s">
        <v>3</v>
      </c>
      <c r="D69" s="2" t="s">
        <v>16</v>
      </c>
    </row>
    <row r="70" spans="1:4" x14ac:dyDescent="0.25">
      <c r="A70" s="4" t="s">
        <v>65</v>
      </c>
      <c r="B70" s="5">
        <v>30.02</v>
      </c>
      <c r="C70" s="4" t="s">
        <v>3</v>
      </c>
      <c r="D70" s="4" t="s">
        <v>8</v>
      </c>
    </row>
    <row r="71" spans="1:4" x14ac:dyDescent="0.25">
      <c r="A71" s="2" t="s">
        <v>66</v>
      </c>
      <c r="B71" s="3">
        <v>28.32</v>
      </c>
      <c r="C71" s="2" t="s">
        <v>3</v>
      </c>
      <c r="D71" s="2" t="s">
        <v>11</v>
      </c>
    </row>
    <row r="72" spans="1:4" x14ac:dyDescent="0.25">
      <c r="A72" s="4" t="s">
        <v>67</v>
      </c>
      <c r="B72" s="5">
        <v>26.52</v>
      </c>
      <c r="C72" s="4" t="s">
        <v>2</v>
      </c>
      <c r="D72" s="4" t="s">
        <v>12</v>
      </c>
    </row>
    <row r="73" spans="1:4" x14ac:dyDescent="0.25">
      <c r="A73" s="2" t="s">
        <v>68</v>
      </c>
      <c r="B73" s="3">
        <v>21.6</v>
      </c>
      <c r="C73" s="2" t="s">
        <v>4</v>
      </c>
      <c r="D73" s="2" t="s">
        <v>11</v>
      </c>
    </row>
    <row r="74" spans="1:4" x14ac:dyDescent="0.25">
      <c r="A74" s="4" t="s">
        <v>69</v>
      </c>
      <c r="B74" s="5">
        <v>19.98</v>
      </c>
      <c r="C74" s="4" t="s">
        <v>2</v>
      </c>
      <c r="D74" s="4" t="s">
        <v>9</v>
      </c>
    </row>
    <row r="75" spans="1:4" x14ac:dyDescent="0.25">
      <c r="A75" s="2" t="s">
        <v>70</v>
      </c>
      <c r="B75" s="3">
        <v>15.98</v>
      </c>
      <c r="C75" s="2" t="s">
        <v>4</v>
      </c>
      <c r="D75" s="2" t="s">
        <v>9</v>
      </c>
    </row>
    <row r="76" spans="1:4" x14ac:dyDescent="0.25">
      <c r="A76" s="4" t="s">
        <v>71</v>
      </c>
      <c r="B76" s="5">
        <v>13.98</v>
      </c>
      <c r="C76" s="4" t="s">
        <v>4</v>
      </c>
      <c r="D76" s="4" t="s">
        <v>15</v>
      </c>
    </row>
    <row r="77" spans="1:4" x14ac:dyDescent="0.25">
      <c r="A77" s="2" t="s">
        <v>72</v>
      </c>
      <c r="B77" s="3">
        <v>13.3</v>
      </c>
      <c r="C77" s="2" t="s">
        <v>4</v>
      </c>
      <c r="D77" s="2" t="s">
        <v>12</v>
      </c>
    </row>
    <row r="78" spans="1:4" x14ac:dyDescent="0.25">
      <c r="A78" s="4" t="s">
        <v>73</v>
      </c>
      <c r="B78" s="5">
        <v>11.98</v>
      </c>
      <c r="C78" s="4" t="s">
        <v>4</v>
      </c>
      <c r="D78" s="4" t="s">
        <v>8</v>
      </c>
    </row>
    <row r="79" spans="1:4" x14ac:dyDescent="0.25">
      <c r="A79" s="2" t="s">
        <v>74</v>
      </c>
      <c r="B79" s="3">
        <v>11.7</v>
      </c>
      <c r="C79" s="2" t="s">
        <v>4</v>
      </c>
      <c r="D79" s="2" t="s">
        <v>16</v>
      </c>
    </row>
    <row r="80" spans="1:4" x14ac:dyDescent="0.25">
      <c r="A80" s="4" t="s">
        <v>75</v>
      </c>
      <c r="B80" s="5">
        <v>11.67</v>
      </c>
      <c r="C80" s="4" t="s">
        <v>4</v>
      </c>
      <c r="D80" s="4" t="s">
        <v>12</v>
      </c>
    </row>
    <row r="81" spans="1:4" x14ac:dyDescent="0.25">
      <c r="A81" s="2" t="s">
        <v>76</v>
      </c>
      <c r="B81" s="3">
        <v>10.75</v>
      </c>
      <c r="C81" s="2" t="s">
        <v>4</v>
      </c>
      <c r="D81" s="2" t="s">
        <v>9</v>
      </c>
    </row>
    <row r="82" spans="1:4" x14ac:dyDescent="0.25">
      <c r="A82" s="4" t="s">
        <v>77</v>
      </c>
      <c r="B82" s="5">
        <v>10.5</v>
      </c>
      <c r="C82" s="4" t="s">
        <v>4</v>
      </c>
      <c r="D82" s="4" t="s">
        <v>16</v>
      </c>
    </row>
    <row r="83" spans="1:4" x14ac:dyDescent="0.25">
      <c r="A83" s="2" t="s">
        <v>78</v>
      </c>
      <c r="B83" s="3">
        <v>8.99</v>
      </c>
      <c r="C83" s="2" t="s">
        <v>4</v>
      </c>
      <c r="D83" s="2" t="s">
        <v>16</v>
      </c>
    </row>
    <row r="84" spans="1:4" x14ac:dyDescent="0.25">
      <c r="A84" s="4" t="s">
        <v>79</v>
      </c>
      <c r="B84" s="5">
        <v>7.55</v>
      </c>
      <c r="C84" s="4" t="s">
        <v>4</v>
      </c>
      <c r="D84" s="4" t="s">
        <v>16</v>
      </c>
    </row>
    <row r="85" spans="1:4" x14ac:dyDescent="0.25">
      <c r="A85" s="2" t="s">
        <v>80</v>
      </c>
      <c r="B85" s="3">
        <v>7.5</v>
      </c>
      <c r="C85" s="2" t="s">
        <v>4</v>
      </c>
      <c r="D85" s="2" t="s">
        <v>12</v>
      </c>
    </row>
    <row r="86" spans="1:4" x14ac:dyDescent="0.25">
      <c r="A86" s="4" t="s">
        <v>81</v>
      </c>
      <c r="B86" s="5">
        <v>7.5</v>
      </c>
      <c r="C86" s="4" t="s">
        <v>4</v>
      </c>
      <c r="D86" s="4" t="s">
        <v>7</v>
      </c>
    </row>
    <row r="87" spans="1:4" x14ac:dyDescent="0.25">
      <c r="A87" s="2" t="s">
        <v>82</v>
      </c>
      <c r="B87" s="3">
        <v>4.8</v>
      </c>
      <c r="C87" s="2" t="s">
        <v>4</v>
      </c>
      <c r="D87" s="2" t="s">
        <v>16</v>
      </c>
    </row>
    <row r="88" spans="1:4" x14ac:dyDescent="0.25">
      <c r="A88" s="4" t="s">
        <v>83</v>
      </c>
      <c r="B88" s="5">
        <v>3.89</v>
      </c>
      <c r="C88" s="4" t="s">
        <v>4</v>
      </c>
      <c r="D88" s="4" t="s">
        <v>18</v>
      </c>
    </row>
    <row r="89" spans="1:4" x14ac:dyDescent="0.25">
      <c r="A89" s="9" t="s">
        <v>5</v>
      </c>
      <c r="B89" s="10">
        <f>SUM(B25:B88)</f>
        <v>49113.399999999987</v>
      </c>
      <c r="C89" s="9" t="s">
        <v>84</v>
      </c>
      <c r="D89" s="9" t="s">
        <v>84</v>
      </c>
    </row>
  </sheetData>
  <mergeCells count="1">
    <mergeCell ref="A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E3516C-3040-496E-98A9-E97A3DD4FB05}">
  <dimension ref="A3:C7"/>
  <sheetViews>
    <sheetView workbookViewId="0">
      <selection activeCell="C7" sqref="A3:C7"/>
    </sheetView>
  </sheetViews>
  <sheetFormatPr defaultRowHeight="15" x14ac:dyDescent="0.25"/>
  <cols>
    <col min="1" max="1" width="10.85546875" bestFit="1" customWidth="1"/>
    <col min="2" max="2" width="32" bestFit="1" customWidth="1"/>
    <col min="3" max="3" width="27.140625" bestFit="1" customWidth="1"/>
  </cols>
  <sheetData>
    <row r="3" spans="1:3" x14ac:dyDescent="0.25">
      <c r="A3" s="48" t="s">
        <v>217</v>
      </c>
      <c r="B3" t="s">
        <v>219</v>
      </c>
      <c r="C3" t="s">
        <v>220</v>
      </c>
    </row>
    <row r="4" spans="1:3" x14ac:dyDescent="0.25">
      <c r="A4" s="16" t="s">
        <v>2</v>
      </c>
      <c r="B4" s="49">
        <v>22750</v>
      </c>
      <c r="C4" s="49"/>
    </row>
    <row r="5" spans="1:3" x14ac:dyDescent="0.25">
      <c r="A5" s="16" t="s">
        <v>3</v>
      </c>
      <c r="B5" s="49">
        <v>12225</v>
      </c>
      <c r="C5" s="49"/>
    </row>
    <row r="6" spans="1:3" x14ac:dyDescent="0.25">
      <c r="A6" s="16" t="s">
        <v>4</v>
      </c>
      <c r="B6" s="49">
        <v>5225</v>
      </c>
      <c r="C6" s="49"/>
    </row>
    <row r="7" spans="1:3" x14ac:dyDescent="0.25">
      <c r="A7" s="16" t="s">
        <v>218</v>
      </c>
      <c r="B7" s="49">
        <v>40200</v>
      </c>
      <c r="C7" s="49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691CBA-E967-4310-8AC3-CB689CDAAF9D}">
  <sheetPr>
    <pageSetUpPr fitToPage="1"/>
  </sheetPr>
  <dimension ref="A1:L64"/>
  <sheetViews>
    <sheetView tabSelected="1" workbookViewId="0">
      <selection activeCell="D5" sqref="D5"/>
    </sheetView>
  </sheetViews>
  <sheetFormatPr defaultRowHeight="15" x14ac:dyDescent="0.25"/>
  <cols>
    <col min="1" max="1" width="9.85546875" style="20" bestFit="1" customWidth="1"/>
    <col min="2" max="2" width="13.28515625" style="21" customWidth="1"/>
    <col min="3" max="4" width="13.140625" style="13" customWidth="1"/>
    <col min="5" max="5" width="12.85546875" style="13" customWidth="1"/>
    <col min="6" max="6" width="39" style="13" customWidth="1"/>
    <col min="7" max="7" width="33.85546875" style="12" bestFit="1" customWidth="1"/>
    <col min="8" max="8" width="21.5703125" style="12" bestFit="1" customWidth="1"/>
    <col min="9" max="9" width="28.85546875" style="17" bestFit="1" customWidth="1"/>
    <col min="10" max="10" width="18.28515625" style="14" customWidth="1"/>
    <col min="11" max="11" width="18.85546875" style="15" bestFit="1" customWidth="1"/>
    <col min="12" max="12" width="43.140625" style="14" customWidth="1"/>
    <col min="13" max="13" width="56.85546875" style="14" customWidth="1"/>
    <col min="14" max="16384" width="9.140625" style="14"/>
  </cols>
  <sheetData>
    <row r="1" spans="1:12" x14ac:dyDescent="0.25">
      <c r="A1" s="64" t="s">
        <v>215</v>
      </c>
      <c r="B1" s="64"/>
      <c r="C1" s="64"/>
      <c r="D1" s="64"/>
      <c r="E1" s="64"/>
      <c r="F1" s="64"/>
    </row>
    <row r="2" spans="1:12" x14ac:dyDescent="0.25">
      <c r="A2" s="19"/>
    </row>
    <row r="3" spans="1:12" ht="38.25" customHeight="1" x14ac:dyDescent="0.25">
      <c r="A3" s="41" t="s">
        <v>0</v>
      </c>
      <c r="B3" s="61" t="s">
        <v>216</v>
      </c>
      <c r="C3" s="61"/>
      <c r="D3" s="50" t="s">
        <v>230</v>
      </c>
      <c r="E3" s="43" t="s">
        <v>221</v>
      </c>
      <c r="F3" s="43" t="s">
        <v>229</v>
      </c>
      <c r="G3" s="43" t="s">
        <v>222</v>
      </c>
      <c r="H3" s="43" t="s">
        <v>223</v>
      </c>
      <c r="I3" s="12"/>
      <c r="J3" s="12"/>
      <c r="K3" s="12"/>
    </row>
    <row r="4" spans="1:12" ht="25.5" x14ac:dyDescent="0.25">
      <c r="A4" s="44" t="s">
        <v>2</v>
      </c>
      <c r="B4" s="62">
        <v>22750</v>
      </c>
      <c r="C4" s="62"/>
      <c r="D4" s="51">
        <v>0</v>
      </c>
      <c r="E4" s="45">
        <v>18</v>
      </c>
      <c r="F4" s="45">
        <f>K62</f>
        <v>0</v>
      </c>
      <c r="G4" s="51">
        <f>1-F4/E4</f>
        <v>1</v>
      </c>
      <c r="H4" s="65" t="s">
        <v>231</v>
      </c>
      <c r="I4" s="12"/>
      <c r="J4" s="12"/>
      <c r="K4" s="12"/>
    </row>
    <row r="5" spans="1:12" x14ac:dyDescent="0.25">
      <c r="A5" s="46" t="s">
        <v>3</v>
      </c>
      <c r="B5" s="63">
        <v>12225</v>
      </c>
      <c r="C5" s="63"/>
      <c r="D5" s="52">
        <v>0.7</v>
      </c>
      <c r="E5" s="47">
        <v>22</v>
      </c>
      <c r="F5" s="47">
        <f>K63</f>
        <v>0</v>
      </c>
      <c r="G5" s="52">
        <f>1-F5/E5</f>
        <v>1</v>
      </c>
      <c r="H5" s="53">
        <f t="shared" ref="H5:H6" si="0">15*G5*D5</f>
        <v>10.5</v>
      </c>
      <c r="I5" s="12"/>
      <c r="J5" s="12"/>
      <c r="K5" s="12"/>
    </row>
    <row r="6" spans="1:12" x14ac:dyDescent="0.25">
      <c r="A6" s="44" t="s">
        <v>4</v>
      </c>
      <c r="B6" s="62">
        <v>5225</v>
      </c>
      <c r="C6" s="62"/>
      <c r="D6" s="51">
        <v>0.3</v>
      </c>
      <c r="E6" s="45">
        <v>10</v>
      </c>
      <c r="F6" s="45">
        <f>K64</f>
        <v>0</v>
      </c>
      <c r="G6" s="51">
        <f>1-F6/E6</f>
        <v>1</v>
      </c>
      <c r="H6" s="54">
        <f t="shared" si="0"/>
        <v>4.5</v>
      </c>
      <c r="I6" s="12"/>
      <c r="J6" s="12"/>
      <c r="K6" s="12"/>
    </row>
    <row r="7" spans="1:12" x14ac:dyDescent="0.25">
      <c r="A7" s="43" t="s">
        <v>5</v>
      </c>
      <c r="B7" s="43"/>
      <c r="C7" s="56">
        <f>SUM(B4:C6)</f>
        <v>40200</v>
      </c>
      <c r="D7" s="57">
        <f>SUM(D4:D6)</f>
        <v>1</v>
      </c>
      <c r="E7" s="42">
        <f>SUM(E4:E6)</f>
        <v>50</v>
      </c>
      <c r="F7" s="42">
        <f>SUM(F4:F6)</f>
        <v>0</v>
      </c>
      <c r="G7" s="43" t="s">
        <v>224</v>
      </c>
      <c r="H7" s="55">
        <f>SUM(H4:H6)</f>
        <v>15</v>
      </c>
      <c r="I7" s="12"/>
      <c r="J7" s="12"/>
      <c r="K7" s="12"/>
    </row>
    <row r="10" spans="1:12" s="18" customFormat="1" ht="30" x14ac:dyDescent="0.25">
      <c r="A10" s="1" t="s">
        <v>86</v>
      </c>
      <c r="B10" s="22" t="s">
        <v>87</v>
      </c>
      <c r="C10" s="1" t="s">
        <v>88</v>
      </c>
      <c r="D10" s="1" t="s">
        <v>89</v>
      </c>
      <c r="E10" s="1" t="s">
        <v>90</v>
      </c>
      <c r="F10" s="33" t="s">
        <v>91</v>
      </c>
      <c r="G10" s="33" t="s">
        <v>92</v>
      </c>
      <c r="H10" s="1" t="s">
        <v>0</v>
      </c>
      <c r="I10" s="1" t="s">
        <v>93</v>
      </c>
      <c r="J10" s="1" t="s">
        <v>211</v>
      </c>
      <c r="K10" s="40" t="s">
        <v>213</v>
      </c>
      <c r="L10" s="40" t="s">
        <v>214</v>
      </c>
    </row>
    <row r="11" spans="1:12" x14ac:dyDescent="0.25">
      <c r="A11" s="23">
        <v>1</v>
      </c>
      <c r="B11" s="31">
        <v>6</v>
      </c>
      <c r="C11" s="24" t="s">
        <v>129</v>
      </c>
      <c r="D11" s="31">
        <v>1</v>
      </c>
      <c r="E11" s="25" t="s">
        <v>128</v>
      </c>
      <c r="F11" s="34" t="s">
        <v>152</v>
      </c>
      <c r="G11" s="36" t="s">
        <v>153</v>
      </c>
      <c r="H11" s="26" t="s">
        <v>2</v>
      </c>
      <c r="I11" s="25" t="s">
        <v>20</v>
      </c>
      <c r="J11" s="38">
        <v>13000</v>
      </c>
      <c r="K11" s="58"/>
      <c r="L11" s="58"/>
    </row>
    <row r="12" spans="1:12" ht="25.5" x14ac:dyDescent="0.25">
      <c r="A12" s="27">
        <f t="shared" ref="A12:A43" si="1">A11+1</f>
        <v>2</v>
      </c>
      <c r="B12" s="32">
        <v>1</v>
      </c>
      <c r="C12" s="28" t="s">
        <v>94</v>
      </c>
      <c r="D12" s="32">
        <v>20</v>
      </c>
      <c r="E12" s="29" t="s">
        <v>170</v>
      </c>
      <c r="F12" s="35" t="s">
        <v>209</v>
      </c>
      <c r="G12" s="37" t="s">
        <v>171</v>
      </c>
      <c r="H12" s="30" t="s">
        <v>2</v>
      </c>
      <c r="I12" s="29" t="s">
        <v>25</v>
      </c>
      <c r="J12" s="39">
        <v>1750</v>
      </c>
      <c r="K12" s="58"/>
      <c r="L12" s="58"/>
    </row>
    <row r="13" spans="1:12" x14ac:dyDescent="0.25">
      <c r="A13" s="23">
        <f t="shared" si="1"/>
        <v>3</v>
      </c>
      <c r="B13" s="31">
        <v>24</v>
      </c>
      <c r="C13" s="24" t="s">
        <v>131</v>
      </c>
      <c r="D13" s="31">
        <v>33</v>
      </c>
      <c r="E13" s="25" t="s">
        <v>120</v>
      </c>
      <c r="F13" s="34" t="s">
        <v>132</v>
      </c>
      <c r="G13" s="36" t="s">
        <v>133</v>
      </c>
      <c r="H13" s="26" t="s">
        <v>2</v>
      </c>
      <c r="I13" s="25" t="s">
        <v>21</v>
      </c>
      <c r="J13" s="38">
        <v>1500</v>
      </c>
      <c r="K13" s="58"/>
      <c r="L13" s="58"/>
    </row>
    <row r="14" spans="1:12" x14ac:dyDescent="0.25">
      <c r="A14" s="27">
        <f t="shared" si="1"/>
        <v>4</v>
      </c>
      <c r="B14" s="32">
        <v>24</v>
      </c>
      <c r="C14" s="28" t="s">
        <v>131</v>
      </c>
      <c r="D14" s="32">
        <v>33</v>
      </c>
      <c r="E14" s="29" t="s">
        <v>120</v>
      </c>
      <c r="F14" s="35" t="s">
        <v>134</v>
      </c>
      <c r="G14" s="37" t="s">
        <v>133</v>
      </c>
      <c r="H14" s="30" t="s">
        <v>2</v>
      </c>
      <c r="I14" s="29" t="s">
        <v>21</v>
      </c>
      <c r="J14" s="39">
        <v>1250</v>
      </c>
      <c r="K14" s="58"/>
      <c r="L14" s="58"/>
    </row>
    <row r="15" spans="1:12" x14ac:dyDescent="0.25">
      <c r="A15" s="23">
        <f t="shared" si="1"/>
        <v>5</v>
      </c>
      <c r="B15" s="31">
        <v>6</v>
      </c>
      <c r="C15" s="24" t="s">
        <v>129</v>
      </c>
      <c r="D15" s="31">
        <v>500</v>
      </c>
      <c r="E15" s="25" t="s">
        <v>104</v>
      </c>
      <c r="F15" s="34" t="s">
        <v>154</v>
      </c>
      <c r="G15" s="36" t="s">
        <v>153</v>
      </c>
      <c r="H15" s="26" t="s">
        <v>2</v>
      </c>
      <c r="I15" s="25" t="s">
        <v>20</v>
      </c>
      <c r="J15" s="38">
        <v>1000</v>
      </c>
      <c r="K15" s="58"/>
      <c r="L15" s="58"/>
    </row>
    <row r="16" spans="1:12" x14ac:dyDescent="0.25">
      <c r="A16" s="27">
        <f t="shared" si="1"/>
        <v>6</v>
      </c>
      <c r="B16" s="32">
        <v>24</v>
      </c>
      <c r="C16" s="28" t="s">
        <v>131</v>
      </c>
      <c r="D16" s="32">
        <v>33</v>
      </c>
      <c r="E16" s="29" t="s">
        <v>120</v>
      </c>
      <c r="F16" s="35" t="s">
        <v>135</v>
      </c>
      <c r="G16" s="37" t="s">
        <v>136</v>
      </c>
      <c r="H16" s="30" t="s">
        <v>2</v>
      </c>
      <c r="I16" s="29" t="s">
        <v>21</v>
      </c>
      <c r="J16" s="39">
        <v>750</v>
      </c>
      <c r="K16" s="58"/>
      <c r="L16" s="58"/>
    </row>
    <row r="17" spans="1:12" x14ac:dyDescent="0.25">
      <c r="A17" s="23">
        <f t="shared" si="1"/>
        <v>7</v>
      </c>
      <c r="B17" s="31">
        <v>1</v>
      </c>
      <c r="C17" s="24" t="s">
        <v>94</v>
      </c>
      <c r="D17" s="31">
        <v>20</v>
      </c>
      <c r="E17" s="25" t="s">
        <v>170</v>
      </c>
      <c r="F17" s="34" t="s">
        <v>172</v>
      </c>
      <c r="G17" s="36" t="s">
        <v>171</v>
      </c>
      <c r="H17" s="26" t="s">
        <v>2</v>
      </c>
      <c r="I17" s="25" t="s">
        <v>25</v>
      </c>
      <c r="J17" s="38">
        <v>700</v>
      </c>
      <c r="K17" s="58"/>
      <c r="L17" s="58"/>
    </row>
    <row r="18" spans="1:12" ht="25.5" x14ac:dyDescent="0.25">
      <c r="A18" s="27">
        <f t="shared" si="1"/>
        <v>8</v>
      </c>
      <c r="B18" s="32">
        <v>1</v>
      </c>
      <c r="C18" s="28" t="s">
        <v>94</v>
      </c>
      <c r="D18" s="32">
        <v>20</v>
      </c>
      <c r="E18" s="29" t="s">
        <v>170</v>
      </c>
      <c r="F18" s="35" t="s">
        <v>199</v>
      </c>
      <c r="G18" s="37" t="s">
        <v>171</v>
      </c>
      <c r="H18" s="30" t="s">
        <v>2</v>
      </c>
      <c r="I18" s="29" t="s">
        <v>26</v>
      </c>
      <c r="J18" s="39">
        <v>400</v>
      </c>
      <c r="K18" s="58"/>
      <c r="L18" s="58"/>
    </row>
    <row r="19" spans="1:12" x14ac:dyDescent="0.25">
      <c r="A19" s="23">
        <f t="shared" si="1"/>
        <v>9</v>
      </c>
      <c r="B19" s="31">
        <v>25</v>
      </c>
      <c r="C19" s="24" t="s">
        <v>106</v>
      </c>
      <c r="D19" s="31">
        <v>50</v>
      </c>
      <c r="E19" s="25" t="s">
        <v>104</v>
      </c>
      <c r="F19" s="34" t="s">
        <v>108</v>
      </c>
      <c r="G19" s="36" t="s">
        <v>109</v>
      </c>
      <c r="H19" s="26" t="s">
        <v>2</v>
      </c>
      <c r="I19" s="25" t="s">
        <v>37</v>
      </c>
      <c r="J19" s="38">
        <v>350</v>
      </c>
      <c r="K19" s="58"/>
      <c r="L19" s="58"/>
    </row>
    <row r="20" spans="1:12" x14ac:dyDescent="0.25">
      <c r="A20" s="27">
        <f t="shared" si="1"/>
        <v>10</v>
      </c>
      <c r="B20" s="32">
        <v>24</v>
      </c>
      <c r="C20" s="28" t="s">
        <v>137</v>
      </c>
      <c r="D20" s="32">
        <v>33</v>
      </c>
      <c r="E20" s="29" t="s">
        <v>120</v>
      </c>
      <c r="F20" s="35" t="s">
        <v>141</v>
      </c>
      <c r="G20" s="37" t="s">
        <v>142</v>
      </c>
      <c r="H20" s="30" t="s">
        <v>2</v>
      </c>
      <c r="I20" s="29" t="s">
        <v>33</v>
      </c>
      <c r="J20" s="39">
        <v>275</v>
      </c>
      <c r="K20" s="58"/>
      <c r="L20" s="58"/>
    </row>
    <row r="21" spans="1:12" x14ac:dyDescent="0.25">
      <c r="A21" s="23">
        <f t="shared" si="1"/>
        <v>11</v>
      </c>
      <c r="B21" s="31">
        <v>32</v>
      </c>
      <c r="C21" s="24" t="s">
        <v>106</v>
      </c>
      <c r="D21" s="31">
        <v>51</v>
      </c>
      <c r="E21" s="25" t="s">
        <v>104</v>
      </c>
      <c r="F21" s="34" t="s">
        <v>107</v>
      </c>
      <c r="G21" s="36" t="s">
        <v>105</v>
      </c>
      <c r="H21" s="26" t="s">
        <v>2</v>
      </c>
      <c r="I21" s="25" t="s">
        <v>37</v>
      </c>
      <c r="J21" s="38">
        <v>250</v>
      </c>
      <c r="K21" s="58"/>
      <c r="L21" s="58"/>
    </row>
    <row r="22" spans="1:12" ht="25.5" x14ac:dyDescent="0.25">
      <c r="A22" s="27">
        <f t="shared" si="1"/>
        <v>12</v>
      </c>
      <c r="B22" s="32">
        <v>1</v>
      </c>
      <c r="C22" s="28" t="s">
        <v>94</v>
      </c>
      <c r="D22" s="32">
        <v>1</v>
      </c>
      <c r="E22" s="29" t="s">
        <v>94</v>
      </c>
      <c r="F22" s="35" t="s">
        <v>168</v>
      </c>
      <c r="G22" s="37" t="s">
        <v>169</v>
      </c>
      <c r="H22" s="30" t="s">
        <v>2</v>
      </c>
      <c r="I22" s="29" t="s">
        <v>24</v>
      </c>
      <c r="J22" s="39">
        <v>250</v>
      </c>
      <c r="K22" s="58"/>
      <c r="L22" s="58"/>
    </row>
    <row r="23" spans="1:12" x14ac:dyDescent="0.25">
      <c r="A23" s="23">
        <f t="shared" si="1"/>
        <v>13</v>
      </c>
      <c r="B23" s="31">
        <v>24</v>
      </c>
      <c r="C23" s="24" t="s">
        <v>137</v>
      </c>
      <c r="D23" s="31">
        <v>33</v>
      </c>
      <c r="E23" s="25" t="s">
        <v>120</v>
      </c>
      <c r="F23" s="34" t="s">
        <v>139</v>
      </c>
      <c r="G23" s="36" t="s">
        <v>138</v>
      </c>
      <c r="H23" s="26" t="s">
        <v>2</v>
      </c>
      <c r="I23" s="25" t="s">
        <v>33</v>
      </c>
      <c r="J23" s="38">
        <v>225</v>
      </c>
      <c r="K23" s="58"/>
      <c r="L23" s="58"/>
    </row>
    <row r="24" spans="1:12" x14ac:dyDescent="0.25">
      <c r="A24" s="27">
        <f t="shared" si="1"/>
        <v>14</v>
      </c>
      <c r="B24" s="32">
        <v>24</v>
      </c>
      <c r="C24" s="28" t="s">
        <v>137</v>
      </c>
      <c r="D24" s="32">
        <v>33</v>
      </c>
      <c r="E24" s="29" t="s">
        <v>120</v>
      </c>
      <c r="F24" s="35" t="s">
        <v>140</v>
      </c>
      <c r="G24" s="37" t="s">
        <v>138</v>
      </c>
      <c r="H24" s="30" t="s">
        <v>2</v>
      </c>
      <c r="I24" s="29" t="s">
        <v>33</v>
      </c>
      <c r="J24" s="39">
        <v>125</v>
      </c>
      <c r="K24" s="58"/>
      <c r="L24" s="58"/>
    </row>
    <row r="25" spans="1:12" x14ac:dyDescent="0.25">
      <c r="A25" s="23">
        <f t="shared" si="1"/>
        <v>15</v>
      </c>
      <c r="B25" s="31">
        <v>12</v>
      </c>
      <c r="C25" s="24" t="s">
        <v>137</v>
      </c>
      <c r="D25" s="31">
        <v>50</v>
      </c>
      <c r="E25" s="25" t="s">
        <v>120</v>
      </c>
      <c r="F25" s="34" t="s">
        <v>143</v>
      </c>
      <c r="G25" s="36" t="s">
        <v>142</v>
      </c>
      <c r="H25" s="26" t="s">
        <v>2</v>
      </c>
      <c r="I25" s="25" t="s">
        <v>33</v>
      </c>
      <c r="J25" s="38">
        <v>200</v>
      </c>
      <c r="K25" s="58"/>
      <c r="L25" s="58"/>
    </row>
    <row r="26" spans="1:12" x14ac:dyDescent="0.25">
      <c r="A26" s="27">
        <f t="shared" si="1"/>
        <v>16</v>
      </c>
      <c r="B26" s="32">
        <v>1</v>
      </c>
      <c r="C26" s="28" t="s">
        <v>121</v>
      </c>
      <c r="D26" s="32">
        <v>600</v>
      </c>
      <c r="E26" s="29" t="s">
        <v>121</v>
      </c>
      <c r="F26" s="35" t="s">
        <v>177</v>
      </c>
      <c r="G26" s="37" t="s">
        <v>178</v>
      </c>
      <c r="H26" s="30" t="s">
        <v>2</v>
      </c>
      <c r="I26" s="29" t="s">
        <v>30</v>
      </c>
      <c r="J26" s="39">
        <v>525</v>
      </c>
      <c r="K26" s="58"/>
      <c r="L26" s="58"/>
    </row>
    <row r="27" spans="1:12" x14ac:dyDescent="0.25">
      <c r="A27" s="23">
        <f t="shared" si="1"/>
        <v>17</v>
      </c>
      <c r="B27" s="31">
        <v>1</v>
      </c>
      <c r="C27" s="24" t="s">
        <v>194</v>
      </c>
      <c r="D27" s="31">
        <v>10</v>
      </c>
      <c r="E27" s="25" t="s">
        <v>130</v>
      </c>
      <c r="F27" s="34" t="s">
        <v>195</v>
      </c>
      <c r="G27" s="36" t="s">
        <v>182</v>
      </c>
      <c r="H27" s="26" t="s">
        <v>2</v>
      </c>
      <c r="I27" s="25" t="s">
        <v>28</v>
      </c>
      <c r="J27" s="38">
        <v>150</v>
      </c>
      <c r="K27" s="58"/>
      <c r="L27" s="58"/>
    </row>
    <row r="28" spans="1:12" ht="38.25" x14ac:dyDescent="0.25">
      <c r="A28" s="27">
        <f t="shared" si="1"/>
        <v>18</v>
      </c>
      <c r="B28" s="32">
        <v>10</v>
      </c>
      <c r="C28" s="28" t="s">
        <v>94</v>
      </c>
      <c r="D28" s="32">
        <v>100</v>
      </c>
      <c r="E28" s="29" t="s">
        <v>94</v>
      </c>
      <c r="F28" s="35" t="s">
        <v>190</v>
      </c>
      <c r="G28" s="37" t="s">
        <v>118</v>
      </c>
      <c r="H28" s="30" t="s">
        <v>2</v>
      </c>
      <c r="I28" s="29" t="s">
        <v>65</v>
      </c>
      <c r="J28" s="39">
        <v>50</v>
      </c>
      <c r="K28" s="58"/>
      <c r="L28" s="58"/>
    </row>
    <row r="29" spans="1:12" x14ac:dyDescent="0.25">
      <c r="A29" s="23">
        <f t="shared" si="1"/>
        <v>19</v>
      </c>
      <c r="B29" s="31">
        <v>1</v>
      </c>
      <c r="C29" s="24" t="s">
        <v>194</v>
      </c>
      <c r="D29" s="31">
        <v>10</v>
      </c>
      <c r="E29" s="25" t="s">
        <v>130</v>
      </c>
      <c r="F29" s="34" t="s">
        <v>197</v>
      </c>
      <c r="G29" s="36" t="s">
        <v>185</v>
      </c>
      <c r="H29" s="26" t="s">
        <v>3</v>
      </c>
      <c r="I29" s="25" t="s">
        <v>28</v>
      </c>
      <c r="J29" s="38">
        <v>850</v>
      </c>
      <c r="K29" s="58"/>
      <c r="L29" s="58"/>
    </row>
    <row r="30" spans="1:12" x14ac:dyDescent="0.25">
      <c r="A30" s="27">
        <f t="shared" si="1"/>
        <v>20</v>
      </c>
      <c r="B30" s="32">
        <v>1</v>
      </c>
      <c r="C30" s="28" t="s">
        <v>94</v>
      </c>
      <c r="D30" s="32">
        <v>10</v>
      </c>
      <c r="E30" s="29" t="s">
        <v>125</v>
      </c>
      <c r="F30" s="35" t="s">
        <v>126</v>
      </c>
      <c r="G30" s="37" t="s">
        <v>124</v>
      </c>
      <c r="H30" s="30" t="s">
        <v>3</v>
      </c>
      <c r="I30" s="29" t="s">
        <v>29</v>
      </c>
      <c r="J30" s="39">
        <v>150</v>
      </c>
      <c r="K30" s="58"/>
      <c r="L30" s="58"/>
    </row>
    <row r="31" spans="1:12" x14ac:dyDescent="0.25">
      <c r="A31" s="23">
        <f t="shared" si="1"/>
        <v>21</v>
      </c>
      <c r="B31" s="31">
        <v>1</v>
      </c>
      <c r="C31" s="24" t="s">
        <v>130</v>
      </c>
      <c r="D31" s="31">
        <v>3.85</v>
      </c>
      <c r="E31" s="25" t="s">
        <v>170</v>
      </c>
      <c r="F31" s="34" t="s">
        <v>208</v>
      </c>
      <c r="G31" s="36" t="s">
        <v>198</v>
      </c>
      <c r="H31" s="26" t="s">
        <v>3</v>
      </c>
      <c r="I31" s="25" t="s">
        <v>26</v>
      </c>
      <c r="J31" s="38">
        <v>1500</v>
      </c>
      <c r="K31" s="58"/>
      <c r="L31" s="58"/>
    </row>
    <row r="32" spans="1:12" ht="25.5" x14ac:dyDescent="0.25">
      <c r="A32" s="27">
        <f t="shared" si="1"/>
        <v>22</v>
      </c>
      <c r="B32" s="32">
        <v>1</v>
      </c>
      <c r="C32" s="28" t="s">
        <v>94</v>
      </c>
      <c r="D32" s="32">
        <v>85</v>
      </c>
      <c r="E32" s="29" t="s">
        <v>94</v>
      </c>
      <c r="F32" s="35" t="s">
        <v>191</v>
      </c>
      <c r="G32" s="37" t="s">
        <v>192</v>
      </c>
      <c r="H32" s="30" t="s">
        <v>3</v>
      </c>
      <c r="I32" s="29" t="s">
        <v>27</v>
      </c>
      <c r="J32" s="39">
        <v>1500</v>
      </c>
      <c r="K32" s="58"/>
      <c r="L32" s="58"/>
    </row>
    <row r="33" spans="1:12" ht="25.5" x14ac:dyDescent="0.25">
      <c r="A33" s="23">
        <f t="shared" si="1"/>
        <v>23</v>
      </c>
      <c r="B33" s="31">
        <v>6</v>
      </c>
      <c r="C33" s="24" t="s">
        <v>94</v>
      </c>
      <c r="D33" s="31" t="s">
        <v>166</v>
      </c>
      <c r="E33" s="25" t="s">
        <v>94</v>
      </c>
      <c r="F33" s="34" t="s">
        <v>167</v>
      </c>
      <c r="G33" s="36" t="s">
        <v>144</v>
      </c>
      <c r="H33" s="26" t="s">
        <v>3</v>
      </c>
      <c r="I33" s="25" t="s">
        <v>24</v>
      </c>
      <c r="J33" s="38">
        <v>1500</v>
      </c>
      <c r="K33" s="58"/>
      <c r="L33" s="58"/>
    </row>
    <row r="34" spans="1:12" ht="25.5" x14ac:dyDescent="0.25">
      <c r="A34" s="27">
        <f t="shared" si="1"/>
        <v>24</v>
      </c>
      <c r="B34" s="32">
        <v>12</v>
      </c>
      <c r="C34" s="28" t="s">
        <v>94</v>
      </c>
      <c r="D34" s="32" t="s">
        <v>164</v>
      </c>
      <c r="E34" s="29" t="s">
        <v>94</v>
      </c>
      <c r="F34" s="35" t="s">
        <v>165</v>
      </c>
      <c r="G34" s="37" t="s">
        <v>144</v>
      </c>
      <c r="H34" s="30" t="s">
        <v>3</v>
      </c>
      <c r="I34" s="29" t="s">
        <v>24</v>
      </c>
      <c r="J34" s="39">
        <v>1250</v>
      </c>
      <c r="K34" s="58"/>
      <c r="L34" s="58"/>
    </row>
    <row r="35" spans="1:12" ht="25.5" x14ac:dyDescent="0.25">
      <c r="A35" s="23">
        <f t="shared" si="1"/>
        <v>25</v>
      </c>
      <c r="B35" s="31">
        <v>1</v>
      </c>
      <c r="C35" s="24" t="s">
        <v>94</v>
      </c>
      <c r="D35" s="31" t="s">
        <v>146</v>
      </c>
      <c r="E35" s="25" t="s">
        <v>94</v>
      </c>
      <c r="F35" s="34" t="s">
        <v>147</v>
      </c>
      <c r="G35" s="36" t="s">
        <v>144</v>
      </c>
      <c r="H35" s="26" t="s">
        <v>3</v>
      </c>
      <c r="I35" s="25" t="s">
        <v>35</v>
      </c>
      <c r="J35" s="38">
        <v>900</v>
      </c>
      <c r="K35" s="58"/>
      <c r="L35" s="58"/>
    </row>
    <row r="36" spans="1:12" ht="25.5" x14ac:dyDescent="0.25">
      <c r="A36" s="27">
        <f t="shared" si="1"/>
        <v>26</v>
      </c>
      <c r="B36" s="32">
        <v>15</v>
      </c>
      <c r="C36" s="28" t="s">
        <v>94</v>
      </c>
      <c r="D36" s="32">
        <v>750</v>
      </c>
      <c r="E36" s="29" t="s">
        <v>121</v>
      </c>
      <c r="F36" s="35" t="s">
        <v>122</v>
      </c>
      <c r="G36" s="37" t="s">
        <v>123</v>
      </c>
      <c r="H36" s="30" t="s">
        <v>3</v>
      </c>
      <c r="I36" s="29" t="s">
        <v>29</v>
      </c>
      <c r="J36" s="39">
        <v>650</v>
      </c>
      <c r="K36" s="58"/>
      <c r="L36" s="58"/>
    </row>
    <row r="37" spans="1:12" x14ac:dyDescent="0.25">
      <c r="A37" s="23">
        <f t="shared" si="1"/>
        <v>27</v>
      </c>
      <c r="B37" s="31">
        <v>1</v>
      </c>
      <c r="C37" s="24" t="s">
        <v>183</v>
      </c>
      <c r="D37" s="31">
        <v>800</v>
      </c>
      <c r="E37" s="25" t="s">
        <v>163</v>
      </c>
      <c r="F37" s="34" t="s">
        <v>184</v>
      </c>
      <c r="G37" s="36" t="s">
        <v>185</v>
      </c>
      <c r="H37" s="26" t="s">
        <v>3</v>
      </c>
      <c r="I37" s="25" t="s">
        <v>31</v>
      </c>
      <c r="J37" s="38">
        <v>525</v>
      </c>
      <c r="K37" s="58"/>
      <c r="L37" s="58"/>
    </row>
    <row r="38" spans="1:12" x14ac:dyDescent="0.25">
      <c r="A38" s="27">
        <f t="shared" si="1"/>
        <v>28</v>
      </c>
      <c r="B38" s="32">
        <v>30</v>
      </c>
      <c r="C38" s="28" t="s">
        <v>106</v>
      </c>
      <c r="D38" s="32">
        <v>100</v>
      </c>
      <c r="E38" s="29" t="s">
        <v>104</v>
      </c>
      <c r="F38" s="35" t="s">
        <v>150</v>
      </c>
      <c r="G38" s="37" t="s">
        <v>151</v>
      </c>
      <c r="H38" s="30" t="s">
        <v>3</v>
      </c>
      <c r="I38" s="29" t="s">
        <v>34</v>
      </c>
      <c r="J38" s="39">
        <v>500</v>
      </c>
      <c r="K38" s="58"/>
      <c r="L38" s="58"/>
    </row>
    <row r="39" spans="1:12" x14ac:dyDescent="0.25">
      <c r="A39" s="23">
        <f t="shared" si="1"/>
        <v>29</v>
      </c>
      <c r="B39" s="31">
        <v>1</v>
      </c>
      <c r="C39" s="24" t="s">
        <v>160</v>
      </c>
      <c r="D39" s="31">
        <v>900</v>
      </c>
      <c r="E39" s="25" t="s">
        <v>163</v>
      </c>
      <c r="F39" s="34" t="s">
        <v>196</v>
      </c>
      <c r="G39" s="36" t="s">
        <v>182</v>
      </c>
      <c r="H39" s="26" t="s">
        <v>3</v>
      </c>
      <c r="I39" s="25" t="s">
        <v>28</v>
      </c>
      <c r="J39" s="38">
        <v>450</v>
      </c>
      <c r="K39" s="58"/>
      <c r="L39" s="58"/>
    </row>
    <row r="40" spans="1:12" ht="25.5" x14ac:dyDescent="0.25">
      <c r="A40" s="27">
        <f t="shared" si="1"/>
        <v>30</v>
      </c>
      <c r="B40" s="32">
        <v>1</v>
      </c>
      <c r="C40" s="28" t="s">
        <v>94</v>
      </c>
      <c r="D40" s="32">
        <v>3</v>
      </c>
      <c r="E40" s="29" t="s">
        <v>170</v>
      </c>
      <c r="F40" s="35" t="s">
        <v>200</v>
      </c>
      <c r="G40" s="37" t="s">
        <v>201</v>
      </c>
      <c r="H40" s="30" t="s">
        <v>3</v>
      </c>
      <c r="I40" s="29" t="s">
        <v>26</v>
      </c>
      <c r="J40" s="39">
        <v>375</v>
      </c>
      <c r="K40" s="58"/>
      <c r="L40" s="58"/>
    </row>
    <row r="41" spans="1:12" ht="25.5" x14ac:dyDescent="0.25">
      <c r="A41" s="23">
        <f t="shared" si="1"/>
        <v>31</v>
      </c>
      <c r="B41" s="31">
        <v>12</v>
      </c>
      <c r="C41" s="24" t="s">
        <v>94</v>
      </c>
      <c r="D41" s="31">
        <v>1000</v>
      </c>
      <c r="E41" s="25" t="s">
        <v>121</v>
      </c>
      <c r="F41" s="34" t="s">
        <v>207</v>
      </c>
      <c r="G41" s="36" t="s">
        <v>176</v>
      </c>
      <c r="H41" s="26" t="s">
        <v>3</v>
      </c>
      <c r="I41" s="25" t="s">
        <v>27</v>
      </c>
      <c r="J41" s="38">
        <v>350</v>
      </c>
      <c r="K41" s="58"/>
      <c r="L41" s="58"/>
    </row>
    <row r="42" spans="1:12" x14ac:dyDescent="0.25">
      <c r="A42" s="27">
        <f t="shared" si="1"/>
        <v>32</v>
      </c>
      <c r="B42" s="32">
        <v>1</v>
      </c>
      <c r="C42" s="28" t="s">
        <v>145</v>
      </c>
      <c r="D42" s="32">
        <v>250</v>
      </c>
      <c r="E42" s="29" t="s">
        <v>106</v>
      </c>
      <c r="F42" s="35" t="s">
        <v>155</v>
      </c>
      <c r="G42" s="37" t="s">
        <v>156</v>
      </c>
      <c r="H42" s="30" t="s">
        <v>3</v>
      </c>
      <c r="I42" s="29" t="s">
        <v>41</v>
      </c>
      <c r="J42" s="39">
        <v>350</v>
      </c>
      <c r="K42" s="58"/>
      <c r="L42" s="58"/>
    </row>
    <row r="43" spans="1:12" x14ac:dyDescent="0.25">
      <c r="A43" s="23">
        <f t="shared" si="1"/>
        <v>33</v>
      </c>
      <c r="B43" s="31">
        <v>1</v>
      </c>
      <c r="C43" s="24" t="s">
        <v>94</v>
      </c>
      <c r="D43" s="31">
        <v>150</v>
      </c>
      <c r="E43" s="25" t="s">
        <v>95</v>
      </c>
      <c r="F43" s="34" t="s">
        <v>112</v>
      </c>
      <c r="G43" s="36" t="s">
        <v>113</v>
      </c>
      <c r="H43" s="26" t="s">
        <v>3</v>
      </c>
      <c r="I43" s="25" t="s">
        <v>32</v>
      </c>
      <c r="J43" s="38">
        <v>250</v>
      </c>
      <c r="K43" s="58"/>
      <c r="L43" s="58"/>
    </row>
    <row r="44" spans="1:12" ht="25.5" x14ac:dyDescent="0.25">
      <c r="A44" s="27">
        <f t="shared" ref="A44:A60" si="2">A43+1</f>
        <v>34</v>
      </c>
      <c r="B44" s="32">
        <v>1</v>
      </c>
      <c r="C44" s="28" t="s">
        <v>94</v>
      </c>
      <c r="D44" s="32">
        <v>50</v>
      </c>
      <c r="E44" s="29" t="s">
        <v>95</v>
      </c>
      <c r="F44" s="35" t="s">
        <v>110</v>
      </c>
      <c r="G44" s="37" t="s">
        <v>111</v>
      </c>
      <c r="H44" s="30" t="s">
        <v>3</v>
      </c>
      <c r="I44" s="29" t="s">
        <v>32</v>
      </c>
      <c r="J44" s="39">
        <v>200</v>
      </c>
      <c r="K44" s="58"/>
      <c r="L44" s="58"/>
    </row>
    <row r="45" spans="1:12" x14ac:dyDescent="0.25">
      <c r="A45" s="23">
        <f t="shared" si="2"/>
        <v>35</v>
      </c>
      <c r="B45" s="31">
        <v>18</v>
      </c>
      <c r="C45" s="24" t="s">
        <v>129</v>
      </c>
      <c r="D45" s="31">
        <v>2</v>
      </c>
      <c r="E45" s="25" t="s">
        <v>106</v>
      </c>
      <c r="F45" s="34" t="s">
        <v>148</v>
      </c>
      <c r="G45" s="36" t="s">
        <v>149</v>
      </c>
      <c r="H45" s="26" t="s">
        <v>3</v>
      </c>
      <c r="I45" s="25" t="s">
        <v>34</v>
      </c>
      <c r="J45" s="38">
        <v>250</v>
      </c>
      <c r="K45" s="58"/>
      <c r="L45" s="58"/>
    </row>
    <row r="46" spans="1:12" ht="25.5" x14ac:dyDescent="0.25">
      <c r="A46" s="27">
        <f t="shared" si="2"/>
        <v>36</v>
      </c>
      <c r="B46" s="32">
        <v>12</v>
      </c>
      <c r="C46" s="28" t="s">
        <v>94</v>
      </c>
      <c r="D46" s="32">
        <v>750</v>
      </c>
      <c r="E46" s="29" t="s">
        <v>121</v>
      </c>
      <c r="F46" s="35" t="s">
        <v>206</v>
      </c>
      <c r="G46" s="37" t="s">
        <v>127</v>
      </c>
      <c r="H46" s="30" t="s">
        <v>3</v>
      </c>
      <c r="I46" s="29" t="s">
        <v>30</v>
      </c>
      <c r="J46" s="39">
        <v>200</v>
      </c>
      <c r="K46" s="58"/>
      <c r="L46" s="58"/>
    </row>
    <row r="47" spans="1:12" ht="25.5" x14ac:dyDescent="0.25">
      <c r="A47" s="23">
        <f t="shared" si="2"/>
        <v>37</v>
      </c>
      <c r="B47" s="31">
        <v>1</v>
      </c>
      <c r="C47" s="24" t="s">
        <v>94</v>
      </c>
      <c r="D47" s="31" t="s">
        <v>210</v>
      </c>
      <c r="E47" s="25" t="s">
        <v>94</v>
      </c>
      <c r="F47" s="34" t="s">
        <v>193</v>
      </c>
      <c r="G47" s="36" t="s">
        <v>119</v>
      </c>
      <c r="H47" s="26" t="s">
        <v>3</v>
      </c>
      <c r="I47" s="25" t="s">
        <v>27</v>
      </c>
      <c r="J47" s="38">
        <v>150</v>
      </c>
      <c r="K47" s="58"/>
      <c r="L47" s="58"/>
    </row>
    <row r="48" spans="1:12" x14ac:dyDescent="0.25">
      <c r="A48" s="27">
        <f t="shared" si="2"/>
        <v>38</v>
      </c>
      <c r="B48" s="32">
        <v>1</v>
      </c>
      <c r="C48" s="28" t="s">
        <v>160</v>
      </c>
      <c r="D48" s="32">
        <v>850</v>
      </c>
      <c r="E48" s="29" t="s">
        <v>163</v>
      </c>
      <c r="F48" s="35" t="s">
        <v>181</v>
      </c>
      <c r="G48" s="37" t="s">
        <v>182</v>
      </c>
      <c r="H48" s="30" t="s">
        <v>3</v>
      </c>
      <c r="I48" s="29" t="s">
        <v>31</v>
      </c>
      <c r="J48" s="39">
        <v>150</v>
      </c>
      <c r="K48" s="58"/>
      <c r="L48" s="58"/>
    </row>
    <row r="49" spans="1:12" ht="25.5" x14ac:dyDescent="0.25">
      <c r="A49" s="23">
        <f t="shared" si="2"/>
        <v>39</v>
      </c>
      <c r="B49" s="31">
        <v>10</v>
      </c>
      <c r="C49" s="24" t="s">
        <v>94</v>
      </c>
      <c r="D49" s="31" t="s">
        <v>212</v>
      </c>
      <c r="E49" s="25" t="s">
        <v>95</v>
      </c>
      <c r="F49" s="34" t="s">
        <v>189</v>
      </c>
      <c r="G49" s="36" t="s">
        <v>119</v>
      </c>
      <c r="H49" s="26" t="s">
        <v>3</v>
      </c>
      <c r="I49" s="25" t="s">
        <v>40</v>
      </c>
      <c r="J49" s="38">
        <v>50</v>
      </c>
      <c r="K49" s="58"/>
      <c r="L49" s="58"/>
    </row>
    <row r="50" spans="1:12" ht="30" x14ac:dyDescent="0.25">
      <c r="A50" s="27">
        <f t="shared" si="2"/>
        <v>40</v>
      </c>
      <c r="B50" s="32">
        <v>10</v>
      </c>
      <c r="C50" s="28" t="s">
        <v>94</v>
      </c>
      <c r="D50" s="32">
        <v>1</v>
      </c>
      <c r="E50" s="29" t="s">
        <v>94</v>
      </c>
      <c r="F50" s="35" t="s">
        <v>205</v>
      </c>
      <c r="G50" s="37" t="s">
        <v>118</v>
      </c>
      <c r="H50" s="30" t="s">
        <v>3</v>
      </c>
      <c r="I50" s="29" t="s">
        <v>47</v>
      </c>
      <c r="J50" s="39">
        <v>125</v>
      </c>
      <c r="K50" s="58"/>
      <c r="L50" s="58"/>
    </row>
    <row r="51" spans="1:12" x14ac:dyDescent="0.25">
      <c r="A51" s="23">
        <f t="shared" si="2"/>
        <v>41</v>
      </c>
      <c r="B51" s="31" t="s">
        <v>99</v>
      </c>
      <c r="C51" s="24" t="s">
        <v>94</v>
      </c>
      <c r="D51" s="31" t="s">
        <v>100</v>
      </c>
      <c r="E51" s="25" t="s">
        <v>94</v>
      </c>
      <c r="F51" s="34" t="s">
        <v>204</v>
      </c>
      <c r="G51" s="36" t="s">
        <v>98</v>
      </c>
      <c r="H51" s="26" t="s">
        <v>4</v>
      </c>
      <c r="I51" s="25" t="s">
        <v>22</v>
      </c>
      <c r="J51" s="38">
        <v>1650</v>
      </c>
      <c r="K51" s="58"/>
      <c r="L51" s="58"/>
    </row>
    <row r="52" spans="1:12" x14ac:dyDescent="0.25">
      <c r="A52" s="27">
        <f t="shared" si="2"/>
        <v>42</v>
      </c>
      <c r="B52" s="32" t="s">
        <v>96</v>
      </c>
      <c r="C52" s="28" t="s">
        <v>94</v>
      </c>
      <c r="D52" s="32" t="s">
        <v>97</v>
      </c>
      <c r="E52" s="29" t="s">
        <v>94</v>
      </c>
      <c r="F52" s="35" t="s">
        <v>203</v>
      </c>
      <c r="G52" s="37" t="s">
        <v>98</v>
      </c>
      <c r="H52" s="30" t="s">
        <v>4</v>
      </c>
      <c r="I52" s="29" t="s">
        <v>22</v>
      </c>
      <c r="J52" s="39">
        <v>1600</v>
      </c>
      <c r="K52" s="58"/>
      <c r="L52" s="58"/>
    </row>
    <row r="53" spans="1:12" ht="30" x14ac:dyDescent="0.25">
      <c r="A53" s="23">
        <f t="shared" si="2"/>
        <v>43</v>
      </c>
      <c r="B53" s="31" t="s">
        <v>101</v>
      </c>
      <c r="C53" s="24" t="s">
        <v>94</v>
      </c>
      <c r="D53" s="31" t="s">
        <v>102</v>
      </c>
      <c r="E53" s="25" t="s">
        <v>95</v>
      </c>
      <c r="F53" s="34" t="s">
        <v>202</v>
      </c>
      <c r="G53" s="36" t="s">
        <v>103</v>
      </c>
      <c r="H53" s="26" t="s">
        <v>4</v>
      </c>
      <c r="I53" s="25" t="s">
        <v>22</v>
      </c>
      <c r="J53" s="38">
        <v>175</v>
      </c>
      <c r="K53" s="58"/>
      <c r="L53" s="58"/>
    </row>
    <row r="54" spans="1:12" ht="25.5" x14ac:dyDescent="0.25">
      <c r="A54" s="27">
        <f t="shared" si="2"/>
        <v>44</v>
      </c>
      <c r="B54" s="32">
        <v>12</v>
      </c>
      <c r="C54" s="28" t="s">
        <v>94</v>
      </c>
      <c r="D54" s="32" t="s">
        <v>158</v>
      </c>
      <c r="E54" s="29" t="s">
        <v>121</v>
      </c>
      <c r="F54" s="35" t="s">
        <v>159</v>
      </c>
      <c r="G54" s="37" t="s">
        <v>157</v>
      </c>
      <c r="H54" s="30" t="s">
        <v>4</v>
      </c>
      <c r="I54" s="29" t="s">
        <v>36</v>
      </c>
      <c r="J54" s="39">
        <v>450</v>
      </c>
      <c r="K54" s="58"/>
      <c r="L54" s="58"/>
    </row>
    <row r="55" spans="1:12" x14ac:dyDescent="0.25">
      <c r="A55" s="23">
        <f t="shared" si="2"/>
        <v>45</v>
      </c>
      <c r="B55" s="31">
        <v>12</v>
      </c>
      <c r="C55" s="24" t="s">
        <v>173</v>
      </c>
      <c r="D55" s="31" t="s">
        <v>174</v>
      </c>
      <c r="E55" s="25" t="s">
        <v>121</v>
      </c>
      <c r="F55" s="34" t="s">
        <v>175</v>
      </c>
      <c r="G55" s="36" t="s">
        <v>176</v>
      </c>
      <c r="H55" s="26" t="s">
        <v>4</v>
      </c>
      <c r="I55" s="25" t="s">
        <v>30</v>
      </c>
      <c r="J55" s="38">
        <v>425</v>
      </c>
      <c r="K55" s="58"/>
      <c r="L55" s="58"/>
    </row>
    <row r="56" spans="1:12" x14ac:dyDescent="0.25">
      <c r="A56" s="27">
        <f t="shared" si="2"/>
        <v>46</v>
      </c>
      <c r="B56" s="32">
        <v>1</v>
      </c>
      <c r="C56" s="28" t="s">
        <v>160</v>
      </c>
      <c r="D56" s="32">
        <v>1</v>
      </c>
      <c r="E56" s="29" t="s">
        <v>130</v>
      </c>
      <c r="F56" s="35" t="s">
        <v>161</v>
      </c>
      <c r="G56" s="37" t="s">
        <v>162</v>
      </c>
      <c r="H56" s="30" t="s">
        <v>4</v>
      </c>
      <c r="I56" s="29" t="s">
        <v>42</v>
      </c>
      <c r="J56" s="39">
        <v>325</v>
      </c>
      <c r="K56" s="58"/>
      <c r="L56" s="58"/>
    </row>
    <row r="57" spans="1:12" x14ac:dyDescent="0.25">
      <c r="A57" s="23">
        <f t="shared" si="2"/>
        <v>47</v>
      </c>
      <c r="B57" s="31">
        <v>10</v>
      </c>
      <c r="C57" s="24" t="s">
        <v>94</v>
      </c>
      <c r="D57" s="31" t="s">
        <v>186</v>
      </c>
      <c r="E57" s="25" t="s">
        <v>95</v>
      </c>
      <c r="F57" s="34" t="s">
        <v>187</v>
      </c>
      <c r="G57" s="36" t="s">
        <v>188</v>
      </c>
      <c r="H57" s="26" t="s">
        <v>4</v>
      </c>
      <c r="I57" s="25" t="s">
        <v>40</v>
      </c>
      <c r="J57" s="38">
        <v>300</v>
      </c>
      <c r="K57" s="58"/>
      <c r="L57" s="58"/>
    </row>
    <row r="58" spans="1:12" ht="38.25" x14ac:dyDescent="0.25">
      <c r="A58" s="27">
        <f t="shared" si="2"/>
        <v>48</v>
      </c>
      <c r="B58" s="32">
        <v>1</v>
      </c>
      <c r="C58" s="28" t="s">
        <v>94</v>
      </c>
      <c r="D58" s="32">
        <v>55</v>
      </c>
      <c r="E58" s="29" t="s">
        <v>116</v>
      </c>
      <c r="F58" s="35" t="s">
        <v>117</v>
      </c>
      <c r="G58" s="37" t="s">
        <v>118</v>
      </c>
      <c r="H58" s="30" t="s">
        <v>4</v>
      </c>
      <c r="I58" s="29" t="s">
        <v>32</v>
      </c>
      <c r="J58" s="39">
        <v>225</v>
      </c>
      <c r="K58" s="58"/>
      <c r="L58" s="58"/>
    </row>
    <row r="59" spans="1:12" ht="25.5" x14ac:dyDescent="0.25">
      <c r="A59" s="23">
        <f t="shared" si="2"/>
        <v>49</v>
      </c>
      <c r="B59" s="31">
        <v>1</v>
      </c>
      <c r="C59" s="24" t="s">
        <v>94</v>
      </c>
      <c r="D59" s="31">
        <v>135</v>
      </c>
      <c r="E59" s="25" t="s">
        <v>179</v>
      </c>
      <c r="F59" s="34" t="s">
        <v>180</v>
      </c>
      <c r="G59" s="36" t="s">
        <v>115</v>
      </c>
      <c r="H59" s="26" t="s">
        <v>4</v>
      </c>
      <c r="I59" s="25" t="s">
        <v>59</v>
      </c>
      <c r="J59" s="38">
        <v>50</v>
      </c>
      <c r="K59" s="58"/>
      <c r="L59" s="58"/>
    </row>
    <row r="60" spans="1:12" x14ac:dyDescent="0.25">
      <c r="A60" s="27">
        <f t="shared" si="2"/>
        <v>50</v>
      </c>
      <c r="B60" s="32">
        <v>1</v>
      </c>
      <c r="C60" s="28" t="s">
        <v>94</v>
      </c>
      <c r="D60" s="32">
        <v>1</v>
      </c>
      <c r="E60" s="29" t="s">
        <v>94</v>
      </c>
      <c r="F60" s="35" t="s">
        <v>114</v>
      </c>
      <c r="G60" s="37" t="s">
        <v>115</v>
      </c>
      <c r="H60" s="30" t="s">
        <v>4</v>
      </c>
      <c r="I60" s="29" t="s">
        <v>32</v>
      </c>
      <c r="J60" s="39">
        <v>25</v>
      </c>
      <c r="K60" s="58"/>
      <c r="L60" s="58"/>
    </row>
    <row r="61" spans="1:12" x14ac:dyDescent="0.25">
      <c r="A61" s="22"/>
      <c r="B61" s="22"/>
      <c r="C61" s="22"/>
      <c r="D61" s="22"/>
      <c r="E61" s="22"/>
      <c r="F61" s="22"/>
      <c r="G61" s="22"/>
      <c r="H61" s="22"/>
      <c r="I61" s="60" t="s">
        <v>225</v>
      </c>
      <c r="J61" s="60"/>
      <c r="K61" s="22">
        <f>COUNTIF(Tabel1[Substituut Ja/Nee],"Ja")</f>
        <v>0</v>
      </c>
      <c r="L61" s="22"/>
    </row>
    <row r="62" spans="1:12" x14ac:dyDescent="0.25">
      <c r="A62" s="22"/>
      <c r="B62" s="22"/>
      <c r="C62" s="22"/>
      <c r="D62" s="22"/>
      <c r="E62" s="22"/>
      <c r="F62" s="22"/>
      <c r="G62" s="22"/>
      <c r="H62" s="22"/>
      <c r="I62" s="60" t="s">
        <v>226</v>
      </c>
      <c r="J62" s="60"/>
      <c r="K62" s="22">
        <f>COUNTIFS(Tabel1[Categorie],"A",Tabel1[Substituut Ja/Nee],"Ja")</f>
        <v>0</v>
      </c>
      <c r="L62" s="22"/>
    </row>
    <row r="63" spans="1:12" x14ac:dyDescent="0.25">
      <c r="A63" s="22"/>
      <c r="B63" s="22"/>
      <c r="C63" s="22"/>
      <c r="D63" s="22"/>
      <c r="E63" s="22"/>
      <c r="F63" s="22"/>
      <c r="G63" s="22"/>
      <c r="H63" s="22"/>
      <c r="I63" s="60" t="s">
        <v>227</v>
      </c>
      <c r="J63" s="60"/>
      <c r="K63" s="22">
        <f>COUNTIFS(Tabel1[Categorie],"B",Tabel1[Substituut Ja/Nee],"Ja")</f>
        <v>0</v>
      </c>
      <c r="L63" s="22"/>
    </row>
    <row r="64" spans="1:12" x14ac:dyDescent="0.25">
      <c r="A64" s="22"/>
      <c r="B64" s="22"/>
      <c r="C64" s="22"/>
      <c r="D64" s="22"/>
      <c r="E64" s="22"/>
      <c r="F64" s="22"/>
      <c r="G64" s="22"/>
      <c r="H64" s="22"/>
      <c r="I64" s="60" t="s">
        <v>228</v>
      </c>
      <c r="J64" s="60"/>
      <c r="K64" s="22">
        <f>COUNTIFS(Tabel1[Categorie],"C",Tabel1[Substituut Ja/Nee],"Ja")</f>
        <v>0</v>
      </c>
      <c r="L64" s="22"/>
    </row>
  </sheetData>
  <mergeCells count="9">
    <mergeCell ref="A1:F1"/>
    <mergeCell ref="I61:J61"/>
    <mergeCell ref="I62:J62"/>
    <mergeCell ref="I63:J63"/>
    <mergeCell ref="I64:J64"/>
    <mergeCell ref="B3:C3"/>
    <mergeCell ref="B4:C4"/>
    <mergeCell ref="B5:C5"/>
    <mergeCell ref="B6:C6"/>
  </mergeCells>
  <pageMargins left="0.70866141732283472" right="0.70866141732283472" top="0.74803149606299213" bottom="0.74803149606299213" header="0.31496062992125984" footer="0.31496062992125984"/>
  <pageSetup paperSize="9" scale="81" fitToHeight="0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DD255881D5E446A776E017924A58F3" ma:contentTypeVersion="12" ma:contentTypeDescription="Create a new document." ma:contentTypeScope="" ma:versionID="9b0abc9ee910b9d4f7c5ca65b1e59807">
  <xsd:schema xmlns:xsd="http://www.w3.org/2001/XMLSchema" xmlns:xs="http://www.w3.org/2001/XMLSchema" xmlns:p="http://schemas.microsoft.com/office/2006/metadata/properties" xmlns:ns2="118699ed-b0bb-4314-a950-7636bf7a902d" xmlns:ns3="df334da4-c630-45b1-95f0-858e998e8867" targetNamespace="http://schemas.microsoft.com/office/2006/metadata/properties" ma:root="true" ma:fieldsID="ecbe89cf5b88dc82c1e941b74c16370c" ns2:_="" ns3:_="">
    <xsd:import namespace="118699ed-b0bb-4314-a950-7636bf7a902d"/>
    <xsd:import namespace="df334da4-c630-45b1-95f0-858e998e88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8699ed-b0bb-4314-a950-7636bf7a90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34da4-c630-45b1-95f0-858e998e886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BF1B899-262F-4895-9730-59864DF53C1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DA0D6BA-448C-488A-91EB-396090F5885F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3FB07F90-EE77-4F80-AF46-A75E69D088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8699ed-b0bb-4314-a950-7636bf7a902d"/>
    <ds:schemaRef ds:uri="df334da4-c630-45b1-95f0-858e998e88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Huidig kernassortiment</vt:lpstr>
      <vt:lpstr>Blad2</vt:lpstr>
      <vt:lpstr>Invuformat Kernassortiment</vt:lpstr>
      <vt:lpstr>'Invuformat Kernassortiment'!Afdruktitels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Arnold Looijen</dc:creator>
  <cp:lastModifiedBy>Arnold Looijen</cp:lastModifiedBy>
  <dcterms:created xsi:type="dcterms:W3CDTF">2021-07-15T08:27:48Z</dcterms:created>
  <dcterms:modified xsi:type="dcterms:W3CDTF">2021-07-26T13:06:51Z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0x010100C2DD255881D5E446A776E017924A58F3</vt:lpwstr>
  </property>
</Properties>
</file>