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VSPROW55\CFD_UG_HKT\Inkoop-UNIT\83-INKOOPDOSSIER- INKOOP\IUC21\IUC21-606 Verhuisdiensten Internat\04 - BESCHRIJVENDE DOCUMENTEN\1. Programma van Eisen (PvE)\"/>
    </mc:Choice>
  </mc:AlternateContent>
  <bookViews>
    <workbookView xWindow="0" yWindow="0" windowWidth="46080" windowHeight="18624"/>
  </bookViews>
  <sheets>
    <sheet name="1 Kengetal verhuisbewegingen" sheetId="2" r:id="rId1"/>
    <sheet name="2. Kerngetal Langdurig opslag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2" l="1"/>
  <c r="F15" i="2"/>
  <c r="F16" i="2"/>
  <c r="F17" i="2"/>
  <c r="F14" i="2"/>
  <c r="F9" i="2"/>
  <c r="F6" i="2"/>
  <c r="F7" i="2"/>
  <c r="F8" i="2"/>
  <c r="F5" i="2"/>
  <c r="H30" i="2"/>
  <c r="I30" i="2"/>
  <c r="J30" i="2" l="1"/>
  <c r="I32" i="2" s="1"/>
  <c r="I18" i="2"/>
  <c r="J6" i="2"/>
  <c r="J7" i="2"/>
  <c r="J8" i="2"/>
  <c r="J9" i="2"/>
  <c r="J5" i="2"/>
  <c r="I9" i="2"/>
  <c r="C36" i="2"/>
  <c r="D36" i="2"/>
  <c r="B36" i="2"/>
  <c r="D34" i="2"/>
  <c r="C34" i="2"/>
  <c r="B34" i="2"/>
  <c r="H32" i="2" l="1"/>
  <c r="C27" i="2"/>
  <c r="D27" i="2"/>
  <c r="E27" i="2"/>
  <c r="B27" i="2"/>
  <c r="F20" i="2"/>
  <c r="C18" i="2"/>
  <c r="C20" i="2" s="1"/>
  <c r="D18" i="2"/>
  <c r="E18" i="2"/>
  <c r="B18" i="2"/>
  <c r="B20" i="2" s="1"/>
  <c r="F11" i="2"/>
  <c r="C9" i="2"/>
  <c r="C11" i="2" s="1"/>
  <c r="D9" i="2"/>
  <c r="E9" i="2"/>
  <c r="B9" i="2"/>
  <c r="E20" i="2" l="1"/>
  <c r="D20" i="2"/>
  <c r="B11" i="2"/>
  <c r="E11" i="2"/>
  <c r="D11" i="2"/>
  <c r="C18" i="3"/>
  <c r="D18" i="3"/>
  <c r="E18" i="3"/>
  <c r="F18" i="3"/>
  <c r="F3" i="3" l="1"/>
</calcChain>
</file>

<file path=xl/sharedStrings.xml><?xml version="1.0" encoding="utf-8"?>
<sst xmlns="http://schemas.openxmlformats.org/spreadsheetml/2006/main" count="66" uniqueCount="49">
  <si>
    <t>Totaal</t>
  </si>
  <si>
    <t>Eindtotaal</t>
  </si>
  <si>
    <t>Jaar</t>
  </si>
  <si>
    <t xml:space="preserve"> Aantal 
zeevracht </t>
  </si>
  <si>
    <t xml:space="preserve">Aantal
 over de weg </t>
  </si>
  <si>
    <t xml:space="preserve"> Aantal 
luchtvracht</t>
  </si>
  <si>
    <t>Verhouding %</t>
  </si>
  <si>
    <t>Aantal TEU</t>
  </si>
  <si>
    <t>Aantal (zee)containers 40ft</t>
  </si>
  <si>
    <t>Aantal (zee)containers 20ft</t>
  </si>
  <si>
    <t>Aantal 20ft TEU</t>
  </si>
  <si>
    <t>Aantal 40ft TEU</t>
  </si>
  <si>
    <t>Totaal aantal TEU</t>
  </si>
  <si>
    <t xml:space="preserve"> Aantal 
(motor)voertuigen</t>
  </si>
  <si>
    <t>Aantal auto's overzee</t>
  </si>
  <si>
    <t>Aantal auto's over de weg</t>
  </si>
  <si>
    <t>Dec</t>
  </si>
  <si>
    <t>Nov</t>
  </si>
  <si>
    <t>Okt</t>
  </si>
  <si>
    <t>Sept</t>
  </si>
  <si>
    <t>Aug</t>
  </si>
  <si>
    <t>Jul</t>
  </si>
  <si>
    <t>Jun</t>
  </si>
  <si>
    <t>Mei</t>
  </si>
  <si>
    <t>Apr</t>
  </si>
  <si>
    <t>Mrt</t>
  </si>
  <si>
    <t>Feb</t>
  </si>
  <si>
    <t>Jan</t>
  </si>
  <si>
    <t>LTS Opslag jaar en maand 2017</t>
  </si>
  <si>
    <t>Volume in m3</t>
  </si>
  <si>
    <t>Aantal zendingen</t>
  </si>
  <si>
    <t>Totale opslag LTS vanaf overname</t>
  </si>
  <si>
    <t xml:space="preserve"> Aantal Opslag (SIT)</t>
  </si>
  <si>
    <t xml:space="preserve">Bijlage 1a Kengetallen verhuisbewegingen </t>
  </si>
  <si>
    <t>Volume M³ 
2017</t>
  </si>
  <si>
    <t>Volume M³ 
2018</t>
  </si>
  <si>
    <t>Volume M³
2019</t>
  </si>
  <si>
    <t>Volume M³ 
2020</t>
  </si>
  <si>
    <t xml:space="preserve">Totaal gem. volume  M³ </t>
  </si>
  <si>
    <t xml:space="preserve">Gem. over de weg M³ </t>
  </si>
  <si>
    <t>Gem. zeevracht M³</t>
  </si>
  <si>
    <t>Gem. luchtvracht M³</t>
  </si>
  <si>
    <t>Gem. opslag SIT M³</t>
  </si>
  <si>
    <t>Totaal M³</t>
  </si>
  <si>
    <t xml:space="preserve"> Gereden kilomters over de weg</t>
  </si>
  <si>
    <t>Over de weg M³</t>
  </si>
  <si>
    <t>Luchtvracht M³</t>
  </si>
  <si>
    <t>Zeevracht M³</t>
  </si>
  <si>
    <t>Opslag SIT M³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</si>
</sst>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1" tint="0.249977111117893"/>
        <bgColor theme="1" tint="0.249977111117893"/>
      </patternFill>
    </fill>
    <fill>
      <patternFill patternType="solid">
        <fgColor theme="3"/>
        <bgColor theme="1" tint="0.249977111117893"/>
      </patternFill>
    </fill>
    <fill>
      <patternFill patternType="solid">
        <fgColor theme="0"/>
        <bgColor theme="4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1" tint="0.4999847407452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theme="4" tint="0.39997558519241921"/>
      </bottom>
      <diagonal/>
    </border>
    <border>
      <left/>
      <right/>
      <top style="medium">
        <color theme="1" tint="0.499984740745262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1" fontId="0" fillId="0" borderId="0" xfId="0" applyNumberFormat="1"/>
    <xf numFmtId="9" fontId="2" fillId="4" borderId="2" xfId="1" applyFont="1" applyFill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 applyAlignment="1"/>
    <xf numFmtId="0" fontId="0" fillId="0" borderId="7" xfId="0" applyBorder="1"/>
    <xf numFmtId="0" fontId="3" fillId="0" borderId="8" xfId="0" applyFont="1" applyBorder="1"/>
    <xf numFmtId="0" fontId="3" fillId="0" borderId="9" xfId="0" applyFont="1" applyBorder="1"/>
    <xf numFmtId="0" fontId="2" fillId="4" borderId="2" xfId="0" applyNumberFormat="1" applyFont="1" applyFill="1" applyBorder="1" applyAlignment="1">
      <alignment horizontal="left" vertical="center"/>
    </xf>
    <xf numFmtId="0" fontId="4" fillId="0" borderId="0" xfId="0" applyFont="1"/>
    <xf numFmtId="1" fontId="0" fillId="3" borderId="10" xfId="0" applyNumberFormat="1" applyFont="1" applyFill="1" applyBorder="1" applyAlignment="1">
      <alignment horizontal="center"/>
    </xf>
    <xf numFmtId="0" fontId="0" fillId="3" borderId="3" xfId="0" applyFont="1" applyFill="1" applyBorder="1"/>
    <xf numFmtId="1" fontId="0" fillId="3" borderId="1" xfId="0" applyNumberFormat="1" applyFont="1" applyFill="1" applyBorder="1" applyAlignment="1">
      <alignment horizontal="center"/>
    </xf>
    <xf numFmtId="1" fontId="0" fillId="0" borderId="10" xfId="0" applyNumberFormat="1" applyFont="1" applyBorder="1" applyAlignment="1">
      <alignment horizontal="center"/>
    </xf>
    <xf numFmtId="0" fontId="0" fillId="0" borderId="3" xfId="0" applyFont="1" applyBorder="1"/>
    <xf numFmtId="1" fontId="0" fillId="0" borderId="1" xfId="0" applyNumberFormat="1" applyFont="1" applyBorder="1" applyAlignment="1">
      <alignment horizontal="center"/>
    </xf>
    <xf numFmtId="1" fontId="0" fillId="0" borderId="15" xfId="0" applyNumberFormat="1" applyFont="1" applyBorder="1" applyAlignment="1">
      <alignment horizontal="center"/>
    </xf>
    <xf numFmtId="0" fontId="0" fillId="0" borderId="13" xfId="0" applyFont="1" applyBorder="1"/>
    <xf numFmtId="1" fontId="0" fillId="0" borderId="14" xfId="0" applyNumberFormat="1" applyFont="1" applyBorder="1" applyAlignment="1">
      <alignment horizontal="center"/>
    </xf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left"/>
    </xf>
    <xf numFmtId="0" fontId="0" fillId="0" borderId="1" xfId="0" applyNumberFormat="1" applyBorder="1" applyAlignment="1">
      <alignment horizontal="center" vertical="center"/>
    </xf>
    <xf numFmtId="0" fontId="0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64" fontId="0" fillId="0" borderId="1" xfId="0" applyNumberFormat="1" applyBorder="1" applyAlignment="1">
      <alignment horizontal="center" vertical="center"/>
    </xf>
    <xf numFmtId="164" fontId="0" fillId="3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center" vertical="center"/>
    </xf>
    <xf numFmtId="164" fontId="2" fillId="5" borderId="1" xfId="0" applyNumberFormat="1" applyFont="1" applyFill="1" applyBorder="1" applyAlignment="1">
      <alignment horizontal="center" vertical="center"/>
    </xf>
    <xf numFmtId="1" fontId="0" fillId="6" borderId="1" xfId="0" applyNumberFormat="1" applyFont="1" applyFill="1" applyBorder="1" applyAlignment="1">
      <alignment horizontal="left" vertical="center"/>
    </xf>
    <xf numFmtId="164" fontId="0" fillId="6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left" vertical="center"/>
    </xf>
    <xf numFmtId="2" fontId="2" fillId="5" borderId="1" xfId="0" applyNumberFormat="1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0" fillId="3" borderId="1" xfId="0" applyNumberFormat="1" applyFont="1" applyFill="1" applyBorder="1" applyAlignment="1">
      <alignment horizontal="center" vertical="center"/>
    </xf>
    <xf numFmtId="1" fontId="2" fillId="5" borderId="1" xfId="0" applyNumberFormat="1" applyFont="1" applyFill="1" applyBorder="1" applyAlignment="1">
      <alignment horizontal="center" vertical="center"/>
    </xf>
    <xf numFmtId="9" fontId="0" fillId="3" borderId="1" xfId="1" applyFont="1" applyFill="1" applyBorder="1" applyAlignment="1">
      <alignment horizontal="center" vertical="center"/>
    </xf>
    <xf numFmtId="9" fontId="2" fillId="5" borderId="1" xfId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9" fontId="2" fillId="5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9" fontId="2" fillId="2" borderId="1" xfId="1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1" fontId="0" fillId="6" borderId="1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6"/>
  <sheetViews>
    <sheetView showGridLines="0" tabSelected="1" zoomScale="85" zoomScaleNormal="85" workbookViewId="0">
      <selection activeCell="E41" sqref="E41"/>
    </sheetView>
  </sheetViews>
  <sheetFormatPr defaultRowHeight="14.4" x14ac:dyDescent="0.3"/>
  <cols>
    <col min="1" max="1" width="17" customWidth="1"/>
    <col min="2" max="2" width="29.6640625" bestFit="1" customWidth="1"/>
    <col min="3" max="3" width="25.33203125" bestFit="1" customWidth="1"/>
    <col min="4" max="4" width="22.5546875" customWidth="1"/>
    <col min="5" max="5" width="24.6640625" bestFit="1" customWidth="1"/>
    <col min="6" max="7" width="14.109375" bestFit="1" customWidth="1"/>
    <col min="8" max="8" width="24.6640625" bestFit="1" customWidth="1"/>
    <col min="9" max="9" width="29.88671875" bestFit="1" customWidth="1"/>
    <col min="10" max="10" width="19.5546875" bestFit="1" customWidth="1"/>
    <col min="11" max="11" width="28.88671875" bestFit="1" customWidth="1"/>
    <col min="12" max="12" width="18.77734375" bestFit="1" customWidth="1"/>
  </cols>
  <sheetData>
    <row r="2" spans="1:10" ht="28.8" x14ac:dyDescent="0.55000000000000004">
      <c r="A2" s="11" t="s">
        <v>33</v>
      </c>
    </row>
    <row r="4" spans="1:10" x14ac:dyDescent="0.3">
      <c r="A4" s="23" t="s">
        <v>2</v>
      </c>
      <c r="B4" s="23" t="s">
        <v>4</v>
      </c>
      <c r="C4" s="23" t="s">
        <v>3</v>
      </c>
      <c r="D4" s="23" t="s">
        <v>5</v>
      </c>
      <c r="E4" s="24" t="s">
        <v>32</v>
      </c>
      <c r="F4" s="23" t="s">
        <v>0</v>
      </c>
      <c r="H4" s="30" t="s">
        <v>2</v>
      </c>
      <c r="I4" s="50" t="s">
        <v>44</v>
      </c>
      <c r="J4" s="23" t="s">
        <v>6</v>
      </c>
    </row>
    <row r="5" spans="1:10" x14ac:dyDescent="0.3">
      <c r="A5" s="25">
        <v>2017</v>
      </c>
      <c r="B5" s="26">
        <v>162</v>
      </c>
      <c r="C5" s="26">
        <v>342</v>
      </c>
      <c r="D5" s="26">
        <v>18</v>
      </c>
      <c r="E5" s="26">
        <v>82</v>
      </c>
      <c r="F5" s="27">
        <f>SUM(B5:E5)</f>
        <v>604</v>
      </c>
      <c r="H5" s="25">
        <v>2017</v>
      </c>
      <c r="I5" s="40">
        <v>152177.60000000001</v>
      </c>
      <c r="J5" s="44">
        <f>I5/$I$9</f>
        <v>0.19119311764278715</v>
      </c>
    </row>
    <row r="6" spans="1:10" x14ac:dyDescent="0.3">
      <c r="A6" s="25">
        <v>2018</v>
      </c>
      <c r="B6" s="26">
        <v>176</v>
      </c>
      <c r="C6" s="26">
        <v>438</v>
      </c>
      <c r="D6" s="26">
        <v>30</v>
      </c>
      <c r="E6" s="26">
        <v>96</v>
      </c>
      <c r="F6" s="27">
        <f t="shared" ref="F6:F8" si="0">SUM(B6:E6)</f>
        <v>740</v>
      </c>
      <c r="H6" s="25">
        <v>2018</v>
      </c>
      <c r="I6" s="40">
        <v>211336</v>
      </c>
      <c r="J6" s="44">
        <f t="shared" ref="J6:J9" si="1">I6/$I$9</f>
        <v>0.26551863552951327</v>
      </c>
    </row>
    <row r="7" spans="1:10" x14ac:dyDescent="0.3">
      <c r="A7" s="25">
        <v>2019</v>
      </c>
      <c r="B7" s="26">
        <v>162</v>
      </c>
      <c r="C7" s="26">
        <v>462</v>
      </c>
      <c r="D7" s="26">
        <v>22</v>
      </c>
      <c r="E7" s="26">
        <v>76</v>
      </c>
      <c r="F7" s="27">
        <f t="shared" si="0"/>
        <v>722</v>
      </c>
      <c r="H7" s="25">
        <v>2019</v>
      </c>
      <c r="I7" s="40">
        <v>226999</v>
      </c>
      <c r="J7" s="44">
        <f t="shared" si="1"/>
        <v>0.28519733858199259</v>
      </c>
    </row>
    <row r="8" spans="1:10" x14ac:dyDescent="0.3">
      <c r="A8" s="25">
        <v>2020</v>
      </c>
      <c r="B8" s="26">
        <v>173</v>
      </c>
      <c r="C8" s="26">
        <v>427</v>
      </c>
      <c r="D8" s="26">
        <v>13</v>
      </c>
      <c r="E8" s="26">
        <v>84</v>
      </c>
      <c r="F8" s="27">
        <f t="shared" si="0"/>
        <v>697</v>
      </c>
      <c r="H8" s="25">
        <v>2020</v>
      </c>
      <c r="I8" s="40">
        <v>205424</v>
      </c>
      <c r="J8" s="44">
        <f t="shared" si="1"/>
        <v>0.25809090824570702</v>
      </c>
    </row>
    <row r="9" spans="1:10" x14ac:dyDescent="0.3">
      <c r="A9" s="28" t="s">
        <v>1</v>
      </c>
      <c r="B9" s="29">
        <f>SUM(B5:B8)</f>
        <v>673</v>
      </c>
      <c r="C9" s="29">
        <f t="shared" ref="C9:E9" si="2">SUM(C5:C8)</f>
        <v>1669</v>
      </c>
      <c r="D9" s="29">
        <f t="shared" si="2"/>
        <v>83</v>
      </c>
      <c r="E9" s="29">
        <f t="shared" si="2"/>
        <v>338</v>
      </c>
      <c r="F9" s="23">
        <f>SUM(F5:F8)</f>
        <v>2763</v>
      </c>
      <c r="H9" s="33" t="s">
        <v>1</v>
      </c>
      <c r="I9" s="41">
        <f>SUM(I5:I8)</f>
        <v>795936.6</v>
      </c>
      <c r="J9" s="51">
        <f t="shared" si="1"/>
        <v>1</v>
      </c>
    </row>
    <row r="11" spans="1:10" ht="15" thickBot="1" x14ac:dyDescent="0.35">
      <c r="A11" s="10" t="s">
        <v>6</v>
      </c>
      <c r="B11" s="2">
        <f>B9/$F$9</f>
        <v>0.24357582338038364</v>
      </c>
      <c r="C11" s="2">
        <f t="shared" ref="C11:F11" si="3">C9/$F$9</f>
        <v>0.60405356496561713</v>
      </c>
      <c r="D11" s="2">
        <f t="shared" si="3"/>
        <v>3.0039811798769453E-2</v>
      </c>
      <c r="E11" s="2">
        <f t="shared" si="3"/>
        <v>0.12233079985522982</v>
      </c>
      <c r="F11" s="2">
        <f t="shared" si="3"/>
        <v>1</v>
      </c>
    </row>
    <row r="13" spans="1:10" x14ac:dyDescent="0.3">
      <c r="A13" s="30" t="s">
        <v>2</v>
      </c>
      <c r="B13" s="23" t="s">
        <v>45</v>
      </c>
      <c r="C13" s="23" t="s">
        <v>47</v>
      </c>
      <c r="D13" s="23" t="s">
        <v>46</v>
      </c>
      <c r="E13" s="23" t="s">
        <v>48</v>
      </c>
      <c r="F13" s="23" t="s">
        <v>43</v>
      </c>
      <c r="H13" s="30" t="s">
        <v>2</v>
      </c>
      <c r="I13" s="30" t="s">
        <v>13</v>
      </c>
      <c r="J13" s="23" t="s">
        <v>6</v>
      </c>
    </row>
    <row r="14" spans="1:10" x14ac:dyDescent="0.3">
      <c r="A14" s="25">
        <v>2017</v>
      </c>
      <c r="B14" s="31">
        <v>5769.9</v>
      </c>
      <c r="C14" s="31">
        <v>11368.62</v>
      </c>
      <c r="D14" s="31">
        <v>160.32999999999998</v>
      </c>
      <c r="E14" s="31">
        <v>676.42000000000007</v>
      </c>
      <c r="F14" s="32">
        <f>SUM(B14:E14)</f>
        <v>17975.270000000004</v>
      </c>
      <c r="H14" s="25">
        <v>2017</v>
      </c>
      <c r="I14" s="40">
        <v>142</v>
      </c>
      <c r="J14" s="44">
        <v>0.19803370786516855</v>
      </c>
    </row>
    <row r="15" spans="1:10" x14ac:dyDescent="0.3">
      <c r="A15" s="25">
        <v>2018</v>
      </c>
      <c r="B15" s="31">
        <v>5621.23</v>
      </c>
      <c r="C15" s="31">
        <v>13481.8</v>
      </c>
      <c r="D15" s="31">
        <v>142.51</v>
      </c>
      <c r="E15" s="31">
        <v>930</v>
      </c>
      <c r="F15" s="32">
        <f t="shared" ref="F15:F17" si="4">SUM(B15:E15)</f>
        <v>20175.539999999997</v>
      </c>
      <c r="H15" s="25">
        <v>2018</v>
      </c>
      <c r="I15" s="40">
        <v>185</v>
      </c>
      <c r="J15" s="44">
        <v>0.2598314606741573</v>
      </c>
    </row>
    <row r="16" spans="1:10" x14ac:dyDescent="0.3">
      <c r="A16" s="25">
        <v>2019</v>
      </c>
      <c r="B16" s="31">
        <v>4666</v>
      </c>
      <c r="C16" s="31">
        <v>13643.479999999998</v>
      </c>
      <c r="D16" s="31">
        <v>137.91</v>
      </c>
      <c r="E16" s="31">
        <v>689</v>
      </c>
      <c r="F16" s="32">
        <f t="shared" si="4"/>
        <v>19136.389999999996</v>
      </c>
      <c r="H16" s="25">
        <v>2019</v>
      </c>
      <c r="I16" s="40">
        <v>211</v>
      </c>
      <c r="J16" s="44">
        <v>0.2949438202247191</v>
      </c>
    </row>
    <row r="17" spans="1:10" x14ac:dyDescent="0.3">
      <c r="A17" s="25">
        <v>2020</v>
      </c>
      <c r="B17" s="31">
        <v>5490.83</v>
      </c>
      <c r="C17" s="31">
        <v>12080.24</v>
      </c>
      <c r="D17" s="31">
        <v>80.77000000000001</v>
      </c>
      <c r="E17" s="31">
        <v>714</v>
      </c>
      <c r="F17" s="32">
        <f t="shared" si="4"/>
        <v>18365.84</v>
      </c>
      <c r="H17" s="25">
        <v>2020</v>
      </c>
      <c r="I17" s="40">
        <v>174</v>
      </c>
      <c r="J17" s="44">
        <v>0.2443820224719101</v>
      </c>
    </row>
    <row r="18" spans="1:10" x14ac:dyDescent="0.3">
      <c r="A18" s="33" t="s">
        <v>1</v>
      </c>
      <c r="B18" s="34">
        <f>SUM(B14:B17)</f>
        <v>21547.96</v>
      </c>
      <c r="C18" s="34">
        <f t="shared" ref="C18:E18" si="5">SUM(C14:C17)</f>
        <v>50574.139999999992</v>
      </c>
      <c r="D18" s="34">
        <f t="shared" si="5"/>
        <v>521.52</v>
      </c>
      <c r="E18" s="34">
        <f t="shared" si="5"/>
        <v>3009.42</v>
      </c>
      <c r="F18" s="35">
        <f>SUM(F14:F17)</f>
        <v>75653.039999999994</v>
      </c>
      <c r="H18" s="33" t="s">
        <v>1</v>
      </c>
      <c r="I18" s="41">
        <f>SUM(I14:I17)</f>
        <v>712</v>
      </c>
      <c r="J18" s="45">
        <v>1</v>
      </c>
    </row>
    <row r="20" spans="1:10" ht="15" thickBot="1" x14ac:dyDescent="0.35">
      <c r="A20" s="10" t="s">
        <v>6</v>
      </c>
      <c r="B20" s="2">
        <f>B18/$F$18</f>
        <v>0.28482609555412447</v>
      </c>
      <c r="C20" s="2">
        <f t="shared" ref="C20:F20" si="6">C18/$F$18</f>
        <v>0.66850109394149915</v>
      </c>
      <c r="D20" s="2">
        <f t="shared" si="6"/>
        <v>6.8935762528511742E-3</v>
      </c>
      <c r="E20" s="2">
        <f t="shared" si="6"/>
        <v>3.9779234251525124E-2</v>
      </c>
      <c r="F20" s="2">
        <f t="shared" si="6"/>
        <v>1</v>
      </c>
      <c r="H20" s="46" t="s">
        <v>14</v>
      </c>
      <c r="I20" s="54">
        <v>643</v>
      </c>
      <c r="J20" s="44">
        <v>0.9030898876404494</v>
      </c>
    </row>
    <row r="21" spans="1:10" x14ac:dyDescent="0.3">
      <c r="H21" s="46" t="s">
        <v>15</v>
      </c>
      <c r="I21" s="54">
        <v>69</v>
      </c>
      <c r="J21" s="44">
        <v>9.6910112359550563E-2</v>
      </c>
    </row>
    <row r="22" spans="1:10" x14ac:dyDescent="0.3">
      <c r="A22" s="30" t="s">
        <v>2</v>
      </c>
      <c r="B22" s="24" t="s">
        <v>39</v>
      </c>
      <c r="C22" s="23" t="s">
        <v>40</v>
      </c>
      <c r="D22" s="30" t="s">
        <v>41</v>
      </c>
      <c r="E22" s="24" t="s">
        <v>42</v>
      </c>
      <c r="H22" s="47" t="s">
        <v>0</v>
      </c>
      <c r="I22" s="48">
        <v>712</v>
      </c>
      <c r="J22" s="49">
        <v>1</v>
      </c>
    </row>
    <row r="23" spans="1:10" x14ac:dyDescent="0.3">
      <c r="A23" s="36">
        <v>2017</v>
      </c>
      <c r="B23" s="37">
        <v>35.616666666666667</v>
      </c>
      <c r="C23" s="37">
        <v>31.241578947368399</v>
      </c>
      <c r="D23" s="37">
        <v>7.9072222222222202</v>
      </c>
      <c r="E23" s="37">
        <v>8.2490243902439033</v>
      </c>
    </row>
    <row r="24" spans="1:10" x14ac:dyDescent="0.3">
      <c r="A24" s="36">
        <v>2018</v>
      </c>
      <c r="B24" s="37">
        <v>31.938806818181817</v>
      </c>
      <c r="C24" s="37">
        <v>30.780365296803652</v>
      </c>
      <c r="D24" s="37">
        <v>4.7503333333333329</v>
      </c>
      <c r="E24" s="37">
        <v>9.6875</v>
      </c>
    </row>
    <row r="25" spans="1:10" x14ac:dyDescent="0.3">
      <c r="A25" s="36">
        <v>2019</v>
      </c>
      <c r="B25" s="37">
        <v>28.802469135802468</v>
      </c>
      <c r="C25" s="37">
        <v>29.531341991341986</v>
      </c>
      <c r="D25" s="37">
        <v>6.2686363636363636</v>
      </c>
      <c r="E25" s="37">
        <v>9.0657894736842106</v>
      </c>
    </row>
    <row r="26" spans="1:10" x14ac:dyDescent="0.3">
      <c r="A26" s="36">
        <v>2020</v>
      </c>
      <c r="B26" s="37">
        <v>31.738901734104047</v>
      </c>
      <c r="C26" s="37">
        <v>28.29096018735363</v>
      </c>
      <c r="D26" s="37">
        <v>6.2130769230769243</v>
      </c>
      <c r="E26" s="37">
        <v>8.5</v>
      </c>
    </row>
    <row r="27" spans="1:10" x14ac:dyDescent="0.3">
      <c r="A27" s="38" t="s">
        <v>1</v>
      </c>
      <c r="B27" s="39">
        <f>AVERAGE(B23:B26)</f>
        <v>32.024211088688745</v>
      </c>
      <c r="C27" s="39">
        <f t="shared" ref="C27:E27" si="7">AVERAGE(C23:C26)</f>
        <v>29.961061605716917</v>
      </c>
      <c r="D27" s="39">
        <f t="shared" si="7"/>
        <v>6.2848172105672102</v>
      </c>
      <c r="E27" s="39">
        <f t="shared" si="7"/>
        <v>8.8755784659820289</v>
      </c>
    </row>
    <row r="28" spans="1:10" x14ac:dyDescent="0.3">
      <c r="F28" s="1"/>
    </row>
    <row r="29" spans="1:10" ht="15" thickBot="1" x14ac:dyDescent="0.35">
      <c r="A29" s="30" t="s">
        <v>2</v>
      </c>
      <c r="B29" s="30" t="s">
        <v>9</v>
      </c>
      <c r="C29" s="30" t="s">
        <v>8</v>
      </c>
      <c r="D29" s="23" t="s">
        <v>0</v>
      </c>
      <c r="H29" s="53" t="s">
        <v>10</v>
      </c>
      <c r="I29" s="53" t="s">
        <v>11</v>
      </c>
      <c r="J29" s="53" t="s">
        <v>12</v>
      </c>
    </row>
    <row r="30" spans="1:10" x14ac:dyDescent="0.3">
      <c r="A30" s="25">
        <v>2017</v>
      </c>
      <c r="B30" s="40">
        <v>226</v>
      </c>
      <c r="C30" s="40">
        <v>123</v>
      </c>
      <c r="D30" s="42">
        <v>349</v>
      </c>
      <c r="G30" s="52" t="s">
        <v>7</v>
      </c>
      <c r="H30" s="54">
        <f>B34</f>
        <v>917</v>
      </c>
      <c r="I30" s="54">
        <f>C34*2</f>
        <v>1718</v>
      </c>
      <c r="J30" s="42">
        <f>SUM(H30:I30)</f>
        <v>2635</v>
      </c>
    </row>
    <row r="31" spans="1:10" x14ac:dyDescent="0.3">
      <c r="A31" s="25">
        <v>2018</v>
      </c>
      <c r="B31" s="40">
        <v>233</v>
      </c>
      <c r="C31" s="40">
        <v>246</v>
      </c>
      <c r="D31" s="42">
        <v>479</v>
      </c>
    </row>
    <row r="32" spans="1:10" ht="15" thickBot="1" x14ac:dyDescent="0.35">
      <c r="A32" s="25">
        <v>2019</v>
      </c>
      <c r="B32" s="40">
        <v>245</v>
      </c>
      <c r="C32" s="40">
        <v>249</v>
      </c>
      <c r="D32" s="42">
        <v>494</v>
      </c>
      <c r="G32" s="10" t="s">
        <v>6</v>
      </c>
      <c r="H32" s="2">
        <f>H30/J30</f>
        <v>0.34800759013282734</v>
      </c>
      <c r="I32" s="2">
        <f>I30/J30</f>
        <v>0.65199240986717266</v>
      </c>
      <c r="J32" s="2">
        <v>1</v>
      </c>
    </row>
    <row r="33" spans="1:4" x14ac:dyDescent="0.3">
      <c r="A33" s="25">
        <v>2020</v>
      </c>
      <c r="B33" s="40">
        <v>213</v>
      </c>
      <c r="C33" s="40">
        <v>241</v>
      </c>
      <c r="D33" s="42">
        <v>454</v>
      </c>
    </row>
    <row r="34" spans="1:4" x14ac:dyDescent="0.3">
      <c r="A34" s="33" t="s">
        <v>1</v>
      </c>
      <c r="B34" s="41">
        <f>SUM(B30:B33)</f>
        <v>917</v>
      </c>
      <c r="C34" s="41">
        <f>SUM(C30:C33)</f>
        <v>859</v>
      </c>
      <c r="D34" s="43">
        <f>SUM(D30:D33)</f>
        <v>1776</v>
      </c>
    </row>
    <row r="36" spans="1:4" ht="15" thickBot="1" x14ac:dyDescent="0.35">
      <c r="A36" s="10" t="s">
        <v>6</v>
      </c>
      <c r="B36" s="2">
        <f>B34/$D$34</f>
        <v>0.5163288288288288</v>
      </c>
      <c r="C36" s="2">
        <f t="shared" ref="C36:D36" si="8">C34/$D$34</f>
        <v>0.48367117117117114</v>
      </c>
      <c r="D36" s="2">
        <f t="shared" si="8"/>
        <v>1</v>
      </c>
    </row>
  </sheetData>
  <sheetProtection algorithmName="SHA-512" hashValue="j6YXspAKgYW8tcloRZB/1cWJM35CaJqrp+s/lsq5R1RqvzZCphbG/Uhkj+UTFDn0nNWNlZUFHmVrAj32wyn6iw==" saltValue="MUAo7LHXqXjy0Acj6VnF4w==" spinCount="100000" sheet="1" objects="1" scenarios="1"/>
  <pageMargins left="0.7" right="0.7" top="0.75" bottom="0.75" header="0.3" footer="0.3"/>
  <pageSetup paperSize="9" orientation="portrait" r:id="rId1"/>
  <ignoredErrors>
    <ignoredError sqref="F5:F8 F14:F1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8"/>
  <sheetViews>
    <sheetView showGridLines="0" topLeftCell="A4" zoomScale="130" zoomScaleNormal="130" workbookViewId="0">
      <selection activeCell="G19" sqref="G19"/>
    </sheetView>
  </sheetViews>
  <sheetFormatPr defaultRowHeight="14.4" x14ac:dyDescent="0.3"/>
  <cols>
    <col min="2" max="2" width="30.21875" bestFit="1" customWidth="1"/>
    <col min="3" max="3" width="15" bestFit="1" customWidth="1"/>
    <col min="4" max="4" width="12.5546875" bestFit="1" customWidth="1"/>
    <col min="5" max="6" width="12" bestFit="1" customWidth="1"/>
    <col min="7" max="7" width="13.21875" customWidth="1"/>
    <col min="8" max="9" width="11.109375" customWidth="1"/>
  </cols>
  <sheetData>
    <row r="1" spans="2:6" ht="15" thickBot="1" x14ac:dyDescent="0.35"/>
    <row r="2" spans="2:6" ht="15" thickBot="1" x14ac:dyDescent="0.35">
      <c r="B2" s="9" t="s">
        <v>31</v>
      </c>
      <c r="C2" s="8"/>
      <c r="D2" s="8"/>
      <c r="E2" s="8"/>
      <c r="F2" s="7"/>
    </row>
    <row r="3" spans="2:6" ht="15" thickBot="1" x14ac:dyDescent="0.35">
      <c r="B3" s="6" t="s">
        <v>30</v>
      </c>
      <c r="C3" s="4">
        <v>661</v>
      </c>
      <c r="D3" s="5" t="s">
        <v>29</v>
      </c>
      <c r="E3" s="4">
        <v>5512</v>
      </c>
      <c r="F3" s="3">
        <f>E3/C3</f>
        <v>8.3388804841149771</v>
      </c>
    </row>
    <row r="4" spans="2:6" ht="15" thickBot="1" x14ac:dyDescent="0.35"/>
    <row r="5" spans="2:6" ht="28.8" x14ac:dyDescent="0.3">
      <c r="B5" s="21" t="s">
        <v>28</v>
      </c>
      <c r="C5" s="22" t="s">
        <v>34</v>
      </c>
      <c r="D5" s="22" t="s">
        <v>35</v>
      </c>
      <c r="E5" s="22" t="s">
        <v>36</v>
      </c>
      <c r="F5" s="22" t="s">
        <v>37</v>
      </c>
    </row>
    <row r="6" spans="2:6" x14ac:dyDescent="0.3">
      <c r="B6" s="13" t="s">
        <v>27</v>
      </c>
      <c r="C6" s="12">
        <v>0</v>
      </c>
      <c r="D6" s="14">
        <v>4906</v>
      </c>
      <c r="E6" s="14">
        <v>5138</v>
      </c>
      <c r="F6" s="14">
        <v>4909</v>
      </c>
    </row>
    <row r="7" spans="2:6" x14ac:dyDescent="0.3">
      <c r="B7" s="16" t="s">
        <v>26</v>
      </c>
      <c r="C7" s="15">
        <v>0</v>
      </c>
      <c r="D7" s="17">
        <v>4929</v>
      </c>
      <c r="E7" s="17">
        <v>5154</v>
      </c>
      <c r="F7" s="17">
        <v>4919</v>
      </c>
    </row>
    <row r="8" spans="2:6" x14ac:dyDescent="0.3">
      <c r="B8" s="13" t="s">
        <v>25</v>
      </c>
      <c r="C8" s="12">
        <v>0</v>
      </c>
      <c r="D8" s="14">
        <v>4940</v>
      </c>
      <c r="E8" s="14">
        <v>5150</v>
      </c>
      <c r="F8" s="14">
        <v>4899</v>
      </c>
    </row>
    <row r="9" spans="2:6" x14ac:dyDescent="0.3">
      <c r="B9" s="16" t="s">
        <v>24</v>
      </c>
      <c r="C9" s="15">
        <v>0</v>
      </c>
      <c r="D9" s="17">
        <v>5025</v>
      </c>
      <c r="E9" s="17">
        <v>5104</v>
      </c>
      <c r="F9" s="17">
        <v>4932</v>
      </c>
    </row>
    <row r="10" spans="2:6" x14ac:dyDescent="0.3">
      <c r="B10" s="13" t="s">
        <v>23</v>
      </c>
      <c r="C10" s="12">
        <v>0</v>
      </c>
      <c r="D10" s="14">
        <v>5019</v>
      </c>
      <c r="E10" s="14">
        <v>5099</v>
      </c>
      <c r="F10" s="14">
        <v>4851</v>
      </c>
    </row>
    <row r="11" spans="2:6" x14ac:dyDescent="0.3">
      <c r="B11" s="16" t="s">
        <v>22</v>
      </c>
      <c r="C11" s="15">
        <v>2223</v>
      </c>
      <c r="D11" s="17">
        <v>4913</v>
      </c>
      <c r="E11" s="17">
        <v>4984</v>
      </c>
      <c r="F11" s="17">
        <v>4778</v>
      </c>
    </row>
    <row r="12" spans="2:6" x14ac:dyDescent="0.3">
      <c r="B12" s="13" t="s">
        <v>21</v>
      </c>
      <c r="C12" s="12">
        <v>3810</v>
      </c>
      <c r="D12" s="14">
        <v>4834</v>
      </c>
      <c r="E12" s="14">
        <v>4891</v>
      </c>
      <c r="F12" s="14">
        <v>4759</v>
      </c>
    </row>
    <row r="13" spans="2:6" x14ac:dyDescent="0.3">
      <c r="B13" s="16" t="s">
        <v>20</v>
      </c>
      <c r="C13" s="15">
        <v>4318</v>
      </c>
      <c r="D13" s="17">
        <v>4858</v>
      </c>
      <c r="E13" s="17">
        <v>4869</v>
      </c>
      <c r="F13" s="17">
        <v>4790</v>
      </c>
    </row>
    <row r="14" spans="2:6" x14ac:dyDescent="0.3">
      <c r="B14" s="13" t="s">
        <v>19</v>
      </c>
      <c r="C14" s="12">
        <v>4584</v>
      </c>
      <c r="D14" s="14">
        <v>5015</v>
      </c>
      <c r="E14" s="14">
        <v>4910</v>
      </c>
      <c r="F14" s="14">
        <v>4743.3571428571422</v>
      </c>
    </row>
    <row r="15" spans="2:6" x14ac:dyDescent="0.3">
      <c r="B15" s="16" t="s">
        <v>18</v>
      </c>
      <c r="C15" s="15">
        <v>4783</v>
      </c>
      <c r="D15" s="17">
        <v>5055</v>
      </c>
      <c r="E15" s="17">
        <v>4944</v>
      </c>
      <c r="F15" s="17">
        <v>4718.6309523809514</v>
      </c>
    </row>
    <row r="16" spans="2:6" x14ac:dyDescent="0.3">
      <c r="B16" s="13" t="s">
        <v>17</v>
      </c>
      <c r="C16" s="12">
        <v>4891</v>
      </c>
      <c r="D16" s="14">
        <v>5073</v>
      </c>
      <c r="E16" s="14">
        <v>4927</v>
      </c>
      <c r="F16" s="14">
        <v>4693.9047619047615</v>
      </c>
    </row>
    <row r="17" spans="2:6" ht="15" thickBot="1" x14ac:dyDescent="0.35">
      <c r="B17" s="19" t="s">
        <v>16</v>
      </c>
      <c r="C17" s="18">
        <v>4893</v>
      </c>
      <c r="D17" s="20">
        <v>5060</v>
      </c>
      <c r="E17" s="20">
        <v>4961</v>
      </c>
      <c r="F17" s="20">
        <v>4654.588010204081</v>
      </c>
    </row>
    <row r="18" spans="2:6" x14ac:dyDescent="0.3">
      <c r="B18" s="21" t="s">
        <v>38</v>
      </c>
      <c r="C18" s="55">
        <f>AVERAGE(C11:C17)</f>
        <v>4214.5714285714284</v>
      </c>
      <c r="D18" s="55">
        <f t="shared" ref="D18:E18" si="0">AVERAGE(D6:D17)</f>
        <v>4968.916666666667</v>
      </c>
      <c r="E18" s="55">
        <f t="shared" si="0"/>
        <v>5010.916666666667</v>
      </c>
      <c r="F18" s="55">
        <f>AVERAGE(F6:F17)</f>
        <v>4803.9567389455788</v>
      </c>
    </row>
  </sheetData>
  <sheetProtection algorithmName="SHA-512" hashValue="Xmpfv4TeKHkkAjf5Igy5jS13pIB3KMUPg6E/ghY0RAuoFO2TqO2zE4kxnN6NA9vIzx3pYzZbFU7X+Ajcjph4Qw==" saltValue="f4HecwX5kHDOxudMOb6DPA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1 Kengetal verhuisbewegingen</vt:lpstr>
      <vt:lpstr>2. Kerngetal Langdurig opslag</vt:lpstr>
    </vt:vector>
  </TitlesOfParts>
  <Company>Ministerie van Financien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Martijn M. van Benten</dc:creator>
  <cp:lastModifiedBy>Martijn M. van Benten</cp:lastModifiedBy>
  <dcterms:created xsi:type="dcterms:W3CDTF">2021-05-14T10:08:23Z</dcterms:created>
  <dcterms:modified xsi:type="dcterms:W3CDTF">2021-07-23T07:38:44Z</dcterms:modified>
</cp:coreProperties>
</file>