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12"/>
  <workbookPr/>
  <mc:AlternateContent xmlns:mc="http://schemas.openxmlformats.org/markup-compatibility/2006">
    <mc:Choice Requires="x15">
      <x15ac:absPath xmlns:x15ac="http://schemas.microsoft.com/office/spreadsheetml/2010/11/ac" url="https://officedonbureau.sharepoint.com/sites/projecten/20-P62_Assistentie_gemeente_Den_Bosch/Gedeelde  documenten/20-P62AB EW en bediening 2022-2025/04. Producten DON Bureau/Inhuur bediening/"/>
    </mc:Choice>
  </mc:AlternateContent>
  <xr:revisionPtr revIDLastSave="1267" documentId="11_158C5A899CE935F540CA75342565D882F51A7EF6" xr6:coauthVersionLast="47" xr6:coauthVersionMax="47" xr10:uidLastSave="{0497AC47-0ABF-46C7-91E3-6D7DB7A8F376}"/>
  <workbookProtection workbookAlgorithmName="SHA-512" workbookHashValue="jgQ3ozwHpuSGzrh/J/Bjj/33yCCFqk6v74HYB4D88KLKqy1GgGn+4Br6xl77H5dzGLRMk1JdFkJJ/PPRRzPXPw==" workbookSaltValue="Ma8HKSjaKhHv4MMzyNUGJQ==" workbookSpinCount="100000" lockStructure="1"/>
  <bookViews>
    <workbookView xWindow="9885" yWindow="2475" windowWidth="37830" windowHeight="15885" firstSheet="1" activeTab="1" xr2:uid="{2296B5F9-17AC-4AC5-9D6C-B7C20C6208B7}"/>
  </bookViews>
  <sheets>
    <sheet name="aantal shiften 2022-2026" sheetId="8" state="hidden" r:id="rId1"/>
    <sheet name="Prijsinvulformulier" sheetId="10" r:id="rId2"/>
  </sheets>
  <calcPr calcId="191028"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C12" i="8" l="1"/>
  <c r="CB12" i="8"/>
  <c r="BZ12" i="8"/>
  <c r="BY12" i="8"/>
  <c r="BX12" i="8"/>
  <c r="CA12" i="8"/>
  <c r="BG17" i="8"/>
  <c r="BU17" i="8"/>
  <c r="CD11" i="8"/>
  <c r="CD17" i="8"/>
  <c r="BG18" i="8"/>
  <c r="BU18" i="8"/>
  <c r="CD18" i="8"/>
  <c r="BG19" i="8"/>
  <c r="BU19" i="8"/>
  <c r="CD19" i="8"/>
  <c r="BG20" i="8"/>
  <c r="BU20" i="8"/>
  <c r="CD20" i="8"/>
  <c r="BG21" i="8"/>
  <c r="BU21" i="8"/>
  <c r="CD21" i="8"/>
  <c r="BG22" i="8"/>
  <c r="BU22" i="8"/>
  <c r="CD22" i="8"/>
  <c r="BG23" i="8"/>
  <c r="BU23" i="8"/>
  <c r="CD23" i="8"/>
  <c r="BG25" i="8"/>
  <c r="BU25" i="8"/>
  <c r="CD25" i="8"/>
  <c r="BG26" i="8"/>
  <c r="BU26" i="8"/>
  <c r="CD26" i="8"/>
  <c r="BG27" i="8"/>
  <c r="BU27" i="8"/>
  <c r="CD27" i="8"/>
  <c r="BG28" i="8"/>
  <c r="BU28" i="8"/>
  <c r="CD28" i="8"/>
  <c r="BG29" i="8"/>
  <c r="BU29" i="8"/>
  <c r="CD29" i="8"/>
  <c r="BG30" i="8"/>
  <c r="BU30" i="8"/>
  <c r="CD30" i="8"/>
  <c r="BG31" i="8"/>
  <c r="BU31" i="8"/>
  <c r="CD31" i="8"/>
  <c r="BG33" i="8"/>
  <c r="BU33" i="8"/>
  <c r="CD33" i="8"/>
  <c r="BG34" i="8"/>
  <c r="BU34" i="8"/>
  <c r="CD34" i="8"/>
  <c r="BG35" i="8"/>
  <c r="BU35" i="8"/>
  <c r="CD35" i="8"/>
  <c r="BG36" i="8"/>
  <c r="BU36" i="8"/>
  <c r="CD36" i="8"/>
  <c r="BG37" i="8"/>
  <c r="BU37" i="8"/>
  <c r="CD37" i="8"/>
  <c r="BG38" i="8"/>
  <c r="BU38" i="8"/>
  <c r="CD38" i="8"/>
  <c r="BG39" i="8"/>
  <c r="BU39" i="8"/>
  <c r="CD39" i="8"/>
  <c r="BG41" i="8"/>
  <c r="BU41" i="8"/>
  <c r="CD41" i="8"/>
  <c r="BG42" i="8"/>
  <c r="BU42" i="8"/>
  <c r="CD42" i="8"/>
  <c r="BG43" i="8"/>
  <c r="BU43" i="8"/>
  <c r="CD43" i="8"/>
  <c r="BG44" i="8"/>
  <c r="BU44" i="8"/>
  <c r="CD44" i="8"/>
  <c r="BG45" i="8"/>
  <c r="BU45" i="8"/>
  <c r="CD45" i="8"/>
  <c r="BG46" i="8"/>
  <c r="BU46" i="8"/>
  <c r="CD46" i="8"/>
  <c r="BG47" i="8"/>
  <c r="BU47" i="8"/>
  <c r="CD47" i="8"/>
  <c r="BG52" i="8"/>
  <c r="BU52" i="8"/>
  <c r="CD52" i="8"/>
  <c r="BG53" i="8"/>
  <c r="BU53" i="8"/>
  <c r="CD53" i="8"/>
  <c r="BG54" i="8"/>
  <c r="BU54" i="8"/>
  <c r="CD54" i="8"/>
  <c r="BG55" i="8"/>
  <c r="BU55" i="8"/>
  <c r="CD55" i="8"/>
  <c r="BG56" i="8"/>
  <c r="BU56" i="8"/>
  <c r="CD56" i="8"/>
  <c r="BG57" i="8"/>
  <c r="BU57" i="8"/>
  <c r="CD57" i="8"/>
  <c r="BG58" i="8"/>
  <c r="BU58" i="8"/>
  <c r="CD58" i="8"/>
  <c r="BG60" i="8"/>
  <c r="BU60" i="8"/>
  <c r="CD60" i="8"/>
  <c r="BG61" i="8"/>
  <c r="BU61" i="8"/>
  <c r="CD61" i="8"/>
  <c r="BG62" i="8"/>
  <c r="BU62" i="8"/>
  <c r="CD62" i="8"/>
  <c r="BG63" i="8"/>
  <c r="BU63" i="8"/>
  <c r="CD63" i="8"/>
  <c r="BG64" i="8"/>
  <c r="BU64" i="8"/>
  <c r="CD64" i="8"/>
  <c r="BG65" i="8"/>
  <c r="BU65" i="8"/>
  <c r="CD65" i="8"/>
  <c r="BG66" i="8"/>
  <c r="BU66" i="8"/>
  <c r="CD66" i="8"/>
  <c r="BG68" i="8"/>
  <c r="BU68" i="8"/>
  <c r="CD68" i="8"/>
  <c r="BG69" i="8"/>
  <c r="BU69" i="8"/>
  <c r="CD69" i="8"/>
  <c r="BG70" i="8"/>
  <c r="BU70" i="8"/>
  <c r="CD70" i="8"/>
  <c r="BG71" i="8"/>
  <c r="BU71" i="8"/>
  <c r="CD71" i="8"/>
  <c r="BG72" i="8"/>
  <c r="BU72" i="8"/>
  <c r="CD72" i="8"/>
  <c r="BG73" i="8"/>
  <c r="BU73" i="8"/>
  <c r="CD73" i="8"/>
  <c r="BG74" i="8"/>
  <c r="BU74" i="8"/>
  <c r="CD74" i="8"/>
  <c r="BG76" i="8"/>
  <c r="BU76" i="8"/>
  <c r="CD76" i="8"/>
  <c r="BG77" i="8"/>
  <c r="BU77" i="8"/>
  <c r="CD77" i="8"/>
  <c r="BG78" i="8"/>
  <c r="BU78" i="8"/>
  <c r="CD78" i="8"/>
  <c r="BG79" i="8"/>
  <c r="BU79" i="8"/>
  <c r="CD79" i="8"/>
  <c r="BG80" i="8"/>
  <c r="BU80" i="8"/>
  <c r="CD80" i="8"/>
  <c r="BG81" i="8"/>
  <c r="BU81" i="8"/>
  <c r="CD81" i="8"/>
  <c r="BG82" i="8"/>
  <c r="BU82" i="8"/>
  <c r="CD82" i="8"/>
  <c r="BG87" i="8"/>
  <c r="BU87" i="8"/>
  <c r="CD87" i="8"/>
  <c r="BG88" i="8"/>
  <c r="BU88" i="8"/>
  <c r="CD88" i="8"/>
  <c r="BG89" i="8"/>
  <c r="BU89" i="8"/>
  <c r="CD89" i="8"/>
  <c r="BG90" i="8"/>
  <c r="BU90" i="8"/>
  <c r="CD90" i="8"/>
  <c r="BG91" i="8"/>
  <c r="BU91" i="8"/>
  <c r="CD91" i="8"/>
  <c r="BG92" i="8"/>
  <c r="BU92" i="8"/>
  <c r="CD92" i="8"/>
  <c r="BG93" i="8"/>
  <c r="BU93" i="8"/>
  <c r="CD93" i="8"/>
  <c r="BG95" i="8"/>
  <c r="BU95" i="8"/>
  <c r="CD95" i="8"/>
  <c r="BG96" i="8"/>
  <c r="BU96" i="8"/>
  <c r="CD96" i="8"/>
  <c r="BG97" i="8"/>
  <c r="BU97" i="8"/>
  <c r="CD97" i="8"/>
  <c r="BG98" i="8"/>
  <c r="BU98" i="8"/>
  <c r="CD98" i="8"/>
  <c r="BG99" i="8"/>
  <c r="BU99" i="8"/>
  <c r="CD99" i="8"/>
  <c r="BG100" i="8"/>
  <c r="BU100" i="8"/>
  <c r="CD100" i="8"/>
  <c r="BG101" i="8"/>
  <c r="BU101" i="8"/>
  <c r="CD101" i="8"/>
  <c r="BG103" i="8"/>
  <c r="BU103" i="8"/>
  <c r="CD103" i="8"/>
  <c r="BG104" i="8"/>
  <c r="BU104" i="8"/>
  <c r="CD104" i="8"/>
  <c r="BG105" i="8"/>
  <c r="BU105" i="8"/>
  <c r="CD105" i="8"/>
  <c r="BG106" i="8"/>
  <c r="BU106" i="8"/>
  <c r="CD106" i="8"/>
  <c r="BG107" i="8"/>
  <c r="BU107" i="8"/>
  <c r="CD107" i="8"/>
  <c r="BG108" i="8"/>
  <c r="BU108" i="8"/>
  <c r="CD108" i="8"/>
  <c r="BG109" i="8"/>
  <c r="BU109" i="8"/>
  <c r="CD109" i="8"/>
  <c r="BG114" i="8"/>
  <c r="BU114" i="8"/>
  <c r="CD114" i="8"/>
  <c r="BG115" i="8"/>
  <c r="BU115" i="8"/>
  <c r="CD115" i="8"/>
  <c r="BG116" i="8"/>
  <c r="BU116" i="8"/>
  <c r="CD116" i="8"/>
  <c r="BG117" i="8"/>
  <c r="BU117" i="8"/>
  <c r="CD117" i="8"/>
  <c r="BG118" i="8"/>
  <c r="BU118" i="8"/>
  <c r="CD118" i="8"/>
  <c r="BG119" i="8"/>
  <c r="BU119" i="8"/>
  <c r="CD119" i="8"/>
  <c r="BG120" i="8"/>
  <c r="BU120" i="8"/>
  <c r="CD120" i="8"/>
  <c r="BG122" i="8"/>
  <c r="BU122" i="8"/>
  <c r="CD122" i="8"/>
  <c r="BG123" i="8"/>
  <c r="BU123" i="8"/>
  <c r="CD123" i="8"/>
  <c r="BG124" i="8"/>
  <c r="BU124" i="8"/>
  <c r="CD124" i="8"/>
  <c r="BG125" i="8"/>
  <c r="BU125" i="8"/>
  <c r="CD125" i="8"/>
  <c r="BG126" i="8"/>
  <c r="BU126" i="8"/>
  <c r="CD126" i="8"/>
  <c r="BG127" i="8"/>
  <c r="BU127" i="8"/>
  <c r="CD127" i="8"/>
  <c r="BG128" i="8"/>
  <c r="BU128" i="8"/>
  <c r="CD128" i="8"/>
  <c r="BG130" i="8"/>
  <c r="BU130" i="8"/>
  <c r="CD130" i="8"/>
  <c r="BG131" i="8"/>
  <c r="BU131" i="8"/>
  <c r="CD131" i="8"/>
  <c r="BG132" i="8"/>
  <c r="BU132" i="8"/>
  <c r="CD132" i="8"/>
  <c r="BG133" i="8"/>
  <c r="BU133" i="8"/>
  <c r="CD133" i="8"/>
  <c r="BG134" i="8"/>
  <c r="BU134" i="8"/>
  <c r="CD134" i="8"/>
  <c r="BG135" i="8"/>
  <c r="BU135" i="8"/>
  <c r="CD135" i="8"/>
  <c r="BG136" i="8"/>
  <c r="BU136" i="8"/>
  <c r="CD136" i="8"/>
  <c r="BG141" i="8"/>
  <c r="BU141" i="8"/>
  <c r="CD141" i="8"/>
  <c r="BG142" i="8"/>
  <c r="BU142" i="8"/>
  <c r="CD142" i="8"/>
  <c r="BG143" i="8"/>
  <c r="BU143" i="8"/>
  <c r="CD143" i="8"/>
  <c r="BG144" i="8"/>
  <c r="BU144" i="8"/>
  <c r="CD144" i="8"/>
  <c r="BG145" i="8"/>
  <c r="BU145" i="8"/>
  <c r="CD145" i="8"/>
  <c r="BG146" i="8"/>
  <c r="BU146" i="8"/>
  <c r="CD146" i="8"/>
  <c r="BG147" i="8"/>
  <c r="BU147" i="8"/>
  <c r="CD147" i="8"/>
  <c r="BG149" i="8"/>
  <c r="BU149" i="8"/>
  <c r="CD149" i="8"/>
  <c r="BG150" i="8"/>
  <c r="BU150" i="8"/>
  <c r="CD150" i="8"/>
  <c r="BG151" i="8"/>
  <c r="BU151" i="8"/>
  <c r="CD151" i="8"/>
  <c r="BG152" i="8"/>
  <c r="BU152" i="8"/>
  <c r="CD152" i="8"/>
  <c r="BG153" i="8"/>
  <c r="BU153" i="8"/>
  <c r="CD153" i="8"/>
  <c r="BG154" i="8"/>
  <c r="BU154" i="8"/>
  <c r="CD154" i="8"/>
  <c r="BG155" i="8"/>
  <c r="BU155" i="8"/>
  <c r="CD155" i="8"/>
  <c r="BG157" i="8"/>
  <c r="BU157" i="8"/>
  <c r="CD157" i="8"/>
  <c r="BG158" i="8"/>
  <c r="BU158" i="8"/>
  <c r="CD158" i="8"/>
  <c r="BG159" i="8"/>
  <c r="BU159" i="8"/>
  <c r="CD159" i="8"/>
  <c r="BG160" i="8"/>
  <c r="BU160" i="8"/>
  <c r="CD160" i="8"/>
  <c r="BG161" i="8"/>
  <c r="BU161" i="8"/>
  <c r="CD161" i="8"/>
  <c r="BG162" i="8"/>
  <c r="BU162" i="8"/>
  <c r="CD162" i="8"/>
  <c r="BG163" i="8"/>
  <c r="BU163" i="8"/>
  <c r="CD163" i="8"/>
  <c r="CD170" i="8"/>
  <c r="CD172" i="8"/>
  <c r="E13" i="10"/>
  <c r="CC17" i="8"/>
  <c r="CC18" i="8"/>
  <c r="CC19" i="8"/>
  <c r="CC20" i="8"/>
  <c r="CC21" i="8"/>
  <c r="CC22" i="8"/>
  <c r="CC23" i="8"/>
  <c r="CC25" i="8"/>
  <c r="CC26" i="8"/>
  <c r="CC27" i="8"/>
  <c r="CC28" i="8"/>
  <c r="CC29" i="8"/>
  <c r="CC30" i="8"/>
  <c r="CC31" i="8"/>
  <c r="CC33" i="8"/>
  <c r="CC34" i="8"/>
  <c r="CC35" i="8"/>
  <c r="CC36" i="8"/>
  <c r="CC37" i="8"/>
  <c r="CC38" i="8"/>
  <c r="CC39" i="8"/>
  <c r="CC41" i="8"/>
  <c r="CC42" i="8"/>
  <c r="CC43" i="8"/>
  <c r="CC44" i="8"/>
  <c r="CC45" i="8"/>
  <c r="CC46" i="8"/>
  <c r="CC47" i="8"/>
  <c r="CC52" i="8"/>
  <c r="CC53" i="8"/>
  <c r="CC54" i="8"/>
  <c r="CC55" i="8"/>
  <c r="CC56" i="8"/>
  <c r="CC57" i="8"/>
  <c r="CC58" i="8"/>
  <c r="CC60" i="8"/>
  <c r="CC61" i="8"/>
  <c r="CC62" i="8"/>
  <c r="CC63" i="8"/>
  <c r="CC64" i="8"/>
  <c r="CC65" i="8"/>
  <c r="CC66" i="8"/>
  <c r="CC68" i="8"/>
  <c r="CC69" i="8"/>
  <c r="CC70" i="8"/>
  <c r="CC71" i="8"/>
  <c r="CC72" i="8"/>
  <c r="CC73" i="8"/>
  <c r="CC74" i="8"/>
  <c r="CC76" i="8"/>
  <c r="CC77" i="8"/>
  <c r="CC78" i="8"/>
  <c r="CC79" i="8"/>
  <c r="CC80" i="8"/>
  <c r="CC81" i="8"/>
  <c r="CC82" i="8"/>
  <c r="CC87" i="8"/>
  <c r="CC88" i="8"/>
  <c r="CC89" i="8"/>
  <c r="CC90" i="8"/>
  <c r="CC91" i="8"/>
  <c r="CC92" i="8"/>
  <c r="CC93" i="8"/>
  <c r="CC95" i="8"/>
  <c r="CC96" i="8"/>
  <c r="CC97" i="8"/>
  <c r="CC98" i="8"/>
  <c r="CC99" i="8"/>
  <c r="CC100" i="8"/>
  <c r="CC101" i="8"/>
  <c r="CC103" i="8"/>
  <c r="CC104" i="8"/>
  <c r="CC105" i="8"/>
  <c r="CC106" i="8"/>
  <c r="CC107" i="8"/>
  <c r="CC108" i="8"/>
  <c r="CC109" i="8"/>
  <c r="CC114" i="8"/>
  <c r="CC115" i="8"/>
  <c r="CC116" i="8"/>
  <c r="CC117" i="8"/>
  <c r="CC118" i="8"/>
  <c r="CC119" i="8"/>
  <c r="CC120" i="8"/>
  <c r="CC122" i="8"/>
  <c r="CC123" i="8"/>
  <c r="CC124" i="8"/>
  <c r="CC125" i="8"/>
  <c r="CC126" i="8"/>
  <c r="CC127" i="8"/>
  <c r="CC128" i="8"/>
  <c r="CC130" i="8"/>
  <c r="CC131" i="8"/>
  <c r="CC132" i="8"/>
  <c r="CC133" i="8"/>
  <c r="CC134" i="8"/>
  <c r="CC135" i="8"/>
  <c r="CC136" i="8"/>
  <c r="CC141" i="8"/>
  <c r="CC142" i="8"/>
  <c r="CC143" i="8"/>
  <c r="CC144" i="8"/>
  <c r="CC145" i="8"/>
  <c r="CC146" i="8"/>
  <c r="CC147" i="8"/>
  <c r="CC149" i="8"/>
  <c r="CC150" i="8"/>
  <c r="CC151" i="8"/>
  <c r="CC152" i="8"/>
  <c r="CC153" i="8"/>
  <c r="CC154" i="8"/>
  <c r="CC155" i="8"/>
  <c r="CC157" i="8"/>
  <c r="CC158" i="8"/>
  <c r="CC159" i="8"/>
  <c r="CC160" i="8"/>
  <c r="CC161" i="8"/>
  <c r="CC162" i="8"/>
  <c r="CC163" i="8"/>
  <c r="CC170" i="8"/>
  <c r="CC172" i="8"/>
  <c r="E12" i="10"/>
  <c r="CB17" i="8"/>
  <c r="CB18" i="8"/>
  <c r="CB19" i="8"/>
  <c r="CB20" i="8"/>
  <c r="CB21" i="8"/>
  <c r="CB22" i="8"/>
  <c r="CB23" i="8"/>
  <c r="CB25" i="8"/>
  <c r="CB26" i="8"/>
  <c r="CB27" i="8"/>
  <c r="CB28" i="8"/>
  <c r="CB29" i="8"/>
  <c r="CB30" i="8"/>
  <c r="CB31" i="8"/>
  <c r="CB33" i="8"/>
  <c r="CB34" i="8"/>
  <c r="CB35" i="8"/>
  <c r="CB36" i="8"/>
  <c r="CB37" i="8"/>
  <c r="CB38" i="8"/>
  <c r="CB39" i="8"/>
  <c r="CB41" i="8"/>
  <c r="CB42" i="8"/>
  <c r="CB43" i="8"/>
  <c r="CB44" i="8"/>
  <c r="CB45" i="8"/>
  <c r="CB46" i="8"/>
  <c r="CB47" i="8"/>
  <c r="CB52" i="8"/>
  <c r="CB53" i="8"/>
  <c r="CB54" i="8"/>
  <c r="CB55" i="8"/>
  <c r="CB56" i="8"/>
  <c r="CB57" i="8"/>
  <c r="CB58" i="8"/>
  <c r="CB60" i="8"/>
  <c r="CB61" i="8"/>
  <c r="CB62" i="8"/>
  <c r="CB63" i="8"/>
  <c r="CB64" i="8"/>
  <c r="CB65" i="8"/>
  <c r="CB66" i="8"/>
  <c r="CB68" i="8"/>
  <c r="CB69" i="8"/>
  <c r="CB70" i="8"/>
  <c r="CB71" i="8"/>
  <c r="CB72" i="8"/>
  <c r="CB73" i="8"/>
  <c r="CB74" i="8"/>
  <c r="CB76" i="8"/>
  <c r="CB77" i="8"/>
  <c r="CB78" i="8"/>
  <c r="CB79" i="8"/>
  <c r="CB80" i="8"/>
  <c r="CB81" i="8"/>
  <c r="CB82" i="8"/>
  <c r="CB87" i="8"/>
  <c r="CB88" i="8"/>
  <c r="CB89" i="8"/>
  <c r="CB90" i="8"/>
  <c r="CB91" i="8"/>
  <c r="CB92" i="8"/>
  <c r="CB93" i="8"/>
  <c r="CB95" i="8"/>
  <c r="CB96" i="8"/>
  <c r="CB97" i="8"/>
  <c r="CB98" i="8"/>
  <c r="CB99" i="8"/>
  <c r="CB100" i="8"/>
  <c r="CB101" i="8"/>
  <c r="CB103" i="8"/>
  <c r="CB104" i="8"/>
  <c r="CB105" i="8"/>
  <c r="CB106" i="8"/>
  <c r="CB107" i="8"/>
  <c r="CB108" i="8"/>
  <c r="CB109" i="8"/>
  <c r="CB114" i="8"/>
  <c r="CB115" i="8"/>
  <c r="CB116" i="8"/>
  <c r="CB117" i="8"/>
  <c r="CB118" i="8"/>
  <c r="CB119" i="8"/>
  <c r="CB120" i="8"/>
  <c r="CB122" i="8"/>
  <c r="CB123" i="8"/>
  <c r="CB124" i="8"/>
  <c r="CB125" i="8"/>
  <c r="CB126" i="8"/>
  <c r="CB127" i="8"/>
  <c r="CB128" i="8"/>
  <c r="CB130" i="8"/>
  <c r="CB131" i="8"/>
  <c r="CB132" i="8"/>
  <c r="CB133" i="8"/>
  <c r="CB134" i="8"/>
  <c r="CB135" i="8"/>
  <c r="CB136" i="8"/>
  <c r="CB141" i="8"/>
  <c r="CB142" i="8"/>
  <c r="CB143" i="8"/>
  <c r="CB144" i="8"/>
  <c r="CB145" i="8"/>
  <c r="CB146" i="8"/>
  <c r="CB147" i="8"/>
  <c r="CB149" i="8"/>
  <c r="CB150" i="8"/>
  <c r="CB151" i="8"/>
  <c r="CB152" i="8"/>
  <c r="CB153" i="8"/>
  <c r="CB154" i="8"/>
  <c r="CB155" i="8"/>
  <c r="CB157" i="8"/>
  <c r="CB158" i="8"/>
  <c r="CB159" i="8"/>
  <c r="CB160" i="8"/>
  <c r="CB161" i="8"/>
  <c r="CB162" i="8"/>
  <c r="CB163" i="8"/>
  <c r="CB170" i="8"/>
  <c r="CB172" i="8"/>
  <c r="E11" i="10"/>
  <c r="CA17" i="8"/>
  <c r="CA18" i="8"/>
  <c r="CA19" i="8"/>
  <c r="CA20" i="8"/>
  <c r="CA21" i="8"/>
  <c r="CA22" i="8"/>
  <c r="CA23" i="8"/>
  <c r="CA25" i="8"/>
  <c r="CA26" i="8"/>
  <c r="CA27" i="8"/>
  <c r="CA28" i="8"/>
  <c r="CA29" i="8"/>
  <c r="CA30" i="8"/>
  <c r="CA31" i="8"/>
  <c r="CA33" i="8"/>
  <c r="CA34" i="8"/>
  <c r="CA35" i="8"/>
  <c r="CA36" i="8"/>
  <c r="CA37" i="8"/>
  <c r="CA38" i="8"/>
  <c r="CA39" i="8"/>
  <c r="CA41" i="8"/>
  <c r="CA42" i="8"/>
  <c r="CA43" i="8"/>
  <c r="CA44" i="8"/>
  <c r="CA45" i="8"/>
  <c r="CA46" i="8"/>
  <c r="CA47" i="8"/>
  <c r="CA52" i="8"/>
  <c r="CA53" i="8"/>
  <c r="CA54" i="8"/>
  <c r="CA55" i="8"/>
  <c r="CA56" i="8"/>
  <c r="CA57" i="8"/>
  <c r="CA58" i="8"/>
  <c r="CA60" i="8"/>
  <c r="CA61" i="8"/>
  <c r="CA62" i="8"/>
  <c r="CA63" i="8"/>
  <c r="CA64" i="8"/>
  <c r="CA65" i="8"/>
  <c r="CA66" i="8"/>
  <c r="CA68" i="8"/>
  <c r="CA69" i="8"/>
  <c r="CA70" i="8"/>
  <c r="CA71" i="8"/>
  <c r="CA72" i="8"/>
  <c r="CA73" i="8"/>
  <c r="CA74" i="8"/>
  <c r="CA76" i="8"/>
  <c r="CA77" i="8"/>
  <c r="CA78" i="8"/>
  <c r="CA79" i="8"/>
  <c r="CA80" i="8"/>
  <c r="CA81" i="8"/>
  <c r="CA82" i="8"/>
  <c r="CA87" i="8"/>
  <c r="CA88" i="8"/>
  <c r="CA89" i="8"/>
  <c r="CA90" i="8"/>
  <c r="CA91" i="8"/>
  <c r="CA92" i="8"/>
  <c r="CA93" i="8"/>
  <c r="CA95" i="8"/>
  <c r="CA96" i="8"/>
  <c r="CA97" i="8"/>
  <c r="CA98" i="8"/>
  <c r="CA99" i="8"/>
  <c r="CA100" i="8"/>
  <c r="CA101" i="8"/>
  <c r="CA103" i="8"/>
  <c r="CA104" i="8"/>
  <c r="CA105" i="8"/>
  <c r="CA106" i="8"/>
  <c r="CA107" i="8"/>
  <c r="CA108" i="8"/>
  <c r="CA109" i="8"/>
  <c r="CA114" i="8"/>
  <c r="CA115" i="8"/>
  <c r="CA116" i="8"/>
  <c r="CA117" i="8"/>
  <c r="CA118" i="8"/>
  <c r="CA119" i="8"/>
  <c r="CA120" i="8"/>
  <c r="CA122" i="8"/>
  <c r="CA123" i="8"/>
  <c r="CA124" i="8"/>
  <c r="CA125" i="8"/>
  <c r="CA126" i="8"/>
  <c r="CA127" i="8"/>
  <c r="CA128" i="8"/>
  <c r="CA130" i="8"/>
  <c r="CA131" i="8"/>
  <c r="CA132" i="8"/>
  <c r="CA133" i="8"/>
  <c r="CA134" i="8"/>
  <c r="CA135" i="8"/>
  <c r="CA136" i="8"/>
  <c r="CA141" i="8"/>
  <c r="CA142" i="8"/>
  <c r="CA143" i="8"/>
  <c r="CA144" i="8"/>
  <c r="CA145" i="8"/>
  <c r="CA146" i="8"/>
  <c r="CA147" i="8"/>
  <c r="CA149" i="8"/>
  <c r="CA150" i="8"/>
  <c r="CA151" i="8"/>
  <c r="CA152" i="8"/>
  <c r="CA153" i="8"/>
  <c r="CA154" i="8"/>
  <c r="CA155" i="8"/>
  <c r="CA157" i="8"/>
  <c r="CA158" i="8"/>
  <c r="CA159" i="8"/>
  <c r="CA160" i="8"/>
  <c r="CA161" i="8"/>
  <c r="CA162" i="8"/>
  <c r="CA163" i="8"/>
  <c r="CA170" i="8"/>
  <c r="CA172" i="8"/>
  <c r="E10" i="10"/>
  <c r="BZ17" i="8"/>
  <c r="BZ18" i="8"/>
  <c r="BZ19" i="8"/>
  <c r="BZ20" i="8"/>
  <c r="BZ21" i="8"/>
  <c r="BZ22" i="8"/>
  <c r="BZ23" i="8"/>
  <c r="BZ25" i="8"/>
  <c r="BZ26" i="8"/>
  <c r="BZ27" i="8"/>
  <c r="BZ28" i="8"/>
  <c r="BZ29" i="8"/>
  <c r="BZ30" i="8"/>
  <c r="BZ31" i="8"/>
  <c r="BZ33" i="8"/>
  <c r="BZ34" i="8"/>
  <c r="BZ35" i="8"/>
  <c r="BZ36" i="8"/>
  <c r="BZ37" i="8"/>
  <c r="BZ38" i="8"/>
  <c r="BZ39" i="8"/>
  <c r="BZ41" i="8"/>
  <c r="BZ42" i="8"/>
  <c r="BZ43" i="8"/>
  <c r="BZ44" i="8"/>
  <c r="BZ45" i="8"/>
  <c r="BZ46" i="8"/>
  <c r="BZ47" i="8"/>
  <c r="BZ52" i="8"/>
  <c r="BZ53" i="8"/>
  <c r="BZ54" i="8"/>
  <c r="BZ55" i="8"/>
  <c r="BZ56" i="8"/>
  <c r="BZ57" i="8"/>
  <c r="BZ58" i="8"/>
  <c r="BZ60" i="8"/>
  <c r="BZ61" i="8"/>
  <c r="BZ62" i="8"/>
  <c r="BZ63" i="8"/>
  <c r="BZ64" i="8"/>
  <c r="BZ65" i="8"/>
  <c r="BZ66" i="8"/>
  <c r="BZ68" i="8"/>
  <c r="BZ69" i="8"/>
  <c r="BZ70" i="8"/>
  <c r="BZ71" i="8"/>
  <c r="BZ72" i="8"/>
  <c r="BZ73" i="8"/>
  <c r="BZ74" i="8"/>
  <c r="BZ76" i="8"/>
  <c r="BZ77" i="8"/>
  <c r="BZ78" i="8"/>
  <c r="BZ79" i="8"/>
  <c r="BZ80" i="8"/>
  <c r="BZ81" i="8"/>
  <c r="BZ82" i="8"/>
  <c r="BZ87" i="8"/>
  <c r="BZ88" i="8"/>
  <c r="BZ89" i="8"/>
  <c r="BZ90" i="8"/>
  <c r="BZ91" i="8"/>
  <c r="BZ92" i="8"/>
  <c r="BZ93" i="8"/>
  <c r="BZ95" i="8"/>
  <c r="BZ96" i="8"/>
  <c r="BZ97" i="8"/>
  <c r="BZ98" i="8"/>
  <c r="BZ99" i="8"/>
  <c r="BZ100" i="8"/>
  <c r="BZ101" i="8"/>
  <c r="BZ103" i="8"/>
  <c r="BZ104" i="8"/>
  <c r="BZ105" i="8"/>
  <c r="BZ106" i="8"/>
  <c r="BZ107" i="8"/>
  <c r="BZ108" i="8"/>
  <c r="BZ109" i="8"/>
  <c r="BZ114" i="8"/>
  <c r="BZ115" i="8"/>
  <c r="BZ116" i="8"/>
  <c r="BZ117" i="8"/>
  <c r="BZ118" i="8"/>
  <c r="BZ119" i="8"/>
  <c r="BZ120" i="8"/>
  <c r="BZ122" i="8"/>
  <c r="BZ123" i="8"/>
  <c r="BZ124" i="8"/>
  <c r="BZ125" i="8"/>
  <c r="BZ126" i="8"/>
  <c r="BZ127" i="8"/>
  <c r="BZ128" i="8"/>
  <c r="BZ130" i="8"/>
  <c r="BZ131" i="8"/>
  <c r="BZ132" i="8"/>
  <c r="BZ133" i="8"/>
  <c r="BZ134" i="8"/>
  <c r="BZ135" i="8"/>
  <c r="BZ136" i="8"/>
  <c r="BZ141" i="8"/>
  <c r="BZ142" i="8"/>
  <c r="BZ143" i="8"/>
  <c r="BZ144" i="8"/>
  <c r="BZ145" i="8"/>
  <c r="BZ146" i="8"/>
  <c r="BZ147" i="8"/>
  <c r="BZ149" i="8"/>
  <c r="BZ150" i="8"/>
  <c r="BZ151" i="8"/>
  <c r="BZ152" i="8"/>
  <c r="BZ153" i="8"/>
  <c r="BZ154" i="8"/>
  <c r="BZ155" i="8"/>
  <c r="BZ157" i="8"/>
  <c r="BZ158" i="8"/>
  <c r="BZ159" i="8"/>
  <c r="BZ160" i="8"/>
  <c r="BZ161" i="8"/>
  <c r="BZ162" i="8"/>
  <c r="BZ163" i="8"/>
  <c r="BZ170" i="8"/>
  <c r="BZ172" i="8"/>
  <c r="E9" i="10"/>
  <c r="BY17" i="8"/>
  <c r="BY18" i="8"/>
  <c r="BY19" i="8"/>
  <c r="BY20" i="8"/>
  <c r="BY21" i="8"/>
  <c r="BY22" i="8"/>
  <c r="BY23" i="8"/>
  <c r="BY25" i="8"/>
  <c r="BY26" i="8"/>
  <c r="BY27" i="8"/>
  <c r="BY28" i="8"/>
  <c r="BY29" i="8"/>
  <c r="BY30" i="8"/>
  <c r="BY31" i="8"/>
  <c r="BY33" i="8"/>
  <c r="BY34" i="8"/>
  <c r="BY35" i="8"/>
  <c r="BY36" i="8"/>
  <c r="BY37" i="8"/>
  <c r="BY38" i="8"/>
  <c r="BY39" i="8"/>
  <c r="BY41" i="8"/>
  <c r="BY42" i="8"/>
  <c r="BY43" i="8"/>
  <c r="BY44" i="8"/>
  <c r="BY45" i="8"/>
  <c r="BY46" i="8"/>
  <c r="BY47" i="8"/>
  <c r="BY52" i="8"/>
  <c r="BY53" i="8"/>
  <c r="BY54" i="8"/>
  <c r="BY55" i="8"/>
  <c r="BY56" i="8"/>
  <c r="BY57" i="8"/>
  <c r="BY58" i="8"/>
  <c r="BY60" i="8"/>
  <c r="BY61" i="8"/>
  <c r="BY62" i="8"/>
  <c r="BY63" i="8"/>
  <c r="BY64" i="8"/>
  <c r="BY65" i="8"/>
  <c r="BY66" i="8"/>
  <c r="BY68" i="8"/>
  <c r="BY69" i="8"/>
  <c r="BY70" i="8"/>
  <c r="BY71" i="8"/>
  <c r="BY72" i="8"/>
  <c r="BY73" i="8"/>
  <c r="BY74" i="8"/>
  <c r="BY76" i="8"/>
  <c r="BY77" i="8"/>
  <c r="BY78" i="8"/>
  <c r="BY79" i="8"/>
  <c r="BY80" i="8"/>
  <c r="BY81" i="8"/>
  <c r="BY82" i="8"/>
  <c r="BY87" i="8"/>
  <c r="BY88" i="8"/>
  <c r="BY89" i="8"/>
  <c r="BY90" i="8"/>
  <c r="BY91" i="8"/>
  <c r="BY92" i="8"/>
  <c r="BY93" i="8"/>
  <c r="BY95" i="8"/>
  <c r="BY96" i="8"/>
  <c r="BY97" i="8"/>
  <c r="BY98" i="8"/>
  <c r="BY99" i="8"/>
  <c r="BY100" i="8"/>
  <c r="BY101" i="8"/>
  <c r="BY103" i="8"/>
  <c r="BY104" i="8"/>
  <c r="BY105" i="8"/>
  <c r="BY106" i="8"/>
  <c r="BY107" i="8"/>
  <c r="BY108" i="8"/>
  <c r="BY109" i="8"/>
  <c r="BY114" i="8"/>
  <c r="BY115" i="8"/>
  <c r="BY116" i="8"/>
  <c r="BY117" i="8"/>
  <c r="BY118" i="8"/>
  <c r="BY119" i="8"/>
  <c r="BY120" i="8"/>
  <c r="BY122" i="8"/>
  <c r="BY123" i="8"/>
  <c r="BY124" i="8"/>
  <c r="BY125" i="8"/>
  <c r="BY126" i="8"/>
  <c r="BY127" i="8"/>
  <c r="BY128" i="8"/>
  <c r="BY130" i="8"/>
  <c r="BY131" i="8"/>
  <c r="BY132" i="8"/>
  <c r="BY133" i="8"/>
  <c r="BY134" i="8"/>
  <c r="BY135" i="8"/>
  <c r="BY136" i="8"/>
  <c r="BY141" i="8"/>
  <c r="BY142" i="8"/>
  <c r="BY143" i="8"/>
  <c r="BY144" i="8"/>
  <c r="BY145" i="8"/>
  <c r="BY146" i="8"/>
  <c r="BY147" i="8"/>
  <c r="BY149" i="8"/>
  <c r="BY150" i="8"/>
  <c r="BY151" i="8"/>
  <c r="BY152" i="8"/>
  <c r="BY153" i="8"/>
  <c r="BY154" i="8"/>
  <c r="BY155" i="8"/>
  <c r="BY157" i="8"/>
  <c r="BY158" i="8"/>
  <c r="BY159" i="8"/>
  <c r="BY160" i="8"/>
  <c r="BY161" i="8"/>
  <c r="BY162" i="8"/>
  <c r="BY163" i="8"/>
  <c r="BY170" i="8"/>
  <c r="BY172" i="8"/>
  <c r="E8" i="10"/>
  <c r="BX17" i="8"/>
  <c r="BX18" i="8"/>
  <c r="BX19" i="8"/>
  <c r="BX20" i="8"/>
  <c r="BX21" i="8"/>
  <c r="BX22" i="8"/>
  <c r="BX23" i="8"/>
  <c r="BX25" i="8"/>
  <c r="BX26" i="8"/>
  <c r="BX27" i="8"/>
  <c r="BX28" i="8"/>
  <c r="BX29" i="8"/>
  <c r="BX30" i="8"/>
  <c r="BX31" i="8"/>
  <c r="BX33" i="8"/>
  <c r="BX34" i="8"/>
  <c r="BX35" i="8"/>
  <c r="BX36" i="8"/>
  <c r="BX37" i="8"/>
  <c r="BX38" i="8"/>
  <c r="BX39" i="8"/>
  <c r="BX41" i="8"/>
  <c r="BX42" i="8"/>
  <c r="BX43" i="8"/>
  <c r="BX44" i="8"/>
  <c r="BX45" i="8"/>
  <c r="BX46" i="8"/>
  <c r="BX47" i="8"/>
  <c r="BX52" i="8"/>
  <c r="BX53" i="8"/>
  <c r="BX54" i="8"/>
  <c r="BX55" i="8"/>
  <c r="BX56" i="8"/>
  <c r="BX57" i="8"/>
  <c r="BX58" i="8"/>
  <c r="BX60" i="8"/>
  <c r="BX61" i="8"/>
  <c r="BX62" i="8"/>
  <c r="BX63" i="8"/>
  <c r="BX64" i="8"/>
  <c r="BX65" i="8"/>
  <c r="BX66" i="8"/>
  <c r="BX68" i="8"/>
  <c r="BX69" i="8"/>
  <c r="BX70" i="8"/>
  <c r="BX71" i="8"/>
  <c r="BX72" i="8"/>
  <c r="BX73" i="8"/>
  <c r="BX74" i="8"/>
  <c r="BX76" i="8"/>
  <c r="BX77" i="8"/>
  <c r="BX78" i="8"/>
  <c r="BX79" i="8"/>
  <c r="BX80" i="8"/>
  <c r="BX81" i="8"/>
  <c r="BX82" i="8"/>
  <c r="BX87" i="8"/>
  <c r="BX88" i="8"/>
  <c r="BX89" i="8"/>
  <c r="BX90" i="8"/>
  <c r="BX91" i="8"/>
  <c r="BX92" i="8"/>
  <c r="BX93" i="8"/>
  <c r="BX95" i="8"/>
  <c r="BX96" i="8"/>
  <c r="BX97" i="8"/>
  <c r="BX98" i="8"/>
  <c r="BX99" i="8"/>
  <c r="BX100" i="8"/>
  <c r="BX101" i="8"/>
  <c r="BX103" i="8"/>
  <c r="BX104" i="8"/>
  <c r="BX105" i="8"/>
  <c r="BX106" i="8"/>
  <c r="BX107" i="8"/>
  <c r="BX108" i="8"/>
  <c r="BX109" i="8"/>
  <c r="BX114" i="8"/>
  <c r="BX115" i="8"/>
  <c r="BX116" i="8"/>
  <c r="BX117" i="8"/>
  <c r="BX118" i="8"/>
  <c r="BX119" i="8"/>
  <c r="BX120" i="8"/>
  <c r="BX122" i="8"/>
  <c r="BX123" i="8"/>
  <c r="BX124" i="8"/>
  <c r="BX125" i="8"/>
  <c r="BX126" i="8"/>
  <c r="BX127" i="8"/>
  <c r="BX128" i="8"/>
  <c r="BX130" i="8"/>
  <c r="BX131" i="8"/>
  <c r="BX132" i="8"/>
  <c r="BX133" i="8"/>
  <c r="BX134" i="8"/>
  <c r="BX135" i="8"/>
  <c r="BX136" i="8"/>
  <c r="BX141" i="8"/>
  <c r="BX142" i="8"/>
  <c r="BX143" i="8"/>
  <c r="BX144" i="8"/>
  <c r="BX145" i="8"/>
  <c r="BX146" i="8"/>
  <c r="BX147" i="8"/>
  <c r="BX149" i="8"/>
  <c r="BX150" i="8"/>
  <c r="BX151" i="8"/>
  <c r="BX152" i="8"/>
  <c r="BX153" i="8"/>
  <c r="BX154" i="8"/>
  <c r="BX155" i="8"/>
  <c r="BX157" i="8"/>
  <c r="BX158" i="8"/>
  <c r="BX159" i="8"/>
  <c r="BX160" i="8"/>
  <c r="BX161" i="8"/>
  <c r="BX162" i="8"/>
  <c r="BX163" i="8"/>
  <c r="BX170" i="8"/>
  <c r="BX172" i="8"/>
  <c r="E7" i="10"/>
  <c r="CE172" i="8"/>
  <c r="CE170" i="8"/>
  <c r="BT17" i="8"/>
  <c r="BT18" i="8"/>
  <c r="BT19" i="8"/>
  <c r="BT20" i="8"/>
  <c r="BT21" i="8"/>
  <c r="BT22" i="8"/>
  <c r="BT23" i="8"/>
  <c r="BT25" i="8"/>
  <c r="BT26" i="8"/>
  <c r="BT27" i="8"/>
  <c r="BT28" i="8"/>
  <c r="BT29" i="8"/>
  <c r="BT30" i="8"/>
  <c r="BT31" i="8"/>
  <c r="BT33" i="8"/>
  <c r="BT34" i="8"/>
  <c r="BT35" i="8"/>
  <c r="BT36" i="8"/>
  <c r="BT37" i="8"/>
  <c r="BT38" i="8"/>
  <c r="BT39" i="8"/>
  <c r="BT41" i="8"/>
  <c r="BT42" i="8"/>
  <c r="BT43" i="8"/>
  <c r="BT44" i="8"/>
  <c r="BT45" i="8"/>
  <c r="BT46" i="8"/>
  <c r="BT47" i="8"/>
  <c r="BT52" i="8"/>
  <c r="BT53" i="8"/>
  <c r="BT54" i="8"/>
  <c r="BT55" i="8"/>
  <c r="BT56" i="8"/>
  <c r="BT57" i="8"/>
  <c r="BT58" i="8"/>
  <c r="BT60" i="8"/>
  <c r="BT61" i="8"/>
  <c r="BT62" i="8"/>
  <c r="BT63" i="8"/>
  <c r="BT64" i="8"/>
  <c r="BT65" i="8"/>
  <c r="BT66" i="8"/>
  <c r="BT68" i="8"/>
  <c r="BT69" i="8"/>
  <c r="BT70" i="8"/>
  <c r="BT71" i="8"/>
  <c r="BT72" i="8"/>
  <c r="BT73" i="8"/>
  <c r="BT74" i="8"/>
  <c r="BT76" i="8"/>
  <c r="BT77" i="8"/>
  <c r="BT78" i="8"/>
  <c r="BT79" i="8"/>
  <c r="BT80" i="8"/>
  <c r="BT81" i="8"/>
  <c r="BT82" i="8"/>
  <c r="BT87" i="8"/>
  <c r="BT88" i="8"/>
  <c r="BT89" i="8"/>
  <c r="BT90" i="8"/>
  <c r="BT91" i="8"/>
  <c r="BT92" i="8"/>
  <c r="BT93" i="8"/>
  <c r="BT95" i="8"/>
  <c r="BT96" i="8"/>
  <c r="BT97" i="8"/>
  <c r="BT98" i="8"/>
  <c r="BT99" i="8"/>
  <c r="BT100" i="8"/>
  <c r="BT101" i="8"/>
  <c r="BT103" i="8"/>
  <c r="BT104" i="8"/>
  <c r="BT105" i="8"/>
  <c r="BT106" i="8"/>
  <c r="BT107" i="8"/>
  <c r="BT108" i="8"/>
  <c r="BT109" i="8"/>
  <c r="BT114" i="8"/>
  <c r="BT115" i="8"/>
  <c r="BT116" i="8"/>
  <c r="BT117" i="8"/>
  <c r="BT118" i="8"/>
  <c r="BT119" i="8"/>
  <c r="BT120" i="8"/>
  <c r="BT122" i="8"/>
  <c r="BT123" i="8"/>
  <c r="BT124" i="8"/>
  <c r="BT125" i="8"/>
  <c r="BT126" i="8"/>
  <c r="BT127" i="8"/>
  <c r="BT128" i="8"/>
  <c r="BT130" i="8"/>
  <c r="BT131" i="8"/>
  <c r="BT132" i="8"/>
  <c r="BT133" i="8"/>
  <c r="BT134" i="8"/>
  <c r="BT135" i="8"/>
  <c r="BT136" i="8"/>
  <c r="BT141" i="8"/>
  <c r="BT142" i="8"/>
  <c r="BT143" i="8"/>
  <c r="BT144" i="8"/>
  <c r="BT145" i="8"/>
  <c r="BT146" i="8"/>
  <c r="BT147" i="8"/>
  <c r="BT149" i="8"/>
  <c r="BT150" i="8"/>
  <c r="BT151" i="8"/>
  <c r="BT152" i="8"/>
  <c r="BT153" i="8"/>
  <c r="BT154" i="8"/>
  <c r="BT155" i="8"/>
  <c r="BT157" i="8"/>
  <c r="BT158" i="8"/>
  <c r="BT159" i="8"/>
  <c r="BT160" i="8"/>
  <c r="BT161" i="8"/>
  <c r="BT162" i="8"/>
  <c r="BT163" i="8"/>
  <c r="BR17" i="8"/>
  <c r="BS17" i="8"/>
  <c r="BR18" i="8"/>
  <c r="BS18" i="8"/>
  <c r="BR19" i="8"/>
  <c r="BS19" i="8"/>
  <c r="BR20" i="8"/>
  <c r="BS20" i="8"/>
  <c r="BR21" i="8"/>
  <c r="BS21" i="8"/>
  <c r="BR22" i="8"/>
  <c r="BS22" i="8"/>
  <c r="BR23" i="8"/>
  <c r="BS23" i="8"/>
  <c r="BR25" i="8"/>
  <c r="BS25" i="8"/>
  <c r="BR26" i="8"/>
  <c r="BS26" i="8"/>
  <c r="BR27" i="8"/>
  <c r="BS27" i="8"/>
  <c r="BR28" i="8"/>
  <c r="BS28" i="8"/>
  <c r="BR29" i="8"/>
  <c r="BS29" i="8"/>
  <c r="BR30" i="8"/>
  <c r="BS30" i="8"/>
  <c r="BR31" i="8"/>
  <c r="BS31" i="8"/>
  <c r="BR33" i="8"/>
  <c r="BS33" i="8"/>
  <c r="BR34" i="8"/>
  <c r="BS34" i="8"/>
  <c r="BR35" i="8"/>
  <c r="BS35" i="8"/>
  <c r="BR36" i="8"/>
  <c r="BS36" i="8"/>
  <c r="BR37" i="8"/>
  <c r="BS37" i="8"/>
  <c r="BR38" i="8"/>
  <c r="BS38" i="8"/>
  <c r="BR39" i="8"/>
  <c r="BS39" i="8"/>
  <c r="BR41" i="8"/>
  <c r="BS41" i="8"/>
  <c r="BR42" i="8"/>
  <c r="BS42" i="8"/>
  <c r="BR43" i="8"/>
  <c r="BS43" i="8"/>
  <c r="BR44" i="8"/>
  <c r="BS44" i="8"/>
  <c r="BR45" i="8"/>
  <c r="BS45" i="8"/>
  <c r="BR46" i="8"/>
  <c r="BS46" i="8"/>
  <c r="BR47" i="8"/>
  <c r="BS47" i="8"/>
  <c r="BR52" i="8"/>
  <c r="BS52" i="8"/>
  <c r="BR53" i="8"/>
  <c r="BS53" i="8"/>
  <c r="BR54" i="8"/>
  <c r="BS54" i="8"/>
  <c r="BR55" i="8"/>
  <c r="BS55" i="8"/>
  <c r="BR56" i="8"/>
  <c r="BS56" i="8"/>
  <c r="BR57" i="8"/>
  <c r="BS57" i="8"/>
  <c r="BR58" i="8"/>
  <c r="BS58" i="8"/>
  <c r="BR60" i="8"/>
  <c r="BS60" i="8"/>
  <c r="BR61" i="8"/>
  <c r="BS61" i="8"/>
  <c r="BR62" i="8"/>
  <c r="BS62" i="8"/>
  <c r="BR63" i="8"/>
  <c r="BS63" i="8"/>
  <c r="BR64" i="8"/>
  <c r="BS64" i="8"/>
  <c r="BR65" i="8"/>
  <c r="BS65" i="8"/>
  <c r="BR66" i="8"/>
  <c r="BS66" i="8"/>
  <c r="BR68" i="8"/>
  <c r="BS68" i="8"/>
  <c r="BR69" i="8"/>
  <c r="BS69" i="8"/>
  <c r="BR70" i="8"/>
  <c r="BS70" i="8"/>
  <c r="BR71" i="8"/>
  <c r="BS71" i="8"/>
  <c r="BR72" i="8"/>
  <c r="BS72" i="8"/>
  <c r="BR73" i="8"/>
  <c r="BS73" i="8"/>
  <c r="BR74" i="8"/>
  <c r="BS74" i="8"/>
  <c r="BR76" i="8"/>
  <c r="BS76" i="8"/>
  <c r="BR77" i="8"/>
  <c r="BS77" i="8"/>
  <c r="BR78" i="8"/>
  <c r="BS78" i="8"/>
  <c r="BR79" i="8"/>
  <c r="BS79" i="8"/>
  <c r="BR80" i="8"/>
  <c r="BS80" i="8"/>
  <c r="BR81" i="8"/>
  <c r="BS81" i="8"/>
  <c r="BR82" i="8"/>
  <c r="BS82" i="8"/>
  <c r="BR87" i="8"/>
  <c r="BS87" i="8"/>
  <c r="BR88" i="8"/>
  <c r="BS88" i="8"/>
  <c r="BR89" i="8"/>
  <c r="BS89" i="8"/>
  <c r="BR90" i="8"/>
  <c r="BS90" i="8"/>
  <c r="BR91" i="8"/>
  <c r="BS91" i="8"/>
  <c r="BR92" i="8"/>
  <c r="BS92" i="8"/>
  <c r="BR93" i="8"/>
  <c r="BS93" i="8"/>
  <c r="BR95" i="8"/>
  <c r="BS95" i="8"/>
  <c r="BR96" i="8"/>
  <c r="BS96" i="8"/>
  <c r="BR97" i="8"/>
  <c r="BS97" i="8"/>
  <c r="BR98" i="8"/>
  <c r="BS98" i="8"/>
  <c r="BR99" i="8"/>
  <c r="BS99" i="8"/>
  <c r="BR100" i="8"/>
  <c r="BS100" i="8"/>
  <c r="BR101" i="8"/>
  <c r="BS101" i="8"/>
  <c r="BR103" i="8"/>
  <c r="BS103" i="8"/>
  <c r="BR104" i="8"/>
  <c r="BS104" i="8"/>
  <c r="BR105" i="8"/>
  <c r="BS105" i="8"/>
  <c r="BR106" i="8"/>
  <c r="BS106" i="8"/>
  <c r="BR107" i="8"/>
  <c r="BS107" i="8"/>
  <c r="BR108" i="8"/>
  <c r="BS108" i="8"/>
  <c r="BR109" i="8"/>
  <c r="BS109" i="8"/>
  <c r="BR114" i="8"/>
  <c r="BS114" i="8"/>
  <c r="BR115" i="8"/>
  <c r="BS115" i="8"/>
  <c r="BR116" i="8"/>
  <c r="BS116" i="8"/>
  <c r="BR117" i="8"/>
  <c r="BS117" i="8"/>
  <c r="BR118" i="8"/>
  <c r="BS118" i="8"/>
  <c r="BR119" i="8"/>
  <c r="BS119" i="8"/>
  <c r="BR120" i="8"/>
  <c r="BS120" i="8"/>
  <c r="BR122" i="8"/>
  <c r="BS122" i="8"/>
  <c r="BR123" i="8"/>
  <c r="BS123" i="8"/>
  <c r="BR124" i="8"/>
  <c r="BS124" i="8"/>
  <c r="BR125" i="8"/>
  <c r="BS125" i="8"/>
  <c r="BR126" i="8"/>
  <c r="BS126" i="8"/>
  <c r="BR127" i="8"/>
  <c r="BS127" i="8"/>
  <c r="BR128" i="8"/>
  <c r="BS128" i="8"/>
  <c r="BR130" i="8"/>
  <c r="BS130" i="8"/>
  <c r="BR131" i="8"/>
  <c r="BS131" i="8"/>
  <c r="BR132" i="8"/>
  <c r="BS132" i="8"/>
  <c r="BR133" i="8"/>
  <c r="BS133" i="8"/>
  <c r="BR134" i="8"/>
  <c r="BS134" i="8"/>
  <c r="BR135" i="8"/>
  <c r="BS135" i="8"/>
  <c r="BR136" i="8"/>
  <c r="BS136" i="8"/>
  <c r="BR141" i="8"/>
  <c r="BS141" i="8"/>
  <c r="BR142" i="8"/>
  <c r="BS142" i="8"/>
  <c r="BR143" i="8"/>
  <c r="BS143" i="8"/>
  <c r="BR144" i="8"/>
  <c r="BS144" i="8"/>
  <c r="BR145" i="8"/>
  <c r="BS145" i="8"/>
  <c r="BR146" i="8"/>
  <c r="BS146" i="8"/>
  <c r="BR147" i="8"/>
  <c r="BS147" i="8"/>
  <c r="BR149" i="8"/>
  <c r="BS149" i="8"/>
  <c r="BR150" i="8"/>
  <c r="BS150" i="8"/>
  <c r="BR151" i="8"/>
  <c r="BS151" i="8"/>
  <c r="BR152" i="8"/>
  <c r="BS152" i="8"/>
  <c r="BR153" i="8"/>
  <c r="BS153" i="8"/>
  <c r="BR154" i="8"/>
  <c r="BS154" i="8"/>
  <c r="BR155" i="8"/>
  <c r="BS155" i="8"/>
  <c r="BR157" i="8"/>
  <c r="BS157" i="8"/>
  <c r="BR158" i="8"/>
  <c r="BS158" i="8"/>
  <c r="BR159" i="8"/>
  <c r="BS159" i="8"/>
  <c r="BR160" i="8"/>
  <c r="BS160" i="8"/>
  <c r="BR161" i="8"/>
  <c r="BS161" i="8"/>
  <c r="BR162" i="8"/>
  <c r="BS162" i="8"/>
  <c r="BR163" i="8"/>
  <c r="BS163" i="8"/>
  <c r="BL17" i="8"/>
  <c r="BM17" i="8"/>
  <c r="BN17" i="8"/>
  <c r="BO17" i="8"/>
  <c r="BP17" i="8"/>
  <c r="BQ17" i="8"/>
  <c r="BL18" i="8"/>
  <c r="BM18" i="8"/>
  <c r="BN18" i="8"/>
  <c r="BO18" i="8"/>
  <c r="BP18" i="8"/>
  <c r="BQ18" i="8"/>
  <c r="BL19" i="8"/>
  <c r="BM19" i="8"/>
  <c r="BN19" i="8"/>
  <c r="BO19" i="8"/>
  <c r="BP19" i="8"/>
  <c r="BQ19" i="8"/>
  <c r="BL20" i="8"/>
  <c r="BM20" i="8"/>
  <c r="BN20" i="8"/>
  <c r="BO20" i="8"/>
  <c r="BP20" i="8"/>
  <c r="BQ20" i="8"/>
  <c r="BL21" i="8"/>
  <c r="BM21" i="8"/>
  <c r="BN21" i="8"/>
  <c r="BO21" i="8"/>
  <c r="BP21" i="8"/>
  <c r="BQ21" i="8"/>
  <c r="AQ22" i="8"/>
  <c r="BL22" i="8"/>
  <c r="BM22" i="8"/>
  <c r="BN22" i="8"/>
  <c r="BO22" i="8"/>
  <c r="BP22" i="8"/>
  <c r="BQ22" i="8"/>
  <c r="BL23" i="8"/>
  <c r="BM23" i="8"/>
  <c r="BN23" i="8"/>
  <c r="BO23" i="8"/>
  <c r="BP23" i="8"/>
  <c r="BQ23" i="8"/>
  <c r="BL25" i="8"/>
  <c r="BM25" i="8"/>
  <c r="BN25" i="8"/>
  <c r="BO25" i="8"/>
  <c r="BP25" i="8"/>
  <c r="BQ25" i="8"/>
  <c r="BL26" i="8"/>
  <c r="BM26" i="8"/>
  <c r="BN26" i="8"/>
  <c r="BO26" i="8"/>
  <c r="BP26" i="8"/>
  <c r="BQ26" i="8"/>
  <c r="BL27" i="8"/>
  <c r="BM27" i="8"/>
  <c r="BN27" i="8"/>
  <c r="BO27" i="8"/>
  <c r="BP27" i="8"/>
  <c r="BQ27" i="8"/>
  <c r="BL28" i="8"/>
  <c r="BM28" i="8"/>
  <c r="BN28" i="8"/>
  <c r="BO28" i="8"/>
  <c r="BP28" i="8"/>
  <c r="BQ28" i="8"/>
  <c r="BL29" i="8"/>
  <c r="BM29" i="8"/>
  <c r="BN29" i="8"/>
  <c r="BO29" i="8"/>
  <c r="BP29" i="8"/>
  <c r="BQ29" i="8"/>
  <c r="AQ30" i="8"/>
  <c r="BL30" i="8"/>
  <c r="BM30" i="8"/>
  <c r="BN30" i="8"/>
  <c r="BO30" i="8"/>
  <c r="BP30" i="8"/>
  <c r="BQ30" i="8"/>
  <c r="BL31" i="8"/>
  <c r="BM31" i="8"/>
  <c r="BN31" i="8"/>
  <c r="BO31" i="8"/>
  <c r="BP31" i="8"/>
  <c r="BQ31" i="8"/>
  <c r="BL33" i="8"/>
  <c r="BM33" i="8"/>
  <c r="BN33" i="8"/>
  <c r="BO33" i="8"/>
  <c r="BP33" i="8"/>
  <c r="BQ33" i="8"/>
  <c r="BL34" i="8"/>
  <c r="BM34" i="8"/>
  <c r="BN34" i="8"/>
  <c r="BO34" i="8"/>
  <c r="BP34" i="8"/>
  <c r="BQ34" i="8"/>
  <c r="BL35" i="8"/>
  <c r="BM35" i="8"/>
  <c r="BN35" i="8"/>
  <c r="BO35" i="8"/>
  <c r="BP35" i="8"/>
  <c r="BQ35" i="8"/>
  <c r="BL36" i="8"/>
  <c r="BM36" i="8"/>
  <c r="BN36" i="8"/>
  <c r="BO36" i="8"/>
  <c r="BP36" i="8"/>
  <c r="BQ36" i="8"/>
  <c r="BL37" i="8"/>
  <c r="BM37" i="8"/>
  <c r="BN37" i="8"/>
  <c r="BO37" i="8"/>
  <c r="BP37" i="8"/>
  <c r="BQ37" i="8"/>
  <c r="AQ38" i="8"/>
  <c r="BL38" i="8"/>
  <c r="BM38" i="8"/>
  <c r="BN38" i="8"/>
  <c r="BO38" i="8"/>
  <c r="BP38" i="8"/>
  <c r="BQ38" i="8"/>
  <c r="BL39" i="8"/>
  <c r="BM39" i="8"/>
  <c r="BN39" i="8"/>
  <c r="BO39" i="8"/>
  <c r="BP39" i="8"/>
  <c r="BQ39" i="8"/>
  <c r="BL41" i="8"/>
  <c r="BM41" i="8"/>
  <c r="BN41" i="8"/>
  <c r="BO41" i="8"/>
  <c r="BP41" i="8"/>
  <c r="BQ41" i="8"/>
  <c r="BL42" i="8"/>
  <c r="BM42" i="8"/>
  <c r="BN42" i="8"/>
  <c r="BO42" i="8"/>
  <c r="BP42" i="8"/>
  <c r="BQ42" i="8"/>
  <c r="BL43" i="8"/>
  <c r="BM43" i="8"/>
  <c r="BN43" i="8"/>
  <c r="BO43" i="8"/>
  <c r="BP43" i="8"/>
  <c r="BQ43" i="8"/>
  <c r="BL44" i="8"/>
  <c r="BM44" i="8"/>
  <c r="BN44" i="8"/>
  <c r="BO44" i="8"/>
  <c r="BP44" i="8"/>
  <c r="BQ44" i="8"/>
  <c r="BL45" i="8"/>
  <c r="BM45" i="8"/>
  <c r="BN45" i="8"/>
  <c r="BO45" i="8"/>
  <c r="BP45" i="8"/>
  <c r="BQ45" i="8"/>
  <c r="AQ46" i="8"/>
  <c r="BL46" i="8"/>
  <c r="BM46" i="8"/>
  <c r="BN46" i="8"/>
  <c r="BO46" i="8"/>
  <c r="BP46" i="8"/>
  <c r="BQ46" i="8"/>
  <c r="BL47" i="8"/>
  <c r="BM47" i="8"/>
  <c r="BN47" i="8"/>
  <c r="BO47" i="8"/>
  <c r="BP47" i="8"/>
  <c r="BQ47" i="8"/>
  <c r="BL52" i="8"/>
  <c r="BM52" i="8"/>
  <c r="BN52" i="8"/>
  <c r="BO52" i="8"/>
  <c r="BP52" i="8"/>
  <c r="BQ52" i="8"/>
  <c r="BL53" i="8"/>
  <c r="BM53" i="8"/>
  <c r="BN53" i="8"/>
  <c r="BO53" i="8"/>
  <c r="BP53" i="8"/>
  <c r="BQ53" i="8"/>
  <c r="BL54" i="8"/>
  <c r="BM54" i="8"/>
  <c r="BN54" i="8"/>
  <c r="BO54" i="8"/>
  <c r="BP54" i="8"/>
  <c r="BQ54" i="8"/>
  <c r="BL55" i="8"/>
  <c r="BM55" i="8"/>
  <c r="BN55" i="8"/>
  <c r="BO55" i="8"/>
  <c r="BP55" i="8"/>
  <c r="BQ55" i="8"/>
  <c r="BL56" i="8"/>
  <c r="BM56" i="8"/>
  <c r="BN56" i="8"/>
  <c r="BO56" i="8"/>
  <c r="BP56" i="8"/>
  <c r="BQ56" i="8"/>
  <c r="AQ57" i="8"/>
  <c r="BL57" i="8"/>
  <c r="BM57" i="8"/>
  <c r="BN57" i="8"/>
  <c r="BO57" i="8"/>
  <c r="BP57" i="8"/>
  <c r="BQ57" i="8"/>
  <c r="BL58" i="8"/>
  <c r="BM58" i="8"/>
  <c r="BN58" i="8"/>
  <c r="BO58" i="8"/>
  <c r="BP58" i="8"/>
  <c r="BQ58" i="8"/>
  <c r="BL60" i="8"/>
  <c r="BM60" i="8"/>
  <c r="BN60" i="8"/>
  <c r="BO60" i="8"/>
  <c r="BP60" i="8"/>
  <c r="BQ60" i="8"/>
  <c r="BL61" i="8"/>
  <c r="BM61" i="8"/>
  <c r="BN61" i="8"/>
  <c r="BO61" i="8"/>
  <c r="BP61" i="8"/>
  <c r="BQ61" i="8"/>
  <c r="BL62" i="8"/>
  <c r="BM62" i="8"/>
  <c r="BN62" i="8"/>
  <c r="BO62" i="8"/>
  <c r="BP62" i="8"/>
  <c r="BQ62" i="8"/>
  <c r="BL63" i="8"/>
  <c r="BM63" i="8"/>
  <c r="BN63" i="8"/>
  <c r="BO63" i="8"/>
  <c r="BP63" i="8"/>
  <c r="BQ63" i="8"/>
  <c r="BL64" i="8"/>
  <c r="BM64" i="8"/>
  <c r="BN64" i="8"/>
  <c r="BO64" i="8"/>
  <c r="BP64" i="8"/>
  <c r="BQ64" i="8"/>
  <c r="AQ65" i="8"/>
  <c r="BL65" i="8"/>
  <c r="BM65" i="8"/>
  <c r="BN65" i="8"/>
  <c r="BO65" i="8"/>
  <c r="BP65" i="8"/>
  <c r="BQ65" i="8"/>
  <c r="BL66" i="8"/>
  <c r="BM66" i="8"/>
  <c r="BN66" i="8"/>
  <c r="BO66" i="8"/>
  <c r="BP66" i="8"/>
  <c r="BQ66" i="8"/>
  <c r="BL68" i="8"/>
  <c r="BM68" i="8"/>
  <c r="BN68" i="8"/>
  <c r="BO68" i="8"/>
  <c r="BP68" i="8"/>
  <c r="BQ68" i="8"/>
  <c r="BL69" i="8"/>
  <c r="BM69" i="8"/>
  <c r="BN69" i="8"/>
  <c r="BO69" i="8"/>
  <c r="BP69" i="8"/>
  <c r="BQ69" i="8"/>
  <c r="BL70" i="8"/>
  <c r="BM70" i="8"/>
  <c r="BN70" i="8"/>
  <c r="BO70" i="8"/>
  <c r="BP70" i="8"/>
  <c r="BQ70" i="8"/>
  <c r="BL71" i="8"/>
  <c r="BM71" i="8"/>
  <c r="BN71" i="8"/>
  <c r="BO71" i="8"/>
  <c r="BP71" i="8"/>
  <c r="BQ71" i="8"/>
  <c r="BL72" i="8"/>
  <c r="BM72" i="8"/>
  <c r="BN72" i="8"/>
  <c r="BO72" i="8"/>
  <c r="BP72" i="8"/>
  <c r="BQ72" i="8"/>
  <c r="AQ73" i="8"/>
  <c r="BL73" i="8"/>
  <c r="BM73" i="8"/>
  <c r="BN73" i="8"/>
  <c r="BO73" i="8"/>
  <c r="BP73" i="8"/>
  <c r="BQ73" i="8"/>
  <c r="BL74" i="8"/>
  <c r="BM74" i="8"/>
  <c r="BN74" i="8"/>
  <c r="BO74" i="8"/>
  <c r="BP74" i="8"/>
  <c r="BQ74" i="8"/>
  <c r="BL76" i="8"/>
  <c r="BM76" i="8"/>
  <c r="BN76" i="8"/>
  <c r="BO76" i="8"/>
  <c r="BP76" i="8"/>
  <c r="BQ76" i="8"/>
  <c r="BL77" i="8"/>
  <c r="BM77" i="8"/>
  <c r="BN77" i="8"/>
  <c r="BO77" i="8"/>
  <c r="BP77" i="8"/>
  <c r="BQ77" i="8"/>
  <c r="BL78" i="8"/>
  <c r="BM78" i="8"/>
  <c r="BN78" i="8"/>
  <c r="BO78" i="8"/>
  <c r="BP78" i="8"/>
  <c r="BQ78" i="8"/>
  <c r="BL79" i="8"/>
  <c r="BM79" i="8"/>
  <c r="BN79" i="8"/>
  <c r="BO79" i="8"/>
  <c r="BP79" i="8"/>
  <c r="BQ79" i="8"/>
  <c r="BL80" i="8"/>
  <c r="BM80" i="8"/>
  <c r="BN80" i="8"/>
  <c r="BO80" i="8"/>
  <c r="BP80" i="8"/>
  <c r="BQ80" i="8"/>
  <c r="AQ81" i="8"/>
  <c r="BL81" i="8"/>
  <c r="BM81" i="8"/>
  <c r="BN81" i="8"/>
  <c r="BO81" i="8"/>
  <c r="BP81" i="8"/>
  <c r="BQ81" i="8"/>
  <c r="BL82" i="8"/>
  <c r="BM82" i="8"/>
  <c r="BN82" i="8"/>
  <c r="BO82" i="8"/>
  <c r="BP82" i="8"/>
  <c r="BQ82" i="8"/>
  <c r="BL87" i="8"/>
  <c r="BM87" i="8"/>
  <c r="BN87" i="8"/>
  <c r="BO87" i="8"/>
  <c r="BP87" i="8"/>
  <c r="BQ87" i="8"/>
  <c r="BL88" i="8"/>
  <c r="BM88" i="8"/>
  <c r="BN88" i="8"/>
  <c r="BO88" i="8"/>
  <c r="BP88" i="8"/>
  <c r="BQ88" i="8"/>
  <c r="BL89" i="8"/>
  <c r="BM89" i="8"/>
  <c r="BN89" i="8"/>
  <c r="BO89" i="8"/>
  <c r="BP89" i="8"/>
  <c r="BQ89" i="8"/>
  <c r="BL90" i="8"/>
  <c r="BM90" i="8"/>
  <c r="BN90" i="8"/>
  <c r="BO90" i="8"/>
  <c r="BP90" i="8"/>
  <c r="BQ90" i="8"/>
  <c r="BL91" i="8"/>
  <c r="BM91" i="8"/>
  <c r="BN91" i="8"/>
  <c r="BO91" i="8"/>
  <c r="BP91" i="8"/>
  <c r="BQ91" i="8"/>
  <c r="AQ92" i="8"/>
  <c r="BL92" i="8"/>
  <c r="BM92" i="8"/>
  <c r="BN92" i="8"/>
  <c r="BO92" i="8"/>
  <c r="BP92" i="8"/>
  <c r="BQ92" i="8"/>
  <c r="BL93" i="8"/>
  <c r="BM93" i="8"/>
  <c r="BN93" i="8"/>
  <c r="BO93" i="8"/>
  <c r="BP93" i="8"/>
  <c r="BQ93" i="8"/>
  <c r="BL95" i="8"/>
  <c r="BM95" i="8"/>
  <c r="BN95" i="8"/>
  <c r="BO95" i="8"/>
  <c r="BP95" i="8"/>
  <c r="BQ95" i="8"/>
  <c r="BL96" i="8"/>
  <c r="BM96" i="8"/>
  <c r="BN96" i="8"/>
  <c r="BO96" i="8"/>
  <c r="BP96" i="8"/>
  <c r="BQ96" i="8"/>
  <c r="BL97" i="8"/>
  <c r="BM97" i="8"/>
  <c r="BN97" i="8"/>
  <c r="BO97" i="8"/>
  <c r="BP97" i="8"/>
  <c r="BQ97" i="8"/>
  <c r="BL98" i="8"/>
  <c r="BM98" i="8"/>
  <c r="BN98" i="8"/>
  <c r="BO98" i="8"/>
  <c r="BP98" i="8"/>
  <c r="BQ98" i="8"/>
  <c r="BL99" i="8"/>
  <c r="BM99" i="8"/>
  <c r="BN99" i="8"/>
  <c r="BO99" i="8"/>
  <c r="BP99" i="8"/>
  <c r="BQ99" i="8"/>
  <c r="AQ100" i="8"/>
  <c r="BL100" i="8"/>
  <c r="BM100" i="8"/>
  <c r="BN100" i="8"/>
  <c r="BO100" i="8"/>
  <c r="BP100" i="8"/>
  <c r="BQ100" i="8"/>
  <c r="BL101" i="8"/>
  <c r="BM101" i="8"/>
  <c r="BN101" i="8"/>
  <c r="BO101" i="8"/>
  <c r="BP101" i="8"/>
  <c r="BQ101" i="8"/>
  <c r="BL103" i="8"/>
  <c r="BM103" i="8"/>
  <c r="BN103" i="8"/>
  <c r="BO103" i="8"/>
  <c r="BP103" i="8"/>
  <c r="BQ103" i="8"/>
  <c r="BL104" i="8"/>
  <c r="BM104" i="8"/>
  <c r="BN104" i="8"/>
  <c r="BO104" i="8"/>
  <c r="BP104" i="8"/>
  <c r="BQ104" i="8"/>
  <c r="BL105" i="8"/>
  <c r="BM105" i="8"/>
  <c r="BN105" i="8"/>
  <c r="BO105" i="8"/>
  <c r="BP105" i="8"/>
  <c r="BQ105" i="8"/>
  <c r="BL106" i="8"/>
  <c r="BM106" i="8"/>
  <c r="BN106" i="8"/>
  <c r="BO106" i="8"/>
  <c r="BP106" i="8"/>
  <c r="BQ106" i="8"/>
  <c r="BL107" i="8"/>
  <c r="BM107" i="8"/>
  <c r="BN107" i="8"/>
  <c r="BO107" i="8"/>
  <c r="BP107" i="8"/>
  <c r="BQ107" i="8"/>
  <c r="AQ108" i="8"/>
  <c r="BL108" i="8"/>
  <c r="BM108" i="8"/>
  <c r="BN108" i="8"/>
  <c r="BO108" i="8"/>
  <c r="BP108" i="8"/>
  <c r="BQ108" i="8"/>
  <c r="BL109" i="8"/>
  <c r="BM109" i="8"/>
  <c r="BN109" i="8"/>
  <c r="BO109" i="8"/>
  <c r="BP109" i="8"/>
  <c r="BQ109" i="8"/>
  <c r="BL114" i="8"/>
  <c r="BM114" i="8"/>
  <c r="BN114" i="8"/>
  <c r="BO114" i="8"/>
  <c r="BP114" i="8"/>
  <c r="BQ114" i="8"/>
  <c r="BL115" i="8"/>
  <c r="BM115" i="8"/>
  <c r="BN115" i="8"/>
  <c r="BO115" i="8"/>
  <c r="BP115" i="8"/>
  <c r="BQ115" i="8"/>
  <c r="BL116" i="8"/>
  <c r="BM116" i="8"/>
  <c r="BN116" i="8"/>
  <c r="BO116" i="8"/>
  <c r="BP116" i="8"/>
  <c r="BQ116" i="8"/>
  <c r="BL117" i="8"/>
  <c r="BM117" i="8"/>
  <c r="BN117" i="8"/>
  <c r="BO117" i="8"/>
  <c r="BP117" i="8"/>
  <c r="BQ117" i="8"/>
  <c r="BL118" i="8"/>
  <c r="BM118" i="8"/>
  <c r="BN118" i="8"/>
  <c r="BO118" i="8"/>
  <c r="BP118" i="8"/>
  <c r="BQ118" i="8"/>
  <c r="AQ119" i="8"/>
  <c r="BL119" i="8"/>
  <c r="BM119" i="8"/>
  <c r="BN119" i="8"/>
  <c r="BO119" i="8"/>
  <c r="BP119" i="8"/>
  <c r="BQ119" i="8"/>
  <c r="BL120" i="8"/>
  <c r="BM120" i="8"/>
  <c r="BN120" i="8"/>
  <c r="BO120" i="8"/>
  <c r="BP120" i="8"/>
  <c r="BQ120" i="8"/>
  <c r="BL122" i="8"/>
  <c r="BM122" i="8"/>
  <c r="BN122" i="8"/>
  <c r="BO122" i="8"/>
  <c r="BP122" i="8"/>
  <c r="BQ122" i="8"/>
  <c r="BL123" i="8"/>
  <c r="BM123" i="8"/>
  <c r="BN123" i="8"/>
  <c r="BO123" i="8"/>
  <c r="BP123" i="8"/>
  <c r="BQ123" i="8"/>
  <c r="BL124" i="8"/>
  <c r="BM124" i="8"/>
  <c r="BN124" i="8"/>
  <c r="BO124" i="8"/>
  <c r="BP124" i="8"/>
  <c r="BQ124" i="8"/>
  <c r="BL125" i="8"/>
  <c r="BM125" i="8"/>
  <c r="BN125" i="8"/>
  <c r="BO125" i="8"/>
  <c r="BP125" i="8"/>
  <c r="BQ125" i="8"/>
  <c r="BL126" i="8"/>
  <c r="BM126" i="8"/>
  <c r="BN126" i="8"/>
  <c r="BO126" i="8"/>
  <c r="BP126" i="8"/>
  <c r="BQ126" i="8"/>
  <c r="AQ127" i="8"/>
  <c r="BL127" i="8"/>
  <c r="BM127" i="8"/>
  <c r="BN127" i="8"/>
  <c r="BO127" i="8"/>
  <c r="BP127" i="8"/>
  <c r="BQ127" i="8"/>
  <c r="BL128" i="8"/>
  <c r="BM128" i="8"/>
  <c r="BN128" i="8"/>
  <c r="BO128" i="8"/>
  <c r="BP128" i="8"/>
  <c r="BQ128" i="8"/>
  <c r="BL130" i="8"/>
  <c r="BM130" i="8"/>
  <c r="BN130" i="8"/>
  <c r="BO130" i="8"/>
  <c r="BP130" i="8"/>
  <c r="BQ130" i="8"/>
  <c r="BL131" i="8"/>
  <c r="BM131" i="8"/>
  <c r="BN131" i="8"/>
  <c r="BO131" i="8"/>
  <c r="BP131" i="8"/>
  <c r="BQ131" i="8"/>
  <c r="BL132" i="8"/>
  <c r="BM132" i="8"/>
  <c r="BN132" i="8"/>
  <c r="BO132" i="8"/>
  <c r="BP132" i="8"/>
  <c r="BQ132" i="8"/>
  <c r="BL133" i="8"/>
  <c r="BM133" i="8"/>
  <c r="BN133" i="8"/>
  <c r="BO133" i="8"/>
  <c r="BP133" i="8"/>
  <c r="BQ133" i="8"/>
  <c r="BL134" i="8"/>
  <c r="BM134" i="8"/>
  <c r="BN134" i="8"/>
  <c r="BO134" i="8"/>
  <c r="BP134" i="8"/>
  <c r="BQ134" i="8"/>
  <c r="AQ135" i="8"/>
  <c r="BL135" i="8"/>
  <c r="BM135" i="8"/>
  <c r="BN135" i="8"/>
  <c r="BO135" i="8"/>
  <c r="BP135" i="8"/>
  <c r="BQ135" i="8"/>
  <c r="BL136" i="8"/>
  <c r="BM136" i="8"/>
  <c r="BN136" i="8"/>
  <c r="BO136" i="8"/>
  <c r="BP136" i="8"/>
  <c r="BQ136" i="8"/>
  <c r="BL141" i="8"/>
  <c r="BM141" i="8"/>
  <c r="BN141" i="8"/>
  <c r="BO141" i="8"/>
  <c r="BP141" i="8"/>
  <c r="BQ141" i="8"/>
  <c r="BL142" i="8"/>
  <c r="BM142" i="8"/>
  <c r="BN142" i="8"/>
  <c r="BO142" i="8"/>
  <c r="BP142" i="8"/>
  <c r="BQ142" i="8"/>
  <c r="BL143" i="8"/>
  <c r="BM143" i="8"/>
  <c r="BN143" i="8"/>
  <c r="BO143" i="8"/>
  <c r="BP143" i="8"/>
  <c r="BQ143" i="8"/>
  <c r="BL144" i="8"/>
  <c r="BM144" i="8"/>
  <c r="BN144" i="8"/>
  <c r="BO144" i="8"/>
  <c r="BP144" i="8"/>
  <c r="BQ144" i="8"/>
  <c r="BL145" i="8"/>
  <c r="BM145" i="8"/>
  <c r="BN145" i="8"/>
  <c r="BO145" i="8"/>
  <c r="BP145" i="8"/>
  <c r="BQ145" i="8"/>
  <c r="AQ146" i="8"/>
  <c r="BL146" i="8"/>
  <c r="BM146" i="8"/>
  <c r="BN146" i="8"/>
  <c r="BO146" i="8"/>
  <c r="BP146" i="8"/>
  <c r="BQ146" i="8"/>
  <c r="BL147" i="8"/>
  <c r="BM147" i="8"/>
  <c r="BN147" i="8"/>
  <c r="BO147" i="8"/>
  <c r="BP147" i="8"/>
  <c r="BQ147" i="8"/>
  <c r="BL149" i="8"/>
  <c r="BM149" i="8"/>
  <c r="BN149" i="8"/>
  <c r="BO149" i="8"/>
  <c r="BP149" i="8"/>
  <c r="BQ149" i="8"/>
  <c r="BL150" i="8"/>
  <c r="BM150" i="8"/>
  <c r="BN150" i="8"/>
  <c r="BO150" i="8"/>
  <c r="BP150" i="8"/>
  <c r="BQ150" i="8"/>
  <c r="BL151" i="8"/>
  <c r="BM151" i="8"/>
  <c r="BN151" i="8"/>
  <c r="BO151" i="8"/>
  <c r="BP151" i="8"/>
  <c r="BQ151" i="8"/>
  <c r="BL152" i="8"/>
  <c r="BM152" i="8"/>
  <c r="BN152" i="8"/>
  <c r="BO152" i="8"/>
  <c r="BP152" i="8"/>
  <c r="BQ152" i="8"/>
  <c r="BL153" i="8"/>
  <c r="BM153" i="8"/>
  <c r="BN153" i="8"/>
  <c r="BO153" i="8"/>
  <c r="BP153" i="8"/>
  <c r="BQ153" i="8"/>
  <c r="AQ154" i="8"/>
  <c r="BL154" i="8"/>
  <c r="BM154" i="8"/>
  <c r="BN154" i="8"/>
  <c r="BO154" i="8"/>
  <c r="BP154" i="8"/>
  <c r="BQ154" i="8"/>
  <c r="BL155" i="8"/>
  <c r="BM155" i="8"/>
  <c r="BN155" i="8"/>
  <c r="BO155" i="8"/>
  <c r="BP155" i="8"/>
  <c r="BQ155" i="8"/>
  <c r="BL157" i="8"/>
  <c r="BM157" i="8"/>
  <c r="BN157" i="8"/>
  <c r="BO157" i="8"/>
  <c r="BP157" i="8"/>
  <c r="BQ157" i="8"/>
  <c r="BL158" i="8"/>
  <c r="BM158" i="8"/>
  <c r="BN158" i="8"/>
  <c r="BO158" i="8"/>
  <c r="BP158" i="8"/>
  <c r="BQ158" i="8"/>
  <c r="BL159" i="8"/>
  <c r="BM159" i="8"/>
  <c r="BN159" i="8"/>
  <c r="BO159" i="8"/>
  <c r="BP159" i="8"/>
  <c r="BQ159" i="8"/>
  <c r="BL160" i="8"/>
  <c r="BM160" i="8"/>
  <c r="BN160" i="8"/>
  <c r="BO160" i="8"/>
  <c r="BP160" i="8"/>
  <c r="BQ160" i="8"/>
  <c r="BL161" i="8"/>
  <c r="BM161" i="8"/>
  <c r="BN161" i="8"/>
  <c r="BO161" i="8"/>
  <c r="BP161" i="8"/>
  <c r="BQ161" i="8"/>
  <c r="AQ162" i="8"/>
  <c r="BL162" i="8"/>
  <c r="BM162" i="8"/>
  <c r="BN162" i="8"/>
  <c r="BO162" i="8"/>
  <c r="BP162" i="8"/>
  <c r="BQ162" i="8"/>
  <c r="BL163" i="8"/>
  <c r="BM163" i="8"/>
  <c r="BN163" i="8"/>
  <c r="BO163" i="8"/>
  <c r="BP163" i="8"/>
  <c r="BQ163" i="8"/>
  <c r="AP17" i="8"/>
  <c r="BJ17" i="8"/>
  <c r="BH17" i="8"/>
  <c r="BV17" i="8"/>
  <c r="AP18" i="8"/>
  <c r="BJ18" i="8"/>
  <c r="BH18" i="8"/>
  <c r="BV18" i="8"/>
  <c r="AP19" i="8"/>
  <c r="BJ19" i="8"/>
  <c r="BH19" i="8"/>
  <c r="BV19" i="8"/>
  <c r="AP20" i="8"/>
  <c r="BJ20" i="8"/>
  <c r="BH20" i="8"/>
  <c r="BV20" i="8"/>
  <c r="AP21" i="8"/>
  <c r="BJ21" i="8"/>
  <c r="BH21" i="8"/>
  <c r="BV21" i="8"/>
  <c r="BJ22" i="8"/>
  <c r="BH22" i="8"/>
  <c r="BV22" i="8"/>
  <c r="BJ23" i="8"/>
  <c r="AR23" i="8"/>
  <c r="BH23" i="8"/>
  <c r="BV23" i="8"/>
  <c r="AP25" i="8"/>
  <c r="BJ25" i="8"/>
  <c r="BH25" i="8"/>
  <c r="BV25" i="8"/>
  <c r="AP26" i="8"/>
  <c r="BJ26" i="8"/>
  <c r="BH26" i="8"/>
  <c r="BV26" i="8"/>
  <c r="AP27" i="8"/>
  <c r="BJ27" i="8"/>
  <c r="BH27" i="8"/>
  <c r="BV27" i="8"/>
  <c r="AP28" i="8"/>
  <c r="BJ28" i="8"/>
  <c r="BH28" i="8"/>
  <c r="BV28" i="8"/>
  <c r="AP29" i="8"/>
  <c r="BJ29" i="8"/>
  <c r="BH29" i="8"/>
  <c r="BV29" i="8"/>
  <c r="BJ30" i="8"/>
  <c r="BH30" i="8"/>
  <c r="BV30" i="8"/>
  <c r="BJ31" i="8"/>
  <c r="AR31" i="8"/>
  <c r="BH31" i="8"/>
  <c r="BV31" i="8"/>
  <c r="AP33" i="8"/>
  <c r="BJ33" i="8"/>
  <c r="BH33" i="8"/>
  <c r="BV33" i="8"/>
  <c r="AP34" i="8"/>
  <c r="BJ34" i="8"/>
  <c r="BH34" i="8"/>
  <c r="BV34" i="8"/>
  <c r="AP35" i="8"/>
  <c r="BJ35" i="8"/>
  <c r="BH35" i="8"/>
  <c r="BV35" i="8"/>
  <c r="AP36" i="8"/>
  <c r="BJ36" i="8"/>
  <c r="BH36" i="8"/>
  <c r="BV36" i="8"/>
  <c r="AP37" i="8"/>
  <c r="BJ37" i="8"/>
  <c r="BH37" i="8"/>
  <c r="BV37" i="8"/>
  <c r="BJ38" i="8"/>
  <c r="BH38" i="8"/>
  <c r="BV38" i="8"/>
  <c r="BJ39" i="8"/>
  <c r="AR39" i="8"/>
  <c r="BH39" i="8"/>
  <c r="BV39" i="8"/>
  <c r="AP41" i="8"/>
  <c r="BJ41" i="8"/>
  <c r="BH41" i="8"/>
  <c r="BV41" i="8"/>
  <c r="AP42" i="8"/>
  <c r="BJ42" i="8"/>
  <c r="BH42" i="8"/>
  <c r="BV42" i="8"/>
  <c r="AP43" i="8"/>
  <c r="BJ43" i="8"/>
  <c r="BH43" i="8"/>
  <c r="BV43" i="8"/>
  <c r="AP44" i="8"/>
  <c r="BJ44" i="8"/>
  <c r="BH44" i="8"/>
  <c r="BV44" i="8"/>
  <c r="AP45" i="8"/>
  <c r="BJ45" i="8"/>
  <c r="BH45" i="8"/>
  <c r="BV45" i="8"/>
  <c r="BJ46" i="8"/>
  <c r="BH46" i="8"/>
  <c r="BV46" i="8"/>
  <c r="BJ47" i="8"/>
  <c r="AR47" i="8"/>
  <c r="BH47" i="8"/>
  <c r="BV47" i="8"/>
  <c r="AP52" i="8"/>
  <c r="BJ52" i="8"/>
  <c r="BH52" i="8"/>
  <c r="BV52" i="8"/>
  <c r="AP53" i="8"/>
  <c r="BJ53" i="8"/>
  <c r="BH53" i="8"/>
  <c r="BV53" i="8"/>
  <c r="AP54" i="8"/>
  <c r="BJ54" i="8"/>
  <c r="BH54" i="8"/>
  <c r="BV54" i="8"/>
  <c r="AP55" i="8"/>
  <c r="BJ55" i="8"/>
  <c r="BH55" i="8"/>
  <c r="BV55" i="8"/>
  <c r="AP56" i="8"/>
  <c r="BJ56" i="8"/>
  <c r="BH56" i="8"/>
  <c r="BV56" i="8"/>
  <c r="BJ57" i="8"/>
  <c r="BH57" i="8"/>
  <c r="BV57" i="8"/>
  <c r="BJ58" i="8"/>
  <c r="AR58" i="8"/>
  <c r="BH58" i="8"/>
  <c r="BV58" i="8"/>
  <c r="AP60" i="8"/>
  <c r="BJ60" i="8"/>
  <c r="BH60" i="8"/>
  <c r="BV60" i="8"/>
  <c r="AP61" i="8"/>
  <c r="BJ61" i="8"/>
  <c r="BH61" i="8"/>
  <c r="BV61" i="8"/>
  <c r="AP62" i="8"/>
  <c r="BJ62" i="8"/>
  <c r="BH62" i="8"/>
  <c r="BV62" i="8"/>
  <c r="AP63" i="8"/>
  <c r="BJ63" i="8"/>
  <c r="BH63" i="8"/>
  <c r="BV63" i="8"/>
  <c r="AP64" i="8"/>
  <c r="BJ64" i="8"/>
  <c r="BH64" i="8"/>
  <c r="BV64" i="8"/>
  <c r="BJ65" i="8"/>
  <c r="BH65" i="8"/>
  <c r="BV65" i="8"/>
  <c r="BJ66" i="8"/>
  <c r="AR66" i="8"/>
  <c r="BH66" i="8"/>
  <c r="BV66" i="8"/>
  <c r="AP68" i="8"/>
  <c r="BJ68" i="8"/>
  <c r="BH68" i="8"/>
  <c r="BV68" i="8"/>
  <c r="AP69" i="8"/>
  <c r="BJ69" i="8"/>
  <c r="BH69" i="8"/>
  <c r="BV69" i="8"/>
  <c r="AP70" i="8"/>
  <c r="BJ70" i="8"/>
  <c r="BH70" i="8"/>
  <c r="BV70" i="8"/>
  <c r="AP71" i="8"/>
  <c r="BJ71" i="8"/>
  <c r="BH71" i="8"/>
  <c r="BV71" i="8"/>
  <c r="AP72" i="8"/>
  <c r="BJ72" i="8"/>
  <c r="BH72" i="8"/>
  <c r="BV72" i="8"/>
  <c r="BJ73" i="8"/>
  <c r="BH73" i="8"/>
  <c r="BV73" i="8"/>
  <c r="BJ74" i="8"/>
  <c r="AR74" i="8"/>
  <c r="BH74" i="8"/>
  <c r="BV74" i="8"/>
  <c r="AP76" i="8"/>
  <c r="BJ76" i="8"/>
  <c r="BH76" i="8"/>
  <c r="BV76" i="8"/>
  <c r="AP77" i="8"/>
  <c r="BJ77" i="8"/>
  <c r="BH77" i="8"/>
  <c r="BV77" i="8"/>
  <c r="AP78" i="8"/>
  <c r="BJ78" i="8"/>
  <c r="BH78" i="8"/>
  <c r="BV78" i="8"/>
  <c r="AP79" i="8"/>
  <c r="BJ79" i="8"/>
  <c r="BH79" i="8"/>
  <c r="BV79" i="8"/>
  <c r="AP80" i="8"/>
  <c r="BJ80" i="8"/>
  <c r="BH80" i="8"/>
  <c r="BV80" i="8"/>
  <c r="BJ81" i="8"/>
  <c r="BH81" i="8"/>
  <c r="BV81" i="8"/>
  <c r="BJ82" i="8"/>
  <c r="AR82" i="8"/>
  <c r="BH82" i="8"/>
  <c r="BV82" i="8"/>
  <c r="AP87" i="8"/>
  <c r="BJ87" i="8"/>
  <c r="BH87" i="8"/>
  <c r="BV87" i="8"/>
  <c r="AP88" i="8"/>
  <c r="BJ88" i="8"/>
  <c r="BH88" i="8"/>
  <c r="BV88" i="8"/>
  <c r="AP89" i="8"/>
  <c r="BJ89" i="8"/>
  <c r="BH89" i="8"/>
  <c r="BV89" i="8"/>
  <c r="AP90" i="8"/>
  <c r="BJ90" i="8"/>
  <c r="BH90" i="8"/>
  <c r="BV90" i="8"/>
  <c r="AP91" i="8"/>
  <c r="BJ91" i="8"/>
  <c r="BH91" i="8"/>
  <c r="BV91" i="8"/>
  <c r="BJ92" i="8"/>
  <c r="BH92" i="8"/>
  <c r="BV92" i="8"/>
  <c r="BJ93" i="8"/>
  <c r="AR93" i="8"/>
  <c r="BH93" i="8"/>
  <c r="BV93" i="8"/>
  <c r="AP95" i="8"/>
  <c r="BJ95" i="8"/>
  <c r="BH95" i="8"/>
  <c r="BV95" i="8"/>
  <c r="AP96" i="8"/>
  <c r="BJ96" i="8"/>
  <c r="BH96" i="8"/>
  <c r="BV96" i="8"/>
  <c r="AP97" i="8"/>
  <c r="BJ97" i="8"/>
  <c r="BH97" i="8"/>
  <c r="BV97" i="8"/>
  <c r="AP98" i="8"/>
  <c r="BJ98" i="8"/>
  <c r="BH98" i="8"/>
  <c r="BV98" i="8"/>
  <c r="AP99" i="8"/>
  <c r="BJ99" i="8"/>
  <c r="BH99" i="8"/>
  <c r="BV99" i="8"/>
  <c r="BJ100" i="8"/>
  <c r="BH100" i="8"/>
  <c r="BV100" i="8"/>
  <c r="BJ101" i="8"/>
  <c r="AR101" i="8"/>
  <c r="BH101" i="8"/>
  <c r="BV101" i="8"/>
  <c r="AP103" i="8"/>
  <c r="BJ103" i="8"/>
  <c r="BH103" i="8"/>
  <c r="BV103" i="8"/>
  <c r="AP104" i="8"/>
  <c r="BJ104" i="8"/>
  <c r="BH104" i="8"/>
  <c r="BV104" i="8"/>
  <c r="AP105" i="8"/>
  <c r="BJ105" i="8"/>
  <c r="BH105" i="8"/>
  <c r="BV105" i="8"/>
  <c r="AP106" i="8"/>
  <c r="BJ106" i="8"/>
  <c r="BH106" i="8"/>
  <c r="BV106" i="8"/>
  <c r="AP107" i="8"/>
  <c r="BJ107" i="8"/>
  <c r="BH107" i="8"/>
  <c r="BV107" i="8"/>
  <c r="BJ108" i="8"/>
  <c r="BH108" i="8"/>
  <c r="BV108" i="8"/>
  <c r="BJ109" i="8"/>
  <c r="AR109" i="8"/>
  <c r="BH109" i="8"/>
  <c r="BV109" i="8"/>
  <c r="AP114" i="8"/>
  <c r="BJ114" i="8"/>
  <c r="BH114" i="8"/>
  <c r="BV114" i="8"/>
  <c r="AP115" i="8"/>
  <c r="BJ115" i="8"/>
  <c r="BH115" i="8"/>
  <c r="BV115" i="8"/>
  <c r="AP116" i="8"/>
  <c r="BJ116" i="8"/>
  <c r="BH116" i="8"/>
  <c r="BV116" i="8"/>
  <c r="AP117" i="8"/>
  <c r="BJ117" i="8"/>
  <c r="BH117" i="8"/>
  <c r="BV117" i="8"/>
  <c r="AP118" i="8"/>
  <c r="BJ118" i="8"/>
  <c r="BH118" i="8"/>
  <c r="BV118" i="8"/>
  <c r="BJ119" i="8"/>
  <c r="BH119" i="8"/>
  <c r="BV119" i="8"/>
  <c r="BJ120" i="8"/>
  <c r="AR120" i="8"/>
  <c r="BH120" i="8"/>
  <c r="BV120" i="8"/>
  <c r="AP122" i="8"/>
  <c r="BJ122" i="8"/>
  <c r="BH122" i="8"/>
  <c r="BV122" i="8"/>
  <c r="AP123" i="8"/>
  <c r="BJ123" i="8"/>
  <c r="BH123" i="8"/>
  <c r="BV123" i="8"/>
  <c r="AP124" i="8"/>
  <c r="BJ124" i="8"/>
  <c r="BH124" i="8"/>
  <c r="BV124" i="8"/>
  <c r="AP125" i="8"/>
  <c r="BJ125" i="8"/>
  <c r="BH125" i="8"/>
  <c r="BV125" i="8"/>
  <c r="AP126" i="8"/>
  <c r="BJ126" i="8"/>
  <c r="BH126" i="8"/>
  <c r="BV126" i="8"/>
  <c r="BJ127" i="8"/>
  <c r="BH127" i="8"/>
  <c r="BV127" i="8"/>
  <c r="BJ128" i="8"/>
  <c r="AR128" i="8"/>
  <c r="BH128" i="8"/>
  <c r="BV128" i="8"/>
  <c r="AP130" i="8"/>
  <c r="BJ130" i="8"/>
  <c r="BH130" i="8"/>
  <c r="BV130" i="8"/>
  <c r="AP131" i="8"/>
  <c r="BJ131" i="8"/>
  <c r="BH131" i="8"/>
  <c r="BV131" i="8"/>
  <c r="AP132" i="8"/>
  <c r="BJ132" i="8"/>
  <c r="BH132" i="8"/>
  <c r="BV132" i="8"/>
  <c r="AP133" i="8"/>
  <c r="BJ133" i="8"/>
  <c r="BH133" i="8"/>
  <c r="BV133" i="8"/>
  <c r="AP134" i="8"/>
  <c r="BJ134" i="8"/>
  <c r="BH134" i="8"/>
  <c r="BV134" i="8"/>
  <c r="BJ135" i="8"/>
  <c r="BH135" i="8"/>
  <c r="BV135" i="8"/>
  <c r="BJ136" i="8"/>
  <c r="AR136" i="8"/>
  <c r="BH136" i="8"/>
  <c r="BV136" i="8"/>
  <c r="AP141" i="8"/>
  <c r="BJ141" i="8"/>
  <c r="BH141" i="8"/>
  <c r="BV141" i="8"/>
  <c r="AP142" i="8"/>
  <c r="BJ142" i="8"/>
  <c r="BH142" i="8"/>
  <c r="BV142" i="8"/>
  <c r="AP143" i="8"/>
  <c r="BJ143" i="8"/>
  <c r="BH143" i="8"/>
  <c r="BV143" i="8"/>
  <c r="AP144" i="8"/>
  <c r="BJ144" i="8"/>
  <c r="BH144" i="8"/>
  <c r="BV144" i="8"/>
  <c r="AP145" i="8"/>
  <c r="BJ145" i="8"/>
  <c r="BH145" i="8"/>
  <c r="BV145" i="8"/>
  <c r="BJ146" i="8"/>
  <c r="BH146" i="8"/>
  <c r="BV146" i="8"/>
  <c r="BJ147" i="8"/>
  <c r="AR147" i="8"/>
  <c r="BH147" i="8"/>
  <c r="BV147" i="8"/>
  <c r="AP149" i="8"/>
  <c r="BJ149" i="8"/>
  <c r="BH149" i="8"/>
  <c r="BV149" i="8"/>
  <c r="AP150" i="8"/>
  <c r="BJ150" i="8"/>
  <c r="BH150" i="8"/>
  <c r="BV150" i="8"/>
  <c r="AP151" i="8"/>
  <c r="BJ151" i="8"/>
  <c r="BH151" i="8"/>
  <c r="BV151" i="8"/>
  <c r="AP152" i="8"/>
  <c r="BJ152" i="8"/>
  <c r="BH152" i="8"/>
  <c r="BV152" i="8"/>
  <c r="AP153" i="8"/>
  <c r="BJ153" i="8"/>
  <c r="BH153" i="8"/>
  <c r="BV153" i="8"/>
  <c r="BJ154" i="8"/>
  <c r="BH154" i="8"/>
  <c r="BV154" i="8"/>
  <c r="BJ155" i="8"/>
  <c r="AR155" i="8"/>
  <c r="BH155" i="8"/>
  <c r="BV155" i="8"/>
  <c r="AP157" i="8"/>
  <c r="BJ157" i="8"/>
  <c r="BH157" i="8"/>
  <c r="BV157" i="8"/>
  <c r="AP158" i="8"/>
  <c r="BJ158" i="8"/>
  <c r="BH158" i="8"/>
  <c r="BV158" i="8"/>
  <c r="AP159" i="8"/>
  <c r="BJ159" i="8"/>
  <c r="BH159" i="8"/>
  <c r="BV159" i="8"/>
  <c r="AP160" i="8"/>
  <c r="BJ160" i="8"/>
  <c r="BH160" i="8"/>
  <c r="BV160" i="8"/>
  <c r="AP161" i="8"/>
  <c r="BJ161" i="8"/>
  <c r="BH161" i="8"/>
  <c r="BV161" i="8"/>
  <c r="BJ162" i="8"/>
  <c r="BH162" i="8"/>
  <c r="BV162" i="8"/>
  <c r="BJ163" i="8"/>
  <c r="AR163" i="8"/>
  <c r="BH163" i="8"/>
  <c r="BV163" i="8"/>
  <c r="BK17" i="8"/>
  <c r="BK18" i="8"/>
  <c r="BK19" i="8"/>
  <c r="BK20" i="8"/>
  <c r="BK21" i="8"/>
  <c r="BK22" i="8"/>
  <c r="BK23" i="8"/>
  <c r="BK25" i="8"/>
  <c r="BK26" i="8"/>
  <c r="BK27" i="8"/>
  <c r="BK28" i="8"/>
  <c r="BK29" i="8"/>
  <c r="BK30" i="8"/>
  <c r="BK31" i="8"/>
  <c r="BK33" i="8"/>
  <c r="BK34" i="8"/>
  <c r="BK35" i="8"/>
  <c r="BK36" i="8"/>
  <c r="BK37" i="8"/>
  <c r="BK38" i="8"/>
  <c r="BK39" i="8"/>
  <c r="BK41" i="8"/>
  <c r="BK42" i="8"/>
  <c r="BK43" i="8"/>
  <c r="BK44" i="8"/>
  <c r="BK45" i="8"/>
  <c r="BK46" i="8"/>
  <c r="BK47" i="8"/>
  <c r="BK52" i="8"/>
  <c r="BK53" i="8"/>
  <c r="BK54" i="8"/>
  <c r="BK55" i="8"/>
  <c r="BK56" i="8"/>
  <c r="BK57" i="8"/>
  <c r="BK58" i="8"/>
  <c r="BK60" i="8"/>
  <c r="BK61" i="8"/>
  <c r="BK62" i="8"/>
  <c r="BK63" i="8"/>
  <c r="BK64" i="8"/>
  <c r="BK65" i="8"/>
  <c r="BK66" i="8"/>
  <c r="BK68" i="8"/>
  <c r="BK69" i="8"/>
  <c r="BK70" i="8"/>
  <c r="BK71" i="8"/>
  <c r="BK72" i="8"/>
  <c r="BK73" i="8"/>
  <c r="BK74" i="8"/>
  <c r="BK76" i="8"/>
  <c r="BK77" i="8"/>
  <c r="BK78" i="8"/>
  <c r="BK79" i="8"/>
  <c r="BK80" i="8"/>
  <c r="BK81" i="8"/>
  <c r="BK82" i="8"/>
  <c r="BK87" i="8"/>
  <c r="BK88" i="8"/>
  <c r="BK89" i="8"/>
  <c r="BK90" i="8"/>
  <c r="BK91" i="8"/>
  <c r="BK92" i="8"/>
  <c r="BK93" i="8"/>
  <c r="BK95" i="8"/>
  <c r="BK96" i="8"/>
  <c r="BK97" i="8"/>
  <c r="BK98" i="8"/>
  <c r="BK99" i="8"/>
  <c r="BK100" i="8"/>
  <c r="BK101" i="8"/>
  <c r="BK103" i="8"/>
  <c r="BK104" i="8"/>
  <c r="BK105" i="8"/>
  <c r="BK106" i="8"/>
  <c r="BK107" i="8"/>
  <c r="BK108" i="8"/>
  <c r="BK109" i="8"/>
  <c r="BK114" i="8"/>
  <c r="BK115" i="8"/>
  <c r="BK116" i="8"/>
  <c r="BK117" i="8"/>
  <c r="BK118" i="8"/>
  <c r="BK119" i="8"/>
  <c r="BK120" i="8"/>
  <c r="BK122" i="8"/>
  <c r="BK123" i="8"/>
  <c r="BK124" i="8"/>
  <c r="BK125" i="8"/>
  <c r="BK126" i="8"/>
  <c r="BK127" i="8"/>
  <c r="BK128" i="8"/>
  <c r="BK130" i="8"/>
  <c r="BK131" i="8"/>
  <c r="BK132" i="8"/>
  <c r="BK133" i="8"/>
  <c r="BK134" i="8"/>
  <c r="BK135" i="8"/>
  <c r="BK136" i="8"/>
  <c r="BK141" i="8"/>
  <c r="BK142" i="8"/>
  <c r="BK143" i="8"/>
  <c r="BK144" i="8"/>
  <c r="BK145" i="8"/>
  <c r="BK146" i="8"/>
  <c r="BK147" i="8"/>
  <c r="BK149" i="8"/>
  <c r="BK150" i="8"/>
  <c r="BK151" i="8"/>
  <c r="BK152" i="8"/>
  <c r="BK153" i="8"/>
  <c r="BK154" i="8"/>
  <c r="BK155" i="8"/>
  <c r="BK157" i="8"/>
  <c r="BK158" i="8"/>
  <c r="BK159" i="8"/>
  <c r="BK160" i="8"/>
  <c r="BK161" i="8"/>
  <c r="BK162" i="8"/>
  <c r="BK163" i="8"/>
  <c r="G7" i="10"/>
  <c r="G8" i="10"/>
  <c r="G9" i="10"/>
  <c r="G10" i="10"/>
  <c r="G11" i="10"/>
  <c r="G12" i="10"/>
  <c r="G13" i="10"/>
  <c r="G14" i="10"/>
</calcChain>
</file>

<file path=xl/sharedStrings.xml><?xml version="1.0" encoding="utf-8"?>
<sst xmlns="http://schemas.openxmlformats.org/spreadsheetml/2006/main" count="745" uniqueCount="135">
  <si>
    <t>Aantal te verwachten shifts en uren</t>
  </si>
  <si>
    <t>*tot een zondag wordt gerekend:</t>
  </si>
  <si>
    <r>
      <t>·</t>
    </r>
    <r>
      <rPr>
        <sz val="7"/>
        <color rgb="FF000000"/>
        <rFont val="Times New Roman"/>
        <family val="1"/>
      </rPr>
      <t xml:space="preserve">         </t>
    </r>
    <r>
      <rPr>
        <sz val="10"/>
        <color rgb="FF000000"/>
        <rFont val="Arial"/>
        <family val="2"/>
      </rPr>
      <t>1 januari</t>
    </r>
  </si>
  <si>
    <r>
      <t>·</t>
    </r>
    <r>
      <rPr>
        <sz val="7"/>
        <color rgb="FF000000"/>
        <rFont val="Times New Roman"/>
        <family val="1"/>
      </rPr>
      <t xml:space="preserve">         </t>
    </r>
    <r>
      <rPr>
        <sz val="10"/>
        <color rgb="FF000000"/>
        <rFont val="Arial"/>
        <family val="2"/>
      </rPr>
      <t>Tweede Paasdag</t>
    </r>
  </si>
  <si>
    <r>
      <t>·</t>
    </r>
    <r>
      <rPr>
        <sz val="7"/>
        <color rgb="FF000000"/>
        <rFont val="Times New Roman"/>
        <family val="1"/>
      </rPr>
      <t xml:space="preserve">         </t>
    </r>
    <r>
      <rPr>
        <sz val="10"/>
        <color rgb="FF000000"/>
        <rFont val="Arial"/>
        <family val="2"/>
      </rPr>
      <t>Tweede Pinksterdag</t>
    </r>
  </si>
  <si>
    <r>
      <t>·</t>
    </r>
    <r>
      <rPr>
        <sz val="7"/>
        <color rgb="FF000000"/>
        <rFont val="Times New Roman"/>
        <family val="1"/>
      </rPr>
      <t xml:space="preserve">         </t>
    </r>
    <r>
      <rPr>
        <sz val="10"/>
        <color rgb="FF000000"/>
        <rFont val="Arial"/>
        <family val="2"/>
      </rPr>
      <t>Hemelvaartsdag</t>
    </r>
  </si>
  <si>
    <r>
      <t>·</t>
    </r>
    <r>
      <rPr>
        <sz val="7"/>
        <color rgb="FF000000"/>
        <rFont val="Times New Roman"/>
        <family val="1"/>
      </rPr>
      <t xml:space="preserve">         </t>
    </r>
    <r>
      <rPr>
        <sz val="10"/>
        <color rgb="FF000000"/>
        <rFont val="Arial"/>
        <family val="2"/>
      </rPr>
      <t>Eerste en Tweede Kerstdag</t>
    </r>
  </si>
  <si>
    <t>Verlof percentage verdeling</t>
  </si>
  <si>
    <t>** tot een Nationale feestdag wordt gerekend:</t>
  </si>
  <si>
    <t>uur verlof/overige wzh per jaar per medewerker</t>
  </si>
  <si>
    <t>ma-vr</t>
  </si>
  <si>
    <t>za</t>
  </si>
  <si>
    <t>zo*</t>
  </si>
  <si>
    <t>nat feestdag**</t>
  </si>
  <si>
    <t>Agenda (handmatig feestdagen bepalen)</t>
  </si>
  <si>
    <r>
      <t>·</t>
    </r>
    <r>
      <rPr>
        <sz val="7"/>
        <color rgb="FF000000"/>
        <rFont val="Times New Roman"/>
        <family val="1"/>
      </rPr>
      <t xml:space="preserve">         </t>
    </r>
    <r>
      <rPr>
        <sz val="10"/>
        <color rgb="FF000000"/>
        <rFont val="Arial"/>
        <family val="2"/>
      </rPr>
      <t>Koningsdag</t>
    </r>
  </si>
  <si>
    <t>Roosters</t>
  </si>
  <si>
    <t>Sluiscomplex Engelen</t>
  </si>
  <si>
    <t>vaste medewerkers (om totaal aantal uren verlof te bepalen)</t>
  </si>
  <si>
    <t>06:00 tot 08:00</t>
  </si>
  <si>
    <t>08:00 tot 18:00</t>
  </si>
  <si>
    <t>18:00 tot 22:00</t>
  </si>
  <si>
    <t>22:00 tot 06:00</t>
  </si>
  <si>
    <t>00:00 tot 24:00</t>
  </si>
  <si>
    <r>
      <t>·</t>
    </r>
    <r>
      <rPr>
        <sz val="7"/>
        <color rgb="FF000000"/>
        <rFont val="Times New Roman"/>
        <family val="1"/>
      </rPr>
      <t xml:space="preserve">         </t>
    </r>
    <r>
      <rPr>
        <sz val="10"/>
        <color rgb="FF000000"/>
        <rFont val="Arial"/>
        <family val="2"/>
      </rPr>
      <t>5 mei 2025</t>
    </r>
  </si>
  <si>
    <t>nachtoproepen per week voor opdrachtnemer, worden meegerekend in ma-vr 22-6 uur</t>
  </si>
  <si>
    <t>Verdeling</t>
  </si>
  <si>
    <t>Alle zo* en nat feestdagen** zijn ingevuld als inhuur</t>
  </si>
  <si>
    <t>Uren/week</t>
  </si>
  <si>
    <t>Aantal dagen</t>
  </si>
  <si>
    <t xml:space="preserve">Inhuur Shifts Ja/nee </t>
  </si>
  <si>
    <t>Inhuur shifts</t>
  </si>
  <si>
    <t>Inhuur uren</t>
  </si>
  <si>
    <t>Zomer 2022</t>
  </si>
  <si>
    <t>Ma-vr</t>
  </si>
  <si>
    <t>zo</t>
  </si>
  <si>
    <t>Verlof</t>
  </si>
  <si>
    <t>Nachtoproepen</t>
  </si>
  <si>
    <t>Verlof vaste medewerkers</t>
  </si>
  <si>
    <t>F. van Balen</t>
  </si>
  <si>
    <t>J.Ottens</t>
  </si>
  <si>
    <t>Blue Amigo</t>
  </si>
  <si>
    <t>5-13 uur</t>
  </si>
  <si>
    <t>13-21 uur</t>
  </si>
  <si>
    <t>6-12 uur</t>
  </si>
  <si>
    <t>12-20 uur</t>
  </si>
  <si>
    <t>6-13 uur</t>
  </si>
  <si>
    <t>6-14 uur</t>
  </si>
  <si>
    <t>14-21 uur</t>
  </si>
  <si>
    <t>10-19 uur</t>
  </si>
  <si>
    <t>uren per dag</t>
  </si>
  <si>
    <t>blok van 3 uur</t>
  </si>
  <si>
    <t>aantal uren</t>
  </si>
  <si>
    <t>ma</t>
  </si>
  <si>
    <t>5-13</t>
  </si>
  <si>
    <t>RV</t>
  </si>
  <si>
    <t>13-21</t>
  </si>
  <si>
    <t>di</t>
  </si>
  <si>
    <t xml:space="preserve">13-21 </t>
  </si>
  <si>
    <t>wo</t>
  </si>
  <si>
    <t>x</t>
  </si>
  <si>
    <t>do</t>
  </si>
  <si>
    <t>vr</t>
  </si>
  <si>
    <t>RV/plus uren</t>
  </si>
  <si>
    <t>14-21</t>
  </si>
  <si>
    <t>6-14</t>
  </si>
  <si>
    <t>10-19</t>
  </si>
  <si>
    <t>5-13 /13-21</t>
  </si>
  <si>
    <t xml:space="preserve">5-13 /13-21 </t>
  </si>
  <si>
    <t>Winter 2022-2023</t>
  </si>
  <si>
    <t>F.van Balen</t>
  </si>
  <si>
    <t>12-20</t>
  </si>
  <si>
    <t>oproep</t>
  </si>
  <si>
    <t>5-13/13-21</t>
  </si>
  <si>
    <t>Voorzomer 2023</t>
  </si>
  <si>
    <t>Nazomer 2023</t>
  </si>
  <si>
    <t>Voorzomer 2024</t>
  </si>
  <si>
    <t>Nazomer 2024</t>
  </si>
  <si>
    <t>Voorzomer 2025</t>
  </si>
  <si>
    <t>Nazomer 2025</t>
  </si>
  <si>
    <t>J. Ottens</t>
  </si>
  <si>
    <t>Persoon 3</t>
  </si>
  <si>
    <t>Inhuur Engelen</t>
  </si>
  <si>
    <t>sluis 0</t>
  </si>
  <si>
    <t>6-13</t>
  </si>
  <si>
    <t>40</t>
  </si>
  <si>
    <t>Zomer 2023</t>
  </si>
  <si>
    <t>Zomer 2024</t>
  </si>
  <si>
    <t>Zomer 2025</t>
  </si>
  <si>
    <t>J Ottens</t>
  </si>
  <si>
    <t>Sluis 0</t>
  </si>
  <si>
    <t>F,van Balen</t>
  </si>
  <si>
    <t>3 uur</t>
  </si>
  <si>
    <t>n.v.t</t>
  </si>
  <si>
    <t>RV/Plus</t>
  </si>
  <si>
    <t>J. Ottens       3 uur</t>
  </si>
  <si>
    <t xml:space="preserve">J. Ottens </t>
  </si>
  <si>
    <t>32</t>
  </si>
  <si>
    <t xml:space="preserve">F.van Balen </t>
  </si>
  <si>
    <t xml:space="preserve">Persoon 3 </t>
  </si>
  <si>
    <t>Winter 2023-2024</t>
  </si>
  <si>
    <t>Winter 2024-2025</t>
  </si>
  <si>
    <t>Winter 2025-2026</t>
  </si>
  <si>
    <t>RV/plusdag</t>
  </si>
  <si>
    <t>14-20</t>
  </si>
  <si>
    <t>Oproep (2 uur)</t>
  </si>
  <si>
    <t>30 (2 uur oproep)</t>
  </si>
  <si>
    <t>Totaal</t>
  </si>
  <si>
    <t>Veelvoud</t>
  </si>
  <si>
    <t>Afgerond</t>
  </si>
  <si>
    <t>Bijlage 4 Prijsinvulformulier beschrijvend document "Inhuur personeel voor bediening van nautische objecten"</t>
  </si>
  <si>
    <t>Verrekening volgens hoofdstuk 4, artikel 4.2 van Bijlage 1 Opdrachtomschrijving</t>
  </si>
  <si>
    <t>Dag</t>
  </si>
  <si>
    <t>Uren</t>
  </si>
  <si>
    <t>Indicatief benodigd aantal uren inhuur</t>
  </si>
  <si>
    <t>Uurtarief medewerker objectbediening*</t>
  </si>
  <si>
    <t>Totaal per periode</t>
  </si>
  <si>
    <t>maandag t/m vrijdag</t>
  </si>
  <si>
    <t>ochtend</t>
  </si>
  <si>
    <r>
      <t>·</t>
    </r>
    <r>
      <rPr>
        <sz val="7"/>
        <rFont val="Times New Roman"/>
        <family val="1"/>
      </rPr>
      <t xml:space="preserve">         </t>
    </r>
    <r>
      <rPr>
        <sz val="10"/>
        <rFont val="Arial"/>
        <family val="2"/>
      </rPr>
      <t>1 januari</t>
    </r>
  </si>
  <si>
    <t>dag</t>
  </si>
  <si>
    <r>
      <t>·</t>
    </r>
    <r>
      <rPr>
        <sz val="7"/>
        <rFont val="Times New Roman"/>
        <family val="1"/>
      </rPr>
      <t xml:space="preserve">         </t>
    </r>
    <r>
      <rPr>
        <sz val="10"/>
        <rFont val="Arial"/>
        <family val="2"/>
      </rPr>
      <t>Tweede Paasdag</t>
    </r>
  </si>
  <si>
    <t>avond</t>
  </si>
  <si>
    <r>
      <t>·</t>
    </r>
    <r>
      <rPr>
        <sz val="7"/>
        <rFont val="Times New Roman"/>
        <family val="1"/>
      </rPr>
      <t xml:space="preserve">         </t>
    </r>
    <r>
      <rPr>
        <sz val="10"/>
        <rFont val="Arial"/>
        <family val="2"/>
      </rPr>
      <t>Tweede Pinksterdag</t>
    </r>
  </si>
  <si>
    <t>nacht</t>
  </si>
  <si>
    <r>
      <t>·</t>
    </r>
    <r>
      <rPr>
        <sz val="7"/>
        <rFont val="Times New Roman"/>
        <family val="1"/>
      </rPr>
      <t xml:space="preserve">         </t>
    </r>
    <r>
      <rPr>
        <sz val="10"/>
        <rFont val="Arial"/>
        <family val="2"/>
      </rPr>
      <t>Hemelvaartsdag</t>
    </r>
  </si>
  <si>
    <t>zaterdag</t>
  </si>
  <si>
    <t>etmaal</t>
  </si>
  <si>
    <r>
      <t>·</t>
    </r>
    <r>
      <rPr>
        <sz val="7"/>
        <rFont val="Times New Roman"/>
        <family val="1"/>
      </rPr>
      <t xml:space="preserve">         </t>
    </r>
    <r>
      <rPr>
        <sz val="10"/>
        <rFont val="Arial"/>
        <family val="2"/>
      </rPr>
      <t>Eerste en Tweede Kerstdag</t>
    </r>
  </si>
  <si>
    <t>zondag*</t>
  </si>
  <si>
    <t>Nationale feestdag**</t>
  </si>
  <si>
    <r>
      <t>·</t>
    </r>
    <r>
      <rPr>
        <sz val="7"/>
        <rFont val="Times New Roman"/>
        <family val="1"/>
      </rPr>
      <t xml:space="preserve">         </t>
    </r>
    <r>
      <rPr>
        <sz val="10"/>
        <rFont val="Arial"/>
        <family val="2"/>
      </rPr>
      <t>Koningsdag</t>
    </r>
  </si>
  <si>
    <t>Inschrijfprijs</t>
  </si>
  <si>
    <r>
      <t>·</t>
    </r>
    <r>
      <rPr>
        <sz val="7"/>
        <rFont val="Times New Roman"/>
        <family val="1"/>
      </rPr>
      <t xml:space="preserve">         </t>
    </r>
    <r>
      <rPr>
        <sz val="10"/>
        <rFont val="Arial"/>
        <family val="2"/>
      </rPr>
      <t>5 mei 2025</t>
    </r>
  </si>
  <si>
    <t>*U dient in uw aanbieding een reële prijsaanbieding per gevraagd onderdeel gebaseerd op marktconformiteit te offreren. Strategische inschrijvingen door middel van het aanbieden van irreële lage of hoge prijzen op de gevraagde prijsonderdelen met als doel de gunningsprocedure te manipuleren zullen door gemeente 's-Hertogenbosch niet worden geaccepteerd.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</si>
</sst>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d/m;@"/>
    <numFmt numFmtId="166" formatCode="d/mm/yy;@"/>
  </numFmts>
  <fonts count="27">
    <font>
      <sz val="12"/>
      <color theme="1"/>
      <name val="Calibri"/>
      <family val="2"/>
      <scheme val="minor"/>
    </font>
    <font>
      <sz val="12"/>
      <color theme="1"/>
      <name val="Calibri"/>
      <family val="2"/>
      <scheme val="minor"/>
    </font>
    <font>
      <sz val="10"/>
      <name val="Arial"/>
      <family val="2"/>
    </font>
    <font>
      <u/>
      <sz val="12"/>
      <color theme="10"/>
      <name val="Calibri"/>
      <family val="2"/>
      <scheme val="minor"/>
    </font>
    <font>
      <u/>
      <sz val="12"/>
      <color theme="11"/>
      <name val="Calibri"/>
      <family val="2"/>
      <scheme val="minor"/>
    </font>
    <font>
      <sz val="10"/>
      <color rgb="FFFF0000"/>
      <name val="Arial"/>
      <family val="2"/>
    </font>
    <font>
      <sz val="10"/>
      <color theme="1"/>
      <name val="Arial"/>
      <family val="2"/>
    </font>
    <font>
      <sz val="8"/>
      <color theme="1"/>
      <name val="Arial"/>
      <family val="2"/>
    </font>
    <font>
      <b/>
      <sz val="10"/>
      <color theme="1"/>
      <name val="Arial"/>
      <family val="2"/>
    </font>
    <font>
      <sz val="11"/>
      <color theme="1"/>
      <name val="Calibri"/>
      <family val="2"/>
      <scheme val="minor"/>
    </font>
    <font>
      <b/>
      <sz val="16"/>
      <color theme="1"/>
      <name val="Arial"/>
      <family val="2"/>
    </font>
    <font>
      <sz val="10"/>
      <color rgb="FF000000"/>
      <name val="Arial"/>
      <family val="2"/>
    </font>
    <font>
      <sz val="10"/>
      <color rgb="FF000000"/>
      <name val="Symbol"/>
      <family val="1"/>
      <charset val="2"/>
    </font>
    <font>
      <sz val="7"/>
      <color rgb="FF000000"/>
      <name val="Times New Roman"/>
      <family val="1"/>
    </font>
    <font>
      <sz val="16"/>
      <color theme="1"/>
      <name val="Calibri"/>
      <family val="2"/>
      <scheme val="minor"/>
    </font>
    <font>
      <sz val="11"/>
      <color rgb="FF3F3F76"/>
      <name val="Calibri"/>
      <family val="2"/>
      <scheme val="minor"/>
    </font>
    <font>
      <b/>
      <sz val="12"/>
      <color theme="0"/>
      <name val="Calibri"/>
      <family val="2"/>
      <scheme val="minor"/>
    </font>
    <font>
      <sz val="10"/>
      <color theme="7"/>
      <name val="Arial"/>
      <family val="2"/>
    </font>
    <font>
      <sz val="12"/>
      <color rgb="FFFF0000"/>
      <name val="Calibri"/>
      <family val="2"/>
      <scheme val="minor"/>
    </font>
    <font>
      <sz val="12"/>
      <color theme="7"/>
      <name val="Calibri"/>
      <family val="2"/>
      <scheme val="minor"/>
    </font>
    <font>
      <b/>
      <sz val="12"/>
      <color theme="1"/>
      <name val="Calibri"/>
      <family val="2"/>
      <scheme val="minor"/>
    </font>
    <font>
      <sz val="18"/>
      <color theme="1"/>
      <name val="Calibri"/>
      <family val="2"/>
      <scheme val="minor"/>
    </font>
    <font>
      <b/>
      <sz val="16"/>
      <color theme="1"/>
      <name val="Calibri"/>
      <family val="2"/>
      <scheme val="minor"/>
    </font>
    <font>
      <sz val="26"/>
      <color theme="1"/>
      <name val="Calibri"/>
      <family val="2"/>
      <scheme val="minor"/>
    </font>
    <font>
      <sz val="10"/>
      <name val="Symbol"/>
      <family val="1"/>
      <charset val="2"/>
    </font>
    <font>
      <sz val="7"/>
      <name val="Times New Roman"/>
      <family val="1"/>
    </font>
    <font>
      <sz val="16"/>
      <color rgb="FF3F3F76"/>
      <name val="Calibri"/>
      <family val="2"/>
      <scheme val="minor"/>
    </font>
  </fonts>
  <fills count="27">
    <fill>
      <patternFill patternType="none"/>
    </fill>
    <fill>
      <patternFill patternType="gray125"/>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C99"/>
      </patternFill>
    </fill>
    <fill>
      <patternFill patternType="solid">
        <fgColor indexed="51"/>
        <bgColor indexed="13"/>
      </patternFill>
    </fill>
    <fill>
      <patternFill patternType="solid">
        <fgColor rgb="FFFFC000"/>
        <bgColor indexed="31"/>
      </patternFill>
    </fill>
    <fill>
      <patternFill patternType="solid">
        <fgColor rgb="FFFFFF00"/>
        <bgColor indexed="26"/>
      </patternFill>
    </fill>
    <fill>
      <patternFill patternType="solid">
        <fgColor theme="0"/>
        <bgColor indexed="31"/>
      </patternFill>
    </fill>
    <fill>
      <patternFill patternType="solid">
        <fgColor rgb="FFFFFF00"/>
        <bgColor indexed="31"/>
      </patternFill>
    </fill>
    <fill>
      <patternFill patternType="solid">
        <fgColor rgb="FF00B0F0"/>
        <bgColor indexed="41"/>
      </patternFill>
    </fill>
    <fill>
      <patternFill patternType="solid">
        <fgColor theme="0"/>
        <bgColor indexed="64"/>
      </patternFill>
    </fill>
    <fill>
      <patternFill patternType="solid">
        <fgColor rgb="FFFFFF00"/>
        <bgColor indexed="64"/>
      </patternFill>
    </fill>
    <fill>
      <patternFill patternType="solid">
        <fgColor theme="0"/>
        <bgColor indexed="26"/>
      </patternFill>
    </fill>
    <fill>
      <patternFill patternType="solid">
        <fgColor indexed="9"/>
        <bgColor indexed="26"/>
      </patternFill>
    </fill>
    <fill>
      <patternFill patternType="solid">
        <fgColor theme="0" tint="-0.249977111117893"/>
        <bgColor indexed="31"/>
      </patternFill>
    </fill>
    <fill>
      <patternFill patternType="solid">
        <fgColor rgb="FFFFC000"/>
        <bgColor indexed="64"/>
      </patternFill>
    </fill>
    <fill>
      <patternFill patternType="solid">
        <fgColor rgb="FFFF0000"/>
        <bgColor indexed="64"/>
      </patternFill>
    </fill>
    <fill>
      <patternFill patternType="solid">
        <fgColor indexed="55"/>
        <bgColor indexed="22"/>
      </patternFill>
    </fill>
    <fill>
      <patternFill patternType="solid">
        <fgColor indexed="52"/>
        <bgColor indexed="51"/>
      </patternFill>
    </fill>
    <fill>
      <patternFill patternType="solid">
        <fgColor rgb="FF92D050"/>
        <bgColor indexed="64"/>
      </patternFill>
    </fill>
    <fill>
      <patternFill patternType="solid">
        <fgColor theme="0"/>
        <bgColor indexed="41"/>
      </patternFill>
    </fill>
    <fill>
      <patternFill patternType="solid">
        <fgColor rgb="FFFFFF00"/>
        <bgColor indexed="41"/>
      </patternFill>
    </fill>
    <fill>
      <patternFill patternType="solid">
        <fgColor theme="0" tint="-0.34998626667073579"/>
        <bgColor indexed="64"/>
      </patternFill>
    </fill>
    <fill>
      <patternFill patternType="solid">
        <fgColor theme="3" tint="0.59999389629810485"/>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thin">
        <color theme="0" tint="-0.34998626667073579"/>
      </right>
      <top style="medium">
        <color auto="1"/>
      </top>
      <bottom style="thin">
        <color auto="1"/>
      </bottom>
      <diagonal/>
    </border>
    <border>
      <left style="thin">
        <color theme="0" tint="-0.34998626667073579"/>
      </left>
      <right style="thin">
        <color theme="0" tint="-0.34998626667073579"/>
      </right>
      <top style="medium">
        <color auto="1"/>
      </top>
      <bottom style="thin">
        <color auto="1"/>
      </bottom>
      <diagonal/>
    </border>
    <border>
      <left style="thin">
        <color theme="0" tint="-0.34998626667073579"/>
      </left>
      <right style="medium">
        <color auto="1"/>
      </right>
      <top style="medium">
        <color auto="1"/>
      </top>
      <bottom style="thin">
        <color auto="1"/>
      </bottom>
      <diagonal/>
    </border>
    <border>
      <left style="medium">
        <color auto="1"/>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auto="1"/>
      </right>
      <top/>
      <bottom/>
      <diagonal/>
    </border>
    <border>
      <left style="medium">
        <color auto="1"/>
      </left>
      <right style="thin">
        <color theme="0" tint="-0.34998626667073579"/>
      </right>
      <top/>
      <bottom style="thin">
        <color auto="1"/>
      </bottom>
      <diagonal/>
    </border>
    <border>
      <left style="thin">
        <color theme="0" tint="-0.34998626667073579"/>
      </left>
      <right style="thin">
        <color theme="0" tint="-0.34998626667073579"/>
      </right>
      <top/>
      <bottom style="thin">
        <color auto="1"/>
      </bottom>
      <diagonal/>
    </border>
    <border>
      <left style="thin">
        <color theme="0" tint="-0.34998626667073579"/>
      </left>
      <right style="medium">
        <color auto="1"/>
      </right>
      <top/>
      <bottom style="thin">
        <color auto="1"/>
      </bottom>
      <diagonal/>
    </border>
    <border>
      <left style="thin">
        <color theme="0" tint="-0.34998626667073579"/>
      </left>
      <right/>
      <top style="medium">
        <color auto="1"/>
      </top>
      <bottom style="thin">
        <color auto="1"/>
      </bottom>
      <diagonal/>
    </border>
    <border>
      <left/>
      <right style="thin">
        <color theme="0" tint="-0.34998626667073579"/>
      </right>
      <top style="medium">
        <color auto="1"/>
      </top>
      <bottom style="thin">
        <color auto="1"/>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auto="1"/>
      </bottom>
      <diagonal/>
    </border>
    <border>
      <left/>
      <right style="thin">
        <color theme="0" tint="-0.34998626667073579"/>
      </right>
      <top/>
      <bottom style="thin">
        <color auto="1"/>
      </bottom>
      <diagonal/>
    </border>
    <border>
      <left style="thin">
        <color rgb="FF7F7F7F"/>
      </left>
      <right style="thin">
        <color rgb="FF7F7F7F"/>
      </right>
      <top style="thin">
        <color rgb="FF7F7F7F"/>
      </top>
      <bottom style="thin">
        <color rgb="FF7F7F7F"/>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style="thin">
        <color rgb="FF7F7F7F"/>
      </right>
      <top/>
      <bottom style="thin">
        <color rgb="FF7F7F7F"/>
      </bottom>
      <diagonal/>
    </border>
    <border>
      <left style="thin">
        <color theme="0" tint="-0.34998626667073579"/>
      </left>
      <right/>
      <top/>
      <bottom style="medium">
        <color indexed="64"/>
      </bottom>
      <diagonal/>
    </border>
    <border>
      <left style="thin">
        <color theme="0" tint="-0.34998626667073579"/>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theme="1"/>
      </left>
      <right/>
      <top style="thin">
        <color theme="1"/>
      </top>
      <bottom/>
      <diagonal/>
    </border>
    <border>
      <left style="thin">
        <color theme="1"/>
      </left>
      <right/>
      <top style="thin">
        <color theme="1"/>
      </top>
      <bottom style="medium">
        <color indexed="64"/>
      </bottom>
      <diagonal/>
    </border>
    <border>
      <left style="medium">
        <color indexed="64"/>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s>
  <cellStyleXfs count="89">
    <xf numFmtId="0" fontId="0"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44" fontId="9"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5" fillId="6" borderId="32" applyNumberFormat="0" applyAlignment="0" applyProtection="0"/>
    <xf numFmtId="0" fontId="2" fillId="0" borderId="0"/>
  </cellStyleXfs>
  <cellXfs count="173">
    <xf numFmtId="0" fontId="0" fillId="0" borderId="0" xfId="0"/>
    <xf numFmtId="0" fontId="10" fillId="0" borderId="0" xfId="69" applyFont="1"/>
    <xf numFmtId="0" fontId="6" fillId="0" borderId="0" xfId="69" applyFont="1"/>
    <xf numFmtId="0" fontId="9" fillId="0" borderId="0" xfId="69"/>
    <xf numFmtId="0" fontId="8" fillId="0" borderId="0" xfId="69" applyFont="1"/>
    <xf numFmtId="0" fontId="2" fillId="0" borderId="9" xfId="1" applyFont="1" applyBorder="1" applyProtection="1">
      <protection locked="0"/>
    </xf>
    <xf numFmtId="0" fontId="2" fillId="0" borderId="0" xfId="1" applyFont="1" applyBorder="1" applyProtection="1">
      <protection locked="0"/>
    </xf>
    <xf numFmtId="0" fontId="2" fillId="0" borderId="12" xfId="1" applyFont="1" applyBorder="1" applyProtection="1">
      <protection locked="0"/>
    </xf>
    <xf numFmtId="0" fontId="6" fillId="0" borderId="10" xfId="0" applyFont="1" applyBorder="1" applyProtection="1">
      <protection locked="0"/>
    </xf>
    <xf numFmtId="0" fontId="6" fillId="0" borderId="11" xfId="0" applyFont="1" applyBorder="1" applyProtection="1">
      <protection locked="0"/>
    </xf>
    <xf numFmtId="0" fontId="12" fillId="0" borderId="15" xfId="0" applyFont="1" applyBorder="1" applyAlignment="1" applyProtection="1">
      <alignment horizontal="left" vertical="center" indent="5"/>
      <protection locked="0"/>
    </xf>
    <xf numFmtId="0" fontId="6" fillId="0" borderId="13" xfId="0" applyFont="1" applyBorder="1" applyProtection="1">
      <protection locked="0"/>
    </xf>
    <xf numFmtId="0" fontId="12" fillId="0" borderId="16" xfId="0" applyFont="1" applyBorder="1" applyAlignment="1" applyProtection="1">
      <alignment horizontal="left" vertical="center" indent="5"/>
      <protection locked="0"/>
    </xf>
    <xf numFmtId="164" fontId="8" fillId="3" borderId="13" xfId="69" applyNumberFormat="1" applyFont="1" applyFill="1" applyBorder="1" applyAlignment="1">
      <alignment horizontal="left" vertical="center"/>
    </xf>
    <xf numFmtId="0" fontId="8" fillId="5" borderId="16" xfId="69" applyFont="1" applyFill="1" applyBorder="1" applyAlignment="1">
      <alignment horizontal="left" vertical="center"/>
    </xf>
    <xf numFmtId="0" fontId="6" fillId="5" borderId="12" xfId="69" applyFont="1" applyFill="1" applyBorder="1" applyAlignment="1">
      <alignment horizontal="left" vertical="center"/>
    </xf>
    <xf numFmtId="1" fontId="6" fillId="5" borderId="12" xfId="69" applyNumberFormat="1" applyFont="1" applyFill="1" applyBorder="1" applyAlignment="1">
      <alignment horizontal="left" vertical="center"/>
    </xf>
    <xf numFmtId="0" fontId="8" fillId="5" borderId="17" xfId="69" applyFont="1" applyFill="1" applyBorder="1"/>
    <xf numFmtId="0" fontId="8" fillId="5" borderId="18" xfId="69" applyFont="1" applyFill="1" applyBorder="1" applyAlignment="1">
      <alignment wrapText="1"/>
    </xf>
    <xf numFmtId="0" fontId="8" fillId="5" borderId="19" xfId="69" applyFont="1" applyFill="1" applyBorder="1"/>
    <xf numFmtId="0" fontId="6" fillId="0" borderId="20" xfId="69" applyFont="1" applyBorder="1"/>
    <xf numFmtId="1" fontId="6" fillId="0" borderId="21" xfId="69" applyNumberFormat="1" applyFont="1" applyFill="1" applyBorder="1"/>
    <xf numFmtId="44" fontId="9" fillId="0" borderId="22" xfId="69" applyNumberFormat="1" applyBorder="1"/>
    <xf numFmtId="0" fontId="6" fillId="0" borderId="23" xfId="69" applyFont="1" applyBorder="1"/>
    <xf numFmtId="1" fontId="6" fillId="0" borderId="24" xfId="69" applyNumberFormat="1" applyFont="1" applyFill="1" applyBorder="1"/>
    <xf numFmtId="44" fontId="9" fillId="0" borderId="25" xfId="69" applyNumberFormat="1" applyBorder="1"/>
    <xf numFmtId="0" fontId="8" fillId="5" borderId="26" xfId="69" applyFont="1" applyFill="1" applyBorder="1"/>
    <xf numFmtId="0" fontId="8" fillId="5" borderId="27" xfId="69" applyFont="1" applyFill="1" applyBorder="1"/>
    <xf numFmtId="0" fontId="6" fillId="0" borderId="28" xfId="69" applyFont="1" applyBorder="1"/>
    <xf numFmtId="0" fontId="6" fillId="0" borderId="29" xfId="69" applyFont="1" applyBorder="1"/>
    <xf numFmtId="0" fontId="6" fillId="0" borderId="30" xfId="69" applyFont="1" applyBorder="1"/>
    <xf numFmtId="0" fontId="6" fillId="0" borderId="31" xfId="69" applyFont="1" applyBorder="1"/>
    <xf numFmtId="49" fontId="0" fillId="7" borderId="1" xfId="0" applyNumberFormat="1" applyFill="1" applyBorder="1"/>
    <xf numFmtId="49" fontId="0" fillId="8" borderId="1" xfId="0" applyNumberFormat="1" applyFill="1" applyBorder="1"/>
    <xf numFmtId="0" fontId="0" fillId="4" borderId="1" xfId="0" applyFill="1" applyBorder="1"/>
    <xf numFmtId="49" fontId="0" fillId="0" borderId="1" xfId="0" applyNumberFormat="1" applyBorder="1"/>
    <xf numFmtId="49" fontId="0" fillId="9" borderId="1" xfId="0" applyNumberFormat="1" applyFill="1" applyBorder="1"/>
    <xf numFmtId="49" fontId="0" fillId="10" borderId="1" xfId="0" applyNumberFormat="1" applyFill="1" applyBorder="1"/>
    <xf numFmtId="49" fontId="0" fillId="11" borderId="1" xfId="0" applyNumberFormat="1" applyFill="1" applyBorder="1"/>
    <xf numFmtId="49" fontId="0" fillId="12" borderId="1" xfId="0" applyNumberFormat="1" applyFill="1" applyBorder="1"/>
    <xf numFmtId="49" fontId="0" fillId="2" borderId="1" xfId="0" applyNumberFormat="1" applyFill="1" applyBorder="1"/>
    <xf numFmtId="49" fontId="0" fillId="13" borderId="1" xfId="0" applyNumberFormat="1" applyFill="1" applyBorder="1"/>
    <xf numFmtId="49" fontId="0" fillId="14" borderId="1" xfId="0" applyNumberFormat="1" applyFill="1" applyBorder="1"/>
    <xf numFmtId="49" fontId="0" fillId="15" borderId="1" xfId="0" applyNumberFormat="1" applyFill="1" applyBorder="1"/>
    <xf numFmtId="0" fontId="2" fillId="7" borderId="33" xfId="88" applyFont="1" applyFill="1" applyBorder="1"/>
    <xf numFmtId="0" fontId="2" fillId="0" borderId="33" xfId="88" applyFont="1" applyBorder="1"/>
    <xf numFmtId="0" fontId="2" fillId="0" borderId="33" xfId="88" applyBorder="1"/>
    <xf numFmtId="0" fontId="2" fillId="16" borderId="33" xfId="88" applyFont="1" applyFill="1" applyBorder="1"/>
    <xf numFmtId="17" fontId="2" fillId="15" borderId="33" xfId="88" applyNumberFormat="1" applyFont="1" applyFill="1" applyBorder="1"/>
    <xf numFmtId="0" fontId="2" fillId="15" borderId="33" xfId="88" applyFont="1" applyFill="1" applyBorder="1"/>
    <xf numFmtId="0" fontId="2" fillId="9" borderId="33" xfId="88" applyFont="1" applyFill="1" applyBorder="1"/>
    <xf numFmtId="0" fontId="2" fillId="14" borderId="33" xfId="88" applyFont="1" applyFill="1" applyBorder="1"/>
    <xf numFmtId="0" fontId="2" fillId="14" borderId="33" xfId="88" applyFill="1" applyBorder="1"/>
    <xf numFmtId="0" fontId="2" fillId="12" borderId="33" xfId="88" applyFont="1" applyFill="1" applyBorder="1"/>
    <xf numFmtId="0" fontId="2" fillId="4" borderId="33" xfId="88" applyFill="1" applyBorder="1"/>
    <xf numFmtId="0" fontId="2" fillId="17" borderId="33" xfId="88" applyFill="1" applyBorder="1"/>
    <xf numFmtId="0" fontId="2" fillId="17" borderId="34" xfId="88" applyFill="1" applyBorder="1"/>
    <xf numFmtId="0" fontId="2" fillId="18" borderId="33" xfId="88" applyFill="1" applyBorder="1"/>
    <xf numFmtId="0" fontId="2" fillId="19" borderId="33" xfId="88" applyFill="1" applyBorder="1"/>
    <xf numFmtId="165" fontId="2" fillId="0" borderId="33" xfId="88" applyNumberFormat="1" applyFont="1" applyBorder="1" applyAlignment="1">
      <alignment horizontal="left" wrapText="1"/>
    </xf>
    <xf numFmtId="165" fontId="2" fillId="0" borderId="33" xfId="88" applyNumberFormat="1" applyFont="1" applyBorder="1" applyAlignment="1">
      <alignment horizontal="left"/>
    </xf>
    <xf numFmtId="0" fontId="2" fillId="20" borderId="1" xfId="88" applyFill="1" applyBorder="1"/>
    <xf numFmtId="0" fontId="2" fillId="21" borderId="1" xfId="88" applyFont="1" applyFill="1" applyBorder="1"/>
    <xf numFmtId="0" fontId="2" fillId="9" borderId="1" xfId="88" applyFont="1" applyFill="1" applyBorder="1"/>
    <xf numFmtId="0" fontId="2" fillId="22" borderId="1" xfId="88" applyFill="1" applyBorder="1"/>
    <xf numFmtId="0" fontId="2" fillId="13" borderId="1" xfId="88" applyFill="1" applyBorder="1"/>
    <xf numFmtId="0" fontId="2" fillId="14" borderId="1" xfId="88" applyFont="1" applyFill="1" applyBorder="1"/>
    <xf numFmtId="0" fontId="2" fillId="13" borderId="1" xfId="88" applyFont="1" applyFill="1" applyBorder="1"/>
    <xf numFmtId="0" fontId="2" fillId="22" borderId="1" xfId="88" applyFont="1" applyFill="1" applyBorder="1"/>
    <xf numFmtId="0" fontId="2" fillId="0" borderId="1" xfId="88" applyBorder="1"/>
    <xf numFmtId="0" fontId="2" fillId="4" borderId="1" xfId="88" applyFill="1" applyBorder="1"/>
    <xf numFmtId="49" fontId="2" fillId="8" borderId="1" xfId="88" applyNumberFormat="1" applyFill="1" applyBorder="1"/>
    <xf numFmtId="49" fontId="2" fillId="10" borderId="1" xfId="88" applyNumberFormat="1" applyFill="1" applyBorder="1"/>
    <xf numFmtId="49" fontId="2" fillId="11" borderId="1" xfId="88" applyNumberFormat="1" applyFill="1" applyBorder="1"/>
    <xf numFmtId="49" fontId="2" fillId="0" borderId="1" xfId="88" applyNumberFormat="1" applyFont="1" applyBorder="1"/>
    <xf numFmtId="49" fontId="2" fillId="2" borderId="1" xfId="88" applyNumberFormat="1" applyFill="1" applyBorder="1"/>
    <xf numFmtId="49" fontId="2" fillId="9" borderId="1" xfId="88" applyNumberFormat="1" applyFont="1" applyFill="1" applyBorder="1"/>
    <xf numFmtId="49" fontId="2" fillId="7" borderId="1" xfId="88" applyNumberFormat="1" applyFont="1" applyFill="1" applyBorder="1"/>
    <xf numFmtId="49" fontId="2" fillId="13" borderId="1" xfId="88" applyNumberFormat="1" applyFont="1" applyFill="1" applyBorder="1"/>
    <xf numFmtId="49" fontId="2" fillId="14" borderId="1" xfId="88" applyNumberFormat="1" applyFont="1" applyFill="1" applyBorder="1"/>
    <xf numFmtId="49" fontId="2" fillId="15" borderId="1" xfId="88" applyNumberFormat="1" applyFont="1" applyFill="1" applyBorder="1"/>
    <xf numFmtId="49" fontId="2" fillId="23" borderId="1" xfId="88" applyNumberFormat="1" applyFont="1" applyFill="1" applyBorder="1"/>
    <xf numFmtId="0" fontId="2" fillId="18" borderId="1" xfId="88" applyFill="1" applyBorder="1"/>
    <xf numFmtId="49" fontId="2" fillId="19" borderId="1" xfId="88" applyNumberFormat="1" applyFont="1" applyFill="1" applyBorder="1"/>
    <xf numFmtId="0" fontId="2" fillId="19" borderId="1" xfId="88" applyFill="1" applyBorder="1"/>
    <xf numFmtId="49" fontId="2" fillId="24" borderId="1" xfId="88" applyNumberFormat="1" applyFont="1" applyFill="1" applyBorder="1"/>
    <xf numFmtId="0" fontId="2" fillId="0" borderId="1" xfId="88" applyFont="1" applyBorder="1"/>
    <xf numFmtId="166" fontId="0" fillId="0" borderId="0" xfId="0" applyNumberFormat="1"/>
    <xf numFmtId="0" fontId="5" fillId="0" borderId="15" xfId="0" applyFont="1" applyBorder="1" applyAlignment="1" applyProtection="1">
      <alignment vertical="center"/>
      <protection locked="0"/>
    </xf>
    <xf numFmtId="0" fontId="17" fillId="0" borderId="14" xfId="0" applyFont="1" applyBorder="1" applyAlignment="1" applyProtection="1">
      <alignment vertical="center"/>
      <protection locked="0"/>
    </xf>
    <xf numFmtId="0" fontId="20" fillId="0" borderId="0" xfId="0" applyFont="1"/>
    <xf numFmtId="0" fontId="0" fillId="25" borderId="1" xfId="0" applyFill="1" applyBorder="1"/>
    <xf numFmtId="0" fontId="0" fillId="0" borderId="14" xfId="0" applyBorder="1"/>
    <xf numFmtId="0" fontId="0" fillId="0" borderId="9" xfId="0" applyBorder="1"/>
    <xf numFmtId="0" fontId="0" fillId="0" borderId="10" xfId="0" applyBorder="1"/>
    <xf numFmtId="0" fontId="0" fillId="25" borderId="4" xfId="0" applyFill="1" applyBorder="1"/>
    <xf numFmtId="0" fontId="0" fillId="25" borderId="5" xfId="0" applyFill="1" applyBorder="1"/>
    <xf numFmtId="0" fontId="0" fillId="0" borderId="15" xfId="0" applyBorder="1"/>
    <xf numFmtId="0" fontId="0" fillId="0" borderId="0" xfId="0" applyBorder="1"/>
    <xf numFmtId="166" fontId="0" fillId="0" borderId="0" xfId="0" applyNumberFormat="1" applyBorder="1"/>
    <xf numFmtId="166" fontId="19" fillId="0" borderId="0" xfId="0" applyNumberFormat="1" applyFont="1" applyBorder="1"/>
    <xf numFmtId="166" fontId="0" fillId="0" borderId="11" xfId="0" applyNumberFormat="1" applyBorder="1"/>
    <xf numFmtId="0" fontId="0" fillId="0" borderId="11" xfId="0" applyBorder="1"/>
    <xf numFmtId="0" fontId="0" fillId="0" borderId="16" xfId="0" applyBorder="1"/>
    <xf numFmtId="166" fontId="0" fillId="0" borderId="12" xfId="0" applyNumberFormat="1" applyBorder="1"/>
    <xf numFmtId="0" fontId="0" fillId="0" borderId="12" xfId="0" applyBorder="1"/>
    <xf numFmtId="0" fontId="0" fillId="0" borderId="13" xfId="0" applyBorder="1"/>
    <xf numFmtId="166" fontId="18" fillId="0" borderId="0" xfId="0" applyNumberFormat="1" applyFont="1" applyBorder="1"/>
    <xf numFmtId="0" fontId="0" fillId="0" borderId="6" xfId="0" applyBorder="1"/>
    <xf numFmtId="0" fontId="0" fillId="0" borderId="7" xfId="0" applyBorder="1"/>
    <xf numFmtId="0" fontId="0" fillId="25" borderId="2" xfId="0" applyFill="1" applyBorder="1"/>
    <xf numFmtId="166" fontId="0" fillId="0" borderId="15" xfId="0" applyNumberFormat="1" applyBorder="1"/>
    <xf numFmtId="166" fontId="0" fillId="0" borderId="16" xfId="0" applyNumberFormat="1" applyBorder="1"/>
    <xf numFmtId="0" fontId="0" fillId="25" borderId="3" xfId="0" applyFill="1" applyBorder="1"/>
    <xf numFmtId="166" fontId="18" fillId="0" borderId="15" xfId="0" applyNumberFormat="1" applyFont="1" applyBorder="1"/>
    <xf numFmtId="166" fontId="19" fillId="0" borderId="15" xfId="0" applyNumberFormat="1" applyFont="1" applyBorder="1"/>
    <xf numFmtId="166" fontId="18" fillId="0" borderId="12" xfId="0" applyNumberFormat="1" applyFont="1" applyBorder="1"/>
    <xf numFmtId="0" fontId="21" fillId="0" borderId="14" xfId="0" applyFont="1" applyBorder="1"/>
    <xf numFmtId="0" fontId="21" fillId="0" borderId="9" xfId="0" applyFont="1" applyBorder="1"/>
    <xf numFmtId="0" fontId="15" fillId="6" borderId="32" xfId="87"/>
    <xf numFmtId="0" fontId="6" fillId="0" borderId="15" xfId="69" applyFont="1" applyBorder="1"/>
    <xf numFmtId="0" fontId="6" fillId="0" borderId="22" xfId="69" applyFont="1" applyBorder="1"/>
    <xf numFmtId="0" fontId="2" fillId="17" borderId="36" xfId="88" applyFill="1" applyBorder="1"/>
    <xf numFmtId="0" fontId="2" fillId="17" borderId="37" xfId="88" applyFill="1" applyBorder="1"/>
    <xf numFmtId="0" fontId="2" fillId="17" borderId="38" xfId="88" applyFill="1" applyBorder="1"/>
    <xf numFmtId="0" fontId="2" fillId="17" borderId="39" xfId="88" applyFill="1" applyBorder="1"/>
    <xf numFmtId="0" fontId="2" fillId="17" borderId="40" xfId="88" applyFill="1" applyBorder="1"/>
    <xf numFmtId="0" fontId="0" fillId="0" borderId="15" xfId="0" applyBorder="1" applyAlignment="1"/>
    <xf numFmtId="0" fontId="0" fillId="0" borderId="0" xfId="0" applyBorder="1" applyAlignment="1"/>
    <xf numFmtId="0" fontId="21" fillId="0" borderId="0" xfId="0" applyFont="1"/>
    <xf numFmtId="2" fontId="0" fillId="0" borderId="10" xfId="0" applyNumberFormat="1" applyBorder="1"/>
    <xf numFmtId="2" fontId="0" fillId="0" borderId="11" xfId="0" applyNumberFormat="1" applyBorder="1"/>
    <xf numFmtId="0" fontId="0" fillId="0" borderId="15" xfId="0" quotePrefix="1" applyBorder="1"/>
    <xf numFmtId="0" fontId="0" fillId="0" borderId="0" xfId="0" quotePrefix="1" applyBorder="1"/>
    <xf numFmtId="0" fontId="15" fillId="6" borderId="41" xfId="87" applyBorder="1"/>
    <xf numFmtId="0" fontId="15" fillId="6" borderId="42" xfId="87" applyBorder="1"/>
    <xf numFmtId="12" fontId="0" fillId="0" borderId="10" xfId="0" applyNumberFormat="1" applyBorder="1"/>
    <xf numFmtId="0" fontId="15" fillId="6" borderId="43" xfId="87" applyBorder="1"/>
    <xf numFmtId="0" fontId="15" fillId="6" borderId="32" xfId="87" applyBorder="1"/>
    <xf numFmtId="12" fontId="0" fillId="0" borderId="11" xfId="0" applyNumberFormat="1" applyBorder="1"/>
    <xf numFmtId="0" fontId="15" fillId="6" borderId="44" xfId="87" applyBorder="1"/>
    <xf numFmtId="0" fontId="15" fillId="6" borderId="45" xfId="87" applyBorder="1"/>
    <xf numFmtId="0" fontId="15" fillId="6" borderId="46" xfId="87" applyBorder="1"/>
    <xf numFmtId="0" fontId="15" fillId="6" borderId="47" xfId="87" applyBorder="1"/>
    <xf numFmtId="0" fontId="15" fillId="6" borderId="48" xfId="87" applyBorder="1"/>
    <xf numFmtId="0" fontId="0" fillId="0" borderId="16" xfId="0" quotePrefix="1" applyBorder="1"/>
    <xf numFmtId="0" fontId="0" fillId="0" borderId="12" xfId="0" quotePrefix="1" applyBorder="1"/>
    <xf numFmtId="0" fontId="6" fillId="0" borderId="16" xfId="69" applyFont="1" applyBorder="1"/>
    <xf numFmtId="0" fontId="6" fillId="0" borderId="49" xfId="69" applyFont="1" applyBorder="1"/>
    <xf numFmtId="0" fontId="6" fillId="0" borderId="50" xfId="69" applyFont="1" applyBorder="1"/>
    <xf numFmtId="0" fontId="14" fillId="0" borderId="51" xfId="0" applyFont="1" applyBorder="1"/>
    <xf numFmtId="0" fontId="22" fillId="26" borderId="53" xfId="0" applyFont="1" applyFill="1" applyBorder="1"/>
    <xf numFmtId="0" fontId="2" fillId="17" borderId="54" xfId="88" applyFill="1" applyBorder="1"/>
    <xf numFmtId="0" fontId="2" fillId="17" borderId="55" xfId="88" applyFill="1" applyBorder="1"/>
    <xf numFmtId="0" fontId="0" fillId="0" borderId="0" xfId="0" applyFill="1" applyBorder="1"/>
    <xf numFmtId="0" fontId="20" fillId="0" borderId="14" xfId="0" applyFont="1" applyBorder="1"/>
    <xf numFmtId="9" fontId="15" fillId="6" borderId="56" xfId="12" applyFont="1" applyFill="1" applyBorder="1"/>
    <xf numFmtId="9" fontId="15" fillId="6" borderId="57" xfId="12" applyFont="1" applyFill="1" applyBorder="1"/>
    <xf numFmtId="9" fontId="0" fillId="0" borderId="52" xfId="12" applyFont="1" applyBorder="1"/>
    <xf numFmtId="0" fontId="16" fillId="26" borderId="35" xfId="0" applyFont="1" applyFill="1" applyBorder="1"/>
    <xf numFmtId="0" fontId="23" fillId="0" borderId="0" xfId="0" applyFont="1"/>
    <xf numFmtId="44" fontId="15" fillId="6" borderId="32" xfId="87" applyNumberFormat="1" applyProtection="1">
      <protection locked="0"/>
    </xf>
    <xf numFmtId="0" fontId="26" fillId="6" borderId="35" xfId="87" applyFont="1" applyBorder="1"/>
    <xf numFmtId="16" fontId="0" fillId="0" borderId="0" xfId="0" quotePrefix="1" applyNumberFormat="1"/>
    <xf numFmtId="0" fontId="2" fillId="0" borderId="6" xfId="0" applyFont="1" applyBorder="1" applyAlignment="1" applyProtection="1">
      <alignment vertical="center"/>
    </xf>
    <xf numFmtId="0" fontId="24" fillId="0" borderId="7" xfId="0" applyFont="1" applyBorder="1" applyAlignment="1" applyProtection="1">
      <alignment horizontal="left" vertical="center" indent="5"/>
    </xf>
    <xf numFmtId="0" fontId="2" fillId="0" borderId="7" xfId="0" applyFont="1" applyBorder="1" applyAlignment="1" applyProtection="1">
      <alignment vertical="center"/>
    </xf>
    <xf numFmtId="0" fontId="24" fillId="0" borderId="8" xfId="0" applyFont="1" applyBorder="1" applyAlignment="1" applyProtection="1">
      <alignment horizontal="left" vertical="center" indent="5"/>
    </xf>
    <xf numFmtId="0" fontId="0" fillId="0" borderId="0"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7" fillId="0" borderId="0" xfId="69" applyFont="1" applyAlignment="1">
      <alignment horizontal="left" vertical="center" wrapText="1"/>
    </xf>
  </cellXfs>
  <cellStyles count="89">
    <cellStyle name="Gevolgde hyperlink" xfId="62" builtinId="9" hidden="1"/>
    <cellStyle name="Gevolgde hyperlink" xfId="66" builtinId="9" hidden="1"/>
    <cellStyle name="Gevolgde hyperlink" xfId="72" builtinId="9" hidden="1"/>
    <cellStyle name="Gevolgde hyperlink" xfId="76" builtinId="9" hidden="1"/>
    <cellStyle name="Gevolgde hyperlink" xfId="80" builtinId="9" hidden="1"/>
    <cellStyle name="Gevolgde hyperlink" xfId="84" builtinId="9" hidden="1"/>
    <cellStyle name="Gevolgde hyperlink" xfId="86" builtinId="9" hidden="1"/>
    <cellStyle name="Gevolgde hyperlink" xfId="82" builtinId="9" hidden="1"/>
    <cellStyle name="Gevolgde hyperlink" xfId="78" builtinId="9" hidden="1"/>
    <cellStyle name="Gevolgde hyperlink" xfId="74" builtinId="9" hidden="1"/>
    <cellStyle name="Gevolgde hyperlink" xfId="68" builtinId="9" hidden="1"/>
    <cellStyle name="Gevolgde hyperlink" xfId="64" builtinId="9" hidden="1"/>
    <cellStyle name="Gevolgde hyperlink" xfId="60" builtinId="9" hidden="1"/>
    <cellStyle name="Gevolgde hyperlink" xfId="22" builtinId="9" hidden="1"/>
    <cellStyle name="Gevolgde hyperlink" xfId="26" builtinId="9" hidden="1"/>
    <cellStyle name="Gevolgde hyperlink" xfId="28" builtinId="9" hidden="1"/>
    <cellStyle name="Gevolgde hyperlink" xfId="30" builtinId="9" hidden="1"/>
    <cellStyle name="Gevolgde hyperlink" xfId="34" builtinId="9" hidden="1"/>
    <cellStyle name="Gevolgde hyperlink" xfId="36" builtinId="9" hidden="1"/>
    <cellStyle name="Gevolgde hyperlink" xfId="38" builtinId="9" hidden="1"/>
    <cellStyle name="Gevolgde hyperlink" xfId="42" builtinId="9" hidden="1"/>
    <cellStyle name="Gevolgde hyperlink" xfId="44" builtinId="9" hidden="1"/>
    <cellStyle name="Gevolgde hyperlink" xfId="46" builtinId="9" hidden="1"/>
    <cellStyle name="Gevolgde hyperlink" xfId="50" builtinId="9" hidden="1"/>
    <cellStyle name="Gevolgde hyperlink" xfId="52" builtinId="9" hidden="1"/>
    <cellStyle name="Gevolgde hyperlink" xfId="54" builtinId="9" hidden="1"/>
    <cellStyle name="Gevolgde hyperlink" xfId="58" builtinId="9" hidden="1"/>
    <cellStyle name="Gevolgde hyperlink" xfId="56" builtinId="9" hidden="1"/>
    <cellStyle name="Gevolgde hyperlink" xfId="48" builtinId="9" hidden="1"/>
    <cellStyle name="Gevolgde hyperlink" xfId="40" builtinId="9" hidden="1"/>
    <cellStyle name="Gevolgde hyperlink" xfId="32" builtinId="9" hidden="1"/>
    <cellStyle name="Gevolgde hyperlink" xfId="24" builtinId="9" hidden="1"/>
    <cellStyle name="Gevolgde hyperlink" xfId="11"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5" builtinId="9" hidden="1"/>
    <cellStyle name="Gevolgde hyperlink" xfId="9" builtinId="9" hidden="1"/>
    <cellStyle name="Gevolgde hyperlink" xfId="7" builtinId="9" hidden="1"/>
    <cellStyle name="Gevolgde hyperlink" xfId="3" builtinId="9" hidden="1"/>
    <cellStyle name="Hyperlink" xfId="49" builtinId="8" hidden="1"/>
    <cellStyle name="Hyperlink" xfId="53" builtinId="8" hidden="1"/>
    <cellStyle name="Hyperlink" xfId="55" builtinId="8" hidden="1"/>
    <cellStyle name="Hyperlink" xfId="57" builtinId="8" hidden="1"/>
    <cellStyle name="Hyperlink" xfId="61" builtinId="8" hidden="1"/>
    <cellStyle name="Hyperlink" xfId="63" builtinId="8" hidden="1"/>
    <cellStyle name="Hyperlink" xfId="65"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5" builtinId="8" hidden="1"/>
    <cellStyle name="Hyperlink" xfId="77" builtinId="8" hidden="1"/>
    <cellStyle name="Hyperlink" xfId="67" builtinId="8" hidden="1"/>
    <cellStyle name="Hyperlink" xfId="59" builtinId="8" hidden="1"/>
    <cellStyle name="Hyperlink" xfId="5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35" builtinId="8" hidden="1"/>
    <cellStyle name="Hyperlink" xfId="10" builtinId="8" hidden="1"/>
    <cellStyle name="Hyperlink" xfId="13" builtinId="8" hidden="1"/>
    <cellStyle name="Hyperlink" xfId="15" builtinId="8" hidden="1"/>
    <cellStyle name="Hyperlink" xfId="17" builtinId="8" hidden="1"/>
    <cellStyle name="Hyperlink" xfId="21" builtinId="8" hidden="1"/>
    <cellStyle name="Hyperlink" xfId="19" builtinId="8" hidden="1"/>
    <cellStyle name="Hyperlink" xfId="6" builtinId="8" hidden="1"/>
    <cellStyle name="Hyperlink" xfId="8" builtinId="8" hidden="1"/>
    <cellStyle name="Hyperlink" xfId="4" builtinId="8" hidden="1"/>
    <cellStyle name="Hyperlink" xfId="2" builtinId="8" hidden="1"/>
    <cellStyle name="Invoer" xfId="87" builtinId="20"/>
    <cellStyle name="Procent" xfId="12" builtinId="5"/>
    <cellStyle name="Stand. 2" xfId="1" xr:uid="{00000000-0005-0000-0000-000054000000}"/>
    <cellStyle name="Stand. 3" xfId="69" xr:uid="{00000000-0005-0000-0000-000055000000}"/>
    <cellStyle name="Standaard" xfId="0" builtinId="0"/>
    <cellStyle name="Standaard 2" xfId="88" xr:uid="{45D1634B-3199-4103-8B4A-C2462A2D8E20}"/>
    <cellStyle name="Valuta 2" xfId="70" xr:uid="{00000000-0005-0000-0000-000056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BD94-86EA-4A60-8D87-C1BE7993491B}">
  <dimension ref="B2:CE172"/>
  <sheetViews>
    <sheetView topLeftCell="BU1" workbookViewId="0">
      <selection activeCell="CA13" sqref="CA13"/>
    </sheetView>
  </sheetViews>
  <sheetFormatPr defaultColWidth="8.875" defaultRowHeight="15.75"/>
  <cols>
    <col min="46" max="46" width="13.5" bestFit="1" customWidth="1"/>
    <col min="58" max="58" width="13.625" bestFit="1" customWidth="1"/>
    <col min="59" max="59" width="13.625" customWidth="1"/>
    <col min="60" max="60" width="14.125" bestFit="1" customWidth="1"/>
    <col min="72" max="72" width="13.625" bestFit="1" customWidth="1"/>
    <col min="73" max="73" width="13.625" customWidth="1"/>
    <col min="74" max="74" width="14.125" bestFit="1" customWidth="1"/>
    <col min="75" max="75" width="10.875" bestFit="1" customWidth="1"/>
    <col min="76" max="81" width="12.5" bestFit="1" customWidth="1"/>
    <col min="82" max="82" width="13.5" bestFit="1" customWidth="1"/>
  </cols>
  <sheetData>
    <row r="2" spans="2:82" ht="34.5" thickBot="1">
      <c r="B2" s="160" t="s">
        <v>0</v>
      </c>
    </row>
    <row r="3" spans="2:82">
      <c r="Q3" s="89" t="s">
        <v>1</v>
      </c>
      <c r="R3" s="5"/>
      <c r="S3" s="5"/>
      <c r="T3" s="8"/>
    </row>
    <row r="4" spans="2:82">
      <c r="Q4" s="10" t="s">
        <v>2</v>
      </c>
      <c r="R4" s="6"/>
      <c r="S4" s="6"/>
      <c r="T4" s="9"/>
    </row>
    <row r="5" spans="2:82">
      <c r="Q5" s="10" t="s">
        <v>3</v>
      </c>
      <c r="R5" s="6"/>
      <c r="S5" s="6"/>
      <c r="T5" s="9"/>
    </row>
    <row r="6" spans="2:82">
      <c r="Q6" s="10" t="s">
        <v>4</v>
      </c>
      <c r="R6" s="6"/>
      <c r="S6" s="6"/>
      <c r="T6" s="9"/>
    </row>
    <row r="7" spans="2:82" ht="16.5" thickBot="1">
      <c r="Q7" s="10" t="s">
        <v>5</v>
      </c>
      <c r="R7" s="6"/>
      <c r="S7" s="6"/>
      <c r="T7" s="9"/>
    </row>
    <row r="8" spans="2:82">
      <c r="Q8" s="10" t="s">
        <v>6</v>
      </c>
      <c r="R8" s="6"/>
      <c r="S8" s="6"/>
      <c r="T8" s="9"/>
      <c r="BX8" s="155" t="s">
        <v>7</v>
      </c>
      <c r="BY8" s="93"/>
      <c r="BZ8" s="93"/>
      <c r="CA8" s="93"/>
      <c r="CB8" s="93"/>
      <c r="CC8" s="93"/>
      <c r="CD8" s="94"/>
    </row>
    <row r="9" spans="2:82">
      <c r="Q9" s="88" t="s">
        <v>8</v>
      </c>
      <c r="R9" s="6"/>
      <c r="S9" s="6"/>
      <c r="T9" s="9"/>
      <c r="AV9" s="119">
        <v>300</v>
      </c>
      <c r="AW9" s="90" t="s">
        <v>9</v>
      </c>
      <c r="BX9" s="169" t="s">
        <v>10</v>
      </c>
      <c r="BY9" s="168"/>
      <c r="BZ9" s="168"/>
      <c r="CA9" s="168"/>
      <c r="CB9" s="98" t="s">
        <v>11</v>
      </c>
      <c r="CC9" s="98" t="s">
        <v>12</v>
      </c>
      <c r="CD9" s="102" t="s">
        <v>13</v>
      </c>
    </row>
    <row r="10" spans="2:82" ht="24" thickBot="1">
      <c r="B10" s="129" t="s">
        <v>14</v>
      </c>
      <c r="Q10" s="10" t="s">
        <v>15</v>
      </c>
      <c r="R10" s="6"/>
      <c r="S10" s="6"/>
      <c r="T10" s="9"/>
      <c r="AF10" s="129" t="s">
        <v>16</v>
      </c>
      <c r="AP10" s="129" t="s">
        <v>17</v>
      </c>
      <c r="AV10" s="119">
        <v>2.5</v>
      </c>
      <c r="AW10" s="90" t="s">
        <v>18</v>
      </c>
      <c r="BX10" s="147" t="s">
        <v>19</v>
      </c>
      <c r="BY10" s="148" t="s">
        <v>20</v>
      </c>
      <c r="BZ10" s="148" t="s">
        <v>21</v>
      </c>
      <c r="CA10" s="148" t="s">
        <v>22</v>
      </c>
      <c r="CB10" s="148" t="s">
        <v>23</v>
      </c>
      <c r="CC10" s="148" t="s">
        <v>23</v>
      </c>
      <c r="CD10" s="149" t="s">
        <v>23</v>
      </c>
    </row>
    <row r="11" spans="2:82" ht="16.5" thickBot="1">
      <c r="Q11" s="12" t="s">
        <v>24</v>
      </c>
      <c r="R11" s="7"/>
      <c r="S11" s="7"/>
      <c r="T11" s="11"/>
      <c r="AV11" s="119">
        <v>2</v>
      </c>
      <c r="AW11" s="90" t="s">
        <v>25</v>
      </c>
      <c r="BW11" t="s">
        <v>26</v>
      </c>
      <c r="BX11" s="156">
        <v>0.1</v>
      </c>
      <c r="BY11" s="157">
        <v>0.5</v>
      </c>
      <c r="BZ11" s="157">
        <v>0.15</v>
      </c>
      <c r="CA11" s="157">
        <v>0.05</v>
      </c>
      <c r="CB11" s="157">
        <v>0.15</v>
      </c>
      <c r="CC11" s="157">
        <v>0.05</v>
      </c>
      <c r="CD11" s="158">
        <f>1-BX11-BY11-BZ11-CA11-CB11-CC11</f>
        <v>0</v>
      </c>
    </row>
    <row r="12" spans="2:82">
      <c r="AV12" s="90" t="s">
        <v>27</v>
      </c>
      <c r="BW12" t="s">
        <v>28</v>
      </c>
      <c r="BX12">
        <f>5*2</f>
        <v>10</v>
      </c>
      <c r="BY12">
        <f>5*10</f>
        <v>50</v>
      </c>
      <c r="BZ12">
        <f>5*3</f>
        <v>15</v>
      </c>
      <c r="CA12">
        <f>5*1</f>
        <v>5</v>
      </c>
      <c r="CB12">
        <f>15</f>
        <v>15</v>
      </c>
      <c r="CC12">
        <f>9</f>
        <v>9</v>
      </c>
    </row>
    <row r="13" spans="2:82" ht="16.5" thickBot="1">
      <c r="AV13" s="90"/>
    </row>
    <row r="14" spans="2:82" ht="24" thickBot="1">
      <c r="AP14" s="117" t="s">
        <v>29</v>
      </c>
      <c r="AQ14" s="93"/>
      <c r="AR14" s="93"/>
      <c r="AS14" s="93"/>
      <c r="AT14" s="94"/>
      <c r="AV14" s="117" t="s">
        <v>30</v>
      </c>
      <c r="AW14" s="93"/>
      <c r="AX14" s="93"/>
      <c r="AY14" s="93"/>
      <c r="AZ14" s="93"/>
      <c r="BA14" s="93"/>
      <c r="BB14" s="93"/>
      <c r="BC14" s="93"/>
      <c r="BD14" s="93"/>
      <c r="BE14" s="93"/>
      <c r="BF14" s="93"/>
      <c r="BG14" s="93"/>
      <c r="BH14" s="94"/>
      <c r="BJ14" s="117" t="s">
        <v>31</v>
      </c>
      <c r="BK14" s="93"/>
      <c r="BL14" s="93"/>
      <c r="BM14" s="93"/>
      <c r="BN14" s="93"/>
      <c r="BO14" s="93"/>
      <c r="BP14" s="93"/>
      <c r="BQ14" s="93"/>
      <c r="BR14" s="93"/>
      <c r="BS14" s="93"/>
      <c r="BT14" s="93"/>
      <c r="BU14" s="93"/>
      <c r="BV14" s="94"/>
      <c r="BX14" s="117" t="s">
        <v>32</v>
      </c>
      <c r="BY14" s="93"/>
      <c r="BZ14" s="93"/>
      <c r="CA14" s="93"/>
      <c r="CB14" s="93"/>
      <c r="CC14" s="93"/>
      <c r="CD14" s="94"/>
    </row>
    <row r="15" spans="2:82" ht="23.25">
      <c r="B15" s="92"/>
      <c r="C15" s="117" t="s">
        <v>33</v>
      </c>
      <c r="D15" s="93"/>
      <c r="E15" s="93"/>
      <c r="F15" s="93"/>
      <c r="G15" s="93"/>
      <c r="H15" s="93"/>
      <c r="I15" s="93"/>
      <c r="J15" s="93"/>
      <c r="K15" s="94"/>
      <c r="AP15" s="97" t="s">
        <v>34</v>
      </c>
      <c r="AQ15" s="98" t="s">
        <v>11</v>
      </c>
      <c r="AR15" s="98" t="s">
        <v>35</v>
      </c>
      <c r="AS15" s="98" t="s">
        <v>12</v>
      </c>
      <c r="AT15" s="102" t="s">
        <v>13</v>
      </c>
      <c r="AV15" s="169" t="s">
        <v>10</v>
      </c>
      <c r="AW15" s="168"/>
      <c r="AX15" s="168" t="s">
        <v>11</v>
      </c>
      <c r="AY15" s="168"/>
      <c r="AZ15" s="168"/>
      <c r="BA15" s="168"/>
      <c r="BB15" s="168"/>
      <c r="BC15" s="168"/>
      <c r="BD15" s="98" t="s">
        <v>35</v>
      </c>
      <c r="BE15" s="98" t="s">
        <v>12</v>
      </c>
      <c r="BF15" s="98" t="s">
        <v>13</v>
      </c>
      <c r="BG15" s="154" t="s">
        <v>36</v>
      </c>
      <c r="BH15" s="102" t="s">
        <v>37</v>
      </c>
      <c r="BJ15" s="169" t="s">
        <v>10</v>
      </c>
      <c r="BK15" s="168"/>
      <c r="BL15" s="168" t="s">
        <v>11</v>
      </c>
      <c r="BM15" s="168"/>
      <c r="BN15" s="168"/>
      <c r="BO15" s="168"/>
      <c r="BP15" s="168"/>
      <c r="BQ15" s="168"/>
      <c r="BR15" s="98" t="s">
        <v>35</v>
      </c>
      <c r="BS15" s="98" t="s">
        <v>12</v>
      </c>
      <c r="BT15" s="98" t="s">
        <v>13</v>
      </c>
      <c r="BU15" s="154" t="s">
        <v>38</v>
      </c>
      <c r="BV15" s="102" t="s">
        <v>37</v>
      </c>
      <c r="BX15" s="169" t="s">
        <v>10</v>
      </c>
      <c r="BY15" s="168"/>
      <c r="BZ15" s="168"/>
      <c r="CA15" s="168"/>
      <c r="CB15" s="98" t="s">
        <v>11</v>
      </c>
      <c r="CC15" s="98" t="s">
        <v>12</v>
      </c>
      <c r="CD15" s="102" t="s">
        <v>13</v>
      </c>
    </row>
    <row r="16" spans="2:82" ht="16.5" thickBot="1">
      <c r="B16" s="113"/>
      <c r="C16" s="95"/>
      <c r="D16" s="91">
        <v>16</v>
      </c>
      <c r="E16" s="91">
        <v>20</v>
      </c>
      <c r="F16" s="91">
        <v>24</v>
      </c>
      <c r="G16" s="91">
        <v>28</v>
      </c>
      <c r="H16" s="91">
        <v>32</v>
      </c>
      <c r="I16" s="91">
        <v>36</v>
      </c>
      <c r="J16" s="91">
        <v>40</v>
      </c>
      <c r="K16" s="96">
        <v>44</v>
      </c>
      <c r="AF16" s="62" t="s">
        <v>39</v>
      </c>
      <c r="AG16" s="62" t="s">
        <v>40</v>
      </c>
      <c r="AH16" s="61"/>
      <c r="AI16" s="62" t="s">
        <v>41</v>
      </c>
      <c r="AP16" s="97"/>
      <c r="AQ16" s="98"/>
      <c r="AR16" s="98"/>
      <c r="AS16" s="98"/>
      <c r="AT16" s="102"/>
      <c r="AV16" s="132" t="s">
        <v>42</v>
      </c>
      <c r="AW16" s="133" t="s">
        <v>43</v>
      </c>
      <c r="AX16" s="133" t="s">
        <v>44</v>
      </c>
      <c r="AY16" s="133" t="s">
        <v>45</v>
      </c>
      <c r="AZ16" s="133" t="s">
        <v>46</v>
      </c>
      <c r="BA16" s="98" t="s">
        <v>43</v>
      </c>
      <c r="BB16" s="98" t="s">
        <v>47</v>
      </c>
      <c r="BC16" s="98" t="s">
        <v>48</v>
      </c>
      <c r="BD16" s="98" t="s">
        <v>49</v>
      </c>
      <c r="BE16" s="98" t="s">
        <v>49</v>
      </c>
      <c r="BF16" s="98" t="s">
        <v>49</v>
      </c>
      <c r="BG16" s="154" t="s">
        <v>50</v>
      </c>
      <c r="BH16" s="102" t="s">
        <v>51</v>
      </c>
      <c r="BJ16" s="132" t="s">
        <v>42</v>
      </c>
      <c r="BK16" s="133" t="s">
        <v>43</v>
      </c>
      <c r="BL16" s="133" t="s">
        <v>44</v>
      </c>
      <c r="BM16" s="133" t="s">
        <v>45</v>
      </c>
      <c r="BN16" s="133" t="s">
        <v>46</v>
      </c>
      <c r="BO16" s="98" t="s">
        <v>43</v>
      </c>
      <c r="BP16" s="98" t="s">
        <v>47</v>
      </c>
      <c r="BQ16" s="98" t="s">
        <v>48</v>
      </c>
      <c r="BR16" s="98" t="s">
        <v>49</v>
      </c>
      <c r="BS16" s="98" t="s">
        <v>49</v>
      </c>
      <c r="BT16" s="98" t="s">
        <v>49</v>
      </c>
      <c r="BU16" s="154" t="s">
        <v>52</v>
      </c>
      <c r="BV16" s="102" t="s">
        <v>51</v>
      </c>
      <c r="BX16" s="120" t="s">
        <v>19</v>
      </c>
      <c r="BY16" s="28" t="s">
        <v>20</v>
      </c>
      <c r="BZ16" s="28" t="s">
        <v>21</v>
      </c>
      <c r="CA16" s="28" t="s">
        <v>22</v>
      </c>
      <c r="CB16" s="28" t="s">
        <v>23</v>
      </c>
      <c r="CC16" s="28" t="s">
        <v>23</v>
      </c>
      <c r="CD16" s="121" t="s">
        <v>23</v>
      </c>
    </row>
    <row r="17" spans="2:82">
      <c r="B17" s="97" t="s">
        <v>53</v>
      </c>
      <c r="C17" s="97"/>
      <c r="D17" s="99">
        <v>44662</v>
      </c>
      <c r="E17" s="99">
        <v>44690</v>
      </c>
      <c r="F17" s="100">
        <v>44718</v>
      </c>
      <c r="G17" s="99">
        <v>44746</v>
      </c>
      <c r="H17" s="99">
        <v>44774</v>
      </c>
      <c r="I17" s="99">
        <v>44802</v>
      </c>
      <c r="J17" s="99">
        <v>44830</v>
      </c>
      <c r="K17" s="101">
        <v>44858</v>
      </c>
      <c r="S17" s="87"/>
      <c r="AF17" s="86" t="s">
        <v>54</v>
      </c>
      <c r="AG17" s="63" t="s">
        <v>55</v>
      </c>
      <c r="AH17" s="61"/>
      <c r="AI17" s="64" t="s">
        <v>56</v>
      </c>
      <c r="AL17" s="163"/>
      <c r="AP17" s="92">
        <f>COUNTA(C17:AD17)-AS17-AT17</f>
        <v>7</v>
      </c>
      <c r="AQ17" s="93"/>
      <c r="AR17" s="93"/>
      <c r="AS17" s="135">
        <v>1</v>
      </c>
      <c r="AT17" s="140"/>
      <c r="AU17" s="93"/>
      <c r="AV17" s="134"/>
      <c r="AW17" s="135">
        <v>1</v>
      </c>
      <c r="AX17" s="135"/>
      <c r="AY17" s="135"/>
      <c r="AZ17" s="135"/>
      <c r="BA17" s="135"/>
      <c r="BB17" s="135"/>
      <c r="BC17" s="135"/>
      <c r="BD17" s="135"/>
      <c r="BE17" s="135">
        <v>1</v>
      </c>
      <c r="BF17" s="135">
        <v>1</v>
      </c>
      <c r="BG17" s="93">
        <f>$AV$9/365*$AV$10</f>
        <v>2.054794520547945</v>
      </c>
      <c r="BH17" s="136">
        <f t="shared" ref="BH17:BH23" si="0">$AV$11/7</f>
        <v>0.2857142857142857</v>
      </c>
      <c r="BI17" s="93"/>
      <c r="BJ17" s="92">
        <f t="shared" ref="BJ17:BK23" si="1">$AP17*AV17</f>
        <v>0</v>
      </c>
      <c r="BK17" s="93">
        <f t="shared" si="1"/>
        <v>7</v>
      </c>
      <c r="BL17" s="93">
        <f t="shared" ref="BL17:BQ17" si="2">$AQ17*AX17</f>
        <v>0</v>
      </c>
      <c r="BM17" s="93">
        <f t="shared" si="2"/>
        <v>0</v>
      </c>
      <c r="BN17" s="93">
        <f t="shared" si="2"/>
        <v>0</v>
      </c>
      <c r="BO17" s="93">
        <f t="shared" si="2"/>
        <v>0</v>
      </c>
      <c r="BP17" s="93">
        <f t="shared" si="2"/>
        <v>0</v>
      </c>
      <c r="BQ17" s="93">
        <f t="shared" si="2"/>
        <v>0</v>
      </c>
      <c r="BR17" s="93">
        <f t="shared" ref="BR17:BT23" si="3">AR16*BD17</f>
        <v>0</v>
      </c>
      <c r="BS17" s="93">
        <f t="shared" si="3"/>
        <v>0</v>
      </c>
      <c r="BT17" s="93">
        <f t="shared" si="3"/>
        <v>0</v>
      </c>
      <c r="BU17" s="93">
        <f>SUM(AP17:AT17)*BG17</f>
        <v>16.43835616438356</v>
      </c>
      <c r="BV17" s="130">
        <f t="shared" ref="BV17:BV23" si="4">SUM(AP17:AT17)*BH17</f>
        <v>2.2857142857142856</v>
      </c>
      <c r="BW17" s="93"/>
      <c r="BX17" s="92">
        <f>2*BJ17+BX$11*BU17</f>
        <v>1.6438356164383561</v>
      </c>
      <c r="BY17" s="93">
        <f>5*BJ17+5*BK17+BY$11*BU17</f>
        <v>43.219178082191782</v>
      </c>
      <c r="BZ17" s="93">
        <f>3*BK17+BZ$11*BU17</f>
        <v>23.465753424657535</v>
      </c>
      <c r="CA17" s="93">
        <f>1*BJ17+3*BV17+CA$11*BU17</f>
        <v>7.6790606653620346</v>
      </c>
      <c r="CB17" s="93">
        <f>6*BL17+8*BM17+7*BN17+8*BO17+8*BP17+7*BQ17+CB$11*BU17</f>
        <v>2.4657534246575339</v>
      </c>
      <c r="CC17" s="93">
        <f>9*BR17+9*BS17+CC$11*BU17</f>
        <v>0.82191780821917804</v>
      </c>
      <c r="CD17" s="94">
        <f>9*BT17+CD$11*BU17</f>
        <v>0</v>
      </c>
    </row>
    <row r="18" spans="2:82">
      <c r="B18" s="97" t="s">
        <v>57</v>
      </c>
      <c r="C18" s="97"/>
      <c r="D18" s="99">
        <v>44663</v>
      </c>
      <c r="E18" s="99">
        <v>44691</v>
      </c>
      <c r="F18" s="99">
        <v>44719</v>
      </c>
      <c r="G18" s="99">
        <v>44747</v>
      </c>
      <c r="H18" s="99">
        <v>44775</v>
      </c>
      <c r="I18" s="99">
        <v>44803</v>
      </c>
      <c r="J18" s="99">
        <v>44831</v>
      </c>
      <c r="K18" s="101">
        <v>44859</v>
      </c>
      <c r="S18" s="87"/>
      <c r="AF18" s="86" t="s">
        <v>54</v>
      </c>
      <c r="AG18" s="63" t="s">
        <v>55</v>
      </c>
      <c r="AH18" s="61"/>
      <c r="AI18" s="64" t="s">
        <v>58</v>
      </c>
      <c r="AL18" s="163"/>
      <c r="AP18" s="97">
        <f>COUNTA(C18:AD18)-AS18-AT18</f>
        <v>8</v>
      </c>
      <c r="AQ18" s="98"/>
      <c r="AR18" s="98"/>
      <c r="AS18" s="138"/>
      <c r="AT18" s="141"/>
      <c r="AU18" s="98"/>
      <c r="AV18" s="137"/>
      <c r="AW18" s="138">
        <v>1</v>
      </c>
      <c r="AX18" s="138"/>
      <c r="AY18" s="138"/>
      <c r="AZ18" s="138"/>
      <c r="BA18" s="138"/>
      <c r="BB18" s="138"/>
      <c r="BC18" s="138"/>
      <c r="BD18" s="138"/>
      <c r="BE18" s="138">
        <v>1</v>
      </c>
      <c r="BF18" s="138">
        <v>1</v>
      </c>
      <c r="BG18" s="98">
        <f>$AV$9/365*$AV$10</f>
        <v>2.054794520547945</v>
      </c>
      <c r="BH18" s="139">
        <f t="shared" si="0"/>
        <v>0.2857142857142857</v>
      </c>
      <c r="BI18" s="98"/>
      <c r="BJ18" s="97">
        <f t="shared" si="1"/>
        <v>0</v>
      </c>
      <c r="BK18" s="98">
        <f t="shared" si="1"/>
        <v>8</v>
      </c>
      <c r="BL18" s="98">
        <f t="shared" ref="BL18:BL23" si="5">$AQ18*AX18</f>
        <v>0</v>
      </c>
      <c r="BM18" s="98">
        <f t="shared" ref="BM18:BQ23" si="6">$AQ18*AY18</f>
        <v>0</v>
      </c>
      <c r="BN18" s="98">
        <f t="shared" si="6"/>
        <v>0</v>
      </c>
      <c r="BO18" s="98">
        <f t="shared" si="6"/>
        <v>0</v>
      </c>
      <c r="BP18" s="98">
        <f t="shared" si="6"/>
        <v>0</v>
      </c>
      <c r="BQ18" s="98">
        <f t="shared" si="6"/>
        <v>0</v>
      </c>
      <c r="BR18" s="98">
        <f t="shared" si="3"/>
        <v>0</v>
      </c>
      <c r="BS18" s="98">
        <f t="shared" si="3"/>
        <v>1</v>
      </c>
      <c r="BT18" s="98">
        <f t="shared" si="3"/>
        <v>0</v>
      </c>
      <c r="BU18" s="98">
        <f>SUM(AP18:AT18)*BG18</f>
        <v>16.43835616438356</v>
      </c>
      <c r="BV18" s="131">
        <f t="shared" si="4"/>
        <v>2.2857142857142856</v>
      </c>
      <c r="BW18" s="98"/>
      <c r="BX18" s="97">
        <f t="shared" ref="BX18:BX23" si="7">2*BJ18+BX$11*BU18</f>
        <v>1.6438356164383561</v>
      </c>
      <c r="BY18" s="98">
        <f t="shared" ref="BY18:BY23" si="8">5*BJ18+5*BK18+BY$11*BU18</f>
        <v>48.219178082191782</v>
      </c>
      <c r="BZ18" s="98">
        <f t="shared" ref="BZ18:BZ23" si="9">3*BK18+BZ$11*BU18</f>
        <v>26.465753424657535</v>
      </c>
      <c r="CA18" s="98">
        <f t="shared" ref="CA18:CA23" si="10">1*BJ18+3*BV18+CA$11*BU18</f>
        <v>7.6790606653620346</v>
      </c>
      <c r="CB18" s="98">
        <f t="shared" ref="CB18:CB23" si="11">6*BL18+8*BM18+7*BN18+8*BO18+8*BP18+7*BQ18+CB$11*BU18</f>
        <v>2.4657534246575339</v>
      </c>
      <c r="CC18" s="98">
        <f t="shared" ref="CC18:CC23" si="12">9*BR18+9*BS18+CC$11*BU18</f>
        <v>9.8219178082191778</v>
      </c>
      <c r="CD18" s="102">
        <f t="shared" ref="CD18:CD23" si="13">9*BT18+CD$11*BU18</f>
        <v>0</v>
      </c>
    </row>
    <row r="19" spans="2:82">
      <c r="B19" s="97" t="s">
        <v>59</v>
      </c>
      <c r="C19" s="97"/>
      <c r="D19" s="99">
        <v>44664</v>
      </c>
      <c r="E19" s="99">
        <v>44692</v>
      </c>
      <c r="F19" s="99">
        <v>44720</v>
      </c>
      <c r="G19" s="99">
        <v>44748</v>
      </c>
      <c r="H19" s="99">
        <v>44776</v>
      </c>
      <c r="I19" s="99">
        <v>44804</v>
      </c>
      <c r="J19" s="99">
        <v>44832</v>
      </c>
      <c r="K19" s="101">
        <v>44860</v>
      </c>
      <c r="S19" s="87"/>
      <c r="AF19" s="86" t="s">
        <v>54</v>
      </c>
      <c r="AG19" s="86" t="s">
        <v>56</v>
      </c>
      <c r="AH19" s="61"/>
      <c r="AI19" s="69" t="s">
        <v>60</v>
      </c>
      <c r="AL19" s="163"/>
      <c r="AP19" s="97">
        <f>COUNTA(C19:AD19)-AS19-AT19</f>
        <v>8</v>
      </c>
      <c r="AQ19" s="98"/>
      <c r="AR19" s="98"/>
      <c r="AS19" s="138"/>
      <c r="AT19" s="141"/>
      <c r="AU19" s="98"/>
      <c r="AV19" s="137"/>
      <c r="AW19" s="138"/>
      <c r="AX19" s="138"/>
      <c r="AY19" s="138"/>
      <c r="AZ19" s="138"/>
      <c r="BA19" s="138"/>
      <c r="BB19" s="138"/>
      <c r="BC19" s="138"/>
      <c r="BD19" s="138"/>
      <c r="BE19" s="138">
        <v>1</v>
      </c>
      <c r="BF19" s="138">
        <v>1</v>
      </c>
      <c r="BG19" s="98">
        <f t="shared" ref="BG19:BG47" si="14">$AV$9/365*$AV$10</f>
        <v>2.054794520547945</v>
      </c>
      <c r="BH19" s="139">
        <f t="shared" si="0"/>
        <v>0.2857142857142857</v>
      </c>
      <c r="BI19" s="98"/>
      <c r="BJ19" s="97">
        <f t="shared" si="1"/>
        <v>0</v>
      </c>
      <c r="BK19" s="98">
        <f t="shared" si="1"/>
        <v>0</v>
      </c>
      <c r="BL19" s="98">
        <f t="shared" si="5"/>
        <v>0</v>
      </c>
      <c r="BM19" s="98">
        <f t="shared" si="6"/>
        <v>0</v>
      </c>
      <c r="BN19" s="98">
        <f t="shared" si="6"/>
        <v>0</v>
      </c>
      <c r="BO19" s="98">
        <f t="shared" si="6"/>
        <v>0</v>
      </c>
      <c r="BP19" s="98">
        <f t="shared" si="6"/>
        <v>0</v>
      </c>
      <c r="BQ19" s="98">
        <f t="shared" si="6"/>
        <v>0</v>
      </c>
      <c r="BR19" s="98">
        <f t="shared" si="3"/>
        <v>0</v>
      </c>
      <c r="BS19" s="98">
        <f t="shared" si="3"/>
        <v>0</v>
      </c>
      <c r="BT19" s="98">
        <f t="shared" si="3"/>
        <v>0</v>
      </c>
      <c r="BU19" s="98">
        <f t="shared" ref="BU19:BU23" si="15">SUM(AP19:AT19)*BG19</f>
        <v>16.43835616438356</v>
      </c>
      <c r="BV19" s="131">
        <f t="shared" si="4"/>
        <v>2.2857142857142856</v>
      </c>
      <c r="BW19" s="98"/>
      <c r="BX19" s="97">
        <f t="shared" si="7"/>
        <v>1.6438356164383561</v>
      </c>
      <c r="BY19" s="98">
        <f t="shared" si="8"/>
        <v>8.2191780821917799</v>
      </c>
      <c r="BZ19" s="98">
        <f t="shared" si="9"/>
        <v>2.4657534246575339</v>
      </c>
      <c r="CA19" s="98">
        <f t="shared" si="10"/>
        <v>7.6790606653620346</v>
      </c>
      <c r="CB19" s="98">
        <f t="shared" si="11"/>
        <v>2.4657534246575339</v>
      </c>
      <c r="CC19" s="98">
        <f t="shared" si="12"/>
        <v>0.82191780821917804</v>
      </c>
      <c r="CD19" s="102">
        <f t="shared" si="13"/>
        <v>0</v>
      </c>
    </row>
    <row r="20" spans="2:82">
      <c r="B20" s="97" t="s">
        <v>61</v>
      </c>
      <c r="C20" s="97"/>
      <c r="D20" s="99">
        <v>44665</v>
      </c>
      <c r="E20" s="99">
        <v>44693</v>
      </c>
      <c r="F20" s="99">
        <v>44721</v>
      </c>
      <c r="G20" s="99">
        <v>44749</v>
      </c>
      <c r="H20" s="99">
        <v>44777</v>
      </c>
      <c r="I20" s="99">
        <v>44805</v>
      </c>
      <c r="J20" s="99">
        <v>44833</v>
      </c>
      <c r="K20" s="101">
        <v>44861</v>
      </c>
      <c r="S20" s="87"/>
      <c r="AF20" s="86" t="s">
        <v>54</v>
      </c>
      <c r="AG20" s="86" t="s">
        <v>56</v>
      </c>
      <c r="AH20" s="61"/>
      <c r="AI20" s="65" t="s">
        <v>60</v>
      </c>
      <c r="AL20" s="163"/>
      <c r="AP20" s="97">
        <f>COUNTA(C20:AD20)-AS20-AT20</f>
        <v>8</v>
      </c>
      <c r="AQ20" s="98"/>
      <c r="AR20" s="98"/>
      <c r="AS20" s="138"/>
      <c r="AT20" s="141"/>
      <c r="AU20" s="98"/>
      <c r="AV20" s="137"/>
      <c r="AW20" s="138"/>
      <c r="AX20" s="138"/>
      <c r="AY20" s="138"/>
      <c r="AZ20" s="138"/>
      <c r="BA20" s="138"/>
      <c r="BB20" s="138"/>
      <c r="BC20" s="138"/>
      <c r="BD20" s="138"/>
      <c r="BE20" s="138">
        <v>1</v>
      </c>
      <c r="BF20" s="138">
        <v>1</v>
      </c>
      <c r="BG20" s="98">
        <f t="shared" si="14"/>
        <v>2.054794520547945</v>
      </c>
      <c r="BH20" s="139">
        <f t="shared" si="0"/>
        <v>0.2857142857142857</v>
      </c>
      <c r="BI20" s="98"/>
      <c r="BJ20" s="97">
        <f t="shared" si="1"/>
        <v>0</v>
      </c>
      <c r="BK20" s="98">
        <f t="shared" si="1"/>
        <v>0</v>
      </c>
      <c r="BL20" s="98">
        <f t="shared" si="5"/>
        <v>0</v>
      </c>
      <c r="BM20" s="98">
        <f t="shared" si="6"/>
        <v>0</v>
      </c>
      <c r="BN20" s="98">
        <f t="shared" si="6"/>
        <v>0</v>
      </c>
      <c r="BO20" s="98">
        <f t="shared" si="6"/>
        <v>0</v>
      </c>
      <c r="BP20" s="98">
        <f t="shared" si="6"/>
        <v>0</v>
      </c>
      <c r="BQ20" s="98">
        <f t="shared" si="6"/>
        <v>0</v>
      </c>
      <c r="BR20" s="98">
        <f t="shared" si="3"/>
        <v>0</v>
      </c>
      <c r="BS20" s="98">
        <f t="shared" si="3"/>
        <v>0</v>
      </c>
      <c r="BT20" s="98">
        <f t="shared" si="3"/>
        <v>0</v>
      </c>
      <c r="BU20" s="98">
        <f t="shared" si="15"/>
        <v>16.43835616438356</v>
      </c>
      <c r="BV20" s="131">
        <f t="shared" si="4"/>
        <v>2.2857142857142856</v>
      </c>
      <c r="BW20" s="98"/>
      <c r="BX20" s="97">
        <f t="shared" si="7"/>
        <v>1.6438356164383561</v>
      </c>
      <c r="BY20" s="98">
        <f t="shared" si="8"/>
        <v>8.2191780821917799</v>
      </c>
      <c r="BZ20" s="98">
        <f t="shared" si="9"/>
        <v>2.4657534246575339</v>
      </c>
      <c r="CA20" s="98">
        <f t="shared" si="10"/>
        <v>7.6790606653620346</v>
      </c>
      <c r="CB20" s="98">
        <f t="shared" si="11"/>
        <v>2.4657534246575339</v>
      </c>
      <c r="CC20" s="98">
        <f t="shared" si="12"/>
        <v>0.82191780821917804</v>
      </c>
      <c r="CD20" s="102">
        <f t="shared" si="13"/>
        <v>0</v>
      </c>
    </row>
    <row r="21" spans="2:82">
      <c r="B21" s="97" t="s">
        <v>62</v>
      </c>
      <c r="C21" s="97"/>
      <c r="D21" s="99">
        <v>44666</v>
      </c>
      <c r="E21" s="99">
        <v>44694</v>
      </c>
      <c r="F21" s="99">
        <v>44722</v>
      </c>
      <c r="G21" s="99">
        <v>44750</v>
      </c>
      <c r="H21" s="99">
        <v>44778</v>
      </c>
      <c r="I21" s="99">
        <v>44806</v>
      </c>
      <c r="J21" s="99">
        <v>44834</v>
      </c>
      <c r="K21" s="101">
        <v>44862</v>
      </c>
      <c r="S21" s="87"/>
      <c r="AF21" s="66" t="s">
        <v>63</v>
      </c>
      <c r="AG21" s="86" t="s">
        <v>56</v>
      </c>
      <c r="AH21" s="61"/>
      <c r="AI21" s="64" t="s">
        <v>54</v>
      </c>
      <c r="AL21" s="163"/>
      <c r="AP21" s="97">
        <f>COUNTA(C21:AD21)-AS21-AT21</f>
        <v>8</v>
      </c>
      <c r="AQ21" s="98"/>
      <c r="AR21" s="98"/>
      <c r="AS21" s="138"/>
      <c r="AT21" s="141"/>
      <c r="AU21" s="98"/>
      <c r="AV21" s="137">
        <v>1</v>
      </c>
      <c r="AW21" s="138"/>
      <c r="AX21" s="138"/>
      <c r="AY21" s="138"/>
      <c r="AZ21" s="138"/>
      <c r="BA21" s="138"/>
      <c r="BB21" s="138"/>
      <c r="BC21" s="138"/>
      <c r="BD21" s="138"/>
      <c r="BE21" s="138">
        <v>1</v>
      </c>
      <c r="BF21" s="138">
        <v>1</v>
      </c>
      <c r="BG21" s="98">
        <f t="shared" si="14"/>
        <v>2.054794520547945</v>
      </c>
      <c r="BH21" s="139">
        <f t="shared" si="0"/>
        <v>0.2857142857142857</v>
      </c>
      <c r="BI21" s="98"/>
      <c r="BJ21" s="97">
        <f t="shared" si="1"/>
        <v>8</v>
      </c>
      <c r="BK21" s="98">
        <f t="shared" si="1"/>
        <v>0</v>
      </c>
      <c r="BL21" s="98">
        <f t="shared" si="5"/>
        <v>0</v>
      </c>
      <c r="BM21" s="98">
        <f t="shared" si="6"/>
        <v>0</v>
      </c>
      <c r="BN21" s="98">
        <f t="shared" si="6"/>
        <v>0</v>
      </c>
      <c r="BO21" s="98">
        <f t="shared" si="6"/>
        <v>0</v>
      </c>
      <c r="BP21" s="98">
        <f t="shared" si="6"/>
        <v>0</v>
      </c>
      <c r="BQ21" s="98">
        <f t="shared" si="6"/>
        <v>0</v>
      </c>
      <c r="BR21" s="98">
        <f t="shared" si="3"/>
        <v>0</v>
      </c>
      <c r="BS21" s="98">
        <f t="shared" si="3"/>
        <v>0</v>
      </c>
      <c r="BT21" s="98">
        <f t="shared" si="3"/>
        <v>0</v>
      </c>
      <c r="BU21" s="98">
        <f t="shared" si="15"/>
        <v>16.43835616438356</v>
      </c>
      <c r="BV21" s="131">
        <f t="shared" si="4"/>
        <v>2.2857142857142856</v>
      </c>
      <c r="BW21" s="98"/>
      <c r="BX21" s="97">
        <f t="shared" si="7"/>
        <v>17.643835616438356</v>
      </c>
      <c r="BY21" s="98">
        <f t="shared" si="8"/>
        <v>48.219178082191782</v>
      </c>
      <c r="BZ21" s="98">
        <f t="shared" si="9"/>
        <v>2.4657534246575339</v>
      </c>
      <c r="CA21" s="98">
        <f t="shared" si="10"/>
        <v>15.679060665362035</v>
      </c>
      <c r="CB21" s="98">
        <f t="shared" si="11"/>
        <v>2.4657534246575339</v>
      </c>
      <c r="CC21" s="98">
        <f t="shared" si="12"/>
        <v>0.82191780821917804</v>
      </c>
      <c r="CD21" s="102">
        <f t="shared" si="13"/>
        <v>0</v>
      </c>
    </row>
    <row r="22" spans="2:82">
      <c r="B22" s="97" t="s">
        <v>11</v>
      </c>
      <c r="C22" s="97"/>
      <c r="D22" s="99">
        <v>44667</v>
      </c>
      <c r="E22" s="99">
        <v>44695</v>
      </c>
      <c r="F22" s="99">
        <v>44723</v>
      </c>
      <c r="G22" s="99">
        <v>44751</v>
      </c>
      <c r="H22" s="99">
        <v>44779</v>
      </c>
      <c r="I22" s="99">
        <v>44807</v>
      </c>
      <c r="J22" s="99">
        <v>44835</v>
      </c>
      <c r="K22" s="101">
        <v>44863</v>
      </c>
      <c r="S22" s="87"/>
      <c r="AF22" s="63" t="s">
        <v>55</v>
      </c>
      <c r="AG22" s="86" t="s">
        <v>64</v>
      </c>
      <c r="AH22" s="61"/>
      <c r="AI22" s="64" t="s">
        <v>65</v>
      </c>
      <c r="AP22" s="97"/>
      <c r="AQ22" s="98">
        <f>COUNTA(C22:AD22)-AS22-AT22</f>
        <v>8</v>
      </c>
      <c r="AR22" s="98"/>
      <c r="AS22" s="138"/>
      <c r="AT22" s="141"/>
      <c r="AU22" s="98"/>
      <c r="AV22" s="137"/>
      <c r="AW22" s="138"/>
      <c r="AX22" s="138"/>
      <c r="AY22" s="138"/>
      <c r="AZ22" s="138"/>
      <c r="BA22" s="138"/>
      <c r="BB22" s="138">
        <v>1</v>
      </c>
      <c r="BC22" s="138"/>
      <c r="BD22" s="138"/>
      <c r="BE22" s="138">
        <v>1</v>
      </c>
      <c r="BF22" s="138">
        <v>1</v>
      </c>
      <c r="BG22" s="98">
        <f t="shared" si="14"/>
        <v>2.054794520547945</v>
      </c>
      <c r="BH22" s="139">
        <f t="shared" si="0"/>
        <v>0.2857142857142857</v>
      </c>
      <c r="BI22" s="98"/>
      <c r="BJ22" s="97">
        <f t="shared" si="1"/>
        <v>0</v>
      </c>
      <c r="BK22" s="98">
        <f t="shared" si="1"/>
        <v>0</v>
      </c>
      <c r="BL22" s="98">
        <f t="shared" si="5"/>
        <v>0</v>
      </c>
      <c r="BM22" s="98">
        <f t="shared" si="6"/>
        <v>0</v>
      </c>
      <c r="BN22" s="98">
        <f t="shared" si="6"/>
        <v>0</v>
      </c>
      <c r="BO22" s="98">
        <f t="shared" si="6"/>
        <v>0</v>
      </c>
      <c r="BP22" s="98">
        <f t="shared" si="6"/>
        <v>8</v>
      </c>
      <c r="BQ22" s="98">
        <f t="shared" si="6"/>
        <v>0</v>
      </c>
      <c r="BR22" s="98">
        <f t="shared" si="3"/>
        <v>0</v>
      </c>
      <c r="BS22" s="98">
        <f t="shared" si="3"/>
        <v>0</v>
      </c>
      <c r="BT22" s="98">
        <f t="shared" si="3"/>
        <v>0</v>
      </c>
      <c r="BU22" s="98">
        <f t="shared" si="15"/>
        <v>16.43835616438356</v>
      </c>
      <c r="BV22" s="131">
        <f t="shared" si="4"/>
        <v>2.2857142857142856</v>
      </c>
      <c r="BW22" s="98"/>
      <c r="BX22" s="97">
        <f t="shared" si="7"/>
        <v>1.6438356164383561</v>
      </c>
      <c r="BY22" s="98">
        <f t="shared" si="8"/>
        <v>8.2191780821917799</v>
      </c>
      <c r="BZ22" s="98">
        <f t="shared" si="9"/>
        <v>2.4657534246575339</v>
      </c>
      <c r="CA22" s="98">
        <f t="shared" si="10"/>
        <v>7.6790606653620346</v>
      </c>
      <c r="CB22" s="98">
        <f t="shared" si="11"/>
        <v>66.465753424657535</v>
      </c>
      <c r="CC22" s="98">
        <f t="shared" si="12"/>
        <v>0.82191780821917804</v>
      </c>
      <c r="CD22" s="102">
        <f t="shared" si="13"/>
        <v>0</v>
      </c>
    </row>
    <row r="23" spans="2:82">
      <c r="B23" s="97" t="s">
        <v>35</v>
      </c>
      <c r="C23" s="97"/>
      <c r="D23" s="99">
        <v>44668</v>
      </c>
      <c r="E23" s="99">
        <v>44696</v>
      </c>
      <c r="F23" s="99">
        <v>44724</v>
      </c>
      <c r="G23" s="99">
        <v>44752</v>
      </c>
      <c r="H23" s="99">
        <v>44780</v>
      </c>
      <c r="I23" s="99">
        <v>44808</v>
      </c>
      <c r="J23" s="99">
        <v>44836</v>
      </c>
      <c r="K23" s="101">
        <v>44864</v>
      </c>
      <c r="S23" s="87"/>
      <c r="AF23" s="63" t="s">
        <v>55</v>
      </c>
      <c r="AG23" s="86" t="s">
        <v>66</v>
      </c>
      <c r="AH23" s="61"/>
      <c r="AI23" s="69" t="s">
        <v>60</v>
      </c>
      <c r="AP23" s="97"/>
      <c r="AQ23" s="98"/>
      <c r="AR23" s="98">
        <f>COUNTA(C23:AD23)-AS23-AT23</f>
        <v>8</v>
      </c>
      <c r="AS23" s="138"/>
      <c r="AT23" s="141"/>
      <c r="AU23" s="98"/>
      <c r="AV23" s="137"/>
      <c r="AW23" s="138"/>
      <c r="AX23" s="138"/>
      <c r="AY23" s="138"/>
      <c r="AZ23" s="138"/>
      <c r="BA23" s="138"/>
      <c r="BB23" s="138"/>
      <c r="BC23" s="138"/>
      <c r="BD23" s="138"/>
      <c r="BE23" s="138">
        <v>1</v>
      </c>
      <c r="BF23" s="138">
        <v>1</v>
      </c>
      <c r="BG23" s="98">
        <f t="shared" si="14"/>
        <v>2.054794520547945</v>
      </c>
      <c r="BH23" s="139">
        <f t="shared" si="0"/>
        <v>0.2857142857142857</v>
      </c>
      <c r="BI23" s="98"/>
      <c r="BJ23" s="97">
        <f t="shared" si="1"/>
        <v>0</v>
      </c>
      <c r="BK23" s="98">
        <f t="shared" si="1"/>
        <v>0</v>
      </c>
      <c r="BL23" s="98">
        <f t="shared" si="5"/>
        <v>0</v>
      </c>
      <c r="BM23" s="98">
        <f t="shared" si="6"/>
        <v>0</v>
      </c>
      <c r="BN23" s="98">
        <f t="shared" si="6"/>
        <v>0</v>
      </c>
      <c r="BO23" s="98">
        <f t="shared" si="6"/>
        <v>0</v>
      </c>
      <c r="BP23" s="98">
        <f t="shared" si="6"/>
        <v>0</v>
      </c>
      <c r="BQ23" s="98">
        <f t="shared" si="6"/>
        <v>0</v>
      </c>
      <c r="BR23" s="98">
        <f t="shared" si="3"/>
        <v>0</v>
      </c>
      <c r="BS23" s="98">
        <f t="shared" si="3"/>
        <v>0</v>
      </c>
      <c r="BT23" s="98">
        <f t="shared" si="3"/>
        <v>0</v>
      </c>
      <c r="BU23" s="98">
        <f t="shared" si="15"/>
        <v>16.43835616438356</v>
      </c>
      <c r="BV23" s="131">
        <f t="shared" si="4"/>
        <v>2.2857142857142856</v>
      </c>
      <c r="BW23" s="98"/>
      <c r="BX23" s="97">
        <f t="shared" si="7"/>
        <v>1.6438356164383561</v>
      </c>
      <c r="BY23" s="98">
        <f t="shared" si="8"/>
        <v>8.2191780821917799</v>
      </c>
      <c r="BZ23" s="98">
        <f t="shared" si="9"/>
        <v>2.4657534246575339</v>
      </c>
      <c r="CA23" s="98">
        <f t="shared" si="10"/>
        <v>7.6790606653620346</v>
      </c>
      <c r="CB23" s="98">
        <f t="shared" si="11"/>
        <v>2.4657534246575339</v>
      </c>
      <c r="CC23" s="98">
        <f t="shared" si="12"/>
        <v>0.82191780821917804</v>
      </c>
      <c r="CD23" s="102">
        <f t="shared" si="13"/>
        <v>0</v>
      </c>
    </row>
    <row r="24" spans="2:82">
      <c r="B24" s="113"/>
      <c r="C24" s="95"/>
      <c r="D24" s="91">
        <v>17</v>
      </c>
      <c r="E24" s="91">
        <v>21</v>
      </c>
      <c r="F24" s="91">
        <v>25</v>
      </c>
      <c r="G24" s="91">
        <v>29</v>
      </c>
      <c r="H24" s="91">
        <v>33</v>
      </c>
      <c r="I24" s="91">
        <v>37</v>
      </c>
      <c r="J24" s="91">
        <v>41</v>
      </c>
      <c r="K24" s="96">
        <v>45</v>
      </c>
      <c r="AF24" s="61">
        <v>32</v>
      </c>
      <c r="AG24" s="61">
        <v>40</v>
      </c>
      <c r="AH24" s="61"/>
      <c r="AI24" s="61">
        <v>32</v>
      </c>
      <c r="AP24" s="122"/>
      <c r="AQ24" s="56"/>
      <c r="AR24" s="56"/>
      <c r="AS24" s="56"/>
      <c r="AT24" s="123"/>
      <c r="AU24" s="98"/>
      <c r="AV24" s="122"/>
      <c r="AW24" s="56"/>
      <c r="AX24" s="56"/>
      <c r="AY24" s="56"/>
      <c r="AZ24" s="56"/>
      <c r="BA24" s="56"/>
      <c r="BB24" s="56"/>
      <c r="BC24" s="56"/>
      <c r="BD24" s="56"/>
      <c r="BE24" s="56"/>
      <c r="BF24" s="56"/>
      <c r="BG24" s="152"/>
      <c r="BH24" s="123"/>
      <c r="BI24" s="98"/>
      <c r="BJ24" s="122"/>
      <c r="BK24" s="56"/>
      <c r="BL24" s="56"/>
      <c r="BM24" s="56"/>
      <c r="BN24" s="56"/>
      <c r="BO24" s="56"/>
      <c r="BP24" s="56"/>
      <c r="BQ24" s="56"/>
      <c r="BR24" s="56"/>
      <c r="BS24" s="56"/>
      <c r="BT24" s="56"/>
      <c r="BU24" s="152"/>
      <c r="BV24" s="123"/>
      <c r="BW24" s="98"/>
      <c r="BX24" s="122"/>
      <c r="BY24" s="56"/>
      <c r="BZ24" s="56"/>
      <c r="CA24" s="56"/>
      <c r="CB24" s="56"/>
      <c r="CC24" s="56"/>
      <c r="CD24" s="123"/>
    </row>
    <row r="25" spans="2:82">
      <c r="B25" s="97" t="s">
        <v>53</v>
      </c>
      <c r="C25" s="97"/>
      <c r="D25" s="100">
        <v>44669</v>
      </c>
      <c r="E25" s="99">
        <v>44697</v>
      </c>
      <c r="F25" s="99">
        <v>44725</v>
      </c>
      <c r="G25" s="99">
        <v>44753</v>
      </c>
      <c r="H25" s="99">
        <v>44781</v>
      </c>
      <c r="I25" s="99">
        <v>44809</v>
      </c>
      <c r="J25" s="99">
        <v>44837</v>
      </c>
      <c r="K25" s="101">
        <v>44865</v>
      </c>
      <c r="S25" s="87"/>
      <c r="AF25" s="63" t="s">
        <v>55</v>
      </c>
      <c r="AG25" s="66" t="s">
        <v>63</v>
      </c>
      <c r="AH25" s="61"/>
      <c r="AI25" s="64" t="s">
        <v>67</v>
      </c>
      <c r="AP25" s="97">
        <f>COUNTA(C25:AD25)-AS25-AT25</f>
        <v>7</v>
      </c>
      <c r="AQ25" s="98"/>
      <c r="AR25" s="98"/>
      <c r="AS25" s="138">
        <v>1</v>
      </c>
      <c r="AT25" s="141"/>
      <c r="AU25" s="98"/>
      <c r="AV25" s="137">
        <v>1</v>
      </c>
      <c r="AW25" s="138">
        <v>1</v>
      </c>
      <c r="AX25" s="138"/>
      <c r="AY25" s="138"/>
      <c r="AZ25" s="138"/>
      <c r="BA25" s="138"/>
      <c r="BB25" s="138"/>
      <c r="BC25" s="138"/>
      <c r="BD25" s="138"/>
      <c r="BE25" s="138">
        <v>1</v>
      </c>
      <c r="BF25" s="138">
        <v>1</v>
      </c>
      <c r="BG25" s="98">
        <f t="shared" si="14"/>
        <v>2.054794520547945</v>
      </c>
      <c r="BH25" s="139">
        <f t="shared" ref="BH25:BH31" si="16">$AV$11/7</f>
        <v>0.2857142857142857</v>
      </c>
      <c r="BI25" s="98"/>
      <c r="BJ25" s="97">
        <f t="shared" ref="BJ25:BJ31" si="17">$AP25*AV25</f>
        <v>7</v>
      </c>
      <c r="BK25" s="98">
        <f t="shared" ref="BK25:BK31" si="18">$AP25*AW25</f>
        <v>7</v>
      </c>
      <c r="BL25" s="98">
        <f t="shared" ref="BL25:BL31" si="19">$AQ25*AX25</f>
        <v>0</v>
      </c>
      <c r="BM25" s="98">
        <f t="shared" ref="BM25:BM31" si="20">$AQ25*AY25</f>
        <v>0</v>
      </c>
      <c r="BN25" s="98">
        <f t="shared" ref="BN25:BN31" si="21">$AQ25*AZ25</f>
        <v>0</v>
      </c>
      <c r="BO25" s="98">
        <f t="shared" ref="BO25:BO31" si="22">$AQ25*BA25</f>
        <v>0</v>
      </c>
      <c r="BP25" s="98">
        <f t="shared" ref="BP25:BP31" si="23">$AQ25*BB25</f>
        <v>0</v>
      </c>
      <c r="BQ25" s="98">
        <f t="shared" ref="BQ25:BQ31" si="24">$AQ25*BC25</f>
        <v>0</v>
      </c>
      <c r="BR25" s="98">
        <f t="shared" ref="BR25:BT31" si="25">AR24*BD25</f>
        <v>0</v>
      </c>
      <c r="BS25" s="98">
        <f t="shared" si="25"/>
        <v>0</v>
      </c>
      <c r="BT25" s="98">
        <f t="shared" si="25"/>
        <v>0</v>
      </c>
      <c r="BU25" s="98">
        <f t="shared" ref="BU25:BU31" si="26">SUM(AP25:AT25)*BG25</f>
        <v>16.43835616438356</v>
      </c>
      <c r="BV25" s="131">
        <f t="shared" ref="BV25:BV31" si="27">SUM(AP25:AT25)*BH25</f>
        <v>2.2857142857142856</v>
      </c>
      <c r="BW25" s="98"/>
      <c r="BX25" s="97">
        <f t="shared" ref="BX25:BX31" si="28">2*BJ25+BX$11*BU25</f>
        <v>15.643835616438356</v>
      </c>
      <c r="BY25" s="98">
        <f t="shared" ref="BY25:BY31" si="29">5*BJ25+5*BK25+BY$11*BU25</f>
        <v>78.219178082191775</v>
      </c>
      <c r="BZ25" s="98">
        <f t="shared" ref="BZ25:BZ31" si="30">3*BK25+BZ$11*BU25</f>
        <v>23.465753424657535</v>
      </c>
      <c r="CA25" s="98">
        <f t="shared" ref="CA25:CA31" si="31">1*BJ25+3*BV25+CA$11*BU25</f>
        <v>14.679060665362035</v>
      </c>
      <c r="CB25" s="98">
        <f t="shared" ref="CB25:CB31" si="32">6*BL25+8*BM25+7*BN25+8*BO25+8*BP25+7*BQ25+CB$11*BU25</f>
        <v>2.4657534246575339</v>
      </c>
      <c r="CC25" s="98">
        <f t="shared" ref="CC25:CC31" si="33">9*BR25+9*BS25+CC$11*BU25</f>
        <v>0.82191780821917804</v>
      </c>
      <c r="CD25" s="102">
        <f t="shared" ref="CD25:CD31" si="34">9*BT25+CD$11*BU25</f>
        <v>0</v>
      </c>
    </row>
    <row r="26" spans="2:82">
      <c r="B26" s="97" t="s">
        <v>57</v>
      </c>
      <c r="C26" s="97"/>
      <c r="D26" s="99">
        <v>44670</v>
      </c>
      <c r="E26" s="99">
        <v>44698</v>
      </c>
      <c r="F26" s="99">
        <v>44726</v>
      </c>
      <c r="G26" s="99">
        <v>44754</v>
      </c>
      <c r="H26" s="99">
        <v>44782</v>
      </c>
      <c r="I26" s="99">
        <v>44810</v>
      </c>
      <c r="J26" s="99">
        <v>44838</v>
      </c>
      <c r="K26" s="102"/>
      <c r="S26" s="87"/>
      <c r="AF26" s="86" t="s">
        <v>56</v>
      </c>
      <c r="AG26" s="86" t="s">
        <v>54</v>
      </c>
      <c r="AH26" s="61"/>
      <c r="AI26" s="69" t="s">
        <v>60</v>
      </c>
      <c r="AP26" s="97">
        <f>COUNTA(C26:AD26)-AS26-AT26</f>
        <v>7</v>
      </c>
      <c r="AQ26" s="98"/>
      <c r="AR26" s="98"/>
      <c r="AS26" s="138"/>
      <c r="AT26" s="141"/>
      <c r="AU26" s="98"/>
      <c r="AV26" s="137"/>
      <c r="AW26" s="138"/>
      <c r="AX26" s="138"/>
      <c r="AY26" s="138"/>
      <c r="AZ26" s="138"/>
      <c r="BA26" s="138"/>
      <c r="BB26" s="138"/>
      <c r="BC26" s="138"/>
      <c r="BD26" s="138"/>
      <c r="BE26" s="138">
        <v>1</v>
      </c>
      <c r="BF26" s="138">
        <v>1</v>
      </c>
      <c r="BG26" s="98">
        <f t="shared" si="14"/>
        <v>2.054794520547945</v>
      </c>
      <c r="BH26" s="139">
        <f t="shared" si="16"/>
        <v>0.2857142857142857</v>
      </c>
      <c r="BI26" s="98"/>
      <c r="BJ26" s="97">
        <f t="shared" si="17"/>
        <v>0</v>
      </c>
      <c r="BK26" s="98">
        <f t="shared" si="18"/>
        <v>0</v>
      </c>
      <c r="BL26" s="98">
        <f t="shared" si="19"/>
        <v>0</v>
      </c>
      <c r="BM26" s="98">
        <f t="shared" si="20"/>
        <v>0</v>
      </c>
      <c r="BN26" s="98">
        <f t="shared" si="21"/>
        <v>0</v>
      </c>
      <c r="BO26" s="98">
        <f t="shared" si="22"/>
        <v>0</v>
      </c>
      <c r="BP26" s="98">
        <f t="shared" si="23"/>
        <v>0</v>
      </c>
      <c r="BQ26" s="98">
        <f t="shared" si="24"/>
        <v>0</v>
      </c>
      <c r="BR26" s="98">
        <f t="shared" si="25"/>
        <v>0</v>
      </c>
      <c r="BS26" s="98">
        <f t="shared" si="25"/>
        <v>1</v>
      </c>
      <c r="BT26" s="98">
        <f t="shared" si="25"/>
        <v>0</v>
      </c>
      <c r="BU26" s="98">
        <f t="shared" si="26"/>
        <v>14.383561643835614</v>
      </c>
      <c r="BV26" s="131">
        <f t="shared" si="27"/>
        <v>2</v>
      </c>
      <c r="BW26" s="98"/>
      <c r="BX26" s="97">
        <f t="shared" si="28"/>
        <v>1.4383561643835616</v>
      </c>
      <c r="BY26" s="98">
        <f t="shared" si="29"/>
        <v>7.1917808219178072</v>
      </c>
      <c r="BZ26" s="98">
        <f t="shared" si="30"/>
        <v>2.157534246575342</v>
      </c>
      <c r="CA26" s="98">
        <f t="shared" si="31"/>
        <v>6.7191780821917808</v>
      </c>
      <c r="CB26" s="98">
        <f t="shared" si="32"/>
        <v>2.157534246575342</v>
      </c>
      <c r="CC26" s="98">
        <f t="shared" si="33"/>
        <v>9.7191780821917817</v>
      </c>
      <c r="CD26" s="102">
        <f t="shared" si="34"/>
        <v>0</v>
      </c>
    </row>
    <row r="27" spans="2:82">
      <c r="B27" s="97" t="s">
        <v>59</v>
      </c>
      <c r="C27" s="97"/>
      <c r="D27" s="99">
        <v>44671</v>
      </c>
      <c r="E27" s="99">
        <v>44699</v>
      </c>
      <c r="F27" s="99">
        <v>44727</v>
      </c>
      <c r="G27" s="99">
        <v>44755</v>
      </c>
      <c r="H27" s="99">
        <v>44783</v>
      </c>
      <c r="I27" s="99">
        <v>44811</v>
      </c>
      <c r="J27" s="99">
        <v>44839</v>
      </c>
      <c r="K27" s="102"/>
      <c r="S27" s="87"/>
      <c r="AF27" s="86" t="s">
        <v>56</v>
      </c>
      <c r="AG27" s="86" t="s">
        <v>54</v>
      </c>
      <c r="AH27" s="61"/>
      <c r="AI27" s="69" t="s">
        <v>60</v>
      </c>
      <c r="AP27" s="97">
        <f>COUNTA(C27:AD27)-AS27-AT27</f>
        <v>7</v>
      </c>
      <c r="AQ27" s="98"/>
      <c r="AR27" s="98"/>
      <c r="AS27" s="138"/>
      <c r="AT27" s="141"/>
      <c r="AU27" s="98"/>
      <c r="AV27" s="137"/>
      <c r="AW27" s="138"/>
      <c r="AX27" s="138"/>
      <c r="AY27" s="138"/>
      <c r="AZ27" s="138"/>
      <c r="BA27" s="138"/>
      <c r="BB27" s="138"/>
      <c r="BC27" s="138"/>
      <c r="BD27" s="138"/>
      <c r="BE27" s="138">
        <v>1</v>
      </c>
      <c r="BF27" s="138">
        <v>1</v>
      </c>
      <c r="BG27" s="98">
        <f t="shared" si="14"/>
        <v>2.054794520547945</v>
      </c>
      <c r="BH27" s="139">
        <f t="shared" si="16"/>
        <v>0.2857142857142857</v>
      </c>
      <c r="BI27" s="98"/>
      <c r="BJ27" s="97">
        <f t="shared" si="17"/>
        <v>0</v>
      </c>
      <c r="BK27" s="98">
        <f t="shared" si="18"/>
        <v>0</v>
      </c>
      <c r="BL27" s="98">
        <f t="shared" si="19"/>
        <v>0</v>
      </c>
      <c r="BM27" s="98">
        <f t="shared" si="20"/>
        <v>0</v>
      </c>
      <c r="BN27" s="98">
        <f t="shared" si="21"/>
        <v>0</v>
      </c>
      <c r="BO27" s="98">
        <f t="shared" si="22"/>
        <v>0</v>
      </c>
      <c r="BP27" s="98">
        <f t="shared" si="23"/>
        <v>0</v>
      </c>
      <c r="BQ27" s="98">
        <f t="shared" si="24"/>
        <v>0</v>
      </c>
      <c r="BR27" s="98">
        <f t="shared" si="25"/>
        <v>0</v>
      </c>
      <c r="BS27" s="98">
        <f t="shared" si="25"/>
        <v>0</v>
      </c>
      <c r="BT27" s="98">
        <f t="shared" si="25"/>
        <v>0</v>
      </c>
      <c r="BU27" s="98">
        <f t="shared" si="26"/>
        <v>14.383561643835614</v>
      </c>
      <c r="BV27" s="131">
        <f t="shared" si="27"/>
        <v>2</v>
      </c>
      <c r="BW27" s="98"/>
      <c r="BX27" s="97">
        <f t="shared" si="28"/>
        <v>1.4383561643835616</v>
      </c>
      <c r="BY27" s="98">
        <f t="shared" si="29"/>
        <v>7.1917808219178072</v>
      </c>
      <c r="BZ27" s="98">
        <f t="shared" si="30"/>
        <v>2.157534246575342</v>
      </c>
      <c r="CA27" s="98">
        <f t="shared" si="31"/>
        <v>6.7191780821917808</v>
      </c>
      <c r="CB27" s="98">
        <f t="shared" si="32"/>
        <v>2.157534246575342</v>
      </c>
      <c r="CC27" s="98">
        <f t="shared" si="33"/>
        <v>0.71917808219178081</v>
      </c>
      <c r="CD27" s="102">
        <f t="shared" si="34"/>
        <v>0</v>
      </c>
    </row>
    <row r="28" spans="2:82">
      <c r="B28" s="97" t="s">
        <v>61</v>
      </c>
      <c r="C28" s="97"/>
      <c r="D28" s="99">
        <v>44672</v>
      </c>
      <c r="E28" s="99">
        <v>44700</v>
      </c>
      <c r="F28" s="99">
        <v>44728</v>
      </c>
      <c r="G28" s="99">
        <v>44756</v>
      </c>
      <c r="H28" s="99">
        <v>44784</v>
      </c>
      <c r="I28" s="99">
        <v>44812</v>
      </c>
      <c r="J28" s="99">
        <v>44840</v>
      </c>
      <c r="K28" s="102"/>
      <c r="S28" s="87"/>
      <c r="AF28" s="67" t="s">
        <v>56</v>
      </c>
      <c r="AG28" s="86" t="s">
        <v>54</v>
      </c>
      <c r="AH28" s="61"/>
      <c r="AI28" s="65" t="s">
        <v>60</v>
      </c>
      <c r="AP28" s="97">
        <f>COUNTA(C28:AD28)-AS28-AT28</f>
        <v>7</v>
      </c>
      <c r="AQ28" s="98"/>
      <c r="AR28" s="98"/>
      <c r="AS28" s="138"/>
      <c r="AT28" s="141"/>
      <c r="AU28" s="98"/>
      <c r="AV28" s="137"/>
      <c r="AW28" s="138"/>
      <c r="AX28" s="138"/>
      <c r="AY28" s="138"/>
      <c r="AZ28" s="138"/>
      <c r="BA28" s="138"/>
      <c r="BB28" s="138"/>
      <c r="BC28" s="138"/>
      <c r="BD28" s="138"/>
      <c r="BE28" s="138">
        <v>1</v>
      </c>
      <c r="BF28" s="138">
        <v>1</v>
      </c>
      <c r="BG28" s="98">
        <f t="shared" si="14"/>
        <v>2.054794520547945</v>
      </c>
      <c r="BH28" s="139">
        <f t="shared" si="16"/>
        <v>0.2857142857142857</v>
      </c>
      <c r="BI28" s="98"/>
      <c r="BJ28" s="97">
        <f t="shared" si="17"/>
        <v>0</v>
      </c>
      <c r="BK28" s="98">
        <f t="shared" si="18"/>
        <v>0</v>
      </c>
      <c r="BL28" s="98">
        <f t="shared" si="19"/>
        <v>0</v>
      </c>
      <c r="BM28" s="98">
        <f t="shared" si="20"/>
        <v>0</v>
      </c>
      <c r="BN28" s="98">
        <f t="shared" si="21"/>
        <v>0</v>
      </c>
      <c r="BO28" s="98">
        <f t="shared" si="22"/>
        <v>0</v>
      </c>
      <c r="BP28" s="98">
        <f t="shared" si="23"/>
        <v>0</v>
      </c>
      <c r="BQ28" s="98">
        <f t="shared" si="24"/>
        <v>0</v>
      </c>
      <c r="BR28" s="98">
        <f t="shared" si="25"/>
        <v>0</v>
      </c>
      <c r="BS28" s="98">
        <f t="shared" si="25"/>
        <v>0</v>
      </c>
      <c r="BT28" s="98">
        <f t="shared" si="25"/>
        <v>0</v>
      </c>
      <c r="BU28" s="98">
        <f t="shared" si="26"/>
        <v>14.383561643835614</v>
      </c>
      <c r="BV28" s="131">
        <f t="shared" si="27"/>
        <v>2</v>
      </c>
      <c r="BW28" s="98"/>
      <c r="BX28" s="97">
        <f t="shared" si="28"/>
        <v>1.4383561643835616</v>
      </c>
      <c r="BY28" s="98">
        <f t="shared" si="29"/>
        <v>7.1917808219178072</v>
      </c>
      <c r="BZ28" s="98">
        <f t="shared" si="30"/>
        <v>2.157534246575342</v>
      </c>
      <c r="CA28" s="98">
        <f t="shared" si="31"/>
        <v>6.7191780821917808</v>
      </c>
      <c r="CB28" s="98">
        <f t="shared" si="32"/>
        <v>2.157534246575342</v>
      </c>
      <c r="CC28" s="98">
        <f t="shared" si="33"/>
        <v>0.71917808219178081</v>
      </c>
      <c r="CD28" s="102">
        <f t="shared" si="34"/>
        <v>0</v>
      </c>
    </row>
    <row r="29" spans="2:82">
      <c r="B29" s="97" t="s">
        <v>62</v>
      </c>
      <c r="C29" s="97"/>
      <c r="D29" s="99">
        <v>44673</v>
      </c>
      <c r="E29" s="99">
        <v>44701</v>
      </c>
      <c r="F29" s="99">
        <v>44729</v>
      </c>
      <c r="G29" s="99">
        <v>44757</v>
      </c>
      <c r="H29" s="99">
        <v>44785</v>
      </c>
      <c r="I29" s="99">
        <v>44813</v>
      </c>
      <c r="J29" s="99">
        <v>44841</v>
      </c>
      <c r="K29" s="102"/>
      <c r="S29" s="87"/>
      <c r="AF29" s="66" t="s">
        <v>55</v>
      </c>
      <c r="AG29" s="86" t="s">
        <v>54</v>
      </c>
      <c r="AH29" s="61"/>
      <c r="AI29" s="68" t="s">
        <v>56</v>
      </c>
      <c r="AP29" s="97">
        <f>COUNTA(C29:AD29)-AS29-AT29</f>
        <v>7</v>
      </c>
      <c r="AQ29" s="98"/>
      <c r="AR29" s="98"/>
      <c r="AS29" s="138"/>
      <c r="AT29" s="141"/>
      <c r="AU29" s="98"/>
      <c r="AV29" s="137"/>
      <c r="AW29" s="138">
        <v>1</v>
      </c>
      <c r="AX29" s="138"/>
      <c r="AY29" s="138"/>
      <c r="AZ29" s="138"/>
      <c r="BA29" s="138"/>
      <c r="BB29" s="138"/>
      <c r="BC29" s="138"/>
      <c r="BD29" s="138"/>
      <c r="BE29" s="138">
        <v>1</v>
      </c>
      <c r="BF29" s="138">
        <v>1</v>
      </c>
      <c r="BG29" s="98">
        <f t="shared" si="14"/>
        <v>2.054794520547945</v>
      </c>
      <c r="BH29" s="139">
        <f t="shared" si="16"/>
        <v>0.2857142857142857</v>
      </c>
      <c r="BI29" s="98"/>
      <c r="BJ29" s="97">
        <f t="shared" si="17"/>
        <v>0</v>
      </c>
      <c r="BK29" s="98">
        <f t="shared" si="18"/>
        <v>7</v>
      </c>
      <c r="BL29" s="98">
        <f t="shared" si="19"/>
        <v>0</v>
      </c>
      <c r="BM29" s="98">
        <f t="shared" si="20"/>
        <v>0</v>
      </c>
      <c r="BN29" s="98">
        <f t="shared" si="21"/>
        <v>0</v>
      </c>
      <c r="BO29" s="98">
        <f t="shared" si="22"/>
        <v>0</v>
      </c>
      <c r="BP29" s="98">
        <f t="shared" si="23"/>
        <v>0</v>
      </c>
      <c r="BQ29" s="98">
        <f t="shared" si="24"/>
        <v>0</v>
      </c>
      <c r="BR29" s="98">
        <f t="shared" si="25"/>
        <v>0</v>
      </c>
      <c r="BS29" s="98">
        <f t="shared" si="25"/>
        <v>0</v>
      </c>
      <c r="BT29" s="98">
        <f t="shared" si="25"/>
        <v>0</v>
      </c>
      <c r="BU29" s="98">
        <f t="shared" si="26"/>
        <v>14.383561643835614</v>
      </c>
      <c r="BV29" s="131">
        <f t="shared" si="27"/>
        <v>2</v>
      </c>
      <c r="BW29" s="98"/>
      <c r="BX29" s="97">
        <f t="shared" si="28"/>
        <v>1.4383561643835616</v>
      </c>
      <c r="BY29" s="98">
        <f t="shared" si="29"/>
        <v>42.19178082191781</v>
      </c>
      <c r="BZ29" s="98">
        <f t="shared" si="30"/>
        <v>23.157534246575342</v>
      </c>
      <c r="CA29" s="98">
        <f t="shared" si="31"/>
        <v>6.7191780821917808</v>
      </c>
      <c r="CB29" s="98">
        <f t="shared" si="32"/>
        <v>2.157534246575342</v>
      </c>
      <c r="CC29" s="98">
        <f t="shared" si="33"/>
        <v>0.71917808219178081</v>
      </c>
      <c r="CD29" s="102">
        <f t="shared" si="34"/>
        <v>0</v>
      </c>
    </row>
    <row r="30" spans="2:82">
      <c r="B30" s="97" t="s">
        <v>11</v>
      </c>
      <c r="C30" s="97"/>
      <c r="D30" s="99">
        <v>44674</v>
      </c>
      <c r="E30" s="99">
        <v>44702</v>
      </c>
      <c r="F30" s="99">
        <v>44730</v>
      </c>
      <c r="G30" s="99">
        <v>44758</v>
      </c>
      <c r="H30" s="99">
        <v>44786</v>
      </c>
      <c r="I30" s="99">
        <v>44814</v>
      </c>
      <c r="J30" s="99">
        <v>44842</v>
      </c>
      <c r="K30" s="102"/>
      <c r="S30" s="87"/>
      <c r="AF30" s="86" t="s">
        <v>64</v>
      </c>
      <c r="AG30" s="63" t="s">
        <v>55</v>
      </c>
      <c r="AH30" s="61"/>
      <c r="AI30" s="64" t="s">
        <v>65</v>
      </c>
      <c r="AP30" s="97"/>
      <c r="AQ30" s="98">
        <f>COUNTA(C30:AD30)-AS30-AT30</f>
        <v>7</v>
      </c>
      <c r="AR30" s="98"/>
      <c r="AS30" s="138"/>
      <c r="AT30" s="141"/>
      <c r="AU30" s="98"/>
      <c r="AV30" s="137"/>
      <c r="AW30" s="138"/>
      <c r="AX30" s="138"/>
      <c r="AY30" s="138"/>
      <c r="AZ30" s="138"/>
      <c r="BA30" s="138"/>
      <c r="BB30" s="138">
        <v>1</v>
      </c>
      <c r="BC30" s="138"/>
      <c r="BD30" s="138"/>
      <c r="BE30" s="138">
        <v>1</v>
      </c>
      <c r="BF30" s="138">
        <v>1</v>
      </c>
      <c r="BG30" s="98">
        <f t="shared" si="14"/>
        <v>2.054794520547945</v>
      </c>
      <c r="BH30" s="139">
        <f t="shared" si="16"/>
        <v>0.2857142857142857</v>
      </c>
      <c r="BI30" s="98"/>
      <c r="BJ30" s="97">
        <f t="shared" si="17"/>
        <v>0</v>
      </c>
      <c r="BK30" s="98">
        <f t="shared" si="18"/>
        <v>0</v>
      </c>
      <c r="BL30" s="98">
        <f t="shared" si="19"/>
        <v>0</v>
      </c>
      <c r="BM30" s="98">
        <f t="shared" si="20"/>
        <v>0</v>
      </c>
      <c r="BN30" s="98">
        <f t="shared" si="21"/>
        <v>0</v>
      </c>
      <c r="BO30" s="98">
        <f t="shared" si="22"/>
        <v>0</v>
      </c>
      <c r="BP30" s="98">
        <f t="shared" si="23"/>
        <v>7</v>
      </c>
      <c r="BQ30" s="98">
        <f t="shared" si="24"/>
        <v>0</v>
      </c>
      <c r="BR30" s="98">
        <f t="shared" si="25"/>
        <v>0</v>
      </c>
      <c r="BS30" s="98">
        <f t="shared" si="25"/>
        <v>0</v>
      </c>
      <c r="BT30" s="98">
        <f t="shared" si="25"/>
        <v>0</v>
      </c>
      <c r="BU30" s="98">
        <f t="shared" si="26"/>
        <v>14.383561643835614</v>
      </c>
      <c r="BV30" s="131">
        <f t="shared" si="27"/>
        <v>2</v>
      </c>
      <c r="BW30" s="98"/>
      <c r="BX30" s="97">
        <f t="shared" si="28"/>
        <v>1.4383561643835616</v>
      </c>
      <c r="BY30" s="98">
        <f t="shared" si="29"/>
        <v>7.1917808219178072</v>
      </c>
      <c r="BZ30" s="98">
        <f t="shared" si="30"/>
        <v>2.157534246575342</v>
      </c>
      <c r="CA30" s="98">
        <f t="shared" si="31"/>
        <v>6.7191780821917808</v>
      </c>
      <c r="CB30" s="98">
        <f t="shared" si="32"/>
        <v>58.157534246575345</v>
      </c>
      <c r="CC30" s="98">
        <f t="shared" si="33"/>
        <v>0.71917808219178081</v>
      </c>
      <c r="CD30" s="102">
        <f t="shared" si="34"/>
        <v>0</v>
      </c>
    </row>
    <row r="31" spans="2:82">
      <c r="B31" s="97" t="s">
        <v>35</v>
      </c>
      <c r="C31" s="97"/>
      <c r="D31" s="99">
        <v>44675</v>
      </c>
      <c r="E31" s="99">
        <v>44703</v>
      </c>
      <c r="F31" s="99">
        <v>44731</v>
      </c>
      <c r="G31" s="99">
        <v>44759</v>
      </c>
      <c r="H31" s="99">
        <v>44787</v>
      </c>
      <c r="I31" s="99">
        <v>44815</v>
      </c>
      <c r="J31" s="99">
        <v>44843</v>
      </c>
      <c r="K31" s="102"/>
      <c r="S31" s="87"/>
      <c r="AF31" s="86" t="s">
        <v>66</v>
      </c>
      <c r="AG31" s="63" t="s">
        <v>55</v>
      </c>
      <c r="AH31" s="61"/>
      <c r="AI31" s="69" t="s">
        <v>60</v>
      </c>
      <c r="AP31" s="97"/>
      <c r="AQ31" s="98"/>
      <c r="AR31" s="98">
        <f>COUNTA(C31:AD31)-AS31-AT31</f>
        <v>7</v>
      </c>
      <c r="AS31" s="138"/>
      <c r="AT31" s="141"/>
      <c r="AU31" s="98"/>
      <c r="AV31" s="137"/>
      <c r="AW31" s="138"/>
      <c r="AX31" s="138"/>
      <c r="AY31" s="138"/>
      <c r="AZ31" s="138"/>
      <c r="BA31" s="138"/>
      <c r="BB31" s="138"/>
      <c r="BC31" s="138"/>
      <c r="BD31" s="138"/>
      <c r="BE31" s="138">
        <v>1</v>
      </c>
      <c r="BF31" s="138">
        <v>1</v>
      </c>
      <c r="BG31" s="98">
        <f t="shared" si="14"/>
        <v>2.054794520547945</v>
      </c>
      <c r="BH31" s="139">
        <f t="shared" si="16"/>
        <v>0.2857142857142857</v>
      </c>
      <c r="BI31" s="98"/>
      <c r="BJ31" s="97">
        <f t="shared" si="17"/>
        <v>0</v>
      </c>
      <c r="BK31" s="98">
        <f t="shared" si="18"/>
        <v>0</v>
      </c>
      <c r="BL31" s="98">
        <f t="shared" si="19"/>
        <v>0</v>
      </c>
      <c r="BM31" s="98">
        <f t="shared" si="20"/>
        <v>0</v>
      </c>
      <c r="BN31" s="98">
        <f t="shared" si="21"/>
        <v>0</v>
      </c>
      <c r="BO31" s="98">
        <f t="shared" si="22"/>
        <v>0</v>
      </c>
      <c r="BP31" s="98">
        <f t="shared" si="23"/>
        <v>0</v>
      </c>
      <c r="BQ31" s="98">
        <f t="shared" si="24"/>
        <v>0</v>
      </c>
      <c r="BR31" s="98">
        <f t="shared" si="25"/>
        <v>0</v>
      </c>
      <c r="BS31" s="98">
        <f t="shared" si="25"/>
        <v>0</v>
      </c>
      <c r="BT31" s="98">
        <f t="shared" si="25"/>
        <v>0</v>
      </c>
      <c r="BU31" s="98">
        <f t="shared" si="26"/>
        <v>14.383561643835614</v>
      </c>
      <c r="BV31" s="131">
        <f t="shared" si="27"/>
        <v>2</v>
      </c>
      <c r="BW31" s="98"/>
      <c r="BX31" s="97">
        <f t="shared" si="28"/>
        <v>1.4383561643835616</v>
      </c>
      <c r="BY31" s="98">
        <f t="shared" si="29"/>
        <v>7.1917808219178072</v>
      </c>
      <c r="BZ31" s="98">
        <f t="shared" si="30"/>
        <v>2.157534246575342</v>
      </c>
      <c r="CA31" s="98">
        <f t="shared" si="31"/>
        <v>6.7191780821917808</v>
      </c>
      <c r="CB31" s="98">
        <f t="shared" si="32"/>
        <v>2.157534246575342</v>
      </c>
      <c r="CC31" s="98">
        <f t="shared" si="33"/>
        <v>0.71917808219178081</v>
      </c>
      <c r="CD31" s="102">
        <f t="shared" si="34"/>
        <v>0</v>
      </c>
    </row>
    <row r="32" spans="2:82">
      <c r="B32" s="113"/>
      <c r="C32" s="95">
        <v>14</v>
      </c>
      <c r="D32" s="91">
        <v>18</v>
      </c>
      <c r="E32" s="91">
        <v>22</v>
      </c>
      <c r="F32" s="91">
        <v>26</v>
      </c>
      <c r="G32" s="91">
        <v>30</v>
      </c>
      <c r="H32" s="91">
        <v>34</v>
      </c>
      <c r="I32" s="91">
        <v>38</v>
      </c>
      <c r="J32" s="91">
        <v>42</v>
      </c>
      <c r="K32" s="96"/>
      <c r="AF32" s="61">
        <v>40</v>
      </c>
      <c r="AG32" s="61">
        <v>32</v>
      </c>
      <c r="AH32" s="61"/>
      <c r="AI32" s="61">
        <v>32</v>
      </c>
      <c r="AP32" s="122"/>
      <c r="AQ32" s="56"/>
      <c r="AR32" s="56"/>
      <c r="AS32" s="56"/>
      <c r="AT32" s="123"/>
      <c r="AU32" s="98"/>
      <c r="AV32" s="122"/>
      <c r="AW32" s="56"/>
      <c r="AX32" s="56"/>
      <c r="AY32" s="56"/>
      <c r="AZ32" s="56"/>
      <c r="BA32" s="56"/>
      <c r="BB32" s="56"/>
      <c r="BC32" s="56"/>
      <c r="BD32" s="56"/>
      <c r="BE32" s="56"/>
      <c r="BF32" s="56"/>
      <c r="BG32" s="152"/>
      <c r="BH32" s="123"/>
      <c r="BI32" s="98"/>
      <c r="BJ32" s="122"/>
      <c r="BK32" s="56"/>
      <c r="BL32" s="56"/>
      <c r="BM32" s="56"/>
      <c r="BN32" s="56"/>
      <c r="BO32" s="56"/>
      <c r="BP32" s="56"/>
      <c r="BQ32" s="56"/>
      <c r="BR32" s="56"/>
      <c r="BS32" s="56"/>
      <c r="BT32" s="56"/>
      <c r="BU32" s="152"/>
      <c r="BV32" s="123"/>
      <c r="BW32" s="98"/>
      <c r="BX32" s="122"/>
      <c r="BY32" s="56"/>
      <c r="BZ32" s="56"/>
      <c r="CA32" s="56"/>
      <c r="CB32" s="56"/>
      <c r="CC32" s="56"/>
      <c r="CD32" s="123"/>
    </row>
    <row r="33" spans="2:82">
      <c r="B33" s="97" t="s">
        <v>53</v>
      </c>
      <c r="C33" s="97"/>
      <c r="D33" s="99">
        <v>44676</v>
      </c>
      <c r="E33" s="99">
        <v>44704</v>
      </c>
      <c r="F33" s="99">
        <v>44732</v>
      </c>
      <c r="G33" s="99">
        <v>44760</v>
      </c>
      <c r="H33" s="99">
        <v>44788</v>
      </c>
      <c r="I33" s="99">
        <v>44816</v>
      </c>
      <c r="J33" s="99">
        <v>44844</v>
      </c>
      <c r="K33" s="102"/>
      <c r="AF33" s="86" t="s">
        <v>54</v>
      </c>
      <c r="AG33" s="63" t="s">
        <v>55</v>
      </c>
      <c r="AH33" s="61"/>
      <c r="AI33" s="64" t="s">
        <v>58</v>
      </c>
      <c r="AP33" s="97">
        <f>COUNTA(C33:AD33)-AS33-AT33</f>
        <v>7</v>
      </c>
      <c r="AQ33" s="98"/>
      <c r="AR33" s="98"/>
      <c r="AS33" s="138"/>
      <c r="AT33" s="141"/>
      <c r="AU33" s="98"/>
      <c r="AV33" s="137"/>
      <c r="AW33" s="138">
        <v>1</v>
      </c>
      <c r="AX33" s="138"/>
      <c r="AY33" s="138"/>
      <c r="AZ33" s="138"/>
      <c r="BA33" s="138"/>
      <c r="BB33" s="138"/>
      <c r="BC33" s="138"/>
      <c r="BD33" s="138"/>
      <c r="BE33" s="138">
        <v>1</v>
      </c>
      <c r="BF33" s="138">
        <v>1</v>
      </c>
      <c r="BG33" s="98">
        <f t="shared" si="14"/>
        <v>2.054794520547945</v>
      </c>
      <c r="BH33" s="139">
        <f t="shared" ref="BH33:BH39" si="35">$AV$11/7</f>
        <v>0.2857142857142857</v>
      </c>
      <c r="BI33" s="98"/>
      <c r="BJ33" s="97">
        <f t="shared" ref="BJ33:BJ39" si="36">$AP33*AV33</f>
        <v>0</v>
      </c>
      <c r="BK33" s="98">
        <f t="shared" ref="BK33:BK39" si="37">$AP33*AW33</f>
        <v>7</v>
      </c>
      <c r="BL33" s="98">
        <f t="shared" ref="BL33:BL39" si="38">$AQ33*AX33</f>
        <v>0</v>
      </c>
      <c r="BM33" s="98">
        <f t="shared" ref="BM33:BM39" si="39">$AQ33*AY33</f>
        <v>0</v>
      </c>
      <c r="BN33" s="98">
        <f t="shared" ref="BN33:BN39" si="40">$AQ33*AZ33</f>
        <v>0</v>
      </c>
      <c r="BO33" s="98">
        <f t="shared" ref="BO33:BO39" si="41">$AQ33*BA33</f>
        <v>0</v>
      </c>
      <c r="BP33" s="98">
        <f t="shared" ref="BP33:BP39" si="42">$AQ33*BB33</f>
        <v>0</v>
      </c>
      <c r="BQ33" s="98">
        <f t="shared" ref="BQ33:BQ39" si="43">$AQ33*BC33</f>
        <v>0</v>
      </c>
      <c r="BR33" s="98">
        <f t="shared" ref="BR33:BT39" si="44">AR32*BD33</f>
        <v>0</v>
      </c>
      <c r="BS33" s="98">
        <f t="shared" si="44"/>
        <v>0</v>
      </c>
      <c r="BT33" s="98">
        <f t="shared" si="44"/>
        <v>0</v>
      </c>
      <c r="BU33" s="98">
        <f t="shared" ref="BU33:BU39" si="45">SUM(AP33:AT33)*BG33</f>
        <v>14.383561643835614</v>
      </c>
      <c r="BV33" s="131">
        <f t="shared" ref="BV33:BV39" si="46">SUM(AP33:AT33)*BH33</f>
        <v>2</v>
      </c>
      <c r="BW33" s="98"/>
      <c r="BX33" s="97">
        <f t="shared" ref="BX33:BX39" si="47">2*BJ33+BX$11*BU33</f>
        <v>1.4383561643835616</v>
      </c>
      <c r="BY33" s="98">
        <f t="shared" ref="BY33:BY39" si="48">5*BJ33+5*BK33+BY$11*BU33</f>
        <v>42.19178082191781</v>
      </c>
      <c r="BZ33" s="98">
        <f t="shared" ref="BZ33:BZ39" si="49">3*BK33+BZ$11*BU33</f>
        <v>23.157534246575342</v>
      </c>
      <c r="CA33" s="98">
        <f t="shared" ref="CA33:CA39" si="50">1*BJ33+3*BV33+CA$11*BU33</f>
        <v>6.7191780821917808</v>
      </c>
      <c r="CB33" s="98">
        <f t="shared" ref="CB33:CB39" si="51">6*BL33+8*BM33+7*BN33+8*BO33+8*BP33+7*BQ33+CB$11*BU33</f>
        <v>2.157534246575342</v>
      </c>
      <c r="CC33" s="98">
        <f t="shared" ref="CC33:CC39" si="52">9*BR33+9*BS33+CC$11*BU33</f>
        <v>0.71917808219178081</v>
      </c>
      <c r="CD33" s="102">
        <f t="shared" ref="CD33:CD39" si="53">9*BT33+CD$11*BU33</f>
        <v>0</v>
      </c>
    </row>
    <row r="34" spans="2:82">
      <c r="B34" s="97" t="s">
        <v>57</v>
      </c>
      <c r="C34" s="97"/>
      <c r="D34" s="99">
        <v>44677</v>
      </c>
      <c r="E34" s="99">
        <v>44705</v>
      </c>
      <c r="F34" s="99">
        <v>44733</v>
      </c>
      <c r="G34" s="99">
        <v>44761</v>
      </c>
      <c r="H34" s="99">
        <v>44789</v>
      </c>
      <c r="I34" s="99">
        <v>44817</v>
      </c>
      <c r="J34" s="99">
        <v>44845</v>
      </c>
      <c r="K34" s="102"/>
      <c r="AF34" s="86" t="s">
        <v>54</v>
      </c>
      <c r="AG34" s="63" t="s">
        <v>55</v>
      </c>
      <c r="AH34" s="61"/>
      <c r="AI34" s="64" t="s">
        <v>58</v>
      </c>
      <c r="AP34" s="97">
        <f>COUNTA(C34:AD34)-AS34-AT34</f>
        <v>7</v>
      </c>
      <c r="AQ34" s="98"/>
      <c r="AR34" s="98"/>
      <c r="AS34" s="138"/>
      <c r="AT34" s="141"/>
      <c r="AU34" s="98"/>
      <c r="AV34" s="137"/>
      <c r="AW34" s="138">
        <v>1</v>
      </c>
      <c r="AX34" s="138"/>
      <c r="AY34" s="138"/>
      <c r="AZ34" s="138"/>
      <c r="BA34" s="138"/>
      <c r="BB34" s="138"/>
      <c r="BC34" s="138"/>
      <c r="BD34" s="138"/>
      <c r="BE34" s="138">
        <v>1</v>
      </c>
      <c r="BF34" s="138">
        <v>1</v>
      </c>
      <c r="BG34" s="98">
        <f t="shared" si="14"/>
        <v>2.054794520547945</v>
      </c>
      <c r="BH34" s="139">
        <f t="shared" si="35"/>
        <v>0.2857142857142857</v>
      </c>
      <c r="BI34" s="98"/>
      <c r="BJ34" s="97">
        <f t="shared" si="36"/>
        <v>0</v>
      </c>
      <c r="BK34" s="98">
        <f t="shared" si="37"/>
        <v>7</v>
      </c>
      <c r="BL34" s="98">
        <f t="shared" si="38"/>
        <v>0</v>
      </c>
      <c r="BM34" s="98">
        <f t="shared" si="39"/>
        <v>0</v>
      </c>
      <c r="BN34" s="98">
        <f t="shared" si="40"/>
        <v>0</v>
      </c>
      <c r="BO34" s="98">
        <f t="shared" si="41"/>
        <v>0</v>
      </c>
      <c r="BP34" s="98">
        <f t="shared" si="42"/>
        <v>0</v>
      </c>
      <c r="BQ34" s="98">
        <f t="shared" si="43"/>
        <v>0</v>
      </c>
      <c r="BR34" s="98">
        <f t="shared" si="44"/>
        <v>0</v>
      </c>
      <c r="BS34" s="98">
        <f t="shared" si="44"/>
        <v>0</v>
      </c>
      <c r="BT34" s="98">
        <f t="shared" si="44"/>
        <v>0</v>
      </c>
      <c r="BU34" s="98">
        <f t="shared" si="45"/>
        <v>14.383561643835614</v>
      </c>
      <c r="BV34" s="131">
        <f t="shared" si="46"/>
        <v>2</v>
      </c>
      <c r="BW34" s="98"/>
      <c r="BX34" s="97">
        <f t="shared" si="47"/>
        <v>1.4383561643835616</v>
      </c>
      <c r="BY34" s="98">
        <f t="shared" si="48"/>
        <v>42.19178082191781</v>
      </c>
      <c r="BZ34" s="98">
        <f t="shared" si="49"/>
        <v>23.157534246575342</v>
      </c>
      <c r="CA34" s="98">
        <f t="shared" si="50"/>
        <v>6.7191780821917808</v>
      </c>
      <c r="CB34" s="98">
        <f t="shared" si="51"/>
        <v>2.157534246575342</v>
      </c>
      <c r="CC34" s="98">
        <f t="shared" si="52"/>
        <v>0.71917808219178081</v>
      </c>
      <c r="CD34" s="102">
        <f t="shared" si="53"/>
        <v>0</v>
      </c>
    </row>
    <row r="35" spans="2:82">
      <c r="B35" s="97" t="s">
        <v>59</v>
      </c>
      <c r="C35" s="97"/>
      <c r="D35" s="107">
        <v>44678</v>
      </c>
      <c r="E35" s="99">
        <v>44706</v>
      </c>
      <c r="F35" s="99">
        <v>44734</v>
      </c>
      <c r="G35" s="99">
        <v>44762</v>
      </c>
      <c r="H35" s="99">
        <v>44790</v>
      </c>
      <c r="I35" s="99">
        <v>44818</v>
      </c>
      <c r="J35" s="99">
        <v>44846</v>
      </c>
      <c r="K35" s="102"/>
      <c r="AF35" s="86" t="s">
        <v>54</v>
      </c>
      <c r="AG35" s="86" t="s">
        <v>56</v>
      </c>
      <c r="AH35" s="61"/>
      <c r="AI35" s="69" t="s">
        <v>60</v>
      </c>
      <c r="AP35" s="97">
        <f>COUNTA(C35:AD35)-AS35-AT35</f>
        <v>6</v>
      </c>
      <c r="AQ35" s="98"/>
      <c r="AR35" s="98"/>
      <c r="AS35" s="138"/>
      <c r="AT35" s="141">
        <v>1</v>
      </c>
      <c r="AU35" s="98"/>
      <c r="AV35" s="137"/>
      <c r="AW35" s="138"/>
      <c r="AX35" s="138"/>
      <c r="AY35" s="138"/>
      <c r="AZ35" s="138"/>
      <c r="BA35" s="138"/>
      <c r="BB35" s="138"/>
      <c r="BC35" s="138"/>
      <c r="BD35" s="138"/>
      <c r="BE35" s="138">
        <v>1</v>
      </c>
      <c r="BF35" s="138">
        <v>1</v>
      </c>
      <c r="BG35" s="98">
        <f t="shared" si="14"/>
        <v>2.054794520547945</v>
      </c>
      <c r="BH35" s="139">
        <f t="shared" si="35"/>
        <v>0.2857142857142857</v>
      </c>
      <c r="BI35" s="98"/>
      <c r="BJ35" s="97">
        <f t="shared" si="36"/>
        <v>0</v>
      </c>
      <c r="BK35" s="98">
        <f t="shared" si="37"/>
        <v>0</v>
      </c>
      <c r="BL35" s="98">
        <f t="shared" si="38"/>
        <v>0</v>
      </c>
      <c r="BM35" s="98">
        <f t="shared" si="39"/>
        <v>0</v>
      </c>
      <c r="BN35" s="98">
        <f t="shared" si="40"/>
        <v>0</v>
      </c>
      <c r="BO35" s="98">
        <f t="shared" si="41"/>
        <v>0</v>
      </c>
      <c r="BP35" s="98">
        <f t="shared" si="42"/>
        <v>0</v>
      </c>
      <c r="BQ35" s="98">
        <f t="shared" si="43"/>
        <v>0</v>
      </c>
      <c r="BR35" s="98">
        <f t="shared" si="44"/>
        <v>0</v>
      </c>
      <c r="BS35" s="98">
        <f t="shared" si="44"/>
        <v>0</v>
      </c>
      <c r="BT35" s="98">
        <f t="shared" si="44"/>
        <v>0</v>
      </c>
      <c r="BU35" s="98">
        <f t="shared" si="45"/>
        <v>14.383561643835614</v>
      </c>
      <c r="BV35" s="131">
        <f t="shared" si="46"/>
        <v>2</v>
      </c>
      <c r="BW35" s="98"/>
      <c r="BX35" s="97">
        <f t="shared" si="47"/>
        <v>1.4383561643835616</v>
      </c>
      <c r="BY35" s="98">
        <f t="shared" si="48"/>
        <v>7.1917808219178072</v>
      </c>
      <c r="BZ35" s="98">
        <f t="shared" si="49"/>
        <v>2.157534246575342</v>
      </c>
      <c r="CA35" s="98">
        <f t="shared" si="50"/>
        <v>6.7191780821917808</v>
      </c>
      <c r="CB35" s="98">
        <f t="shared" si="51"/>
        <v>2.157534246575342</v>
      </c>
      <c r="CC35" s="98">
        <f t="shared" si="52"/>
        <v>0.71917808219178081</v>
      </c>
      <c r="CD35" s="102">
        <f t="shared" si="53"/>
        <v>0</v>
      </c>
    </row>
    <row r="36" spans="2:82">
      <c r="B36" s="97" t="s">
        <v>61</v>
      </c>
      <c r="C36" s="97"/>
      <c r="D36" s="99">
        <v>44679</v>
      </c>
      <c r="E36" s="100">
        <v>44707</v>
      </c>
      <c r="F36" s="99">
        <v>44735</v>
      </c>
      <c r="G36" s="99">
        <v>44763</v>
      </c>
      <c r="H36" s="99">
        <v>44791</v>
      </c>
      <c r="I36" s="99">
        <v>44819</v>
      </c>
      <c r="J36" s="99">
        <v>44847</v>
      </c>
      <c r="K36" s="102"/>
      <c r="AF36" s="86" t="s">
        <v>54</v>
      </c>
      <c r="AG36" s="86" t="s">
        <v>56</v>
      </c>
      <c r="AH36" s="61"/>
      <c r="AI36" s="65" t="s">
        <v>60</v>
      </c>
      <c r="AP36" s="97">
        <f>COUNTA(C36:AD36)-AS36-AT36</f>
        <v>6</v>
      </c>
      <c r="AQ36" s="98"/>
      <c r="AR36" s="98"/>
      <c r="AS36" s="138">
        <v>1</v>
      </c>
      <c r="AT36" s="141"/>
      <c r="AU36" s="98"/>
      <c r="AV36" s="137"/>
      <c r="AW36" s="138"/>
      <c r="AX36" s="138"/>
      <c r="AY36" s="138"/>
      <c r="AZ36" s="138"/>
      <c r="BA36" s="138"/>
      <c r="BB36" s="138"/>
      <c r="BC36" s="138"/>
      <c r="BD36" s="138"/>
      <c r="BE36" s="138">
        <v>1</v>
      </c>
      <c r="BF36" s="138">
        <v>1</v>
      </c>
      <c r="BG36" s="98">
        <f t="shared" si="14"/>
        <v>2.054794520547945</v>
      </c>
      <c r="BH36" s="139">
        <f t="shared" si="35"/>
        <v>0.2857142857142857</v>
      </c>
      <c r="BI36" s="98"/>
      <c r="BJ36" s="97">
        <f t="shared" si="36"/>
        <v>0</v>
      </c>
      <c r="BK36" s="98">
        <f t="shared" si="37"/>
        <v>0</v>
      </c>
      <c r="BL36" s="98">
        <f t="shared" si="38"/>
        <v>0</v>
      </c>
      <c r="BM36" s="98">
        <f t="shared" si="39"/>
        <v>0</v>
      </c>
      <c r="BN36" s="98">
        <f t="shared" si="40"/>
        <v>0</v>
      </c>
      <c r="BO36" s="98">
        <f t="shared" si="41"/>
        <v>0</v>
      </c>
      <c r="BP36" s="98">
        <f t="shared" si="42"/>
        <v>0</v>
      </c>
      <c r="BQ36" s="98">
        <f t="shared" si="43"/>
        <v>0</v>
      </c>
      <c r="BR36" s="98">
        <f t="shared" si="44"/>
        <v>0</v>
      </c>
      <c r="BS36" s="98">
        <f t="shared" si="44"/>
        <v>0</v>
      </c>
      <c r="BT36" s="98">
        <f t="shared" si="44"/>
        <v>1</v>
      </c>
      <c r="BU36" s="98">
        <f t="shared" si="45"/>
        <v>14.383561643835614</v>
      </c>
      <c r="BV36" s="131">
        <f t="shared" si="46"/>
        <v>2</v>
      </c>
      <c r="BW36" s="98"/>
      <c r="BX36" s="97">
        <f t="shared" si="47"/>
        <v>1.4383561643835616</v>
      </c>
      <c r="BY36" s="98">
        <f t="shared" si="48"/>
        <v>7.1917808219178072</v>
      </c>
      <c r="BZ36" s="98">
        <f t="shared" si="49"/>
        <v>2.157534246575342</v>
      </c>
      <c r="CA36" s="98">
        <f t="shared" si="50"/>
        <v>6.7191780821917808</v>
      </c>
      <c r="CB36" s="98">
        <f t="shared" si="51"/>
        <v>2.157534246575342</v>
      </c>
      <c r="CC36" s="98">
        <f t="shared" si="52"/>
        <v>0.71917808219178081</v>
      </c>
      <c r="CD36" s="102">
        <f t="shared" si="53"/>
        <v>9</v>
      </c>
    </row>
    <row r="37" spans="2:82">
      <c r="B37" s="97" t="s">
        <v>62</v>
      </c>
      <c r="C37" s="111">
        <v>44652</v>
      </c>
      <c r="D37" s="99">
        <v>44680</v>
      </c>
      <c r="E37" s="99">
        <v>44708</v>
      </c>
      <c r="F37" s="99">
        <v>44736</v>
      </c>
      <c r="G37" s="99">
        <v>44764</v>
      </c>
      <c r="H37" s="99">
        <v>44792</v>
      </c>
      <c r="I37" s="99">
        <v>44820</v>
      </c>
      <c r="J37" s="99">
        <v>44848</v>
      </c>
      <c r="K37" s="102"/>
      <c r="AF37" s="66" t="s">
        <v>63</v>
      </c>
      <c r="AG37" s="86" t="s">
        <v>56</v>
      </c>
      <c r="AH37" s="61"/>
      <c r="AI37" s="64" t="s">
        <v>54</v>
      </c>
      <c r="AP37" s="97">
        <f>COUNTA(C37:AD37)-AS37-AT37</f>
        <v>8</v>
      </c>
      <c r="AQ37" s="98"/>
      <c r="AR37" s="98"/>
      <c r="AS37" s="138"/>
      <c r="AT37" s="141"/>
      <c r="AU37" s="98"/>
      <c r="AV37" s="137">
        <v>1</v>
      </c>
      <c r="AW37" s="138"/>
      <c r="AX37" s="138"/>
      <c r="AY37" s="138"/>
      <c r="AZ37" s="138"/>
      <c r="BA37" s="138"/>
      <c r="BB37" s="138"/>
      <c r="BC37" s="138"/>
      <c r="BD37" s="138"/>
      <c r="BE37" s="138">
        <v>1</v>
      </c>
      <c r="BF37" s="138">
        <v>1</v>
      </c>
      <c r="BG37" s="98">
        <f t="shared" si="14"/>
        <v>2.054794520547945</v>
      </c>
      <c r="BH37" s="139">
        <f t="shared" si="35"/>
        <v>0.2857142857142857</v>
      </c>
      <c r="BI37" s="98"/>
      <c r="BJ37" s="97">
        <f t="shared" si="36"/>
        <v>8</v>
      </c>
      <c r="BK37" s="98">
        <f t="shared" si="37"/>
        <v>0</v>
      </c>
      <c r="BL37" s="98">
        <f t="shared" si="38"/>
        <v>0</v>
      </c>
      <c r="BM37" s="98">
        <f t="shared" si="39"/>
        <v>0</v>
      </c>
      <c r="BN37" s="98">
        <f t="shared" si="40"/>
        <v>0</v>
      </c>
      <c r="BO37" s="98">
        <f t="shared" si="41"/>
        <v>0</v>
      </c>
      <c r="BP37" s="98">
        <f t="shared" si="42"/>
        <v>0</v>
      </c>
      <c r="BQ37" s="98">
        <f t="shared" si="43"/>
        <v>0</v>
      </c>
      <c r="BR37" s="98">
        <f t="shared" si="44"/>
        <v>0</v>
      </c>
      <c r="BS37" s="98">
        <f t="shared" si="44"/>
        <v>1</v>
      </c>
      <c r="BT37" s="98">
        <f t="shared" si="44"/>
        <v>0</v>
      </c>
      <c r="BU37" s="98">
        <f t="shared" si="45"/>
        <v>16.43835616438356</v>
      </c>
      <c r="BV37" s="131">
        <f t="shared" si="46"/>
        <v>2.2857142857142856</v>
      </c>
      <c r="BW37" s="98"/>
      <c r="BX37" s="97">
        <f t="shared" si="47"/>
        <v>17.643835616438356</v>
      </c>
      <c r="BY37" s="98">
        <f t="shared" si="48"/>
        <v>48.219178082191782</v>
      </c>
      <c r="BZ37" s="98">
        <f t="shared" si="49"/>
        <v>2.4657534246575339</v>
      </c>
      <c r="CA37" s="98">
        <f t="shared" si="50"/>
        <v>15.679060665362035</v>
      </c>
      <c r="CB37" s="98">
        <f t="shared" si="51"/>
        <v>2.4657534246575339</v>
      </c>
      <c r="CC37" s="98">
        <f t="shared" si="52"/>
        <v>9.8219178082191778</v>
      </c>
      <c r="CD37" s="102">
        <f t="shared" si="53"/>
        <v>0</v>
      </c>
    </row>
    <row r="38" spans="2:82">
      <c r="B38" s="97" t="s">
        <v>11</v>
      </c>
      <c r="C38" s="111">
        <v>44653</v>
      </c>
      <c r="D38" s="99">
        <v>44681</v>
      </c>
      <c r="E38" s="99">
        <v>44709</v>
      </c>
      <c r="F38" s="99">
        <v>44737</v>
      </c>
      <c r="G38" s="99">
        <v>44765</v>
      </c>
      <c r="H38" s="99">
        <v>44793</v>
      </c>
      <c r="I38" s="99">
        <v>44821</v>
      </c>
      <c r="J38" s="99">
        <v>44849</v>
      </c>
      <c r="K38" s="102"/>
      <c r="AF38" s="63" t="s">
        <v>55</v>
      </c>
      <c r="AG38" s="86" t="s">
        <v>64</v>
      </c>
      <c r="AH38" s="61"/>
      <c r="AI38" s="64" t="s">
        <v>65</v>
      </c>
      <c r="AP38" s="97"/>
      <c r="AQ38" s="98">
        <f>COUNTA(C38:AD38)-AS38-AT38</f>
        <v>8</v>
      </c>
      <c r="AR38" s="98"/>
      <c r="AS38" s="138"/>
      <c r="AT38" s="141"/>
      <c r="AU38" s="98"/>
      <c r="AV38" s="137"/>
      <c r="AW38" s="138"/>
      <c r="AX38" s="138"/>
      <c r="AY38" s="138"/>
      <c r="AZ38" s="138"/>
      <c r="BA38" s="138"/>
      <c r="BB38" s="138">
        <v>1</v>
      </c>
      <c r="BC38" s="138"/>
      <c r="BD38" s="138"/>
      <c r="BE38" s="138">
        <v>1</v>
      </c>
      <c r="BF38" s="138">
        <v>1</v>
      </c>
      <c r="BG38" s="98">
        <f t="shared" si="14"/>
        <v>2.054794520547945</v>
      </c>
      <c r="BH38" s="139">
        <f t="shared" si="35"/>
        <v>0.2857142857142857</v>
      </c>
      <c r="BI38" s="98"/>
      <c r="BJ38" s="97">
        <f t="shared" si="36"/>
        <v>0</v>
      </c>
      <c r="BK38" s="98">
        <f t="shared" si="37"/>
        <v>0</v>
      </c>
      <c r="BL38" s="98">
        <f t="shared" si="38"/>
        <v>0</v>
      </c>
      <c r="BM38" s="98">
        <f t="shared" si="39"/>
        <v>0</v>
      </c>
      <c r="BN38" s="98">
        <f t="shared" si="40"/>
        <v>0</v>
      </c>
      <c r="BO38" s="98">
        <f t="shared" si="41"/>
        <v>0</v>
      </c>
      <c r="BP38" s="98">
        <f t="shared" si="42"/>
        <v>8</v>
      </c>
      <c r="BQ38" s="98">
        <f t="shared" si="43"/>
        <v>0</v>
      </c>
      <c r="BR38" s="98">
        <f t="shared" si="44"/>
        <v>0</v>
      </c>
      <c r="BS38" s="98">
        <f t="shared" si="44"/>
        <v>0</v>
      </c>
      <c r="BT38" s="98">
        <f t="shared" si="44"/>
        <v>0</v>
      </c>
      <c r="BU38" s="98">
        <f t="shared" si="45"/>
        <v>16.43835616438356</v>
      </c>
      <c r="BV38" s="131">
        <f t="shared" si="46"/>
        <v>2.2857142857142856</v>
      </c>
      <c r="BW38" s="98"/>
      <c r="BX38" s="97">
        <f t="shared" si="47"/>
        <v>1.6438356164383561</v>
      </c>
      <c r="BY38" s="98">
        <f t="shared" si="48"/>
        <v>8.2191780821917799</v>
      </c>
      <c r="BZ38" s="98">
        <f t="shared" si="49"/>
        <v>2.4657534246575339</v>
      </c>
      <c r="CA38" s="98">
        <f t="shared" si="50"/>
        <v>7.6790606653620346</v>
      </c>
      <c r="CB38" s="98">
        <f t="shared" si="51"/>
        <v>66.465753424657535</v>
      </c>
      <c r="CC38" s="98">
        <f t="shared" si="52"/>
        <v>0.82191780821917804</v>
      </c>
      <c r="CD38" s="102">
        <f t="shared" si="53"/>
        <v>0</v>
      </c>
    </row>
    <row r="39" spans="2:82">
      <c r="B39" s="97" t="s">
        <v>35</v>
      </c>
      <c r="C39" s="111">
        <v>44654</v>
      </c>
      <c r="D39" s="99">
        <v>44682</v>
      </c>
      <c r="E39" s="99">
        <v>44710</v>
      </c>
      <c r="F39" s="99">
        <v>44738</v>
      </c>
      <c r="G39" s="99">
        <v>44766</v>
      </c>
      <c r="H39" s="99">
        <v>44794</v>
      </c>
      <c r="I39" s="99">
        <v>44822</v>
      </c>
      <c r="J39" s="99">
        <v>44850</v>
      </c>
      <c r="K39" s="102"/>
      <c r="AF39" s="63" t="s">
        <v>55</v>
      </c>
      <c r="AG39" s="86" t="s">
        <v>66</v>
      </c>
      <c r="AH39" s="61"/>
      <c r="AI39" s="69" t="s">
        <v>60</v>
      </c>
      <c r="AP39" s="97"/>
      <c r="AQ39" s="98"/>
      <c r="AR39" s="98">
        <f>COUNTA(C39:AD39)-AS39-AT39</f>
        <v>8</v>
      </c>
      <c r="AS39" s="138"/>
      <c r="AT39" s="141"/>
      <c r="AU39" s="98"/>
      <c r="AV39" s="137"/>
      <c r="AW39" s="138"/>
      <c r="AX39" s="138"/>
      <c r="AY39" s="138"/>
      <c r="AZ39" s="138"/>
      <c r="BA39" s="138"/>
      <c r="BB39" s="138"/>
      <c r="BC39" s="138"/>
      <c r="BD39" s="138"/>
      <c r="BE39" s="138">
        <v>1</v>
      </c>
      <c r="BF39" s="138">
        <v>1</v>
      </c>
      <c r="BG39" s="98">
        <f t="shared" si="14"/>
        <v>2.054794520547945</v>
      </c>
      <c r="BH39" s="139">
        <f t="shared" si="35"/>
        <v>0.2857142857142857</v>
      </c>
      <c r="BI39" s="98"/>
      <c r="BJ39" s="97">
        <f t="shared" si="36"/>
        <v>0</v>
      </c>
      <c r="BK39" s="98">
        <f t="shared" si="37"/>
        <v>0</v>
      </c>
      <c r="BL39" s="98">
        <f t="shared" si="38"/>
        <v>0</v>
      </c>
      <c r="BM39" s="98">
        <f t="shared" si="39"/>
        <v>0</v>
      </c>
      <c r="BN39" s="98">
        <f t="shared" si="40"/>
        <v>0</v>
      </c>
      <c r="BO39" s="98">
        <f t="shared" si="41"/>
        <v>0</v>
      </c>
      <c r="BP39" s="98">
        <f t="shared" si="42"/>
        <v>0</v>
      </c>
      <c r="BQ39" s="98">
        <f t="shared" si="43"/>
        <v>0</v>
      </c>
      <c r="BR39" s="98">
        <f t="shared" si="44"/>
        <v>0</v>
      </c>
      <c r="BS39" s="98">
        <f t="shared" si="44"/>
        <v>0</v>
      </c>
      <c r="BT39" s="98">
        <f t="shared" si="44"/>
        <v>0</v>
      </c>
      <c r="BU39" s="98">
        <f t="shared" si="45"/>
        <v>16.43835616438356</v>
      </c>
      <c r="BV39" s="131">
        <f t="shared" si="46"/>
        <v>2.2857142857142856</v>
      </c>
      <c r="BW39" s="98"/>
      <c r="BX39" s="97">
        <f t="shared" si="47"/>
        <v>1.6438356164383561</v>
      </c>
      <c r="BY39" s="98">
        <f t="shared" si="48"/>
        <v>8.2191780821917799</v>
      </c>
      <c r="BZ39" s="98">
        <f t="shared" si="49"/>
        <v>2.4657534246575339</v>
      </c>
      <c r="CA39" s="98">
        <f t="shared" si="50"/>
        <v>7.6790606653620346</v>
      </c>
      <c r="CB39" s="98">
        <f t="shared" si="51"/>
        <v>2.4657534246575339</v>
      </c>
      <c r="CC39" s="98">
        <f t="shared" si="52"/>
        <v>0.82191780821917804</v>
      </c>
      <c r="CD39" s="102">
        <f t="shared" si="53"/>
        <v>0</v>
      </c>
    </row>
    <row r="40" spans="2:82">
      <c r="B40" s="113"/>
      <c r="C40" s="95">
        <v>15</v>
      </c>
      <c r="D40" s="91">
        <v>19</v>
      </c>
      <c r="E40" s="91">
        <v>23</v>
      </c>
      <c r="F40" s="91">
        <v>27</v>
      </c>
      <c r="G40" s="91">
        <v>31</v>
      </c>
      <c r="H40" s="91">
        <v>35</v>
      </c>
      <c r="I40" s="91">
        <v>39</v>
      </c>
      <c r="J40" s="91">
        <v>43</v>
      </c>
      <c r="K40" s="96"/>
      <c r="AF40" s="61">
        <v>32</v>
      </c>
      <c r="AG40" s="61">
        <v>40</v>
      </c>
      <c r="AH40" s="61"/>
      <c r="AI40" s="61">
        <v>32</v>
      </c>
      <c r="AP40" s="122"/>
      <c r="AQ40" s="56"/>
      <c r="AR40" s="56"/>
      <c r="AS40" s="56"/>
      <c r="AT40" s="123"/>
      <c r="AU40" s="98"/>
      <c r="AV40" s="122"/>
      <c r="AW40" s="56"/>
      <c r="AX40" s="56"/>
      <c r="AY40" s="56"/>
      <c r="AZ40" s="56"/>
      <c r="BA40" s="56"/>
      <c r="BB40" s="56"/>
      <c r="BC40" s="56"/>
      <c r="BD40" s="56"/>
      <c r="BE40" s="56"/>
      <c r="BF40" s="56"/>
      <c r="BG40" s="152"/>
      <c r="BH40" s="123"/>
      <c r="BI40" s="98"/>
      <c r="BJ40" s="122"/>
      <c r="BK40" s="56"/>
      <c r="BL40" s="56"/>
      <c r="BM40" s="56"/>
      <c r="BN40" s="56"/>
      <c r="BO40" s="56"/>
      <c r="BP40" s="56"/>
      <c r="BQ40" s="56"/>
      <c r="BR40" s="56"/>
      <c r="BS40" s="56"/>
      <c r="BT40" s="56"/>
      <c r="BU40" s="152"/>
      <c r="BV40" s="123"/>
      <c r="BW40" s="98"/>
      <c r="BX40" s="122"/>
      <c r="BY40" s="56"/>
      <c r="BZ40" s="56"/>
      <c r="CA40" s="56"/>
      <c r="CB40" s="56"/>
      <c r="CC40" s="56"/>
      <c r="CD40" s="123"/>
    </row>
    <row r="41" spans="2:82">
      <c r="B41" s="97" t="s">
        <v>53</v>
      </c>
      <c r="C41" s="111">
        <v>44655</v>
      </c>
      <c r="D41" s="99">
        <v>44683</v>
      </c>
      <c r="E41" s="99">
        <v>44711</v>
      </c>
      <c r="F41" s="99">
        <v>44739</v>
      </c>
      <c r="G41" s="99">
        <v>44767</v>
      </c>
      <c r="H41" s="99">
        <v>44795</v>
      </c>
      <c r="I41" s="99">
        <v>44823</v>
      </c>
      <c r="J41" s="99">
        <v>44851</v>
      </c>
      <c r="K41" s="102"/>
      <c r="AF41" s="63" t="s">
        <v>55</v>
      </c>
      <c r="AG41" s="66" t="s">
        <v>63</v>
      </c>
      <c r="AH41" s="61"/>
      <c r="AI41" s="64" t="s">
        <v>68</v>
      </c>
      <c r="AP41" s="97">
        <f>COUNTA(C41:AD41)-AS41-AT41</f>
        <v>8</v>
      </c>
      <c r="AQ41" s="98"/>
      <c r="AR41" s="98"/>
      <c r="AS41" s="138"/>
      <c r="AT41" s="141"/>
      <c r="AU41" s="98"/>
      <c r="AV41" s="137">
        <v>1</v>
      </c>
      <c r="AW41" s="138">
        <v>1</v>
      </c>
      <c r="AX41" s="138"/>
      <c r="AY41" s="138"/>
      <c r="AZ41" s="138"/>
      <c r="BA41" s="138"/>
      <c r="BB41" s="138"/>
      <c r="BC41" s="138"/>
      <c r="BD41" s="138"/>
      <c r="BE41" s="138">
        <v>1</v>
      </c>
      <c r="BF41" s="138">
        <v>1</v>
      </c>
      <c r="BG41" s="98">
        <f t="shared" si="14"/>
        <v>2.054794520547945</v>
      </c>
      <c r="BH41" s="139">
        <f t="shared" ref="BH41:BH47" si="54">$AV$11/7</f>
        <v>0.2857142857142857</v>
      </c>
      <c r="BI41" s="98"/>
      <c r="BJ41" s="97">
        <f t="shared" ref="BJ41:BJ47" si="55">$AP41*AV41</f>
        <v>8</v>
      </c>
      <c r="BK41" s="98">
        <f t="shared" ref="BK41:BK47" si="56">$AP41*AW41</f>
        <v>8</v>
      </c>
      <c r="BL41" s="98">
        <f t="shared" ref="BL41:BL47" si="57">$AQ41*AX41</f>
        <v>0</v>
      </c>
      <c r="BM41" s="98">
        <f t="shared" ref="BM41:BM47" si="58">$AQ41*AY41</f>
        <v>0</v>
      </c>
      <c r="BN41" s="98">
        <f t="shared" ref="BN41:BN47" si="59">$AQ41*AZ41</f>
        <v>0</v>
      </c>
      <c r="BO41" s="98">
        <f t="shared" ref="BO41:BO47" si="60">$AQ41*BA41</f>
        <v>0</v>
      </c>
      <c r="BP41" s="98">
        <f t="shared" ref="BP41:BP47" si="61">$AQ41*BB41</f>
        <v>0</v>
      </c>
      <c r="BQ41" s="98">
        <f t="shared" ref="BQ41:BQ47" si="62">$AQ41*BC41</f>
        <v>0</v>
      </c>
      <c r="BR41" s="98">
        <f t="shared" ref="BR41:BT47" si="63">AR40*BD41</f>
        <v>0</v>
      </c>
      <c r="BS41" s="98">
        <f t="shared" si="63"/>
        <v>0</v>
      </c>
      <c r="BT41" s="98">
        <f t="shared" si="63"/>
        <v>0</v>
      </c>
      <c r="BU41" s="98">
        <f>SUM(AP41:AT41)*BG41</f>
        <v>16.43835616438356</v>
      </c>
      <c r="BV41" s="131">
        <f t="shared" ref="BV41:BV47" si="64">SUM(AP41:AT41)*BH41</f>
        <v>2.2857142857142856</v>
      </c>
      <c r="BW41" s="98"/>
      <c r="BX41" s="97">
        <f t="shared" ref="BX41:BX47" si="65">2*BJ41+BX$11*BU41</f>
        <v>17.643835616438356</v>
      </c>
      <c r="BY41" s="98">
        <f t="shared" ref="BY41:BY47" si="66">5*BJ41+5*BK41+BY$11*BU41</f>
        <v>88.219178082191775</v>
      </c>
      <c r="BZ41" s="98">
        <f t="shared" ref="BZ41:BZ47" si="67">3*BK41+BZ$11*BU41</f>
        <v>26.465753424657535</v>
      </c>
      <c r="CA41" s="98">
        <f t="shared" ref="CA41:CA47" si="68">1*BJ41+3*BV41+CA$11*BU41</f>
        <v>15.679060665362035</v>
      </c>
      <c r="CB41" s="98">
        <f t="shared" ref="CB41:CB47" si="69">6*BL41+8*BM41+7*BN41+8*BO41+8*BP41+7*BQ41+CB$11*BU41</f>
        <v>2.4657534246575339</v>
      </c>
      <c r="CC41" s="98">
        <f t="shared" ref="CC41:CC47" si="70">9*BR41+9*BS41+CC$11*BU41</f>
        <v>0.82191780821917804</v>
      </c>
      <c r="CD41" s="102">
        <f t="shared" ref="CD41:CD47" si="71">9*BT41+CD$11*BU41</f>
        <v>0</v>
      </c>
    </row>
    <row r="42" spans="2:82">
      <c r="B42" s="97" t="s">
        <v>57</v>
      </c>
      <c r="C42" s="111">
        <v>44656</v>
      </c>
      <c r="D42" s="99">
        <v>44684</v>
      </c>
      <c r="E42" s="99">
        <v>44712</v>
      </c>
      <c r="F42" s="99">
        <v>44740</v>
      </c>
      <c r="G42" s="99">
        <v>44768</v>
      </c>
      <c r="H42" s="99">
        <v>44796</v>
      </c>
      <c r="I42" s="99">
        <v>44824</v>
      </c>
      <c r="J42" s="99">
        <v>44852</v>
      </c>
      <c r="K42" s="102"/>
      <c r="AF42" s="86" t="s">
        <v>56</v>
      </c>
      <c r="AG42" s="86" t="s">
        <v>54</v>
      </c>
      <c r="AH42" s="61"/>
      <c r="AI42" s="69" t="s">
        <v>60</v>
      </c>
      <c r="AP42" s="97">
        <f>COUNTA(C42:AD42)-AS42-AT42</f>
        <v>8</v>
      </c>
      <c r="AQ42" s="98"/>
      <c r="AR42" s="98"/>
      <c r="AS42" s="138"/>
      <c r="AT42" s="141"/>
      <c r="AU42" s="98"/>
      <c r="AV42" s="137"/>
      <c r="AW42" s="138"/>
      <c r="AX42" s="138"/>
      <c r="AY42" s="138"/>
      <c r="AZ42" s="138"/>
      <c r="BA42" s="138"/>
      <c r="BB42" s="138"/>
      <c r="BC42" s="138"/>
      <c r="BD42" s="138"/>
      <c r="BE42" s="138">
        <v>1</v>
      </c>
      <c r="BF42" s="138">
        <v>1</v>
      </c>
      <c r="BG42" s="98">
        <f t="shared" si="14"/>
        <v>2.054794520547945</v>
      </c>
      <c r="BH42" s="139">
        <f t="shared" si="54"/>
        <v>0.2857142857142857</v>
      </c>
      <c r="BI42" s="98"/>
      <c r="BJ42" s="97">
        <f t="shared" si="55"/>
        <v>0</v>
      </c>
      <c r="BK42" s="98">
        <f t="shared" si="56"/>
        <v>0</v>
      </c>
      <c r="BL42" s="98">
        <f t="shared" si="57"/>
        <v>0</v>
      </c>
      <c r="BM42" s="98">
        <f t="shared" si="58"/>
        <v>0</v>
      </c>
      <c r="BN42" s="98">
        <f t="shared" si="59"/>
        <v>0</v>
      </c>
      <c r="BO42" s="98">
        <f t="shared" si="60"/>
        <v>0</v>
      </c>
      <c r="BP42" s="98">
        <f t="shared" si="61"/>
        <v>0</v>
      </c>
      <c r="BQ42" s="98">
        <f t="shared" si="62"/>
        <v>0</v>
      </c>
      <c r="BR42" s="98">
        <f t="shared" si="63"/>
        <v>0</v>
      </c>
      <c r="BS42" s="98">
        <f t="shared" si="63"/>
        <v>0</v>
      </c>
      <c r="BT42" s="98">
        <f t="shared" si="63"/>
        <v>0</v>
      </c>
      <c r="BU42" s="98">
        <f t="shared" ref="BU42:BU47" si="72">SUM(AP42:AT42)*BG42</f>
        <v>16.43835616438356</v>
      </c>
      <c r="BV42" s="131">
        <f t="shared" si="64"/>
        <v>2.2857142857142856</v>
      </c>
      <c r="BW42" s="98"/>
      <c r="BX42" s="97">
        <f t="shared" si="65"/>
        <v>1.6438356164383561</v>
      </c>
      <c r="BY42" s="98">
        <f t="shared" si="66"/>
        <v>8.2191780821917799</v>
      </c>
      <c r="BZ42" s="98">
        <f t="shared" si="67"/>
        <v>2.4657534246575339</v>
      </c>
      <c r="CA42" s="98">
        <f t="shared" si="68"/>
        <v>7.6790606653620346</v>
      </c>
      <c r="CB42" s="98">
        <f t="shared" si="69"/>
        <v>2.4657534246575339</v>
      </c>
      <c r="CC42" s="98">
        <f t="shared" si="70"/>
        <v>0.82191780821917804</v>
      </c>
      <c r="CD42" s="102">
        <f t="shared" si="71"/>
        <v>0</v>
      </c>
    </row>
    <row r="43" spans="2:82">
      <c r="B43" s="97" t="s">
        <v>59</v>
      </c>
      <c r="C43" s="111">
        <v>44657</v>
      </c>
      <c r="D43" s="99">
        <v>44685</v>
      </c>
      <c r="E43" s="99">
        <v>44713</v>
      </c>
      <c r="F43" s="99">
        <v>44741</v>
      </c>
      <c r="G43" s="99">
        <v>44769</v>
      </c>
      <c r="H43" s="99">
        <v>44797</v>
      </c>
      <c r="I43" s="99">
        <v>44825</v>
      </c>
      <c r="J43" s="99">
        <v>44853</v>
      </c>
      <c r="K43" s="102"/>
      <c r="AF43" s="86" t="s">
        <v>56</v>
      </c>
      <c r="AG43" s="86" t="s">
        <v>54</v>
      </c>
      <c r="AH43" s="61"/>
      <c r="AI43" s="69" t="s">
        <v>60</v>
      </c>
      <c r="AP43" s="97">
        <f>COUNTA(C43:AD43)-AS43-AT43</f>
        <v>8</v>
      </c>
      <c r="AQ43" s="98"/>
      <c r="AR43" s="98"/>
      <c r="AS43" s="138"/>
      <c r="AT43" s="141"/>
      <c r="AU43" s="98"/>
      <c r="AV43" s="137"/>
      <c r="AW43" s="138"/>
      <c r="AX43" s="138"/>
      <c r="AY43" s="138"/>
      <c r="AZ43" s="138"/>
      <c r="BA43" s="138"/>
      <c r="BB43" s="138"/>
      <c r="BC43" s="138"/>
      <c r="BD43" s="138"/>
      <c r="BE43" s="138">
        <v>1</v>
      </c>
      <c r="BF43" s="138">
        <v>1</v>
      </c>
      <c r="BG43" s="98">
        <f t="shared" si="14"/>
        <v>2.054794520547945</v>
      </c>
      <c r="BH43" s="139">
        <f t="shared" si="54"/>
        <v>0.2857142857142857</v>
      </c>
      <c r="BI43" s="98"/>
      <c r="BJ43" s="97">
        <f t="shared" si="55"/>
        <v>0</v>
      </c>
      <c r="BK43" s="98">
        <f t="shared" si="56"/>
        <v>0</v>
      </c>
      <c r="BL43" s="98">
        <f t="shared" si="57"/>
        <v>0</v>
      </c>
      <c r="BM43" s="98">
        <f t="shared" si="58"/>
        <v>0</v>
      </c>
      <c r="BN43" s="98">
        <f t="shared" si="59"/>
        <v>0</v>
      </c>
      <c r="BO43" s="98">
        <f t="shared" si="60"/>
        <v>0</v>
      </c>
      <c r="BP43" s="98">
        <f t="shared" si="61"/>
        <v>0</v>
      </c>
      <c r="BQ43" s="98">
        <f t="shared" si="62"/>
        <v>0</v>
      </c>
      <c r="BR43" s="98">
        <f t="shared" si="63"/>
        <v>0</v>
      </c>
      <c r="BS43" s="98">
        <f t="shared" si="63"/>
        <v>0</v>
      </c>
      <c r="BT43" s="98">
        <f t="shared" si="63"/>
        <v>0</v>
      </c>
      <c r="BU43" s="98">
        <f t="shared" si="72"/>
        <v>16.43835616438356</v>
      </c>
      <c r="BV43" s="131">
        <f t="shared" si="64"/>
        <v>2.2857142857142856</v>
      </c>
      <c r="BW43" s="98"/>
      <c r="BX43" s="97">
        <f t="shared" si="65"/>
        <v>1.6438356164383561</v>
      </c>
      <c r="BY43" s="98">
        <f t="shared" si="66"/>
        <v>8.2191780821917799</v>
      </c>
      <c r="BZ43" s="98">
        <f t="shared" si="67"/>
        <v>2.4657534246575339</v>
      </c>
      <c r="CA43" s="98">
        <f t="shared" si="68"/>
        <v>7.6790606653620346</v>
      </c>
      <c r="CB43" s="98">
        <f t="shared" si="69"/>
        <v>2.4657534246575339</v>
      </c>
      <c r="CC43" s="98">
        <f t="shared" si="70"/>
        <v>0.82191780821917804</v>
      </c>
      <c r="CD43" s="102">
        <f t="shared" si="71"/>
        <v>0</v>
      </c>
    </row>
    <row r="44" spans="2:82">
      <c r="B44" s="97" t="s">
        <v>61</v>
      </c>
      <c r="C44" s="111">
        <v>44658</v>
      </c>
      <c r="D44" s="99">
        <v>44686</v>
      </c>
      <c r="E44" s="99">
        <v>44714</v>
      </c>
      <c r="F44" s="99">
        <v>44742</v>
      </c>
      <c r="G44" s="99">
        <v>44770</v>
      </c>
      <c r="H44" s="99">
        <v>44798</v>
      </c>
      <c r="I44" s="99">
        <v>44826</v>
      </c>
      <c r="J44" s="99">
        <v>44854</v>
      </c>
      <c r="K44" s="102"/>
      <c r="AF44" s="67" t="s">
        <v>56</v>
      </c>
      <c r="AG44" s="86" t="s">
        <v>54</v>
      </c>
      <c r="AH44" s="61"/>
      <c r="AI44" s="65" t="s">
        <v>60</v>
      </c>
      <c r="AP44" s="97">
        <f>COUNTA(C44:AD44)-AS44-AT44</f>
        <v>8</v>
      </c>
      <c r="AQ44" s="98"/>
      <c r="AR44" s="98"/>
      <c r="AS44" s="138"/>
      <c r="AT44" s="141"/>
      <c r="AU44" s="98"/>
      <c r="AV44" s="137"/>
      <c r="AW44" s="138"/>
      <c r="AX44" s="138"/>
      <c r="AY44" s="138"/>
      <c r="AZ44" s="138"/>
      <c r="BA44" s="138"/>
      <c r="BB44" s="138"/>
      <c r="BC44" s="138"/>
      <c r="BD44" s="138"/>
      <c r="BE44" s="138">
        <v>1</v>
      </c>
      <c r="BF44" s="138">
        <v>1</v>
      </c>
      <c r="BG44" s="98">
        <f t="shared" si="14"/>
        <v>2.054794520547945</v>
      </c>
      <c r="BH44" s="139">
        <f t="shared" si="54"/>
        <v>0.2857142857142857</v>
      </c>
      <c r="BI44" s="98"/>
      <c r="BJ44" s="97">
        <f t="shared" si="55"/>
        <v>0</v>
      </c>
      <c r="BK44" s="98">
        <f t="shared" si="56"/>
        <v>0</v>
      </c>
      <c r="BL44" s="98">
        <f t="shared" si="57"/>
        <v>0</v>
      </c>
      <c r="BM44" s="98">
        <f t="shared" si="58"/>
        <v>0</v>
      </c>
      <c r="BN44" s="98">
        <f t="shared" si="59"/>
        <v>0</v>
      </c>
      <c r="BO44" s="98">
        <f t="shared" si="60"/>
        <v>0</v>
      </c>
      <c r="BP44" s="98">
        <f t="shared" si="61"/>
        <v>0</v>
      </c>
      <c r="BQ44" s="98">
        <f t="shared" si="62"/>
        <v>0</v>
      </c>
      <c r="BR44" s="98">
        <f t="shared" si="63"/>
        <v>0</v>
      </c>
      <c r="BS44" s="98">
        <f t="shared" si="63"/>
        <v>0</v>
      </c>
      <c r="BT44" s="98">
        <f t="shared" si="63"/>
        <v>0</v>
      </c>
      <c r="BU44" s="98">
        <f t="shared" si="72"/>
        <v>16.43835616438356</v>
      </c>
      <c r="BV44" s="131">
        <f t="shared" si="64"/>
        <v>2.2857142857142856</v>
      </c>
      <c r="BW44" s="98"/>
      <c r="BX44" s="97">
        <f t="shared" si="65"/>
        <v>1.6438356164383561</v>
      </c>
      <c r="BY44" s="98">
        <f t="shared" si="66"/>
        <v>8.2191780821917799</v>
      </c>
      <c r="BZ44" s="98">
        <f t="shared" si="67"/>
        <v>2.4657534246575339</v>
      </c>
      <c r="CA44" s="98">
        <f t="shared" si="68"/>
        <v>7.6790606653620346</v>
      </c>
      <c r="CB44" s="98">
        <f t="shared" si="69"/>
        <v>2.4657534246575339</v>
      </c>
      <c r="CC44" s="98">
        <f t="shared" si="70"/>
        <v>0.82191780821917804</v>
      </c>
      <c r="CD44" s="102">
        <f t="shared" si="71"/>
        <v>0</v>
      </c>
    </row>
    <row r="45" spans="2:82">
      <c r="B45" s="97" t="s">
        <v>62</v>
      </c>
      <c r="C45" s="111">
        <v>44659</v>
      </c>
      <c r="D45" s="99">
        <v>44687</v>
      </c>
      <c r="E45" s="99">
        <v>44715</v>
      </c>
      <c r="F45" s="99">
        <v>44743</v>
      </c>
      <c r="G45" s="99">
        <v>44771</v>
      </c>
      <c r="H45" s="99">
        <v>44799</v>
      </c>
      <c r="I45" s="99">
        <v>44827</v>
      </c>
      <c r="J45" s="99">
        <v>44855</v>
      </c>
      <c r="K45" s="102"/>
      <c r="AF45" s="66" t="s">
        <v>55</v>
      </c>
      <c r="AG45" s="86" t="s">
        <v>54</v>
      </c>
      <c r="AH45" s="61"/>
      <c r="AI45" s="68" t="s">
        <v>56</v>
      </c>
      <c r="AP45" s="97">
        <f>COUNTA(C45:AD45)-AS45-AT45</f>
        <v>8</v>
      </c>
      <c r="AQ45" s="98"/>
      <c r="AR45" s="98"/>
      <c r="AS45" s="138"/>
      <c r="AT45" s="141"/>
      <c r="AU45" s="98"/>
      <c r="AV45" s="137"/>
      <c r="AW45" s="138">
        <v>1</v>
      </c>
      <c r="AX45" s="138"/>
      <c r="AY45" s="138"/>
      <c r="AZ45" s="138"/>
      <c r="BA45" s="138"/>
      <c r="BB45" s="138"/>
      <c r="BC45" s="138"/>
      <c r="BD45" s="138"/>
      <c r="BE45" s="138">
        <v>1</v>
      </c>
      <c r="BF45" s="138">
        <v>1</v>
      </c>
      <c r="BG45" s="98">
        <f t="shared" si="14"/>
        <v>2.054794520547945</v>
      </c>
      <c r="BH45" s="139">
        <f t="shared" si="54"/>
        <v>0.2857142857142857</v>
      </c>
      <c r="BI45" s="98"/>
      <c r="BJ45" s="97">
        <f t="shared" si="55"/>
        <v>0</v>
      </c>
      <c r="BK45" s="98">
        <f t="shared" si="56"/>
        <v>8</v>
      </c>
      <c r="BL45" s="98">
        <f t="shared" si="57"/>
        <v>0</v>
      </c>
      <c r="BM45" s="98">
        <f t="shared" si="58"/>
        <v>0</v>
      </c>
      <c r="BN45" s="98">
        <f t="shared" si="59"/>
        <v>0</v>
      </c>
      <c r="BO45" s="98">
        <f t="shared" si="60"/>
        <v>0</v>
      </c>
      <c r="BP45" s="98">
        <f t="shared" si="61"/>
        <v>0</v>
      </c>
      <c r="BQ45" s="98">
        <f t="shared" si="62"/>
        <v>0</v>
      </c>
      <c r="BR45" s="98">
        <f t="shared" si="63"/>
        <v>0</v>
      </c>
      <c r="BS45" s="98">
        <f t="shared" si="63"/>
        <v>0</v>
      </c>
      <c r="BT45" s="98">
        <f t="shared" si="63"/>
        <v>0</v>
      </c>
      <c r="BU45" s="98">
        <f t="shared" si="72"/>
        <v>16.43835616438356</v>
      </c>
      <c r="BV45" s="131">
        <f t="shared" si="64"/>
        <v>2.2857142857142856</v>
      </c>
      <c r="BW45" s="98"/>
      <c r="BX45" s="97">
        <f t="shared" si="65"/>
        <v>1.6438356164383561</v>
      </c>
      <c r="BY45" s="98">
        <f t="shared" si="66"/>
        <v>48.219178082191782</v>
      </c>
      <c r="BZ45" s="98">
        <f t="shared" si="67"/>
        <v>26.465753424657535</v>
      </c>
      <c r="CA45" s="98">
        <f t="shared" si="68"/>
        <v>7.6790606653620346</v>
      </c>
      <c r="CB45" s="98">
        <f t="shared" si="69"/>
        <v>2.4657534246575339</v>
      </c>
      <c r="CC45" s="98">
        <f t="shared" si="70"/>
        <v>0.82191780821917804</v>
      </c>
      <c r="CD45" s="102">
        <f t="shared" si="71"/>
        <v>0</v>
      </c>
    </row>
    <row r="46" spans="2:82">
      <c r="B46" s="97" t="s">
        <v>11</v>
      </c>
      <c r="C46" s="111">
        <v>44660</v>
      </c>
      <c r="D46" s="99">
        <v>44688</v>
      </c>
      <c r="E46" s="99">
        <v>44716</v>
      </c>
      <c r="F46" s="99">
        <v>44744</v>
      </c>
      <c r="G46" s="99">
        <v>44772</v>
      </c>
      <c r="H46" s="99">
        <v>44800</v>
      </c>
      <c r="I46" s="99">
        <v>44828</v>
      </c>
      <c r="J46" s="99">
        <v>44856</v>
      </c>
      <c r="K46" s="102"/>
      <c r="AF46" s="86" t="s">
        <v>64</v>
      </c>
      <c r="AG46" s="63" t="s">
        <v>55</v>
      </c>
      <c r="AH46" s="61"/>
      <c r="AI46" s="64" t="s">
        <v>65</v>
      </c>
      <c r="AP46" s="97"/>
      <c r="AQ46" s="98">
        <f>COUNTA(C46:AD46)-AS46-AT46</f>
        <v>8</v>
      </c>
      <c r="AR46" s="98"/>
      <c r="AS46" s="138"/>
      <c r="AT46" s="141"/>
      <c r="AU46" s="98"/>
      <c r="AV46" s="137"/>
      <c r="AW46" s="138"/>
      <c r="AX46" s="138"/>
      <c r="AY46" s="138"/>
      <c r="AZ46" s="138"/>
      <c r="BA46" s="138"/>
      <c r="BB46" s="138">
        <v>1</v>
      </c>
      <c r="BC46" s="138"/>
      <c r="BD46" s="138"/>
      <c r="BE46" s="138">
        <v>1</v>
      </c>
      <c r="BF46" s="138">
        <v>1</v>
      </c>
      <c r="BG46" s="98">
        <f t="shared" si="14"/>
        <v>2.054794520547945</v>
      </c>
      <c r="BH46" s="139">
        <f t="shared" si="54"/>
        <v>0.2857142857142857</v>
      </c>
      <c r="BI46" s="98"/>
      <c r="BJ46" s="97">
        <f t="shared" si="55"/>
        <v>0</v>
      </c>
      <c r="BK46" s="98">
        <f t="shared" si="56"/>
        <v>0</v>
      </c>
      <c r="BL46" s="98">
        <f t="shared" si="57"/>
        <v>0</v>
      </c>
      <c r="BM46" s="98">
        <f t="shared" si="58"/>
        <v>0</v>
      </c>
      <c r="BN46" s="98">
        <f t="shared" si="59"/>
        <v>0</v>
      </c>
      <c r="BO46" s="98">
        <f t="shared" si="60"/>
        <v>0</v>
      </c>
      <c r="BP46" s="98">
        <f t="shared" si="61"/>
        <v>8</v>
      </c>
      <c r="BQ46" s="98">
        <f t="shared" si="62"/>
        <v>0</v>
      </c>
      <c r="BR46" s="98">
        <f t="shared" si="63"/>
        <v>0</v>
      </c>
      <c r="BS46" s="98">
        <f t="shared" si="63"/>
        <v>0</v>
      </c>
      <c r="BT46" s="98">
        <f t="shared" si="63"/>
        <v>0</v>
      </c>
      <c r="BU46" s="98">
        <f t="shared" si="72"/>
        <v>16.43835616438356</v>
      </c>
      <c r="BV46" s="131">
        <f t="shared" si="64"/>
        <v>2.2857142857142856</v>
      </c>
      <c r="BW46" s="98"/>
      <c r="BX46" s="97">
        <f t="shared" si="65"/>
        <v>1.6438356164383561</v>
      </c>
      <c r="BY46" s="98">
        <f t="shared" si="66"/>
        <v>8.2191780821917799</v>
      </c>
      <c r="BZ46" s="98">
        <f t="shared" si="67"/>
        <v>2.4657534246575339</v>
      </c>
      <c r="CA46" s="98">
        <f t="shared" si="68"/>
        <v>7.6790606653620346</v>
      </c>
      <c r="CB46" s="98">
        <f t="shared" si="69"/>
        <v>66.465753424657535</v>
      </c>
      <c r="CC46" s="98">
        <f t="shared" si="70"/>
        <v>0.82191780821917804</v>
      </c>
      <c r="CD46" s="102">
        <f t="shared" si="71"/>
        <v>0</v>
      </c>
    </row>
    <row r="47" spans="2:82" ht="16.5" thickBot="1">
      <c r="B47" s="103" t="s">
        <v>35</v>
      </c>
      <c r="C47" s="112">
        <v>44661</v>
      </c>
      <c r="D47" s="104">
        <v>44689</v>
      </c>
      <c r="E47" s="104">
        <v>44717</v>
      </c>
      <c r="F47" s="104">
        <v>44745</v>
      </c>
      <c r="G47" s="104">
        <v>44773</v>
      </c>
      <c r="H47" s="104">
        <v>44801</v>
      </c>
      <c r="I47" s="104">
        <v>44829</v>
      </c>
      <c r="J47" s="104">
        <v>44857</v>
      </c>
      <c r="K47" s="106"/>
      <c r="AF47" s="86" t="s">
        <v>66</v>
      </c>
      <c r="AG47" s="63" t="s">
        <v>55</v>
      </c>
      <c r="AH47" s="61"/>
      <c r="AI47" s="69" t="s">
        <v>60</v>
      </c>
      <c r="AP47" s="97"/>
      <c r="AQ47" s="98"/>
      <c r="AR47" s="98">
        <f>COUNTA(C47:AD47)-AS47-AT47</f>
        <v>8</v>
      </c>
      <c r="AS47" s="138"/>
      <c r="AT47" s="141"/>
      <c r="AU47" s="98"/>
      <c r="AV47" s="137"/>
      <c r="AW47" s="138"/>
      <c r="AX47" s="138"/>
      <c r="AY47" s="138"/>
      <c r="AZ47" s="138"/>
      <c r="BA47" s="138"/>
      <c r="BB47" s="138"/>
      <c r="BC47" s="138"/>
      <c r="BD47" s="138"/>
      <c r="BE47" s="138">
        <v>1</v>
      </c>
      <c r="BF47" s="138">
        <v>1</v>
      </c>
      <c r="BG47" s="98">
        <f t="shared" si="14"/>
        <v>2.054794520547945</v>
      </c>
      <c r="BH47" s="139">
        <f t="shared" si="54"/>
        <v>0.2857142857142857</v>
      </c>
      <c r="BI47" s="98"/>
      <c r="BJ47" s="97">
        <f t="shared" si="55"/>
        <v>0</v>
      </c>
      <c r="BK47" s="98">
        <f t="shared" si="56"/>
        <v>0</v>
      </c>
      <c r="BL47" s="98">
        <f t="shared" si="57"/>
        <v>0</v>
      </c>
      <c r="BM47" s="98">
        <f t="shared" si="58"/>
        <v>0</v>
      </c>
      <c r="BN47" s="98">
        <f t="shared" si="59"/>
        <v>0</v>
      </c>
      <c r="BO47" s="98">
        <f t="shared" si="60"/>
        <v>0</v>
      </c>
      <c r="BP47" s="98">
        <f t="shared" si="61"/>
        <v>0</v>
      </c>
      <c r="BQ47" s="98">
        <f t="shared" si="62"/>
        <v>0</v>
      </c>
      <c r="BR47" s="98">
        <f t="shared" si="63"/>
        <v>0</v>
      </c>
      <c r="BS47" s="98">
        <f t="shared" si="63"/>
        <v>0</v>
      </c>
      <c r="BT47" s="98">
        <f t="shared" si="63"/>
        <v>0</v>
      </c>
      <c r="BU47" s="98">
        <f t="shared" si="72"/>
        <v>16.43835616438356</v>
      </c>
      <c r="BV47" s="131">
        <f t="shared" si="64"/>
        <v>2.2857142857142856</v>
      </c>
      <c r="BW47" s="98"/>
      <c r="BX47" s="97">
        <f t="shared" si="65"/>
        <v>1.6438356164383561</v>
      </c>
      <c r="BY47" s="98">
        <f t="shared" si="66"/>
        <v>8.2191780821917799</v>
      </c>
      <c r="BZ47" s="98">
        <f t="shared" si="67"/>
        <v>2.4657534246575339</v>
      </c>
      <c r="CA47" s="98">
        <f t="shared" si="68"/>
        <v>7.6790606653620346</v>
      </c>
      <c r="CB47" s="98">
        <f t="shared" si="69"/>
        <v>2.4657534246575339</v>
      </c>
      <c r="CC47" s="98">
        <f t="shared" si="70"/>
        <v>0.82191780821917804</v>
      </c>
      <c r="CD47" s="102">
        <f t="shared" si="71"/>
        <v>0</v>
      </c>
    </row>
    <row r="48" spans="2:82" ht="16.5" thickBot="1">
      <c r="AF48" s="61">
        <v>40</v>
      </c>
      <c r="AG48" s="61">
        <v>32</v>
      </c>
      <c r="AH48" s="61"/>
      <c r="AI48" s="61">
        <v>32</v>
      </c>
      <c r="AP48" s="122"/>
      <c r="AQ48" s="56"/>
      <c r="AR48" s="56"/>
      <c r="AS48" s="56"/>
      <c r="AT48" s="123"/>
      <c r="AU48" s="98"/>
      <c r="AV48" s="124"/>
      <c r="AW48" s="125"/>
      <c r="AX48" s="125"/>
      <c r="AY48" s="125"/>
      <c r="AZ48" s="125"/>
      <c r="BA48" s="125"/>
      <c r="BB48" s="125"/>
      <c r="BC48" s="125"/>
      <c r="BD48" s="125"/>
      <c r="BE48" s="125"/>
      <c r="BF48" s="125"/>
      <c r="BG48" s="153"/>
      <c r="BH48" s="126"/>
      <c r="BI48" s="98"/>
      <c r="BJ48" s="122"/>
      <c r="BK48" s="56"/>
      <c r="BL48" s="56"/>
      <c r="BM48" s="56"/>
      <c r="BN48" s="56"/>
      <c r="BO48" s="56"/>
      <c r="BP48" s="56"/>
      <c r="BQ48" s="56"/>
      <c r="BR48" s="56"/>
      <c r="BS48" s="56"/>
      <c r="BT48" s="56"/>
      <c r="BU48" s="152"/>
      <c r="BV48" s="123"/>
      <c r="BW48" s="98"/>
      <c r="BX48" s="122"/>
      <c r="BY48" s="56"/>
      <c r="BZ48" s="56"/>
      <c r="CA48" s="56"/>
      <c r="CB48" s="56"/>
      <c r="CC48" s="56"/>
      <c r="CD48" s="123"/>
    </row>
    <row r="49" spans="2:82" ht="16.5" thickBot="1">
      <c r="AP49" s="92"/>
      <c r="AQ49" s="93"/>
      <c r="AR49" s="93"/>
      <c r="AS49" s="93"/>
      <c r="AT49" s="94"/>
      <c r="AU49" s="93"/>
      <c r="AV49" s="92"/>
      <c r="AW49" s="93"/>
      <c r="AX49" s="93"/>
      <c r="AY49" s="93"/>
      <c r="AZ49" s="93"/>
      <c r="BA49" s="93"/>
      <c r="BB49" s="93"/>
      <c r="BC49" s="93"/>
      <c r="BD49" s="93"/>
      <c r="BE49" s="93"/>
      <c r="BF49" s="93"/>
      <c r="BG49" s="93"/>
      <c r="BH49" s="94"/>
      <c r="BI49" s="93"/>
      <c r="BJ49" s="92"/>
      <c r="BK49" s="93"/>
      <c r="BL49" s="93"/>
      <c r="BM49" s="93"/>
      <c r="BN49" s="93"/>
      <c r="BO49" s="93"/>
      <c r="BP49" s="93"/>
      <c r="BQ49" s="93"/>
      <c r="BR49" s="93"/>
      <c r="BS49" s="93"/>
      <c r="BT49" s="93"/>
      <c r="BU49" s="93"/>
      <c r="BV49" s="94"/>
      <c r="BW49" s="93"/>
      <c r="BX49" s="92"/>
      <c r="BY49" s="93"/>
      <c r="BZ49" s="93"/>
      <c r="CA49" s="93"/>
      <c r="CB49" s="93"/>
      <c r="CC49" s="93"/>
      <c r="CD49" s="94"/>
    </row>
    <row r="50" spans="2:82" ht="23.25">
      <c r="B50" s="92"/>
      <c r="C50" s="117" t="s">
        <v>69</v>
      </c>
      <c r="D50" s="93"/>
      <c r="E50" s="93"/>
      <c r="F50" s="93"/>
      <c r="G50" s="93"/>
      <c r="H50" s="93"/>
      <c r="I50" s="93"/>
      <c r="J50" s="93"/>
      <c r="K50" s="94"/>
      <c r="AP50" s="97"/>
      <c r="AQ50" s="98"/>
      <c r="AR50" s="98"/>
      <c r="AS50" s="98"/>
      <c r="AT50" s="102"/>
      <c r="AU50" s="98"/>
      <c r="AV50" s="97"/>
      <c r="AW50" s="98"/>
      <c r="AX50" s="98"/>
      <c r="AY50" s="98"/>
      <c r="AZ50" s="98"/>
      <c r="BA50" s="98"/>
      <c r="BB50" s="98"/>
      <c r="BC50" s="98"/>
      <c r="BD50" s="98"/>
      <c r="BE50" s="98"/>
      <c r="BF50" s="98"/>
      <c r="BG50" s="98"/>
      <c r="BH50" s="102"/>
      <c r="BI50" s="98"/>
      <c r="BJ50" s="97"/>
      <c r="BK50" s="98"/>
      <c r="BL50" s="98"/>
      <c r="BM50" s="98"/>
      <c r="BN50" s="98"/>
      <c r="BO50" s="98"/>
      <c r="BP50" s="98"/>
      <c r="BQ50" s="98"/>
      <c r="BR50" s="98"/>
      <c r="BS50" s="98"/>
      <c r="BT50" s="98"/>
      <c r="BU50" s="98"/>
      <c r="BV50" s="102"/>
      <c r="BW50" s="98"/>
      <c r="BX50" s="127"/>
      <c r="BY50" s="128"/>
      <c r="BZ50" s="128"/>
      <c r="CA50" s="128"/>
      <c r="CB50" s="98"/>
      <c r="CC50" s="98"/>
      <c r="CD50" s="102"/>
    </row>
    <row r="51" spans="2:82" ht="16.5" thickBot="1">
      <c r="B51" s="113"/>
      <c r="C51" s="95"/>
      <c r="D51" s="91">
        <v>48</v>
      </c>
      <c r="E51" s="91">
        <v>52</v>
      </c>
      <c r="F51" s="91">
        <v>4</v>
      </c>
      <c r="G51" s="91">
        <v>8</v>
      </c>
      <c r="H51" s="91">
        <v>12</v>
      </c>
      <c r="I51" s="91"/>
      <c r="J51" s="91"/>
      <c r="K51" s="96"/>
      <c r="AF51" s="44" t="s">
        <v>70</v>
      </c>
      <c r="AG51" s="44" t="s">
        <v>40</v>
      </c>
      <c r="AH51" s="56"/>
      <c r="AI51" s="57" t="s">
        <v>41</v>
      </c>
      <c r="AJ51" s="54"/>
      <c r="AP51" s="103"/>
      <c r="AQ51" s="105"/>
      <c r="AR51" s="105"/>
      <c r="AS51" s="105"/>
      <c r="AT51" s="106"/>
      <c r="AU51" s="105"/>
      <c r="AV51" s="145"/>
      <c r="AW51" s="146"/>
      <c r="AX51" s="146"/>
      <c r="AY51" s="146"/>
      <c r="AZ51" s="146"/>
      <c r="BA51" s="105"/>
      <c r="BB51" s="105"/>
      <c r="BC51" s="105"/>
      <c r="BD51" s="105"/>
      <c r="BE51" s="105"/>
      <c r="BF51" s="105"/>
      <c r="BG51" s="105"/>
      <c r="BH51" s="106"/>
      <c r="BI51" s="105"/>
      <c r="BJ51" s="145"/>
      <c r="BK51" s="146"/>
      <c r="BL51" s="146"/>
      <c r="BM51" s="146"/>
      <c r="BN51" s="146"/>
      <c r="BO51" s="105"/>
      <c r="BP51" s="105"/>
      <c r="BQ51" s="105"/>
      <c r="BR51" s="105"/>
      <c r="BS51" s="105"/>
      <c r="BT51" s="105"/>
      <c r="BU51" s="105"/>
      <c r="BV51" s="106"/>
      <c r="BW51" s="105"/>
      <c r="BX51" s="147"/>
      <c r="BY51" s="148"/>
      <c r="BZ51" s="148"/>
      <c r="CA51" s="148"/>
      <c r="CB51" s="148"/>
      <c r="CC51" s="148"/>
      <c r="CD51" s="149"/>
    </row>
    <row r="52" spans="2:82">
      <c r="B52" s="97" t="s">
        <v>53</v>
      </c>
      <c r="C52" s="111"/>
      <c r="D52" s="99">
        <v>44886</v>
      </c>
      <c r="E52" s="99">
        <v>44914</v>
      </c>
      <c r="F52" s="99">
        <v>44942</v>
      </c>
      <c r="G52" s="99">
        <v>44970</v>
      </c>
      <c r="H52" s="99">
        <v>44998</v>
      </c>
      <c r="I52" s="98"/>
      <c r="J52" s="98"/>
      <c r="K52" s="102"/>
      <c r="AF52" s="45" t="s">
        <v>54</v>
      </c>
      <c r="AG52" s="50" t="s">
        <v>55</v>
      </c>
      <c r="AH52" s="55"/>
      <c r="AI52" s="46" t="s">
        <v>56</v>
      </c>
      <c r="AJ52" s="54"/>
      <c r="AP52" s="97">
        <f>COUNTA(C52:AD52)-AS52-AT52</f>
        <v>5</v>
      </c>
      <c r="AQ52" s="98"/>
      <c r="AR52" s="98"/>
      <c r="AS52" s="142"/>
      <c r="AT52" s="143"/>
      <c r="AU52" s="98"/>
      <c r="AV52" s="144"/>
      <c r="AW52" s="142">
        <v>1</v>
      </c>
      <c r="AX52" s="142"/>
      <c r="AY52" s="142"/>
      <c r="AZ52" s="142"/>
      <c r="BA52" s="142"/>
      <c r="BB52" s="142"/>
      <c r="BC52" s="142"/>
      <c r="BD52" s="142"/>
      <c r="BE52" s="135">
        <v>1</v>
      </c>
      <c r="BF52" s="135">
        <v>1</v>
      </c>
      <c r="BG52" s="93">
        <f>$AV$9/365*$AV$10</f>
        <v>2.054794520547945</v>
      </c>
      <c r="BH52" s="139">
        <f t="shared" ref="BH52:BH58" si="73">$AV$11/7</f>
        <v>0.2857142857142857</v>
      </c>
      <c r="BI52" s="98"/>
      <c r="BJ52" s="97">
        <f>$AP52*AV52</f>
        <v>0</v>
      </c>
      <c r="BK52" s="98">
        <f>$AP52*AW52</f>
        <v>5</v>
      </c>
      <c r="BL52" s="98">
        <f t="shared" ref="BL52:BQ52" si="74">$AQ52*AX52</f>
        <v>0</v>
      </c>
      <c r="BM52" s="98">
        <f t="shared" si="74"/>
        <v>0</v>
      </c>
      <c r="BN52" s="98">
        <f t="shared" si="74"/>
        <v>0</v>
      </c>
      <c r="BO52" s="98">
        <f t="shared" si="74"/>
        <v>0</v>
      </c>
      <c r="BP52" s="98">
        <f t="shared" si="74"/>
        <v>0</v>
      </c>
      <c r="BQ52" s="98">
        <f t="shared" si="74"/>
        <v>0</v>
      </c>
      <c r="BR52" s="98">
        <f t="shared" ref="BR52:BT58" si="75">AR51*BD52</f>
        <v>0</v>
      </c>
      <c r="BS52" s="98">
        <f t="shared" si="75"/>
        <v>0</v>
      </c>
      <c r="BT52" s="98">
        <f t="shared" si="75"/>
        <v>0</v>
      </c>
      <c r="BU52" s="93">
        <f>SUM(AP52:AT52)*BG52</f>
        <v>10.273972602739725</v>
      </c>
      <c r="BV52" s="131">
        <f t="shared" ref="BV52:BV58" si="76">SUM(AP52:AT52)*BH52</f>
        <v>1.4285714285714284</v>
      </c>
      <c r="BW52" s="98"/>
      <c r="BX52" s="92">
        <f>2*BJ52+BX$11*BU52</f>
        <v>1.0273972602739725</v>
      </c>
      <c r="BY52" s="93">
        <f>5*BJ52+5*BK52+BY$11*BU52</f>
        <v>30.136986301369863</v>
      </c>
      <c r="BZ52" s="93">
        <f>3*BK52+BZ$11*BU52</f>
        <v>16.541095890410958</v>
      </c>
      <c r="CA52" s="93">
        <f>1*BJ52+3*BV52+CA$11*BU52</f>
        <v>4.7994129158512706</v>
      </c>
      <c r="CB52" s="93">
        <f>6*BL52+8*BM52+7*BN52+8*BO52+8*BP52+7*BQ52+CB$11*BU52</f>
        <v>1.5410958904109588</v>
      </c>
      <c r="CC52" s="93">
        <f>9*BR52+9*BS52+CC$11*BU52</f>
        <v>0.51369863013698625</v>
      </c>
      <c r="CD52" s="94">
        <f>9*BT52+CD$11*BU52</f>
        <v>0</v>
      </c>
    </row>
    <row r="53" spans="2:82">
      <c r="B53" s="97" t="s">
        <v>57</v>
      </c>
      <c r="C53" s="111"/>
      <c r="D53" s="99">
        <v>44887</v>
      </c>
      <c r="E53" s="99">
        <v>44915</v>
      </c>
      <c r="F53" s="99">
        <v>44943</v>
      </c>
      <c r="G53" s="99">
        <v>44971</v>
      </c>
      <c r="H53" s="99">
        <v>44999</v>
      </c>
      <c r="I53" s="98"/>
      <c r="J53" s="98"/>
      <c r="K53" s="102"/>
      <c r="AF53" s="45" t="s">
        <v>54</v>
      </c>
      <c r="AG53" s="49" t="s">
        <v>56</v>
      </c>
      <c r="AH53" s="55"/>
      <c r="AI53" s="58" t="s">
        <v>60</v>
      </c>
      <c r="AJ53" s="54"/>
      <c r="AP53" s="97">
        <f>COUNTA(C53:AD53)-AS53-AT53</f>
        <v>5</v>
      </c>
      <c r="AQ53" s="98"/>
      <c r="AR53" s="98"/>
      <c r="AS53" s="138"/>
      <c r="AT53" s="141"/>
      <c r="AU53" s="98"/>
      <c r="AV53" s="137"/>
      <c r="AW53" s="138"/>
      <c r="AX53" s="138"/>
      <c r="AY53" s="138"/>
      <c r="AZ53" s="138"/>
      <c r="BA53" s="138"/>
      <c r="BB53" s="138"/>
      <c r="BC53" s="138"/>
      <c r="BD53" s="138"/>
      <c r="BE53" s="138">
        <v>1</v>
      </c>
      <c r="BF53" s="138">
        <v>1</v>
      </c>
      <c r="BG53" s="98">
        <f>$AV$9/365*$AV$10</f>
        <v>2.054794520547945</v>
      </c>
      <c r="BH53" s="139">
        <f t="shared" si="73"/>
        <v>0.2857142857142857</v>
      </c>
      <c r="BI53" s="98"/>
      <c r="BJ53" s="97">
        <f t="shared" ref="BJ53:BJ58" si="77">$AP53*AV53</f>
        <v>0</v>
      </c>
      <c r="BK53" s="98">
        <f t="shared" ref="BK53:BK58" si="78">$AP53*AW53</f>
        <v>0</v>
      </c>
      <c r="BL53" s="98">
        <f t="shared" ref="BL53:BL58" si="79">$AQ53*AX53</f>
        <v>0</v>
      </c>
      <c r="BM53" s="98">
        <f t="shared" ref="BM53:BQ58" si="80">$AQ53*AY53</f>
        <v>0</v>
      </c>
      <c r="BN53" s="98">
        <f t="shared" si="80"/>
        <v>0</v>
      </c>
      <c r="BO53" s="98">
        <f t="shared" si="80"/>
        <v>0</v>
      </c>
      <c r="BP53" s="98">
        <f t="shared" si="80"/>
        <v>0</v>
      </c>
      <c r="BQ53" s="98">
        <f t="shared" si="80"/>
        <v>0</v>
      </c>
      <c r="BR53" s="98">
        <f t="shared" si="75"/>
        <v>0</v>
      </c>
      <c r="BS53" s="98">
        <f t="shared" si="75"/>
        <v>0</v>
      </c>
      <c r="BT53" s="98">
        <f t="shared" si="75"/>
        <v>0</v>
      </c>
      <c r="BU53" s="98">
        <f>SUM(AP53:AT53)*BG53</f>
        <v>10.273972602739725</v>
      </c>
      <c r="BV53" s="131">
        <f t="shared" si="76"/>
        <v>1.4285714285714284</v>
      </c>
      <c r="BW53" s="98"/>
      <c r="BX53" s="97">
        <f t="shared" ref="BX53:BX58" si="81">2*BJ53+BX$11*BU53</f>
        <v>1.0273972602739725</v>
      </c>
      <c r="BY53" s="98">
        <f t="shared" ref="BY53:BY58" si="82">5*BJ53+5*BK53+BY$11*BU53</f>
        <v>5.1369863013698627</v>
      </c>
      <c r="BZ53" s="98">
        <f t="shared" ref="BZ53:BZ58" si="83">3*BK53+BZ$11*BU53</f>
        <v>1.5410958904109588</v>
      </c>
      <c r="CA53" s="98">
        <f t="shared" ref="CA53:CA58" si="84">1*BJ53+3*BV53+CA$11*BU53</f>
        <v>4.7994129158512706</v>
      </c>
      <c r="CB53" s="98">
        <f t="shared" ref="CB53:CB58" si="85">6*BL53+8*BM53+7*BN53+8*BO53+8*BP53+7*BQ53+CB$11*BU53</f>
        <v>1.5410958904109588</v>
      </c>
      <c r="CC53" s="98">
        <f t="shared" ref="CC53:CC58" si="86">9*BR53+9*BS53+CC$11*BU53</f>
        <v>0.51369863013698625</v>
      </c>
      <c r="CD53" s="102">
        <f t="shared" ref="CD53:CD58" si="87">9*BT53+CD$11*BU53</f>
        <v>0</v>
      </c>
    </row>
    <row r="54" spans="2:82">
      <c r="B54" s="97" t="s">
        <v>59</v>
      </c>
      <c r="C54" s="111"/>
      <c r="D54" s="99">
        <v>44888</v>
      </c>
      <c r="E54" s="99">
        <v>44916</v>
      </c>
      <c r="F54" s="99">
        <v>44944</v>
      </c>
      <c r="G54" s="99">
        <v>44972</v>
      </c>
      <c r="H54" s="99">
        <v>45000</v>
      </c>
      <c r="I54" s="98"/>
      <c r="J54" s="98"/>
      <c r="K54" s="102"/>
      <c r="AF54" s="45" t="s">
        <v>54</v>
      </c>
      <c r="AG54" s="45" t="s">
        <v>56</v>
      </c>
      <c r="AH54" s="55"/>
      <c r="AI54" s="58" t="s">
        <v>60</v>
      </c>
      <c r="AJ54" s="54"/>
      <c r="AP54" s="97">
        <f>COUNTA(C54:AD54)-AS54-AT54</f>
        <v>5</v>
      </c>
      <c r="AQ54" s="98"/>
      <c r="AR54" s="98"/>
      <c r="AS54" s="138"/>
      <c r="AT54" s="141"/>
      <c r="AU54" s="98"/>
      <c r="AV54" s="137"/>
      <c r="AW54" s="138"/>
      <c r="AX54" s="138"/>
      <c r="AY54" s="138"/>
      <c r="AZ54" s="138"/>
      <c r="BA54" s="138"/>
      <c r="BB54" s="138"/>
      <c r="BC54" s="138"/>
      <c r="BD54" s="138"/>
      <c r="BE54" s="138">
        <v>1</v>
      </c>
      <c r="BF54" s="138">
        <v>1</v>
      </c>
      <c r="BG54" s="98">
        <f t="shared" ref="BG54:BG82" si="88">$AV$9/365*$AV$10</f>
        <v>2.054794520547945</v>
      </c>
      <c r="BH54" s="139">
        <f t="shared" si="73"/>
        <v>0.2857142857142857</v>
      </c>
      <c r="BI54" s="98"/>
      <c r="BJ54" s="97">
        <f t="shared" si="77"/>
        <v>0</v>
      </c>
      <c r="BK54" s="98">
        <f t="shared" si="78"/>
        <v>0</v>
      </c>
      <c r="BL54" s="98">
        <f t="shared" si="79"/>
        <v>0</v>
      </c>
      <c r="BM54" s="98">
        <f t="shared" si="80"/>
        <v>0</v>
      </c>
      <c r="BN54" s="98">
        <f t="shared" si="80"/>
        <v>0</v>
      </c>
      <c r="BO54" s="98">
        <f t="shared" si="80"/>
        <v>0</v>
      </c>
      <c r="BP54" s="98">
        <f t="shared" si="80"/>
        <v>0</v>
      </c>
      <c r="BQ54" s="98">
        <f t="shared" si="80"/>
        <v>0</v>
      </c>
      <c r="BR54" s="98">
        <f t="shared" si="75"/>
        <v>0</v>
      </c>
      <c r="BS54" s="98">
        <f t="shared" si="75"/>
        <v>0</v>
      </c>
      <c r="BT54" s="98">
        <f t="shared" si="75"/>
        <v>0</v>
      </c>
      <c r="BU54" s="98">
        <f t="shared" ref="BU54:BU58" si="89">SUM(AP54:AT54)*BG54</f>
        <v>10.273972602739725</v>
      </c>
      <c r="BV54" s="131">
        <f t="shared" si="76"/>
        <v>1.4285714285714284</v>
      </c>
      <c r="BW54" s="98"/>
      <c r="BX54" s="97">
        <f t="shared" si="81"/>
        <v>1.0273972602739725</v>
      </c>
      <c r="BY54" s="98">
        <f t="shared" si="82"/>
        <v>5.1369863013698627</v>
      </c>
      <c r="BZ54" s="98">
        <f t="shared" si="83"/>
        <v>1.5410958904109588</v>
      </c>
      <c r="CA54" s="98">
        <f t="shared" si="84"/>
        <v>4.7994129158512706</v>
      </c>
      <c r="CB54" s="98">
        <f t="shared" si="85"/>
        <v>1.5410958904109588</v>
      </c>
      <c r="CC54" s="98">
        <f t="shared" si="86"/>
        <v>0.51369863013698625</v>
      </c>
      <c r="CD54" s="102">
        <f t="shared" si="87"/>
        <v>0</v>
      </c>
    </row>
    <row r="55" spans="2:82">
      <c r="B55" s="97" t="s">
        <v>61</v>
      </c>
      <c r="C55" s="111"/>
      <c r="D55" s="99">
        <v>44889</v>
      </c>
      <c r="E55" s="99">
        <v>44917</v>
      </c>
      <c r="F55" s="99">
        <v>44945</v>
      </c>
      <c r="G55" s="99">
        <v>44973</v>
      </c>
      <c r="H55" s="99">
        <v>45001</v>
      </c>
      <c r="I55" s="98"/>
      <c r="J55" s="98"/>
      <c r="K55" s="102"/>
      <c r="AF55" s="45" t="s">
        <v>54</v>
      </c>
      <c r="AG55" s="45" t="s">
        <v>56</v>
      </c>
      <c r="AH55" s="55"/>
      <c r="AI55" s="58" t="s">
        <v>60</v>
      </c>
      <c r="AJ55" s="54"/>
      <c r="AP55" s="97">
        <f>COUNTA(C55:AD55)-AS55-AT55</f>
        <v>5</v>
      </c>
      <c r="AQ55" s="98"/>
      <c r="AR55" s="98"/>
      <c r="AS55" s="138"/>
      <c r="AT55" s="141"/>
      <c r="AU55" s="98"/>
      <c r="AV55" s="137"/>
      <c r="AW55" s="138"/>
      <c r="AX55" s="138"/>
      <c r="AY55" s="138"/>
      <c r="AZ55" s="138"/>
      <c r="BA55" s="138"/>
      <c r="BB55" s="138"/>
      <c r="BC55" s="138"/>
      <c r="BD55" s="138"/>
      <c r="BE55" s="138">
        <v>1</v>
      </c>
      <c r="BF55" s="138">
        <v>1</v>
      </c>
      <c r="BG55" s="98">
        <f t="shared" si="88"/>
        <v>2.054794520547945</v>
      </c>
      <c r="BH55" s="139">
        <f t="shared" si="73"/>
        <v>0.2857142857142857</v>
      </c>
      <c r="BI55" s="98"/>
      <c r="BJ55" s="97">
        <f t="shared" si="77"/>
        <v>0</v>
      </c>
      <c r="BK55" s="98">
        <f t="shared" si="78"/>
        <v>0</v>
      </c>
      <c r="BL55" s="98">
        <f t="shared" si="79"/>
        <v>0</v>
      </c>
      <c r="BM55" s="98">
        <f t="shared" si="80"/>
        <v>0</v>
      </c>
      <c r="BN55" s="98">
        <f t="shared" si="80"/>
        <v>0</v>
      </c>
      <c r="BO55" s="98">
        <f t="shared" si="80"/>
        <v>0</v>
      </c>
      <c r="BP55" s="98">
        <f t="shared" si="80"/>
        <v>0</v>
      </c>
      <c r="BQ55" s="98">
        <f t="shared" si="80"/>
        <v>0</v>
      </c>
      <c r="BR55" s="98">
        <f t="shared" si="75"/>
        <v>0</v>
      </c>
      <c r="BS55" s="98">
        <f t="shared" si="75"/>
        <v>0</v>
      </c>
      <c r="BT55" s="98">
        <f t="shared" si="75"/>
        <v>0</v>
      </c>
      <c r="BU55" s="98">
        <f t="shared" si="89"/>
        <v>10.273972602739725</v>
      </c>
      <c r="BV55" s="131">
        <f t="shared" si="76"/>
        <v>1.4285714285714284</v>
      </c>
      <c r="BW55" s="98"/>
      <c r="BX55" s="97">
        <f t="shared" si="81"/>
        <v>1.0273972602739725</v>
      </c>
      <c r="BY55" s="98">
        <f t="shared" si="82"/>
        <v>5.1369863013698627</v>
      </c>
      <c r="BZ55" s="98">
        <f t="shared" si="83"/>
        <v>1.5410958904109588</v>
      </c>
      <c r="CA55" s="98">
        <f t="shared" si="84"/>
        <v>4.7994129158512706</v>
      </c>
      <c r="CB55" s="98">
        <f t="shared" si="85"/>
        <v>1.5410958904109588</v>
      </c>
      <c r="CC55" s="98">
        <f t="shared" si="86"/>
        <v>0.51369863013698625</v>
      </c>
      <c r="CD55" s="102">
        <f t="shared" si="87"/>
        <v>0</v>
      </c>
    </row>
    <row r="56" spans="2:82">
      <c r="B56" s="97" t="s">
        <v>62</v>
      </c>
      <c r="C56" s="111"/>
      <c r="D56" s="99">
        <v>44890</v>
      </c>
      <c r="E56" s="99">
        <v>44918</v>
      </c>
      <c r="F56" s="99">
        <v>44946</v>
      </c>
      <c r="G56" s="99">
        <v>44974</v>
      </c>
      <c r="H56" s="99">
        <v>45002</v>
      </c>
      <c r="I56" s="98"/>
      <c r="J56" s="98"/>
      <c r="K56" s="102"/>
      <c r="AF56" s="50" t="s">
        <v>63</v>
      </c>
      <c r="AG56" s="45" t="s">
        <v>56</v>
      </c>
      <c r="AH56" s="55"/>
      <c r="AI56" s="45" t="s">
        <v>54</v>
      </c>
      <c r="AJ56" s="54"/>
      <c r="AP56" s="97">
        <f>COUNTA(C56:AD56)-AS56-AT56</f>
        <v>5</v>
      </c>
      <c r="AQ56" s="98"/>
      <c r="AR56" s="98"/>
      <c r="AS56" s="138"/>
      <c r="AT56" s="141"/>
      <c r="AU56" s="98"/>
      <c r="AV56" s="137">
        <v>1</v>
      </c>
      <c r="AW56" s="138"/>
      <c r="AX56" s="138"/>
      <c r="AY56" s="138"/>
      <c r="AZ56" s="138"/>
      <c r="BA56" s="138"/>
      <c r="BB56" s="138"/>
      <c r="BC56" s="138"/>
      <c r="BD56" s="138"/>
      <c r="BE56" s="138">
        <v>1</v>
      </c>
      <c r="BF56" s="138">
        <v>1</v>
      </c>
      <c r="BG56" s="98">
        <f t="shared" si="88"/>
        <v>2.054794520547945</v>
      </c>
      <c r="BH56" s="139">
        <f t="shared" si="73"/>
        <v>0.2857142857142857</v>
      </c>
      <c r="BI56" s="98"/>
      <c r="BJ56" s="97">
        <f t="shared" si="77"/>
        <v>5</v>
      </c>
      <c r="BK56" s="98">
        <f t="shared" si="78"/>
        <v>0</v>
      </c>
      <c r="BL56" s="98">
        <f t="shared" si="79"/>
        <v>0</v>
      </c>
      <c r="BM56" s="98">
        <f t="shared" si="80"/>
        <v>0</v>
      </c>
      <c r="BN56" s="98">
        <f t="shared" si="80"/>
        <v>0</v>
      </c>
      <c r="BO56" s="98">
        <f t="shared" si="80"/>
        <v>0</v>
      </c>
      <c r="BP56" s="98">
        <f t="shared" si="80"/>
        <v>0</v>
      </c>
      <c r="BQ56" s="98">
        <f t="shared" si="80"/>
        <v>0</v>
      </c>
      <c r="BR56" s="98">
        <f t="shared" si="75"/>
        <v>0</v>
      </c>
      <c r="BS56" s="98">
        <f t="shared" si="75"/>
        <v>0</v>
      </c>
      <c r="BT56" s="98">
        <f t="shared" si="75"/>
        <v>0</v>
      </c>
      <c r="BU56" s="98">
        <f t="shared" si="89"/>
        <v>10.273972602739725</v>
      </c>
      <c r="BV56" s="131">
        <f t="shared" si="76"/>
        <v>1.4285714285714284</v>
      </c>
      <c r="BW56" s="98"/>
      <c r="BX56" s="97">
        <f t="shared" si="81"/>
        <v>11.027397260273972</v>
      </c>
      <c r="BY56" s="98">
        <f t="shared" si="82"/>
        <v>30.136986301369863</v>
      </c>
      <c r="BZ56" s="98">
        <f t="shared" si="83"/>
        <v>1.5410958904109588</v>
      </c>
      <c r="CA56" s="98">
        <f t="shared" si="84"/>
        <v>9.7994129158512706</v>
      </c>
      <c r="CB56" s="98">
        <f t="shared" si="85"/>
        <v>1.5410958904109588</v>
      </c>
      <c r="CC56" s="98">
        <f t="shared" si="86"/>
        <v>0.51369863013698625</v>
      </c>
      <c r="CD56" s="102">
        <f t="shared" si="87"/>
        <v>0</v>
      </c>
    </row>
    <row r="57" spans="2:82">
      <c r="B57" s="97" t="s">
        <v>11</v>
      </c>
      <c r="C57" s="111"/>
      <c r="D57" s="99">
        <v>44891</v>
      </c>
      <c r="E57" s="99">
        <v>44919</v>
      </c>
      <c r="F57" s="99">
        <v>44947</v>
      </c>
      <c r="G57" s="99">
        <v>44975</v>
      </c>
      <c r="H57" s="99">
        <v>45003</v>
      </c>
      <c r="I57" s="98"/>
      <c r="J57" s="98"/>
      <c r="K57" s="102"/>
      <c r="AF57" s="50" t="s">
        <v>55</v>
      </c>
      <c r="AG57" s="45" t="s">
        <v>71</v>
      </c>
      <c r="AH57" s="55"/>
      <c r="AI57" s="59">
        <v>44171</v>
      </c>
      <c r="AJ57" s="54"/>
      <c r="AP57" s="97"/>
      <c r="AQ57" s="98">
        <f>COUNTA(C57:AD57)-AS57-AT57</f>
        <v>5</v>
      </c>
      <c r="AR57" s="98"/>
      <c r="AS57" s="138"/>
      <c r="AT57" s="141"/>
      <c r="AU57" s="98"/>
      <c r="AV57" s="137"/>
      <c r="AW57" s="138"/>
      <c r="AX57" s="138">
        <v>1</v>
      </c>
      <c r="AY57" s="138"/>
      <c r="AZ57" s="138"/>
      <c r="BA57" s="138"/>
      <c r="BB57" s="138"/>
      <c r="BC57" s="138"/>
      <c r="BD57" s="138"/>
      <c r="BE57" s="138">
        <v>1</v>
      </c>
      <c r="BF57" s="138">
        <v>1</v>
      </c>
      <c r="BG57" s="98">
        <f t="shared" si="88"/>
        <v>2.054794520547945</v>
      </c>
      <c r="BH57" s="139">
        <f t="shared" si="73"/>
        <v>0.2857142857142857</v>
      </c>
      <c r="BI57" s="98"/>
      <c r="BJ57" s="97">
        <f t="shared" si="77"/>
        <v>0</v>
      </c>
      <c r="BK57" s="98">
        <f t="shared" si="78"/>
        <v>0</v>
      </c>
      <c r="BL57" s="98">
        <f t="shared" si="79"/>
        <v>5</v>
      </c>
      <c r="BM57" s="98">
        <f t="shared" si="80"/>
        <v>0</v>
      </c>
      <c r="BN57" s="98">
        <f t="shared" si="80"/>
        <v>0</v>
      </c>
      <c r="BO57" s="98">
        <f t="shared" si="80"/>
        <v>0</v>
      </c>
      <c r="BP57" s="98">
        <f t="shared" si="80"/>
        <v>0</v>
      </c>
      <c r="BQ57" s="98">
        <f t="shared" si="80"/>
        <v>0</v>
      </c>
      <c r="BR57" s="98">
        <f t="shared" si="75"/>
        <v>0</v>
      </c>
      <c r="BS57" s="98">
        <f t="shared" si="75"/>
        <v>0</v>
      </c>
      <c r="BT57" s="98">
        <f t="shared" si="75"/>
        <v>0</v>
      </c>
      <c r="BU57" s="98">
        <f t="shared" si="89"/>
        <v>10.273972602739725</v>
      </c>
      <c r="BV57" s="131">
        <f t="shared" si="76"/>
        <v>1.4285714285714284</v>
      </c>
      <c r="BW57" s="98"/>
      <c r="BX57" s="97">
        <f t="shared" si="81"/>
        <v>1.0273972602739725</v>
      </c>
      <c r="BY57" s="98">
        <f t="shared" si="82"/>
        <v>5.1369863013698627</v>
      </c>
      <c r="BZ57" s="98">
        <f t="shared" si="83"/>
        <v>1.5410958904109588</v>
      </c>
      <c r="CA57" s="98">
        <f t="shared" si="84"/>
        <v>4.7994129158512706</v>
      </c>
      <c r="CB57" s="98">
        <f t="shared" si="85"/>
        <v>31.541095890410958</v>
      </c>
      <c r="CC57" s="98">
        <f t="shared" si="86"/>
        <v>0.51369863013698625</v>
      </c>
      <c r="CD57" s="102">
        <f t="shared" si="87"/>
        <v>0</v>
      </c>
    </row>
    <row r="58" spans="2:82">
      <c r="B58" s="97" t="s">
        <v>35</v>
      </c>
      <c r="C58" s="111"/>
      <c r="D58" s="99">
        <v>44892</v>
      </c>
      <c r="E58" s="100">
        <v>44920</v>
      </c>
      <c r="F58" s="99">
        <v>44948</v>
      </c>
      <c r="G58" s="99">
        <v>44976</v>
      </c>
      <c r="H58" s="99">
        <v>45004</v>
      </c>
      <c r="I58" s="98"/>
      <c r="J58" s="98"/>
      <c r="K58" s="102"/>
      <c r="AF58" s="50" t="s">
        <v>55</v>
      </c>
      <c r="AG58" s="53" t="s">
        <v>72</v>
      </c>
      <c r="AH58" s="55"/>
      <c r="AI58" s="58" t="s">
        <v>60</v>
      </c>
      <c r="AJ58" s="54"/>
      <c r="AP58" s="97"/>
      <c r="AQ58" s="98"/>
      <c r="AR58" s="98">
        <f>COUNTA(C58:AD58)-AS58-AT58</f>
        <v>4</v>
      </c>
      <c r="AS58" s="138">
        <v>1</v>
      </c>
      <c r="AT58" s="141"/>
      <c r="AU58" s="98"/>
      <c r="AV58" s="137"/>
      <c r="AW58" s="138"/>
      <c r="AX58" s="138"/>
      <c r="AY58" s="138"/>
      <c r="AZ58" s="138"/>
      <c r="BA58" s="138"/>
      <c r="BB58" s="138"/>
      <c r="BC58" s="138"/>
      <c r="BD58" s="138"/>
      <c r="BE58" s="138">
        <v>1</v>
      </c>
      <c r="BF58" s="138">
        <v>1</v>
      </c>
      <c r="BG58" s="98">
        <f t="shared" si="88"/>
        <v>2.054794520547945</v>
      </c>
      <c r="BH58" s="139">
        <f t="shared" si="73"/>
        <v>0.2857142857142857</v>
      </c>
      <c r="BI58" s="98"/>
      <c r="BJ58" s="97">
        <f t="shared" si="77"/>
        <v>0</v>
      </c>
      <c r="BK58" s="98">
        <f t="shared" si="78"/>
        <v>0</v>
      </c>
      <c r="BL58" s="98">
        <f t="shared" si="79"/>
        <v>0</v>
      </c>
      <c r="BM58" s="98">
        <f t="shared" si="80"/>
        <v>0</v>
      </c>
      <c r="BN58" s="98">
        <f t="shared" si="80"/>
        <v>0</v>
      </c>
      <c r="BO58" s="98">
        <f t="shared" si="80"/>
        <v>0</v>
      </c>
      <c r="BP58" s="98">
        <f t="shared" si="80"/>
        <v>0</v>
      </c>
      <c r="BQ58" s="98">
        <f t="shared" si="80"/>
        <v>0</v>
      </c>
      <c r="BR58" s="98">
        <f t="shared" si="75"/>
        <v>0</v>
      </c>
      <c r="BS58" s="98">
        <f t="shared" si="75"/>
        <v>0</v>
      </c>
      <c r="BT58" s="98">
        <f t="shared" si="75"/>
        <v>0</v>
      </c>
      <c r="BU58" s="98">
        <f t="shared" si="89"/>
        <v>10.273972602739725</v>
      </c>
      <c r="BV58" s="131">
        <f t="shared" si="76"/>
        <v>1.4285714285714284</v>
      </c>
      <c r="BW58" s="98"/>
      <c r="BX58" s="97">
        <f t="shared" si="81"/>
        <v>1.0273972602739725</v>
      </c>
      <c r="BY58" s="98">
        <f t="shared" si="82"/>
        <v>5.1369863013698627</v>
      </c>
      <c r="BZ58" s="98">
        <f t="shared" si="83"/>
        <v>1.5410958904109588</v>
      </c>
      <c r="CA58" s="98">
        <f t="shared" si="84"/>
        <v>4.7994129158512706</v>
      </c>
      <c r="CB58" s="98">
        <f t="shared" si="85"/>
        <v>1.5410958904109588</v>
      </c>
      <c r="CC58" s="98">
        <f t="shared" si="86"/>
        <v>0.51369863013698625</v>
      </c>
      <c r="CD58" s="102">
        <f t="shared" si="87"/>
        <v>0</v>
      </c>
    </row>
    <row r="59" spans="2:82">
      <c r="B59" s="113"/>
      <c r="C59" s="95">
        <v>45</v>
      </c>
      <c r="D59" s="91">
        <v>49</v>
      </c>
      <c r="E59" s="91">
        <v>53</v>
      </c>
      <c r="F59" s="91">
        <v>5</v>
      </c>
      <c r="G59" s="91">
        <v>9</v>
      </c>
      <c r="H59" s="91">
        <v>13</v>
      </c>
      <c r="I59" s="91"/>
      <c r="J59" s="91"/>
      <c r="K59" s="96"/>
      <c r="AF59" s="55">
        <v>32</v>
      </c>
      <c r="AG59" s="55">
        <v>40</v>
      </c>
      <c r="AH59" s="55"/>
      <c r="AI59" s="54">
        <v>22</v>
      </c>
      <c r="AJ59" s="54"/>
      <c r="AP59" s="122"/>
      <c r="AQ59" s="56"/>
      <c r="AR59" s="56"/>
      <c r="AS59" s="56"/>
      <c r="AT59" s="123"/>
      <c r="AU59" s="98"/>
      <c r="AV59" s="122"/>
      <c r="AW59" s="56"/>
      <c r="AX59" s="56"/>
      <c r="AY59" s="56"/>
      <c r="AZ59" s="56"/>
      <c r="BA59" s="56"/>
      <c r="BB59" s="56"/>
      <c r="BC59" s="56"/>
      <c r="BD59" s="56"/>
      <c r="BE59" s="56"/>
      <c r="BF59" s="56"/>
      <c r="BG59" s="152"/>
      <c r="BH59" s="123"/>
      <c r="BI59" s="98"/>
      <c r="BJ59" s="122"/>
      <c r="BK59" s="56"/>
      <c r="BL59" s="56"/>
      <c r="BM59" s="56"/>
      <c r="BN59" s="56"/>
      <c r="BO59" s="56"/>
      <c r="BP59" s="56"/>
      <c r="BQ59" s="56"/>
      <c r="BR59" s="56"/>
      <c r="BS59" s="56"/>
      <c r="BT59" s="56"/>
      <c r="BU59" s="152"/>
      <c r="BV59" s="123"/>
      <c r="BW59" s="98"/>
      <c r="BX59" s="122"/>
      <c r="BY59" s="56"/>
      <c r="BZ59" s="56"/>
      <c r="CA59" s="56"/>
      <c r="CB59" s="56"/>
      <c r="CC59" s="56"/>
      <c r="CD59" s="123"/>
    </row>
    <row r="60" spans="2:82">
      <c r="B60" s="97" t="s">
        <v>53</v>
      </c>
      <c r="C60" s="111"/>
      <c r="D60" s="99">
        <v>44893</v>
      </c>
      <c r="E60" s="100">
        <v>44921</v>
      </c>
      <c r="F60" s="99">
        <v>44949</v>
      </c>
      <c r="G60" s="99">
        <v>44977</v>
      </c>
      <c r="H60" s="99">
        <v>45005</v>
      </c>
      <c r="I60" s="98"/>
      <c r="J60" s="98"/>
      <c r="K60" s="102"/>
      <c r="AF60" s="50" t="s">
        <v>55</v>
      </c>
      <c r="AG60" s="51" t="s">
        <v>63</v>
      </c>
      <c r="AH60" s="55"/>
      <c r="AI60" s="46" t="s">
        <v>73</v>
      </c>
      <c r="AJ60" s="54"/>
      <c r="AP60" s="97">
        <f>COUNTA(C60:AD60)-AS60-AT60</f>
        <v>4</v>
      </c>
      <c r="AQ60" s="98"/>
      <c r="AR60" s="98"/>
      <c r="AS60" s="138">
        <v>1</v>
      </c>
      <c r="AT60" s="141"/>
      <c r="AU60" s="98"/>
      <c r="AV60" s="137">
        <v>1</v>
      </c>
      <c r="AW60" s="138">
        <v>1</v>
      </c>
      <c r="AX60" s="138"/>
      <c r="AY60" s="138"/>
      <c r="AZ60" s="138"/>
      <c r="BA60" s="138"/>
      <c r="BB60" s="138"/>
      <c r="BC60" s="138"/>
      <c r="BD60" s="138"/>
      <c r="BE60" s="138">
        <v>1</v>
      </c>
      <c r="BF60" s="138">
        <v>1</v>
      </c>
      <c r="BG60" s="98">
        <f t="shared" si="88"/>
        <v>2.054794520547945</v>
      </c>
      <c r="BH60" s="139">
        <f t="shared" ref="BH60:BH66" si="90">$AV$11/7</f>
        <v>0.2857142857142857</v>
      </c>
      <c r="BI60" s="98"/>
      <c r="BJ60" s="97">
        <f t="shared" ref="BJ60:BJ66" si="91">$AP60*AV60</f>
        <v>4</v>
      </c>
      <c r="BK60" s="98">
        <f t="shared" ref="BK60:BK66" si="92">$AP60*AW60</f>
        <v>4</v>
      </c>
      <c r="BL60" s="98">
        <f t="shared" ref="BL60:BL66" si="93">$AQ60*AX60</f>
        <v>0</v>
      </c>
      <c r="BM60" s="98">
        <f t="shared" ref="BM60:BM66" si="94">$AQ60*AY60</f>
        <v>0</v>
      </c>
      <c r="BN60" s="98">
        <f t="shared" ref="BN60:BN66" si="95">$AQ60*AZ60</f>
        <v>0</v>
      </c>
      <c r="BO60" s="98">
        <f t="shared" ref="BO60:BO66" si="96">$AQ60*BA60</f>
        <v>0</v>
      </c>
      <c r="BP60" s="98">
        <f t="shared" ref="BP60:BP66" si="97">$AQ60*BB60</f>
        <v>0</v>
      </c>
      <c r="BQ60" s="98">
        <f t="shared" ref="BQ60:BQ66" si="98">$AQ60*BC60</f>
        <v>0</v>
      </c>
      <c r="BR60" s="98">
        <f t="shared" ref="BR60:BT66" si="99">AR59*BD60</f>
        <v>0</v>
      </c>
      <c r="BS60" s="98">
        <f t="shared" si="99"/>
        <v>0</v>
      </c>
      <c r="BT60" s="98">
        <f t="shared" si="99"/>
        <v>0</v>
      </c>
      <c r="BU60" s="98">
        <f t="shared" ref="BU60:BU66" si="100">SUM(AP60:AT60)*BG60</f>
        <v>10.273972602739725</v>
      </c>
      <c r="BV60" s="131">
        <f t="shared" ref="BV60:BV66" si="101">SUM(AP60:AT60)*BH60</f>
        <v>1.4285714285714284</v>
      </c>
      <c r="BW60" s="98"/>
      <c r="BX60" s="97">
        <f t="shared" ref="BX60:BX66" si="102">2*BJ60+BX$11*BU60</f>
        <v>9.0273972602739718</v>
      </c>
      <c r="BY60" s="98">
        <f t="shared" ref="BY60:BY66" si="103">5*BJ60+5*BK60+BY$11*BU60</f>
        <v>45.136986301369859</v>
      </c>
      <c r="BZ60" s="98">
        <f t="shared" ref="BZ60:BZ66" si="104">3*BK60+BZ$11*BU60</f>
        <v>13.54109589041096</v>
      </c>
      <c r="CA60" s="98">
        <f t="shared" ref="CA60:CA66" si="105">1*BJ60+3*BV60+CA$11*BU60</f>
        <v>8.7994129158512706</v>
      </c>
      <c r="CB60" s="98">
        <f t="shared" ref="CB60:CB66" si="106">6*BL60+8*BM60+7*BN60+8*BO60+8*BP60+7*BQ60+CB$11*BU60</f>
        <v>1.5410958904109588</v>
      </c>
      <c r="CC60" s="98">
        <f t="shared" ref="CC60:CC66" si="107">9*BR60+9*BS60+CC$11*BU60</f>
        <v>0.51369863013698625</v>
      </c>
      <c r="CD60" s="102">
        <f t="shared" ref="CD60:CD66" si="108">9*BT60+CD$11*BU60</f>
        <v>0</v>
      </c>
    </row>
    <row r="61" spans="2:82">
      <c r="B61" s="97" t="s">
        <v>57</v>
      </c>
      <c r="C61" s="111">
        <v>44866</v>
      </c>
      <c r="D61" s="99">
        <v>44894</v>
      </c>
      <c r="E61" s="99">
        <v>44922</v>
      </c>
      <c r="F61" s="99">
        <v>44950</v>
      </c>
      <c r="G61" s="99">
        <v>44978</v>
      </c>
      <c r="H61" s="99">
        <v>45006</v>
      </c>
      <c r="I61" s="98"/>
      <c r="J61" s="98"/>
      <c r="K61" s="102"/>
      <c r="AF61" s="47" t="s">
        <v>56</v>
      </c>
      <c r="AG61" s="45" t="s">
        <v>54</v>
      </c>
      <c r="AH61" s="55"/>
      <c r="AI61" s="58" t="s">
        <v>60</v>
      </c>
      <c r="AJ61" s="54"/>
      <c r="AP61" s="97">
        <f>COUNTA(C61:AD61)-AS61-AT61</f>
        <v>6</v>
      </c>
      <c r="AQ61" s="98"/>
      <c r="AR61" s="98"/>
      <c r="AS61" s="138"/>
      <c r="AT61" s="141"/>
      <c r="AU61" s="98"/>
      <c r="AV61" s="137"/>
      <c r="AW61" s="138"/>
      <c r="AX61" s="138"/>
      <c r="AY61" s="138"/>
      <c r="AZ61" s="138"/>
      <c r="BA61" s="138"/>
      <c r="BB61" s="138"/>
      <c r="BC61" s="138"/>
      <c r="BD61" s="138"/>
      <c r="BE61" s="138">
        <v>1</v>
      </c>
      <c r="BF61" s="138">
        <v>1</v>
      </c>
      <c r="BG61" s="98">
        <f t="shared" si="88"/>
        <v>2.054794520547945</v>
      </c>
      <c r="BH61" s="139">
        <f t="shared" si="90"/>
        <v>0.2857142857142857</v>
      </c>
      <c r="BI61" s="98"/>
      <c r="BJ61" s="97">
        <f t="shared" si="91"/>
        <v>0</v>
      </c>
      <c r="BK61" s="98">
        <f t="shared" si="92"/>
        <v>0</v>
      </c>
      <c r="BL61" s="98">
        <f t="shared" si="93"/>
        <v>0</v>
      </c>
      <c r="BM61" s="98">
        <f t="shared" si="94"/>
        <v>0</v>
      </c>
      <c r="BN61" s="98">
        <f t="shared" si="95"/>
        <v>0</v>
      </c>
      <c r="BO61" s="98">
        <f t="shared" si="96"/>
        <v>0</v>
      </c>
      <c r="BP61" s="98">
        <f t="shared" si="97"/>
        <v>0</v>
      </c>
      <c r="BQ61" s="98">
        <f t="shared" si="98"/>
        <v>0</v>
      </c>
      <c r="BR61" s="98">
        <f t="shared" si="99"/>
        <v>0</v>
      </c>
      <c r="BS61" s="98">
        <f t="shared" si="99"/>
        <v>1</v>
      </c>
      <c r="BT61" s="98">
        <f t="shared" si="99"/>
        <v>0</v>
      </c>
      <c r="BU61" s="98">
        <f t="shared" si="100"/>
        <v>12.328767123287669</v>
      </c>
      <c r="BV61" s="131">
        <f t="shared" si="101"/>
        <v>1.7142857142857142</v>
      </c>
      <c r="BW61" s="98"/>
      <c r="BX61" s="97">
        <f t="shared" si="102"/>
        <v>1.2328767123287669</v>
      </c>
      <c r="BY61" s="98">
        <f t="shared" si="103"/>
        <v>6.1643835616438345</v>
      </c>
      <c r="BZ61" s="98">
        <f t="shared" si="104"/>
        <v>1.8493150684931503</v>
      </c>
      <c r="CA61" s="98">
        <f t="shared" si="105"/>
        <v>5.7592954990215262</v>
      </c>
      <c r="CB61" s="98">
        <f t="shared" si="106"/>
        <v>1.8493150684931503</v>
      </c>
      <c r="CC61" s="98">
        <f t="shared" si="107"/>
        <v>9.6164383561643838</v>
      </c>
      <c r="CD61" s="102">
        <f t="shared" si="108"/>
        <v>0</v>
      </c>
    </row>
    <row r="62" spans="2:82">
      <c r="B62" s="97" t="s">
        <v>59</v>
      </c>
      <c r="C62" s="111">
        <v>44867</v>
      </c>
      <c r="D62" s="99">
        <v>44895</v>
      </c>
      <c r="E62" s="99">
        <v>44923</v>
      </c>
      <c r="F62" s="99">
        <v>44951</v>
      </c>
      <c r="G62" s="99">
        <v>44979</v>
      </c>
      <c r="H62" s="99">
        <v>45007</v>
      </c>
      <c r="I62" s="98"/>
      <c r="J62" s="98"/>
      <c r="K62" s="102"/>
      <c r="AF62" s="45" t="s">
        <v>56</v>
      </c>
      <c r="AG62" s="45" t="s">
        <v>54</v>
      </c>
      <c r="AH62" s="55"/>
      <c r="AI62" s="58" t="s">
        <v>60</v>
      </c>
      <c r="AJ62" s="54"/>
      <c r="AP62" s="97">
        <f>COUNTA(C62:AD62)-AS62-AT62</f>
        <v>6</v>
      </c>
      <c r="AQ62" s="98"/>
      <c r="AR62" s="98"/>
      <c r="AS62" s="138"/>
      <c r="AT62" s="141"/>
      <c r="AU62" s="98"/>
      <c r="AV62" s="137"/>
      <c r="AW62" s="138"/>
      <c r="AX62" s="138"/>
      <c r="AY62" s="138"/>
      <c r="AZ62" s="138"/>
      <c r="BA62" s="138"/>
      <c r="BB62" s="138"/>
      <c r="BC62" s="138"/>
      <c r="BD62" s="138"/>
      <c r="BE62" s="138">
        <v>1</v>
      </c>
      <c r="BF62" s="138">
        <v>1</v>
      </c>
      <c r="BG62" s="98">
        <f t="shared" si="88"/>
        <v>2.054794520547945</v>
      </c>
      <c r="BH62" s="139">
        <f t="shared" si="90"/>
        <v>0.2857142857142857</v>
      </c>
      <c r="BI62" s="98"/>
      <c r="BJ62" s="97">
        <f t="shared" si="91"/>
        <v>0</v>
      </c>
      <c r="BK62" s="98">
        <f t="shared" si="92"/>
        <v>0</v>
      </c>
      <c r="BL62" s="98">
        <f t="shared" si="93"/>
        <v>0</v>
      </c>
      <c r="BM62" s="98">
        <f t="shared" si="94"/>
        <v>0</v>
      </c>
      <c r="BN62" s="98">
        <f t="shared" si="95"/>
        <v>0</v>
      </c>
      <c r="BO62" s="98">
        <f t="shared" si="96"/>
        <v>0</v>
      </c>
      <c r="BP62" s="98">
        <f t="shared" si="97"/>
        <v>0</v>
      </c>
      <c r="BQ62" s="98">
        <f t="shared" si="98"/>
        <v>0</v>
      </c>
      <c r="BR62" s="98">
        <f t="shared" si="99"/>
        <v>0</v>
      </c>
      <c r="BS62" s="98">
        <f t="shared" si="99"/>
        <v>0</v>
      </c>
      <c r="BT62" s="98">
        <f t="shared" si="99"/>
        <v>0</v>
      </c>
      <c r="BU62" s="98">
        <f t="shared" si="100"/>
        <v>12.328767123287669</v>
      </c>
      <c r="BV62" s="131">
        <f t="shared" si="101"/>
        <v>1.7142857142857142</v>
      </c>
      <c r="BW62" s="98"/>
      <c r="BX62" s="97">
        <f t="shared" si="102"/>
        <v>1.2328767123287669</v>
      </c>
      <c r="BY62" s="98">
        <f t="shared" si="103"/>
        <v>6.1643835616438345</v>
      </c>
      <c r="BZ62" s="98">
        <f t="shared" si="104"/>
        <v>1.8493150684931503</v>
      </c>
      <c r="CA62" s="98">
        <f t="shared" si="105"/>
        <v>5.7592954990215262</v>
      </c>
      <c r="CB62" s="98">
        <f t="shared" si="106"/>
        <v>1.8493150684931503</v>
      </c>
      <c r="CC62" s="98">
        <f t="shared" si="107"/>
        <v>0.61643835616438347</v>
      </c>
      <c r="CD62" s="102">
        <f t="shared" si="108"/>
        <v>0</v>
      </c>
    </row>
    <row r="63" spans="2:82">
      <c r="B63" s="97" t="s">
        <v>61</v>
      </c>
      <c r="C63" s="111">
        <v>44868</v>
      </c>
      <c r="D63" s="99">
        <v>44896</v>
      </c>
      <c r="E63" s="99">
        <v>44924</v>
      </c>
      <c r="F63" s="99">
        <v>44952</v>
      </c>
      <c r="G63" s="99">
        <v>44980</v>
      </c>
      <c r="H63" s="99">
        <v>45008</v>
      </c>
      <c r="I63" s="98"/>
      <c r="J63" s="98"/>
      <c r="K63" s="102"/>
      <c r="AF63" s="45" t="s">
        <v>56</v>
      </c>
      <c r="AG63" s="45" t="s">
        <v>54</v>
      </c>
      <c r="AH63" s="55"/>
      <c r="AI63" s="58" t="s">
        <v>60</v>
      </c>
      <c r="AJ63" s="54"/>
      <c r="AP63" s="97">
        <f>COUNTA(C63:AD63)-AS63-AT63</f>
        <v>6</v>
      </c>
      <c r="AQ63" s="98"/>
      <c r="AR63" s="98"/>
      <c r="AS63" s="138"/>
      <c r="AT63" s="141"/>
      <c r="AU63" s="98"/>
      <c r="AV63" s="137"/>
      <c r="AW63" s="138"/>
      <c r="AX63" s="138"/>
      <c r="AY63" s="138"/>
      <c r="AZ63" s="138"/>
      <c r="BA63" s="138"/>
      <c r="BB63" s="138"/>
      <c r="BC63" s="138"/>
      <c r="BD63" s="138"/>
      <c r="BE63" s="138">
        <v>1</v>
      </c>
      <c r="BF63" s="138">
        <v>1</v>
      </c>
      <c r="BG63" s="98">
        <f t="shared" si="88"/>
        <v>2.054794520547945</v>
      </c>
      <c r="BH63" s="139">
        <f t="shared" si="90"/>
        <v>0.2857142857142857</v>
      </c>
      <c r="BI63" s="98"/>
      <c r="BJ63" s="97">
        <f t="shared" si="91"/>
        <v>0</v>
      </c>
      <c r="BK63" s="98">
        <f t="shared" si="92"/>
        <v>0</v>
      </c>
      <c r="BL63" s="98">
        <f t="shared" si="93"/>
        <v>0</v>
      </c>
      <c r="BM63" s="98">
        <f t="shared" si="94"/>
        <v>0</v>
      </c>
      <c r="BN63" s="98">
        <f t="shared" si="95"/>
        <v>0</v>
      </c>
      <c r="BO63" s="98">
        <f t="shared" si="96"/>
        <v>0</v>
      </c>
      <c r="BP63" s="98">
        <f t="shared" si="97"/>
        <v>0</v>
      </c>
      <c r="BQ63" s="98">
        <f t="shared" si="98"/>
        <v>0</v>
      </c>
      <c r="BR63" s="98">
        <f t="shared" si="99"/>
        <v>0</v>
      </c>
      <c r="BS63" s="98">
        <f t="shared" si="99"/>
        <v>0</v>
      </c>
      <c r="BT63" s="98">
        <f t="shared" si="99"/>
        <v>0</v>
      </c>
      <c r="BU63" s="98">
        <f t="shared" si="100"/>
        <v>12.328767123287669</v>
      </c>
      <c r="BV63" s="131">
        <f t="shared" si="101"/>
        <v>1.7142857142857142</v>
      </c>
      <c r="BW63" s="98"/>
      <c r="BX63" s="97">
        <f t="shared" si="102"/>
        <v>1.2328767123287669</v>
      </c>
      <c r="BY63" s="98">
        <f t="shared" si="103"/>
        <v>6.1643835616438345</v>
      </c>
      <c r="BZ63" s="98">
        <f t="shared" si="104"/>
        <v>1.8493150684931503</v>
      </c>
      <c r="CA63" s="98">
        <f t="shared" si="105"/>
        <v>5.7592954990215262</v>
      </c>
      <c r="CB63" s="98">
        <f t="shared" si="106"/>
        <v>1.8493150684931503</v>
      </c>
      <c r="CC63" s="98">
        <f t="shared" si="107"/>
        <v>0.61643835616438347</v>
      </c>
      <c r="CD63" s="102">
        <f t="shared" si="108"/>
        <v>0</v>
      </c>
    </row>
    <row r="64" spans="2:82">
      <c r="B64" s="97" t="s">
        <v>62</v>
      </c>
      <c r="C64" s="111">
        <v>44869</v>
      </c>
      <c r="D64" s="99">
        <v>44897</v>
      </c>
      <c r="E64" s="99">
        <v>44925</v>
      </c>
      <c r="F64" s="99">
        <v>44953</v>
      </c>
      <c r="G64" s="99">
        <v>44981</v>
      </c>
      <c r="H64" s="99">
        <v>45009</v>
      </c>
      <c r="I64" s="98"/>
      <c r="J64" s="98"/>
      <c r="K64" s="102"/>
      <c r="AF64" s="45" t="s">
        <v>56</v>
      </c>
      <c r="AG64" s="48" t="s">
        <v>54</v>
      </c>
      <c r="AH64" s="55"/>
      <c r="AI64" s="58" t="s">
        <v>60</v>
      </c>
      <c r="AJ64" s="54"/>
      <c r="AP64" s="97">
        <f>COUNTA(C64:AD64)-AS64-AT64</f>
        <v>6</v>
      </c>
      <c r="AQ64" s="98"/>
      <c r="AR64" s="98"/>
      <c r="AS64" s="138"/>
      <c r="AT64" s="141"/>
      <c r="AU64" s="98"/>
      <c r="AV64" s="137"/>
      <c r="AW64" s="138"/>
      <c r="AX64" s="138"/>
      <c r="AY64" s="138"/>
      <c r="AZ64" s="138"/>
      <c r="BA64" s="138"/>
      <c r="BB64" s="138"/>
      <c r="BC64" s="138"/>
      <c r="BD64" s="138"/>
      <c r="BE64" s="138">
        <v>1</v>
      </c>
      <c r="BF64" s="138">
        <v>1</v>
      </c>
      <c r="BG64" s="98">
        <f t="shared" si="88"/>
        <v>2.054794520547945</v>
      </c>
      <c r="BH64" s="139">
        <f t="shared" si="90"/>
        <v>0.2857142857142857</v>
      </c>
      <c r="BI64" s="98"/>
      <c r="BJ64" s="97">
        <f t="shared" si="91"/>
        <v>0</v>
      </c>
      <c r="BK64" s="98">
        <f t="shared" si="92"/>
        <v>0</v>
      </c>
      <c r="BL64" s="98">
        <f t="shared" si="93"/>
        <v>0</v>
      </c>
      <c r="BM64" s="98">
        <f t="shared" si="94"/>
        <v>0</v>
      </c>
      <c r="BN64" s="98">
        <f t="shared" si="95"/>
        <v>0</v>
      </c>
      <c r="BO64" s="98">
        <f t="shared" si="96"/>
        <v>0</v>
      </c>
      <c r="BP64" s="98">
        <f t="shared" si="97"/>
        <v>0</v>
      </c>
      <c r="BQ64" s="98">
        <f t="shared" si="98"/>
        <v>0</v>
      </c>
      <c r="BR64" s="98">
        <f t="shared" si="99"/>
        <v>0</v>
      </c>
      <c r="BS64" s="98">
        <f t="shared" si="99"/>
        <v>0</v>
      </c>
      <c r="BT64" s="98">
        <f t="shared" si="99"/>
        <v>0</v>
      </c>
      <c r="BU64" s="98">
        <f t="shared" si="100"/>
        <v>12.328767123287669</v>
      </c>
      <c r="BV64" s="131">
        <f t="shared" si="101"/>
        <v>1.7142857142857142</v>
      </c>
      <c r="BW64" s="98"/>
      <c r="BX64" s="97">
        <f t="shared" si="102"/>
        <v>1.2328767123287669</v>
      </c>
      <c r="BY64" s="98">
        <f t="shared" si="103"/>
        <v>6.1643835616438345</v>
      </c>
      <c r="BZ64" s="98">
        <f t="shared" si="104"/>
        <v>1.8493150684931503</v>
      </c>
      <c r="CA64" s="98">
        <f t="shared" si="105"/>
        <v>5.7592954990215262</v>
      </c>
      <c r="CB64" s="98">
        <f t="shared" si="106"/>
        <v>1.8493150684931503</v>
      </c>
      <c r="CC64" s="98">
        <f t="shared" si="107"/>
        <v>0.61643835616438347</v>
      </c>
      <c r="CD64" s="102">
        <f t="shared" si="108"/>
        <v>0</v>
      </c>
    </row>
    <row r="65" spans="2:82">
      <c r="B65" s="97" t="s">
        <v>11</v>
      </c>
      <c r="C65" s="111">
        <v>44870</v>
      </c>
      <c r="D65" s="99">
        <v>44898</v>
      </c>
      <c r="E65" s="99">
        <v>44926</v>
      </c>
      <c r="F65" s="99">
        <v>44954</v>
      </c>
      <c r="G65" s="99">
        <v>44982</v>
      </c>
      <c r="H65" s="99">
        <v>45010</v>
      </c>
      <c r="I65" s="98"/>
      <c r="J65" s="98"/>
      <c r="K65" s="102"/>
      <c r="AF65" s="45" t="s">
        <v>71</v>
      </c>
      <c r="AG65" s="50" t="s">
        <v>55</v>
      </c>
      <c r="AH65" s="55"/>
      <c r="AI65" s="60">
        <v>44171</v>
      </c>
      <c r="AJ65" s="54"/>
      <c r="AP65" s="97"/>
      <c r="AQ65" s="98">
        <f>COUNTA(C65:AD65)-AS65-AT65</f>
        <v>6</v>
      </c>
      <c r="AR65" s="98"/>
      <c r="AS65" s="138"/>
      <c r="AT65" s="141"/>
      <c r="AU65" s="98"/>
      <c r="AV65" s="137"/>
      <c r="AW65" s="138"/>
      <c r="AX65" s="138">
        <v>1</v>
      </c>
      <c r="AY65" s="138"/>
      <c r="AZ65" s="138"/>
      <c r="BA65" s="138"/>
      <c r="BB65" s="138"/>
      <c r="BC65" s="138"/>
      <c r="BD65" s="138"/>
      <c r="BE65" s="138">
        <v>1</v>
      </c>
      <c r="BF65" s="138">
        <v>1</v>
      </c>
      <c r="BG65" s="98">
        <f t="shared" si="88"/>
        <v>2.054794520547945</v>
      </c>
      <c r="BH65" s="139">
        <f t="shared" si="90"/>
        <v>0.2857142857142857</v>
      </c>
      <c r="BI65" s="98"/>
      <c r="BJ65" s="97">
        <f t="shared" si="91"/>
        <v>0</v>
      </c>
      <c r="BK65" s="98">
        <f t="shared" si="92"/>
        <v>0</v>
      </c>
      <c r="BL65" s="98">
        <f t="shared" si="93"/>
        <v>6</v>
      </c>
      <c r="BM65" s="98">
        <f t="shared" si="94"/>
        <v>0</v>
      </c>
      <c r="BN65" s="98">
        <f t="shared" si="95"/>
        <v>0</v>
      </c>
      <c r="BO65" s="98">
        <f t="shared" si="96"/>
        <v>0</v>
      </c>
      <c r="BP65" s="98">
        <f t="shared" si="97"/>
        <v>0</v>
      </c>
      <c r="BQ65" s="98">
        <f t="shared" si="98"/>
        <v>0</v>
      </c>
      <c r="BR65" s="98">
        <f t="shared" si="99"/>
        <v>0</v>
      </c>
      <c r="BS65" s="98">
        <f t="shared" si="99"/>
        <v>0</v>
      </c>
      <c r="BT65" s="98">
        <f t="shared" si="99"/>
        <v>0</v>
      </c>
      <c r="BU65" s="98">
        <f t="shared" si="100"/>
        <v>12.328767123287669</v>
      </c>
      <c r="BV65" s="131">
        <f t="shared" si="101"/>
        <v>1.7142857142857142</v>
      </c>
      <c r="BW65" s="98"/>
      <c r="BX65" s="97">
        <f t="shared" si="102"/>
        <v>1.2328767123287669</v>
      </c>
      <c r="BY65" s="98">
        <f t="shared" si="103"/>
        <v>6.1643835616438345</v>
      </c>
      <c r="BZ65" s="98">
        <f t="shared" si="104"/>
        <v>1.8493150684931503</v>
      </c>
      <c r="CA65" s="98">
        <f t="shared" si="105"/>
        <v>5.7592954990215262</v>
      </c>
      <c r="CB65" s="98">
        <f t="shared" si="106"/>
        <v>37.849315068493148</v>
      </c>
      <c r="CC65" s="98">
        <f t="shared" si="107"/>
        <v>0.61643835616438347</v>
      </c>
      <c r="CD65" s="102">
        <f t="shared" si="108"/>
        <v>0</v>
      </c>
    </row>
    <row r="66" spans="2:82">
      <c r="B66" s="97" t="s">
        <v>35</v>
      </c>
      <c r="C66" s="111">
        <v>44871</v>
      </c>
      <c r="D66" s="99">
        <v>44899</v>
      </c>
      <c r="E66" s="100">
        <v>44927</v>
      </c>
      <c r="F66" s="99">
        <v>44955</v>
      </c>
      <c r="G66" s="99">
        <v>44983</v>
      </c>
      <c r="H66" s="99">
        <v>45011</v>
      </c>
      <c r="I66" s="98"/>
      <c r="J66" s="98"/>
      <c r="K66" s="102"/>
      <c r="AF66" s="53" t="s">
        <v>72</v>
      </c>
      <c r="AG66" s="50" t="s">
        <v>55</v>
      </c>
      <c r="AH66" s="55"/>
      <c r="AI66" s="58" t="s">
        <v>60</v>
      </c>
      <c r="AJ66" s="54"/>
      <c r="AP66" s="97"/>
      <c r="AQ66" s="98"/>
      <c r="AR66" s="98">
        <f>COUNTA(C66:AD66)-AS66-AT66</f>
        <v>5</v>
      </c>
      <c r="AS66" s="138">
        <v>1</v>
      </c>
      <c r="AT66" s="141"/>
      <c r="AU66" s="98"/>
      <c r="AV66" s="137"/>
      <c r="AW66" s="138"/>
      <c r="AX66" s="138"/>
      <c r="AY66" s="138"/>
      <c r="AZ66" s="138"/>
      <c r="BA66" s="138"/>
      <c r="BB66" s="138"/>
      <c r="BC66" s="138"/>
      <c r="BD66" s="138"/>
      <c r="BE66" s="138">
        <v>1</v>
      </c>
      <c r="BF66" s="138">
        <v>1</v>
      </c>
      <c r="BG66" s="98">
        <f t="shared" si="88"/>
        <v>2.054794520547945</v>
      </c>
      <c r="BH66" s="139">
        <f t="shared" si="90"/>
        <v>0.2857142857142857</v>
      </c>
      <c r="BI66" s="98"/>
      <c r="BJ66" s="97">
        <f t="shared" si="91"/>
        <v>0</v>
      </c>
      <c r="BK66" s="98">
        <f t="shared" si="92"/>
        <v>0</v>
      </c>
      <c r="BL66" s="98">
        <f t="shared" si="93"/>
        <v>0</v>
      </c>
      <c r="BM66" s="98">
        <f t="shared" si="94"/>
        <v>0</v>
      </c>
      <c r="BN66" s="98">
        <f t="shared" si="95"/>
        <v>0</v>
      </c>
      <c r="BO66" s="98">
        <f t="shared" si="96"/>
        <v>0</v>
      </c>
      <c r="BP66" s="98">
        <f t="shared" si="97"/>
        <v>0</v>
      </c>
      <c r="BQ66" s="98">
        <f t="shared" si="98"/>
        <v>0</v>
      </c>
      <c r="BR66" s="98">
        <f t="shared" si="99"/>
        <v>0</v>
      </c>
      <c r="BS66" s="98">
        <f t="shared" si="99"/>
        <v>0</v>
      </c>
      <c r="BT66" s="98">
        <f t="shared" si="99"/>
        <v>0</v>
      </c>
      <c r="BU66" s="98">
        <f t="shared" si="100"/>
        <v>12.328767123287669</v>
      </c>
      <c r="BV66" s="131">
        <f t="shared" si="101"/>
        <v>1.7142857142857142</v>
      </c>
      <c r="BW66" s="98"/>
      <c r="BX66" s="97">
        <f t="shared" si="102"/>
        <v>1.2328767123287669</v>
      </c>
      <c r="BY66" s="98">
        <f t="shared" si="103"/>
        <v>6.1643835616438345</v>
      </c>
      <c r="BZ66" s="98">
        <f t="shared" si="104"/>
        <v>1.8493150684931503</v>
      </c>
      <c r="CA66" s="98">
        <f t="shared" si="105"/>
        <v>5.7592954990215262</v>
      </c>
      <c r="CB66" s="98">
        <f t="shared" si="106"/>
        <v>1.8493150684931503</v>
      </c>
      <c r="CC66" s="98">
        <f t="shared" si="107"/>
        <v>0.61643835616438347</v>
      </c>
      <c r="CD66" s="102">
        <f t="shared" si="108"/>
        <v>0</v>
      </c>
    </row>
    <row r="67" spans="2:82">
      <c r="B67" s="113"/>
      <c r="C67" s="95">
        <v>46</v>
      </c>
      <c r="D67" s="91">
        <v>50</v>
      </c>
      <c r="E67" s="91">
        <v>2</v>
      </c>
      <c r="F67" s="91">
        <v>6</v>
      </c>
      <c r="G67" s="91">
        <v>10</v>
      </c>
      <c r="H67" s="91">
        <v>14</v>
      </c>
      <c r="I67" s="91"/>
      <c r="J67" s="91"/>
      <c r="K67" s="96"/>
      <c r="AF67" s="55">
        <v>40</v>
      </c>
      <c r="AG67" s="55">
        <v>32</v>
      </c>
      <c r="AH67" s="55"/>
      <c r="AI67" s="54">
        <v>22</v>
      </c>
      <c r="AJ67" s="54"/>
      <c r="AP67" s="122"/>
      <c r="AQ67" s="56"/>
      <c r="AR67" s="56"/>
      <c r="AS67" s="56"/>
      <c r="AT67" s="123"/>
      <c r="AU67" s="98"/>
      <c r="AV67" s="122"/>
      <c r="AW67" s="56"/>
      <c r="AX67" s="56"/>
      <c r="AY67" s="56"/>
      <c r="AZ67" s="56"/>
      <c r="BA67" s="56"/>
      <c r="BB67" s="56"/>
      <c r="BC67" s="56"/>
      <c r="BD67" s="56"/>
      <c r="BE67" s="56"/>
      <c r="BF67" s="56"/>
      <c r="BG67" s="152"/>
      <c r="BH67" s="123"/>
      <c r="BI67" s="98"/>
      <c r="BJ67" s="122"/>
      <c r="BK67" s="56"/>
      <c r="BL67" s="56"/>
      <c r="BM67" s="56"/>
      <c r="BN67" s="56"/>
      <c r="BO67" s="56"/>
      <c r="BP67" s="56"/>
      <c r="BQ67" s="56"/>
      <c r="BR67" s="56"/>
      <c r="BS67" s="56"/>
      <c r="BT67" s="56"/>
      <c r="BU67" s="152"/>
      <c r="BV67" s="123"/>
      <c r="BW67" s="98"/>
      <c r="BX67" s="122"/>
      <c r="BY67" s="56"/>
      <c r="BZ67" s="56"/>
      <c r="CA67" s="56"/>
      <c r="CB67" s="56"/>
      <c r="CC67" s="56"/>
      <c r="CD67" s="123"/>
    </row>
    <row r="68" spans="2:82">
      <c r="B68" s="97" t="s">
        <v>53</v>
      </c>
      <c r="C68" s="111">
        <v>44872</v>
      </c>
      <c r="D68" s="99">
        <v>44900</v>
      </c>
      <c r="E68" s="99">
        <v>44928</v>
      </c>
      <c r="F68" s="99">
        <v>44956</v>
      </c>
      <c r="G68" s="99">
        <v>44984</v>
      </c>
      <c r="H68" s="99">
        <v>45012</v>
      </c>
      <c r="I68" s="98"/>
      <c r="J68" s="98"/>
      <c r="K68" s="102"/>
      <c r="AF68" s="45" t="s">
        <v>54</v>
      </c>
      <c r="AG68" s="50" t="s">
        <v>55</v>
      </c>
      <c r="AH68" s="55"/>
      <c r="AI68" s="46" t="s">
        <v>56</v>
      </c>
      <c r="AJ68" s="54"/>
      <c r="AP68" s="97">
        <f>COUNTA(C68:AD68)-AS68-AT68</f>
        <v>6</v>
      </c>
      <c r="AQ68" s="98"/>
      <c r="AR68" s="98"/>
      <c r="AS68" s="138"/>
      <c r="AT68" s="141"/>
      <c r="AU68" s="98"/>
      <c r="AV68" s="137"/>
      <c r="AW68" s="138">
        <v>1</v>
      </c>
      <c r="AX68" s="138"/>
      <c r="AY68" s="138"/>
      <c r="AZ68" s="138"/>
      <c r="BA68" s="138"/>
      <c r="BB68" s="138"/>
      <c r="BC68" s="138"/>
      <c r="BD68" s="138"/>
      <c r="BE68" s="138">
        <v>1</v>
      </c>
      <c r="BF68" s="138">
        <v>1</v>
      </c>
      <c r="BG68" s="98">
        <f t="shared" si="88"/>
        <v>2.054794520547945</v>
      </c>
      <c r="BH68" s="139">
        <f t="shared" ref="BH68:BH74" si="109">$AV$11/7</f>
        <v>0.2857142857142857</v>
      </c>
      <c r="BI68" s="98"/>
      <c r="BJ68" s="97">
        <f t="shared" ref="BJ68:BJ74" si="110">$AP68*AV68</f>
        <v>0</v>
      </c>
      <c r="BK68" s="98">
        <f t="shared" ref="BK68:BK74" si="111">$AP68*AW68</f>
        <v>6</v>
      </c>
      <c r="BL68" s="98">
        <f t="shared" ref="BL68:BL74" si="112">$AQ68*AX68</f>
        <v>0</v>
      </c>
      <c r="BM68" s="98">
        <f t="shared" ref="BM68:BM74" si="113">$AQ68*AY68</f>
        <v>0</v>
      </c>
      <c r="BN68" s="98">
        <f t="shared" ref="BN68:BN74" si="114">$AQ68*AZ68</f>
        <v>0</v>
      </c>
      <c r="BO68" s="98">
        <f t="shared" ref="BO68:BO74" si="115">$AQ68*BA68</f>
        <v>0</v>
      </c>
      <c r="BP68" s="98">
        <f t="shared" ref="BP68:BP74" si="116">$AQ68*BB68</f>
        <v>0</v>
      </c>
      <c r="BQ68" s="98">
        <f t="shared" ref="BQ68:BQ74" si="117">$AQ68*BC68</f>
        <v>0</v>
      </c>
      <c r="BR68" s="98">
        <f t="shared" ref="BR68:BT74" si="118">AR67*BD68</f>
        <v>0</v>
      </c>
      <c r="BS68" s="98">
        <f t="shared" si="118"/>
        <v>0</v>
      </c>
      <c r="BT68" s="98">
        <f t="shared" si="118"/>
        <v>0</v>
      </c>
      <c r="BU68" s="98">
        <f t="shared" ref="BU68:BU74" si="119">SUM(AP68:AT68)*BG68</f>
        <v>12.328767123287669</v>
      </c>
      <c r="BV68" s="131">
        <f t="shared" ref="BV68:BV74" si="120">SUM(AP68:AT68)*BH68</f>
        <v>1.7142857142857142</v>
      </c>
      <c r="BW68" s="98"/>
      <c r="BX68" s="97">
        <f t="shared" ref="BX68:BX74" si="121">2*BJ68+BX$11*BU68</f>
        <v>1.2328767123287669</v>
      </c>
      <c r="BY68" s="98">
        <f t="shared" ref="BY68:BY74" si="122">5*BJ68+5*BK68+BY$11*BU68</f>
        <v>36.164383561643831</v>
      </c>
      <c r="BZ68" s="98">
        <f t="shared" ref="BZ68:BZ74" si="123">3*BK68+BZ$11*BU68</f>
        <v>19.849315068493151</v>
      </c>
      <c r="CA68" s="98">
        <f t="shared" ref="CA68:CA74" si="124">1*BJ68+3*BV68+CA$11*BU68</f>
        <v>5.7592954990215262</v>
      </c>
      <c r="CB68" s="98">
        <f t="shared" ref="CB68:CB74" si="125">6*BL68+8*BM68+7*BN68+8*BO68+8*BP68+7*BQ68+CB$11*BU68</f>
        <v>1.8493150684931503</v>
      </c>
      <c r="CC68" s="98">
        <f t="shared" ref="CC68:CC74" si="126">9*BR68+9*BS68+CC$11*BU68</f>
        <v>0.61643835616438347</v>
      </c>
      <c r="CD68" s="102">
        <f t="shared" ref="CD68:CD74" si="127">9*BT68+CD$11*BU68</f>
        <v>0</v>
      </c>
    </row>
    <row r="69" spans="2:82">
      <c r="B69" s="97" t="s">
        <v>57</v>
      </c>
      <c r="C69" s="111">
        <v>44873</v>
      </c>
      <c r="D69" s="99">
        <v>44901</v>
      </c>
      <c r="E69" s="99">
        <v>44929</v>
      </c>
      <c r="F69" s="99">
        <v>44957</v>
      </c>
      <c r="G69" s="99">
        <v>44985</v>
      </c>
      <c r="H69" s="99">
        <v>45013</v>
      </c>
      <c r="I69" s="98"/>
      <c r="J69" s="98"/>
      <c r="K69" s="102"/>
      <c r="AF69" s="45" t="s">
        <v>54</v>
      </c>
      <c r="AG69" s="47" t="s">
        <v>56</v>
      </c>
      <c r="AH69" s="55"/>
      <c r="AI69" s="58" t="s">
        <v>60</v>
      </c>
      <c r="AJ69" s="54"/>
      <c r="AP69" s="97">
        <f>COUNTA(C69:AD69)-AS69-AT69</f>
        <v>6</v>
      </c>
      <c r="AQ69" s="98"/>
      <c r="AR69" s="98"/>
      <c r="AS69" s="138"/>
      <c r="AT69" s="141"/>
      <c r="AU69" s="98"/>
      <c r="AV69" s="137"/>
      <c r="AW69" s="138"/>
      <c r="AX69" s="138"/>
      <c r="AY69" s="138"/>
      <c r="AZ69" s="138"/>
      <c r="BA69" s="138"/>
      <c r="BB69" s="138"/>
      <c r="BC69" s="138"/>
      <c r="BD69" s="138"/>
      <c r="BE69" s="138">
        <v>1</v>
      </c>
      <c r="BF69" s="138">
        <v>1</v>
      </c>
      <c r="BG69" s="98">
        <f t="shared" si="88"/>
        <v>2.054794520547945</v>
      </c>
      <c r="BH69" s="139">
        <f t="shared" si="109"/>
        <v>0.2857142857142857</v>
      </c>
      <c r="BI69" s="98"/>
      <c r="BJ69" s="97">
        <f t="shared" si="110"/>
        <v>0</v>
      </c>
      <c r="BK69" s="98">
        <f t="shared" si="111"/>
        <v>0</v>
      </c>
      <c r="BL69" s="98">
        <f t="shared" si="112"/>
        <v>0</v>
      </c>
      <c r="BM69" s="98">
        <f t="shared" si="113"/>
        <v>0</v>
      </c>
      <c r="BN69" s="98">
        <f t="shared" si="114"/>
        <v>0</v>
      </c>
      <c r="BO69" s="98">
        <f t="shared" si="115"/>
        <v>0</v>
      </c>
      <c r="BP69" s="98">
        <f t="shared" si="116"/>
        <v>0</v>
      </c>
      <c r="BQ69" s="98">
        <f t="shared" si="117"/>
        <v>0</v>
      </c>
      <c r="BR69" s="98">
        <f t="shared" si="118"/>
        <v>0</v>
      </c>
      <c r="BS69" s="98">
        <f t="shared" si="118"/>
        <v>0</v>
      </c>
      <c r="BT69" s="98">
        <f t="shared" si="118"/>
        <v>0</v>
      </c>
      <c r="BU69" s="98">
        <f t="shared" si="119"/>
        <v>12.328767123287669</v>
      </c>
      <c r="BV69" s="131">
        <f t="shared" si="120"/>
        <v>1.7142857142857142</v>
      </c>
      <c r="BW69" s="98"/>
      <c r="BX69" s="97">
        <f t="shared" si="121"/>
        <v>1.2328767123287669</v>
      </c>
      <c r="BY69" s="98">
        <f t="shared" si="122"/>
        <v>6.1643835616438345</v>
      </c>
      <c r="BZ69" s="98">
        <f t="shared" si="123"/>
        <v>1.8493150684931503</v>
      </c>
      <c r="CA69" s="98">
        <f t="shared" si="124"/>
        <v>5.7592954990215262</v>
      </c>
      <c r="CB69" s="98">
        <f t="shared" si="125"/>
        <v>1.8493150684931503</v>
      </c>
      <c r="CC69" s="98">
        <f t="shared" si="126"/>
        <v>0.61643835616438347</v>
      </c>
      <c r="CD69" s="102">
        <f t="shared" si="127"/>
        <v>0</v>
      </c>
    </row>
    <row r="70" spans="2:82">
      <c r="B70" s="97" t="s">
        <v>59</v>
      </c>
      <c r="C70" s="111">
        <v>44874</v>
      </c>
      <c r="D70" s="99">
        <v>44902</v>
      </c>
      <c r="E70" s="99">
        <v>44930</v>
      </c>
      <c r="F70" s="99">
        <v>44958</v>
      </c>
      <c r="G70" s="99">
        <v>44986</v>
      </c>
      <c r="H70" s="99">
        <v>45014</v>
      </c>
      <c r="I70" s="98"/>
      <c r="J70" s="98"/>
      <c r="K70" s="102"/>
      <c r="AF70" s="45" t="s">
        <v>54</v>
      </c>
      <c r="AG70" s="45" t="s">
        <v>56</v>
      </c>
      <c r="AH70" s="55"/>
      <c r="AI70" s="58" t="s">
        <v>60</v>
      </c>
      <c r="AJ70" s="54"/>
      <c r="AP70" s="97">
        <f>COUNTA(C70:AD70)-AS70-AT70</f>
        <v>6</v>
      </c>
      <c r="AQ70" s="98"/>
      <c r="AR70" s="98"/>
      <c r="AS70" s="138"/>
      <c r="AT70" s="141"/>
      <c r="AU70" s="98"/>
      <c r="AV70" s="137"/>
      <c r="AW70" s="138"/>
      <c r="AX70" s="138"/>
      <c r="AY70" s="138"/>
      <c r="AZ70" s="138"/>
      <c r="BA70" s="138"/>
      <c r="BB70" s="138"/>
      <c r="BC70" s="138"/>
      <c r="BD70" s="138"/>
      <c r="BE70" s="138">
        <v>1</v>
      </c>
      <c r="BF70" s="138">
        <v>1</v>
      </c>
      <c r="BG70" s="98">
        <f t="shared" si="88"/>
        <v>2.054794520547945</v>
      </c>
      <c r="BH70" s="139">
        <f t="shared" si="109"/>
        <v>0.2857142857142857</v>
      </c>
      <c r="BI70" s="98"/>
      <c r="BJ70" s="97">
        <f t="shared" si="110"/>
        <v>0</v>
      </c>
      <c r="BK70" s="98">
        <f t="shared" si="111"/>
        <v>0</v>
      </c>
      <c r="BL70" s="98">
        <f t="shared" si="112"/>
        <v>0</v>
      </c>
      <c r="BM70" s="98">
        <f t="shared" si="113"/>
        <v>0</v>
      </c>
      <c r="BN70" s="98">
        <f t="shared" si="114"/>
        <v>0</v>
      </c>
      <c r="BO70" s="98">
        <f t="shared" si="115"/>
        <v>0</v>
      </c>
      <c r="BP70" s="98">
        <f t="shared" si="116"/>
        <v>0</v>
      </c>
      <c r="BQ70" s="98">
        <f t="shared" si="117"/>
        <v>0</v>
      </c>
      <c r="BR70" s="98">
        <f t="shared" si="118"/>
        <v>0</v>
      </c>
      <c r="BS70" s="98">
        <f t="shared" si="118"/>
        <v>0</v>
      </c>
      <c r="BT70" s="98">
        <f t="shared" si="118"/>
        <v>0</v>
      </c>
      <c r="BU70" s="98">
        <f t="shared" si="119"/>
        <v>12.328767123287669</v>
      </c>
      <c r="BV70" s="131">
        <f t="shared" si="120"/>
        <v>1.7142857142857142</v>
      </c>
      <c r="BW70" s="98"/>
      <c r="BX70" s="97">
        <f t="shared" si="121"/>
        <v>1.2328767123287669</v>
      </c>
      <c r="BY70" s="98">
        <f t="shared" si="122"/>
        <v>6.1643835616438345</v>
      </c>
      <c r="BZ70" s="98">
        <f t="shared" si="123"/>
        <v>1.8493150684931503</v>
      </c>
      <c r="CA70" s="98">
        <f t="shared" si="124"/>
        <v>5.7592954990215262</v>
      </c>
      <c r="CB70" s="98">
        <f t="shared" si="125"/>
        <v>1.8493150684931503</v>
      </c>
      <c r="CC70" s="98">
        <f t="shared" si="126"/>
        <v>0.61643835616438347</v>
      </c>
      <c r="CD70" s="102">
        <f t="shared" si="127"/>
        <v>0</v>
      </c>
    </row>
    <row r="71" spans="2:82">
      <c r="B71" s="97" t="s">
        <v>61</v>
      </c>
      <c r="C71" s="111">
        <v>44875</v>
      </c>
      <c r="D71" s="99">
        <v>44903</v>
      </c>
      <c r="E71" s="99">
        <v>44931</v>
      </c>
      <c r="F71" s="99">
        <v>44959</v>
      </c>
      <c r="G71" s="99">
        <v>44987</v>
      </c>
      <c r="H71" s="99">
        <v>45015</v>
      </c>
      <c r="I71" s="98"/>
      <c r="J71" s="98"/>
      <c r="K71" s="102"/>
      <c r="AF71" s="45" t="s">
        <v>54</v>
      </c>
      <c r="AG71" s="45" t="s">
        <v>56</v>
      </c>
      <c r="AH71" s="55"/>
      <c r="AI71" s="58" t="s">
        <v>60</v>
      </c>
      <c r="AJ71" s="54"/>
      <c r="AP71" s="97">
        <f>COUNTA(C71:AD71)-AS71-AT71</f>
        <v>6</v>
      </c>
      <c r="AQ71" s="98"/>
      <c r="AR71" s="98"/>
      <c r="AS71" s="138"/>
      <c r="AT71" s="141"/>
      <c r="AU71" s="98"/>
      <c r="AV71" s="137"/>
      <c r="AW71" s="138"/>
      <c r="AX71" s="138"/>
      <c r="AY71" s="138"/>
      <c r="AZ71" s="138"/>
      <c r="BA71" s="138"/>
      <c r="BB71" s="138"/>
      <c r="BC71" s="138"/>
      <c r="BD71" s="138"/>
      <c r="BE71" s="138">
        <v>1</v>
      </c>
      <c r="BF71" s="138">
        <v>1</v>
      </c>
      <c r="BG71" s="98">
        <f t="shared" si="88"/>
        <v>2.054794520547945</v>
      </c>
      <c r="BH71" s="139">
        <f t="shared" si="109"/>
        <v>0.2857142857142857</v>
      </c>
      <c r="BI71" s="98"/>
      <c r="BJ71" s="97">
        <f t="shared" si="110"/>
        <v>0</v>
      </c>
      <c r="BK71" s="98">
        <f t="shared" si="111"/>
        <v>0</v>
      </c>
      <c r="BL71" s="98">
        <f t="shared" si="112"/>
        <v>0</v>
      </c>
      <c r="BM71" s="98">
        <f t="shared" si="113"/>
        <v>0</v>
      </c>
      <c r="BN71" s="98">
        <f t="shared" si="114"/>
        <v>0</v>
      </c>
      <c r="BO71" s="98">
        <f t="shared" si="115"/>
        <v>0</v>
      </c>
      <c r="BP71" s="98">
        <f t="shared" si="116"/>
        <v>0</v>
      </c>
      <c r="BQ71" s="98">
        <f t="shared" si="117"/>
        <v>0</v>
      </c>
      <c r="BR71" s="98">
        <f t="shared" si="118"/>
        <v>0</v>
      </c>
      <c r="BS71" s="98">
        <f t="shared" si="118"/>
        <v>0</v>
      </c>
      <c r="BT71" s="98">
        <f t="shared" si="118"/>
        <v>0</v>
      </c>
      <c r="BU71" s="98">
        <f t="shared" si="119"/>
        <v>12.328767123287669</v>
      </c>
      <c r="BV71" s="131">
        <f t="shared" si="120"/>
        <v>1.7142857142857142</v>
      </c>
      <c r="BW71" s="98"/>
      <c r="BX71" s="97">
        <f t="shared" si="121"/>
        <v>1.2328767123287669</v>
      </c>
      <c r="BY71" s="98">
        <f t="shared" si="122"/>
        <v>6.1643835616438345</v>
      </c>
      <c r="BZ71" s="98">
        <f t="shared" si="123"/>
        <v>1.8493150684931503</v>
      </c>
      <c r="CA71" s="98">
        <f t="shared" si="124"/>
        <v>5.7592954990215262</v>
      </c>
      <c r="CB71" s="98">
        <f t="shared" si="125"/>
        <v>1.8493150684931503</v>
      </c>
      <c r="CC71" s="98">
        <f t="shared" si="126"/>
        <v>0.61643835616438347</v>
      </c>
      <c r="CD71" s="102">
        <f t="shared" si="127"/>
        <v>0</v>
      </c>
    </row>
    <row r="72" spans="2:82">
      <c r="B72" s="97" t="s">
        <v>62</v>
      </c>
      <c r="C72" s="111">
        <v>44876</v>
      </c>
      <c r="D72" s="99">
        <v>44904</v>
      </c>
      <c r="E72" s="99">
        <v>44932</v>
      </c>
      <c r="F72" s="99">
        <v>44960</v>
      </c>
      <c r="G72" s="99">
        <v>44988</v>
      </c>
      <c r="H72" s="99">
        <v>45016</v>
      </c>
      <c r="I72" s="98"/>
      <c r="J72" s="98"/>
      <c r="K72" s="102"/>
      <c r="AF72" s="51" t="s">
        <v>63</v>
      </c>
      <c r="AG72" s="45" t="s">
        <v>56</v>
      </c>
      <c r="AH72" s="55"/>
      <c r="AI72" s="45" t="s">
        <v>54</v>
      </c>
      <c r="AJ72" s="54"/>
      <c r="AP72" s="97">
        <f>COUNTA(C72:AD72)-AS72-AT72</f>
        <v>6</v>
      </c>
      <c r="AQ72" s="98"/>
      <c r="AR72" s="98"/>
      <c r="AS72" s="138"/>
      <c r="AT72" s="141"/>
      <c r="AU72" s="98"/>
      <c r="AV72" s="137">
        <v>1</v>
      </c>
      <c r="AW72" s="138"/>
      <c r="AX72" s="138"/>
      <c r="AY72" s="138"/>
      <c r="AZ72" s="138"/>
      <c r="BA72" s="138"/>
      <c r="BB72" s="138"/>
      <c r="BC72" s="138"/>
      <c r="BD72" s="138"/>
      <c r="BE72" s="138">
        <v>1</v>
      </c>
      <c r="BF72" s="138">
        <v>1</v>
      </c>
      <c r="BG72" s="98">
        <f t="shared" si="88"/>
        <v>2.054794520547945</v>
      </c>
      <c r="BH72" s="139">
        <f t="shared" si="109"/>
        <v>0.2857142857142857</v>
      </c>
      <c r="BI72" s="98"/>
      <c r="BJ72" s="97">
        <f t="shared" si="110"/>
        <v>6</v>
      </c>
      <c r="BK72" s="98">
        <f t="shared" si="111"/>
        <v>0</v>
      </c>
      <c r="BL72" s="98">
        <f t="shared" si="112"/>
        <v>0</v>
      </c>
      <c r="BM72" s="98">
        <f t="shared" si="113"/>
        <v>0</v>
      </c>
      <c r="BN72" s="98">
        <f t="shared" si="114"/>
        <v>0</v>
      </c>
      <c r="BO72" s="98">
        <f t="shared" si="115"/>
        <v>0</v>
      </c>
      <c r="BP72" s="98">
        <f t="shared" si="116"/>
        <v>0</v>
      </c>
      <c r="BQ72" s="98">
        <f t="shared" si="117"/>
        <v>0</v>
      </c>
      <c r="BR72" s="98">
        <f t="shared" si="118"/>
        <v>0</v>
      </c>
      <c r="BS72" s="98">
        <f t="shared" si="118"/>
        <v>0</v>
      </c>
      <c r="BT72" s="98">
        <f t="shared" si="118"/>
        <v>0</v>
      </c>
      <c r="BU72" s="98">
        <f t="shared" si="119"/>
        <v>12.328767123287669</v>
      </c>
      <c r="BV72" s="131">
        <f t="shared" si="120"/>
        <v>1.7142857142857142</v>
      </c>
      <c r="BW72" s="98"/>
      <c r="BX72" s="97">
        <f t="shared" si="121"/>
        <v>13.232876712328768</v>
      </c>
      <c r="BY72" s="98">
        <f t="shared" si="122"/>
        <v>36.164383561643831</v>
      </c>
      <c r="BZ72" s="98">
        <f t="shared" si="123"/>
        <v>1.8493150684931503</v>
      </c>
      <c r="CA72" s="98">
        <f t="shared" si="124"/>
        <v>11.759295499021526</v>
      </c>
      <c r="CB72" s="98">
        <f t="shared" si="125"/>
        <v>1.8493150684931503</v>
      </c>
      <c r="CC72" s="98">
        <f t="shared" si="126"/>
        <v>0.61643835616438347</v>
      </c>
      <c r="CD72" s="102">
        <f t="shared" si="127"/>
        <v>0</v>
      </c>
    </row>
    <row r="73" spans="2:82">
      <c r="B73" s="97" t="s">
        <v>11</v>
      </c>
      <c r="C73" s="111">
        <v>44877</v>
      </c>
      <c r="D73" s="99">
        <v>44905</v>
      </c>
      <c r="E73" s="99">
        <v>44933</v>
      </c>
      <c r="F73" s="99">
        <v>44961</v>
      </c>
      <c r="G73" s="99">
        <v>44989</v>
      </c>
      <c r="H73" s="98"/>
      <c r="I73" s="98"/>
      <c r="J73" s="98"/>
      <c r="K73" s="102"/>
      <c r="AF73" s="50" t="s">
        <v>55</v>
      </c>
      <c r="AG73" s="45" t="s">
        <v>71</v>
      </c>
      <c r="AH73" s="55"/>
      <c r="AI73" s="60">
        <v>44171</v>
      </c>
      <c r="AJ73" s="54"/>
      <c r="AP73" s="97"/>
      <c r="AQ73" s="98">
        <f>COUNTA(C73:AD73)-AS73-AT73</f>
        <v>5</v>
      </c>
      <c r="AR73" s="98"/>
      <c r="AS73" s="138"/>
      <c r="AT73" s="141"/>
      <c r="AU73" s="98"/>
      <c r="AV73" s="137"/>
      <c r="AW73" s="138"/>
      <c r="AX73" s="138">
        <v>1</v>
      </c>
      <c r="AY73" s="138"/>
      <c r="AZ73" s="138"/>
      <c r="BA73" s="138"/>
      <c r="BB73" s="138"/>
      <c r="BC73" s="138"/>
      <c r="BD73" s="138"/>
      <c r="BE73" s="138">
        <v>1</v>
      </c>
      <c r="BF73" s="138">
        <v>1</v>
      </c>
      <c r="BG73" s="98">
        <f t="shared" si="88"/>
        <v>2.054794520547945</v>
      </c>
      <c r="BH73" s="139">
        <f t="shared" si="109"/>
        <v>0.2857142857142857</v>
      </c>
      <c r="BI73" s="98"/>
      <c r="BJ73" s="97">
        <f t="shared" si="110"/>
        <v>0</v>
      </c>
      <c r="BK73" s="98">
        <f t="shared" si="111"/>
        <v>0</v>
      </c>
      <c r="BL73" s="98">
        <f t="shared" si="112"/>
        <v>5</v>
      </c>
      <c r="BM73" s="98">
        <f t="shared" si="113"/>
        <v>0</v>
      </c>
      <c r="BN73" s="98">
        <f t="shared" si="114"/>
        <v>0</v>
      </c>
      <c r="BO73" s="98">
        <f t="shared" si="115"/>
        <v>0</v>
      </c>
      <c r="BP73" s="98">
        <f t="shared" si="116"/>
        <v>0</v>
      </c>
      <c r="BQ73" s="98">
        <f t="shared" si="117"/>
        <v>0</v>
      </c>
      <c r="BR73" s="98">
        <f t="shared" si="118"/>
        <v>0</v>
      </c>
      <c r="BS73" s="98">
        <f t="shared" si="118"/>
        <v>0</v>
      </c>
      <c r="BT73" s="98">
        <f t="shared" si="118"/>
        <v>0</v>
      </c>
      <c r="BU73" s="98">
        <f t="shared" si="119"/>
        <v>10.273972602739725</v>
      </c>
      <c r="BV73" s="131">
        <f t="shared" si="120"/>
        <v>1.4285714285714284</v>
      </c>
      <c r="BW73" s="98"/>
      <c r="BX73" s="97">
        <f t="shared" si="121"/>
        <v>1.0273972602739725</v>
      </c>
      <c r="BY73" s="98">
        <f t="shared" si="122"/>
        <v>5.1369863013698627</v>
      </c>
      <c r="BZ73" s="98">
        <f t="shared" si="123"/>
        <v>1.5410958904109588</v>
      </c>
      <c r="CA73" s="98">
        <f t="shared" si="124"/>
        <v>4.7994129158512706</v>
      </c>
      <c r="CB73" s="98">
        <f t="shared" si="125"/>
        <v>31.541095890410958</v>
      </c>
      <c r="CC73" s="98">
        <f t="shared" si="126"/>
        <v>0.51369863013698625</v>
      </c>
      <c r="CD73" s="102">
        <f t="shared" si="127"/>
        <v>0</v>
      </c>
    </row>
    <row r="74" spans="2:82">
      <c r="B74" s="97" t="s">
        <v>35</v>
      </c>
      <c r="C74" s="111">
        <v>44878</v>
      </c>
      <c r="D74" s="99">
        <v>44906</v>
      </c>
      <c r="E74" s="99">
        <v>44934</v>
      </c>
      <c r="F74" s="99">
        <v>44962</v>
      </c>
      <c r="G74" s="99">
        <v>44990</v>
      </c>
      <c r="H74" s="98"/>
      <c r="I74" s="98"/>
      <c r="J74" s="98"/>
      <c r="K74" s="102"/>
      <c r="AF74" s="50" t="s">
        <v>55</v>
      </c>
      <c r="AG74" s="53" t="s">
        <v>72</v>
      </c>
      <c r="AH74" s="55"/>
      <c r="AI74" s="58" t="s">
        <v>60</v>
      </c>
      <c r="AJ74" s="54"/>
      <c r="AP74" s="97"/>
      <c r="AQ74" s="98"/>
      <c r="AR74" s="98">
        <f>COUNTA(C74:AD74)-AS74-AT74</f>
        <v>5</v>
      </c>
      <c r="AS74" s="138"/>
      <c r="AT74" s="141"/>
      <c r="AU74" s="98"/>
      <c r="AV74" s="137"/>
      <c r="AW74" s="138"/>
      <c r="AX74" s="138"/>
      <c r="AY74" s="138"/>
      <c r="AZ74" s="138"/>
      <c r="BA74" s="138"/>
      <c r="BB74" s="138"/>
      <c r="BC74" s="138"/>
      <c r="BD74" s="138"/>
      <c r="BE74" s="138">
        <v>1</v>
      </c>
      <c r="BF74" s="138">
        <v>1</v>
      </c>
      <c r="BG74" s="98">
        <f t="shared" si="88"/>
        <v>2.054794520547945</v>
      </c>
      <c r="BH74" s="139">
        <f t="shared" si="109"/>
        <v>0.2857142857142857</v>
      </c>
      <c r="BI74" s="98"/>
      <c r="BJ74" s="97">
        <f t="shared" si="110"/>
        <v>0</v>
      </c>
      <c r="BK74" s="98">
        <f t="shared" si="111"/>
        <v>0</v>
      </c>
      <c r="BL74" s="98">
        <f t="shared" si="112"/>
        <v>0</v>
      </c>
      <c r="BM74" s="98">
        <f t="shared" si="113"/>
        <v>0</v>
      </c>
      <c r="BN74" s="98">
        <f t="shared" si="114"/>
        <v>0</v>
      </c>
      <c r="BO74" s="98">
        <f t="shared" si="115"/>
        <v>0</v>
      </c>
      <c r="BP74" s="98">
        <f t="shared" si="116"/>
        <v>0</v>
      </c>
      <c r="BQ74" s="98">
        <f t="shared" si="117"/>
        <v>0</v>
      </c>
      <c r="BR74" s="98">
        <f t="shared" si="118"/>
        <v>0</v>
      </c>
      <c r="BS74" s="98">
        <f t="shared" si="118"/>
        <v>0</v>
      </c>
      <c r="BT74" s="98">
        <f t="shared" si="118"/>
        <v>0</v>
      </c>
      <c r="BU74" s="98">
        <f t="shared" si="119"/>
        <v>10.273972602739725</v>
      </c>
      <c r="BV74" s="131">
        <f t="shared" si="120"/>
        <v>1.4285714285714284</v>
      </c>
      <c r="BW74" s="98"/>
      <c r="BX74" s="97">
        <f t="shared" si="121"/>
        <v>1.0273972602739725</v>
      </c>
      <c r="BY74" s="98">
        <f t="shared" si="122"/>
        <v>5.1369863013698627</v>
      </c>
      <c r="BZ74" s="98">
        <f t="shared" si="123"/>
        <v>1.5410958904109588</v>
      </c>
      <c r="CA74" s="98">
        <f t="shared" si="124"/>
        <v>4.7994129158512706</v>
      </c>
      <c r="CB74" s="98">
        <f t="shared" si="125"/>
        <v>1.5410958904109588</v>
      </c>
      <c r="CC74" s="98">
        <f t="shared" si="126"/>
        <v>0.51369863013698625</v>
      </c>
      <c r="CD74" s="102">
        <f t="shared" si="127"/>
        <v>0</v>
      </c>
    </row>
    <row r="75" spans="2:82">
      <c r="B75" s="113"/>
      <c r="C75" s="95">
        <v>47</v>
      </c>
      <c r="D75" s="91">
        <v>51</v>
      </c>
      <c r="E75" s="91">
        <v>3</v>
      </c>
      <c r="F75" s="91">
        <v>7</v>
      </c>
      <c r="G75" s="91">
        <v>11</v>
      </c>
      <c r="H75" s="91"/>
      <c r="I75" s="91"/>
      <c r="J75" s="91"/>
      <c r="K75" s="96"/>
      <c r="AF75" s="55">
        <v>32</v>
      </c>
      <c r="AG75" s="55">
        <v>40</v>
      </c>
      <c r="AH75" s="55"/>
      <c r="AI75" s="54">
        <v>22</v>
      </c>
      <c r="AJ75" s="54"/>
      <c r="AP75" s="122"/>
      <c r="AQ75" s="56"/>
      <c r="AR75" s="56"/>
      <c r="AS75" s="56"/>
      <c r="AT75" s="123"/>
      <c r="AU75" s="98"/>
      <c r="AV75" s="122"/>
      <c r="AW75" s="56"/>
      <c r="AX75" s="56"/>
      <c r="AY75" s="56"/>
      <c r="AZ75" s="56"/>
      <c r="BA75" s="56"/>
      <c r="BB75" s="56"/>
      <c r="BC75" s="56"/>
      <c r="BD75" s="56"/>
      <c r="BE75" s="56"/>
      <c r="BF75" s="56"/>
      <c r="BG75" s="152"/>
      <c r="BH75" s="123"/>
      <c r="BI75" s="98"/>
      <c r="BJ75" s="122"/>
      <c r="BK75" s="56"/>
      <c r="BL75" s="56"/>
      <c r="BM75" s="56"/>
      <c r="BN75" s="56"/>
      <c r="BO75" s="56"/>
      <c r="BP75" s="56"/>
      <c r="BQ75" s="56"/>
      <c r="BR75" s="56"/>
      <c r="BS75" s="56"/>
      <c r="BT75" s="56"/>
      <c r="BU75" s="152"/>
      <c r="BV75" s="123"/>
      <c r="BW75" s="98"/>
      <c r="BX75" s="122"/>
      <c r="BY75" s="56"/>
      <c r="BZ75" s="56"/>
      <c r="CA75" s="56"/>
      <c r="CB75" s="56"/>
      <c r="CC75" s="56"/>
      <c r="CD75" s="123"/>
    </row>
    <row r="76" spans="2:82">
      <c r="B76" s="97" t="s">
        <v>53</v>
      </c>
      <c r="C76" s="111">
        <v>44879</v>
      </c>
      <c r="D76" s="99">
        <v>44907</v>
      </c>
      <c r="E76" s="99">
        <v>44935</v>
      </c>
      <c r="F76" s="99">
        <v>44963</v>
      </c>
      <c r="G76" s="99">
        <v>44991</v>
      </c>
      <c r="H76" s="98"/>
      <c r="I76" s="98"/>
      <c r="J76" s="98"/>
      <c r="K76" s="102"/>
      <c r="AF76" s="50" t="s">
        <v>55</v>
      </c>
      <c r="AG76" s="52" t="s">
        <v>63</v>
      </c>
      <c r="AH76" s="55"/>
      <c r="AI76" s="46" t="s">
        <v>73</v>
      </c>
      <c r="AJ76" s="54"/>
      <c r="AP76" s="97">
        <f>COUNTA(C76:AD76)-AS76-AT76</f>
        <v>5</v>
      </c>
      <c r="AQ76" s="98"/>
      <c r="AR76" s="98"/>
      <c r="AS76" s="138"/>
      <c r="AT76" s="141"/>
      <c r="AU76" s="98"/>
      <c r="AV76" s="137">
        <v>1</v>
      </c>
      <c r="AW76" s="138">
        <v>1</v>
      </c>
      <c r="AX76" s="138"/>
      <c r="AY76" s="138"/>
      <c r="AZ76" s="138"/>
      <c r="BA76" s="138"/>
      <c r="BB76" s="138"/>
      <c r="BC76" s="138"/>
      <c r="BD76" s="138"/>
      <c r="BE76" s="138">
        <v>1</v>
      </c>
      <c r="BF76" s="138">
        <v>1</v>
      </c>
      <c r="BG76" s="98">
        <f t="shared" si="88"/>
        <v>2.054794520547945</v>
      </c>
      <c r="BH76" s="139">
        <f t="shared" ref="BH76:BH82" si="128">$AV$11/7</f>
        <v>0.2857142857142857</v>
      </c>
      <c r="BI76" s="98"/>
      <c r="BJ76" s="97">
        <f t="shared" ref="BJ76:BJ82" si="129">$AP76*AV76</f>
        <v>5</v>
      </c>
      <c r="BK76" s="98">
        <f t="shared" ref="BK76:BK82" si="130">$AP76*AW76</f>
        <v>5</v>
      </c>
      <c r="BL76" s="98">
        <f t="shared" ref="BL76:BL82" si="131">$AQ76*AX76</f>
        <v>0</v>
      </c>
      <c r="BM76" s="98">
        <f t="shared" ref="BM76:BM82" si="132">$AQ76*AY76</f>
        <v>0</v>
      </c>
      <c r="BN76" s="98">
        <f t="shared" ref="BN76:BN82" si="133">$AQ76*AZ76</f>
        <v>0</v>
      </c>
      <c r="BO76" s="98">
        <f t="shared" ref="BO76:BO82" si="134">$AQ76*BA76</f>
        <v>0</v>
      </c>
      <c r="BP76" s="98">
        <f t="shared" ref="BP76:BP82" si="135">$AQ76*BB76</f>
        <v>0</v>
      </c>
      <c r="BQ76" s="98">
        <f t="shared" ref="BQ76:BQ82" si="136">$AQ76*BC76</f>
        <v>0</v>
      </c>
      <c r="BR76" s="98">
        <f t="shared" ref="BR76:BT82" si="137">AR75*BD76</f>
        <v>0</v>
      </c>
      <c r="BS76" s="98">
        <f t="shared" si="137"/>
        <v>0</v>
      </c>
      <c r="BT76" s="98">
        <f t="shared" si="137"/>
        <v>0</v>
      </c>
      <c r="BU76" s="98">
        <f>SUM(AP76:AT76)*BG76</f>
        <v>10.273972602739725</v>
      </c>
      <c r="BV76" s="131">
        <f t="shared" ref="BV76:BV82" si="138">SUM(AP76:AT76)*BH76</f>
        <v>1.4285714285714284</v>
      </c>
      <c r="BW76" s="98"/>
      <c r="BX76" s="97">
        <f t="shared" ref="BX76:BX82" si="139">2*BJ76+BX$11*BU76</f>
        <v>11.027397260273972</v>
      </c>
      <c r="BY76" s="98">
        <f t="shared" ref="BY76:BY82" si="140">5*BJ76+5*BK76+BY$11*BU76</f>
        <v>55.136986301369859</v>
      </c>
      <c r="BZ76" s="98">
        <f t="shared" ref="BZ76:BZ82" si="141">3*BK76+BZ$11*BU76</f>
        <v>16.541095890410958</v>
      </c>
      <c r="CA76" s="98">
        <f t="shared" ref="CA76:CA82" si="142">1*BJ76+3*BV76+CA$11*BU76</f>
        <v>9.7994129158512706</v>
      </c>
      <c r="CB76" s="98">
        <f t="shared" ref="CB76:CB82" si="143">6*BL76+8*BM76+7*BN76+8*BO76+8*BP76+7*BQ76+CB$11*BU76</f>
        <v>1.5410958904109588</v>
      </c>
      <c r="CC76" s="98">
        <f t="shared" ref="CC76:CC82" si="144">9*BR76+9*BS76+CC$11*BU76</f>
        <v>0.51369863013698625</v>
      </c>
      <c r="CD76" s="102">
        <f t="shared" ref="CD76:CD82" si="145">9*BT76+CD$11*BU76</f>
        <v>0</v>
      </c>
    </row>
    <row r="77" spans="2:82">
      <c r="B77" s="97" t="s">
        <v>57</v>
      </c>
      <c r="C77" s="111">
        <v>44880</v>
      </c>
      <c r="D77" s="99">
        <v>44908</v>
      </c>
      <c r="E77" s="99">
        <v>44936</v>
      </c>
      <c r="F77" s="99">
        <v>44964</v>
      </c>
      <c r="G77" s="99">
        <v>44992</v>
      </c>
      <c r="H77" s="98"/>
      <c r="I77" s="98"/>
      <c r="J77" s="98"/>
      <c r="K77" s="102"/>
      <c r="AF77" s="49" t="s">
        <v>56</v>
      </c>
      <c r="AG77" s="46" t="s">
        <v>54</v>
      </c>
      <c r="AH77" s="55"/>
      <c r="AI77" s="58" t="s">
        <v>60</v>
      </c>
      <c r="AJ77" s="54"/>
      <c r="AP77" s="97">
        <f>COUNTA(C77:AD77)-AS77-AT77</f>
        <v>5</v>
      </c>
      <c r="AQ77" s="98"/>
      <c r="AR77" s="98"/>
      <c r="AS77" s="138"/>
      <c r="AT77" s="141"/>
      <c r="AU77" s="98"/>
      <c r="AV77" s="137"/>
      <c r="AW77" s="138"/>
      <c r="AX77" s="138"/>
      <c r="AY77" s="138"/>
      <c r="AZ77" s="138"/>
      <c r="BA77" s="138"/>
      <c r="BB77" s="138"/>
      <c r="BC77" s="138"/>
      <c r="BD77" s="138"/>
      <c r="BE77" s="138">
        <v>1</v>
      </c>
      <c r="BF77" s="138">
        <v>1</v>
      </c>
      <c r="BG77" s="98">
        <f t="shared" si="88"/>
        <v>2.054794520547945</v>
      </c>
      <c r="BH77" s="139">
        <f t="shared" si="128"/>
        <v>0.2857142857142857</v>
      </c>
      <c r="BI77" s="98"/>
      <c r="BJ77" s="97">
        <f t="shared" si="129"/>
        <v>0</v>
      </c>
      <c r="BK77" s="98">
        <f t="shared" si="130"/>
        <v>0</v>
      </c>
      <c r="BL77" s="98">
        <f t="shared" si="131"/>
        <v>0</v>
      </c>
      <c r="BM77" s="98">
        <f t="shared" si="132"/>
        <v>0</v>
      </c>
      <c r="BN77" s="98">
        <f t="shared" si="133"/>
        <v>0</v>
      </c>
      <c r="BO77" s="98">
        <f t="shared" si="134"/>
        <v>0</v>
      </c>
      <c r="BP77" s="98">
        <f t="shared" si="135"/>
        <v>0</v>
      </c>
      <c r="BQ77" s="98">
        <f t="shared" si="136"/>
        <v>0</v>
      </c>
      <c r="BR77" s="98">
        <f t="shared" si="137"/>
        <v>0</v>
      </c>
      <c r="BS77" s="98">
        <f t="shared" si="137"/>
        <v>0</v>
      </c>
      <c r="BT77" s="98">
        <f t="shared" si="137"/>
        <v>0</v>
      </c>
      <c r="BU77" s="98">
        <f t="shared" ref="BU77:BU82" si="146">SUM(AP77:AT77)*BG77</f>
        <v>10.273972602739725</v>
      </c>
      <c r="BV77" s="131">
        <f t="shared" si="138"/>
        <v>1.4285714285714284</v>
      </c>
      <c r="BW77" s="98"/>
      <c r="BX77" s="97">
        <f t="shared" si="139"/>
        <v>1.0273972602739725</v>
      </c>
      <c r="BY77" s="98">
        <f t="shared" si="140"/>
        <v>5.1369863013698627</v>
      </c>
      <c r="BZ77" s="98">
        <f t="shared" si="141"/>
        <v>1.5410958904109588</v>
      </c>
      <c r="CA77" s="98">
        <f t="shared" si="142"/>
        <v>4.7994129158512706</v>
      </c>
      <c r="CB77" s="98">
        <f t="shared" si="143"/>
        <v>1.5410958904109588</v>
      </c>
      <c r="CC77" s="98">
        <f t="shared" si="144"/>
        <v>0.51369863013698625</v>
      </c>
      <c r="CD77" s="102">
        <f t="shared" si="145"/>
        <v>0</v>
      </c>
    </row>
    <row r="78" spans="2:82">
      <c r="B78" s="97" t="s">
        <v>59</v>
      </c>
      <c r="C78" s="111">
        <v>44881</v>
      </c>
      <c r="D78" s="99">
        <v>44909</v>
      </c>
      <c r="E78" s="99">
        <v>44937</v>
      </c>
      <c r="F78" s="99">
        <v>44965</v>
      </c>
      <c r="G78" s="99">
        <v>44993</v>
      </c>
      <c r="H78" s="98"/>
      <c r="I78" s="98"/>
      <c r="J78" s="98"/>
      <c r="K78" s="102"/>
      <c r="AF78" s="45" t="s">
        <v>56</v>
      </c>
      <c r="AG78" s="45" t="s">
        <v>54</v>
      </c>
      <c r="AH78" s="55"/>
      <c r="AI78" s="58" t="s">
        <v>60</v>
      </c>
      <c r="AJ78" s="54"/>
      <c r="AP78" s="97">
        <f>COUNTA(C78:AD78)-AS78-AT78</f>
        <v>5</v>
      </c>
      <c r="AQ78" s="98"/>
      <c r="AR78" s="98"/>
      <c r="AS78" s="138"/>
      <c r="AT78" s="141"/>
      <c r="AU78" s="98"/>
      <c r="AV78" s="137"/>
      <c r="AW78" s="138"/>
      <c r="AX78" s="138"/>
      <c r="AY78" s="138"/>
      <c r="AZ78" s="138"/>
      <c r="BA78" s="138"/>
      <c r="BB78" s="138"/>
      <c r="BC78" s="138"/>
      <c r="BD78" s="138"/>
      <c r="BE78" s="138">
        <v>1</v>
      </c>
      <c r="BF78" s="138">
        <v>1</v>
      </c>
      <c r="BG78" s="98">
        <f t="shared" si="88"/>
        <v>2.054794520547945</v>
      </c>
      <c r="BH78" s="139">
        <f t="shared" si="128"/>
        <v>0.2857142857142857</v>
      </c>
      <c r="BI78" s="98"/>
      <c r="BJ78" s="97">
        <f t="shared" si="129"/>
        <v>0</v>
      </c>
      <c r="BK78" s="98">
        <f t="shared" si="130"/>
        <v>0</v>
      </c>
      <c r="BL78" s="98">
        <f t="shared" si="131"/>
        <v>0</v>
      </c>
      <c r="BM78" s="98">
        <f t="shared" si="132"/>
        <v>0</v>
      </c>
      <c r="BN78" s="98">
        <f t="shared" si="133"/>
        <v>0</v>
      </c>
      <c r="BO78" s="98">
        <f t="shared" si="134"/>
        <v>0</v>
      </c>
      <c r="BP78" s="98">
        <f t="shared" si="135"/>
        <v>0</v>
      </c>
      <c r="BQ78" s="98">
        <f t="shared" si="136"/>
        <v>0</v>
      </c>
      <c r="BR78" s="98">
        <f t="shared" si="137"/>
        <v>0</v>
      </c>
      <c r="BS78" s="98">
        <f t="shared" si="137"/>
        <v>0</v>
      </c>
      <c r="BT78" s="98">
        <f t="shared" si="137"/>
        <v>0</v>
      </c>
      <c r="BU78" s="98">
        <f t="shared" si="146"/>
        <v>10.273972602739725</v>
      </c>
      <c r="BV78" s="131">
        <f t="shared" si="138"/>
        <v>1.4285714285714284</v>
      </c>
      <c r="BW78" s="98"/>
      <c r="BX78" s="97">
        <f t="shared" si="139"/>
        <v>1.0273972602739725</v>
      </c>
      <c r="BY78" s="98">
        <f t="shared" si="140"/>
        <v>5.1369863013698627</v>
      </c>
      <c r="BZ78" s="98">
        <f t="shared" si="141"/>
        <v>1.5410958904109588</v>
      </c>
      <c r="CA78" s="98">
        <f t="shared" si="142"/>
        <v>4.7994129158512706</v>
      </c>
      <c r="CB78" s="98">
        <f t="shared" si="143"/>
        <v>1.5410958904109588</v>
      </c>
      <c r="CC78" s="98">
        <f t="shared" si="144"/>
        <v>0.51369863013698625</v>
      </c>
      <c r="CD78" s="102">
        <f t="shared" si="145"/>
        <v>0</v>
      </c>
    </row>
    <row r="79" spans="2:82">
      <c r="B79" s="97" t="s">
        <v>61</v>
      </c>
      <c r="C79" s="111">
        <v>44882</v>
      </c>
      <c r="D79" s="99">
        <v>44910</v>
      </c>
      <c r="E79" s="99">
        <v>44938</v>
      </c>
      <c r="F79" s="99">
        <v>44966</v>
      </c>
      <c r="G79" s="99">
        <v>44994</v>
      </c>
      <c r="H79" s="98"/>
      <c r="I79" s="98"/>
      <c r="J79" s="98"/>
      <c r="K79" s="102"/>
      <c r="AF79" s="45" t="s">
        <v>56</v>
      </c>
      <c r="AG79" s="45" t="s">
        <v>54</v>
      </c>
      <c r="AH79" s="55"/>
      <c r="AI79" s="58" t="s">
        <v>60</v>
      </c>
      <c r="AJ79" s="54"/>
      <c r="AP79" s="97">
        <f>COUNTA(C79:AD79)-AS79-AT79</f>
        <v>5</v>
      </c>
      <c r="AQ79" s="98"/>
      <c r="AR79" s="98"/>
      <c r="AS79" s="138"/>
      <c r="AT79" s="141"/>
      <c r="AU79" s="98"/>
      <c r="AV79" s="137"/>
      <c r="AW79" s="138"/>
      <c r="AX79" s="138"/>
      <c r="AY79" s="138"/>
      <c r="AZ79" s="138"/>
      <c r="BA79" s="138"/>
      <c r="BB79" s="138"/>
      <c r="BC79" s="138"/>
      <c r="BD79" s="138"/>
      <c r="BE79" s="138">
        <v>1</v>
      </c>
      <c r="BF79" s="138">
        <v>1</v>
      </c>
      <c r="BG79" s="98">
        <f t="shared" si="88"/>
        <v>2.054794520547945</v>
      </c>
      <c r="BH79" s="139">
        <f t="shared" si="128"/>
        <v>0.2857142857142857</v>
      </c>
      <c r="BI79" s="98"/>
      <c r="BJ79" s="97">
        <f t="shared" si="129"/>
        <v>0</v>
      </c>
      <c r="BK79" s="98">
        <f t="shared" si="130"/>
        <v>0</v>
      </c>
      <c r="BL79" s="98">
        <f t="shared" si="131"/>
        <v>0</v>
      </c>
      <c r="BM79" s="98">
        <f t="shared" si="132"/>
        <v>0</v>
      </c>
      <c r="BN79" s="98">
        <f t="shared" si="133"/>
        <v>0</v>
      </c>
      <c r="BO79" s="98">
        <f t="shared" si="134"/>
        <v>0</v>
      </c>
      <c r="BP79" s="98">
        <f t="shared" si="135"/>
        <v>0</v>
      </c>
      <c r="BQ79" s="98">
        <f t="shared" si="136"/>
        <v>0</v>
      </c>
      <c r="BR79" s="98">
        <f t="shared" si="137"/>
        <v>0</v>
      </c>
      <c r="BS79" s="98">
        <f t="shared" si="137"/>
        <v>0</v>
      </c>
      <c r="BT79" s="98">
        <f t="shared" si="137"/>
        <v>0</v>
      </c>
      <c r="BU79" s="98">
        <f t="shared" si="146"/>
        <v>10.273972602739725</v>
      </c>
      <c r="BV79" s="131">
        <f t="shared" si="138"/>
        <v>1.4285714285714284</v>
      </c>
      <c r="BW79" s="98"/>
      <c r="BX79" s="97">
        <f t="shared" si="139"/>
        <v>1.0273972602739725</v>
      </c>
      <c r="BY79" s="98">
        <f t="shared" si="140"/>
        <v>5.1369863013698627</v>
      </c>
      <c r="BZ79" s="98">
        <f t="shared" si="141"/>
        <v>1.5410958904109588</v>
      </c>
      <c r="CA79" s="98">
        <f t="shared" si="142"/>
        <v>4.7994129158512706</v>
      </c>
      <c r="CB79" s="98">
        <f t="shared" si="143"/>
        <v>1.5410958904109588</v>
      </c>
      <c r="CC79" s="98">
        <f t="shared" si="144"/>
        <v>0.51369863013698625</v>
      </c>
      <c r="CD79" s="102">
        <f t="shared" si="145"/>
        <v>0</v>
      </c>
    </row>
    <row r="80" spans="2:82">
      <c r="B80" s="97" t="s">
        <v>62</v>
      </c>
      <c r="C80" s="111">
        <v>44883</v>
      </c>
      <c r="D80" s="99">
        <v>44911</v>
      </c>
      <c r="E80" s="99">
        <v>44939</v>
      </c>
      <c r="F80" s="99">
        <v>44967</v>
      </c>
      <c r="G80" s="99">
        <v>44995</v>
      </c>
      <c r="H80" s="98"/>
      <c r="I80" s="98"/>
      <c r="J80" s="98"/>
      <c r="K80" s="102"/>
      <c r="AF80" s="45" t="s">
        <v>56</v>
      </c>
      <c r="AG80" s="45" t="s">
        <v>54</v>
      </c>
      <c r="AH80" s="55"/>
      <c r="AI80" s="58" t="s">
        <v>60</v>
      </c>
      <c r="AJ80" s="54"/>
      <c r="AP80" s="97">
        <f>COUNTA(C80:AD80)-AS80-AT80</f>
        <v>5</v>
      </c>
      <c r="AQ80" s="98"/>
      <c r="AR80" s="98"/>
      <c r="AS80" s="138"/>
      <c r="AT80" s="141"/>
      <c r="AU80" s="98"/>
      <c r="AV80" s="137"/>
      <c r="AW80" s="138"/>
      <c r="AX80" s="138"/>
      <c r="AY80" s="138"/>
      <c r="AZ80" s="138"/>
      <c r="BA80" s="138"/>
      <c r="BB80" s="138"/>
      <c r="BC80" s="138"/>
      <c r="BD80" s="138"/>
      <c r="BE80" s="138">
        <v>1</v>
      </c>
      <c r="BF80" s="138">
        <v>1</v>
      </c>
      <c r="BG80" s="98">
        <f t="shared" si="88"/>
        <v>2.054794520547945</v>
      </c>
      <c r="BH80" s="139">
        <f t="shared" si="128"/>
        <v>0.2857142857142857</v>
      </c>
      <c r="BI80" s="98"/>
      <c r="BJ80" s="97">
        <f t="shared" si="129"/>
        <v>0</v>
      </c>
      <c r="BK80" s="98">
        <f t="shared" si="130"/>
        <v>0</v>
      </c>
      <c r="BL80" s="98">
        <f t="shared" si="131"/>
        <v>0</v>
      </c>
      <c r="BM80" s="98">
        <f t="shared" si="132"/>
        <v>0</v>
      </c>
      <c r="BN80" s="98">
        <f t="shared" si="133"/>
        <v>0</v>
      </c>
      <c r="BO80" s="98">
        <f t="shared" si="134"/>
        <v>0</v>
      </c>
      <c r="BP80" s="98">
        <f t="shared" si="135"/>
        <v>0</v>
      </c>
      <c r="BQ80" s="98">
        <f t="shared" si="136"/>
        <v>0</v>
      </c>
      <c r="BR80" s="98">
        <f t="shared" si="137"/>
        <v>0</v>
      </c>
      <c r="BS80" s="98">
        <f t="shared" si="137"/>
        <v>0</v>
      </c>
      <c r="BT80" s="98">
        <f t="shared" si="137"/>
        <v>0</v>
      </c>
      <c r="BU80" s="98">
        <f t="shared" si="146"/>
        <v>10.273972602739725</v>
      </c>
      <c r="BV80" s="131">
        <f t="shared" si="138"/>
        <v>1.4285714285714284</v>
      </c>
      <c r="BW80" s="98"/>
      <c r="BX80" s="97">
        <f t="shared" si="139"/>
        <v>1.0273972602739725</v>
      </c>
      <c r="BY80" s="98">
        <f t="shared" si="140"/>
        <v>5.1369863013698627</v>
      </c>
      <c r="BZ80" s="98">
        <f t="shared" si="141"/>
        <v>1.5410958904109588</v>
      </c>
      <c r="CA80" s="98">
        <f t="shared" si="142"/>
        <v>4.7994129158512706</v>
      </c>
      <c r="CB80" s="98">
        <f t="shared" si="143"/>
        <v>1.5410958904109588</v>
      </c>
      <c r="CC80" s="98">
        <f t="shared" si="144"/>
        <v>0.51369863013698625</v>
      </c>
      <c r="CD80" s="102">
        <f t="shared" si="145"/>
        <v>0</v>
      </c>
    </row>
    <row r="81" spans="2:82">
      <c r="B81" s="97" t="s">
        <v>11</v>
      </c>
      <c r="C81" s="111">
        <v>44884</v>
      </c>
      <c r="D81" s="99">
        <v>44912</v>
      </c>
      <c r="E81" s="99">
        <v>44940</v>
      </c>
      <c r="F81" s="99">
        <v>44968</v>
      </c>
      <c r="G81" s="99">
        <v>44996</v>
      </c>
      <c r="H81" s="98"/>
      <c r="I81" s="98"/>
      <c r="J81" s="98"/>
      <c r="K81" s="102"/>
      <c r="AF81" s="45" t="s">
        <v>71</v>
      </c>
      <c r="AG81" s="50" t="s">
        <v>55</v>
      </c>
      <c r="AH81" s="55"/>
      <c r="AI81" s="60">
        <v>44171</v>
      </c>
      <c r="AJ81" s="54"/>
      <c r="AP81" s="97"/>
      <c r="AQ81" s="98">
        <f>COUNTA(C81:AD81)-AS81-AT81</f>
        <v>5</v>
      </c>
      <c r="AR81" s="98"/>
      <c r="AS81" s="138"/>
      <c r="AT81" s="141"/>
      <c r="AU81" s="98"/>
      <c r="AV81" s="137"/>
      <c r="AW81" s="138"/>
      <c r="AX81" s="138">
        <v>1</v>
      </c>
      <c r="AY81" s="138"/>
      <c r="AZ81" s="138"/>
      <c r="BA81" s="138"/>
      <c r="BB81" s="138"/>
      <c r="BC81" s="138"/>
      <c r="BD81" s="138"/>
      <c r="BE81" s="138">
        <v>1</v>
      </c>
      <c r="BF81" s="138">
        <v>1</v>
      </c>
      <c r="BG81" s="98">
        <f t="shared" si="88"/>
        <v>2.054794520547945</v>
      </c>
      <c r="BH81" s="139">
        <f t="shared" si="128"/>
        <v>0.2857142857142857</v>
      </c>
      <c r="BI81" s="98"/>
      <c r="BJ81" s="97">
        <f t="shared" si="129"/>
        <v>0</v>
      </c>
      <c r="BK81" s="98">
        <f t="shared" si="130"/>
        <v>0</v>
      </c>
      <c r="BL81" s="98">
        <f t="shared" si="131"/>
        <v>5</v>
      </c>
      <c r="BM81" s="98">
        <f t="shared" si="132"/>
        <v>0</v>
      </c>
      <c r="BN81" s="98">
        <f t="shared" si="133"/>
        <v>0</v>
      </c>
      <c r="BO81" s="98">
        <f t="shared" si="134"/>
        <v>0</v>
      </c>
      <c r="BP81" s="98">
        <f t="shared" si="135"/>
        <v>0</v>
      </c>
      <c r="BQ81" s="98">
        <f t="shared" si="136"/>
        <v>0</v>
      </c>
      <c r="BR81" s="98">
        <f t="shared" si="137"/>
        <v>0</v>
      </c>
      <c r="BS81" s="98">
        <f t="shared" si="137"/>
        <v>0</v>
      </c>
      <c r="BT81" s="98">
        <f t="shared" si="137"/>
        <v>0</v>
      </c>
      <c r="BU81" s="98">
        <f t="shared" si="146"/>
        <v>10.273972602739725</v>
      </c>
      <c r="BV81" s="131">
        <f t="shared" si="138"/>
        <v>1.4285714285714284</v>
      </c>
      <c r="BW81" s="98"/>
      <c r="BX81" s="97">
        <f t="shared" si="139"/>
        <v>1.0273972602739725</v>
      </c>
      <c r="BY81" s="98">
        <f t="shared" si="140"/>
        <v>5.1369863013698627</v>
      </c>
      <c r="BZ81" s="98">
        <f t="shared" si="141"/>
        <v>1.5410958904109588</v>
      </c>
      <c r="CA81" s="98">
        <f t="shared" si="142"/>
        <v>4.7994129158512706</v>
      </c>
      <c r="CB81" s="98">
        <f t="shared" si="143"/>
        <v>31.541095890410958</v>
      </c>
      <c r="CC81" s="98">
        <f t="shared" si="144"/>
        <v>0.51369863013698625</v>
      </c>
      <c r="CD81" s="102">
        <f t="shared" si="145"/>
        <v>0</v>
      </c>
    </row>
    <row r="82" spans="2:82" ht="16.5" thickBot="1">
      <c r="B82" s="103" t="s">
        <v>35</v>
      </c>
      <c r="C82" s="112">
        <v>44885</v>
      </c>
      <c r="D82" s="104">
        <v>44913</v>
      </c>
      <c r="E82" s="104">
        <v>44941</v>
      </c>
      <c r="F82" s="104">
        <v>44969</v>
      </c>
      <c r="G82" s="104">
        <v>44997</v>
      </c>
      <c r="H82" s="105"/>
      <c r="I82" s="105"/>
      <c r="J82" s="105"/>
      <c r="K82" s="106"/>
      <c r="AF82" s="53" t="s">
        <v>72</v>
      </c>
      <c r="AG82" s="50" t="s">
        <v>55</v>
      </c>
      <c r="AH82" s="55"/>
      <c r="AI82" s="58" t="s">
        <v>60</v>
      </c>
      <c r="AJ82" s="54"/>
      <c r="AP82" s="97"/>
      <c r="AQ82" s="98"/>
      <c r="AR82" s="98">
        <f>COUNTA(C82:AD82)-AS82-AT82</f>
        <v>5</v>
      </c>
      <c r="AS82" s="138"/>
      <c r="AT82" s="141"/>
      <c r="AU82" s="98"/>
      <c r="AV82" s="137"/>
      <c r="AW82" s="138"/>
      <c r="AX82" s="138"/>
      <c r="AY82" s="138"/>
      <c r="AZ82" s="138"/>
      <c r="BA82" s="138"/>
      <c r="BB82" s="138"/>
      <c r="BC82" s="138"/>
      <c r="BD82" s="138"/>
      <c r="BE82" s="138">
        <v>1</v>
      </c>
      <c r="BF82" s="138">
        <v>1</v>
      </c>
      <c r="BG82" s="98">
        <f t="shared" si="88"/>
        <v>2.054794520547945</v>
      </c>
      <c r="BH82" s="139">
        <f t="shared" si="128"/>
        <v>0.2857142857142857</v>
      </c>
      <c r="BI82" s="98"/>
      <c r="BJ82" s="97">
        <f t="shared" si="129"/>
        <v>0</v>
      </c>
      <c r="BK82" s="98">
        <f t="shared" si="130"/>
        <v>0</v>
      </c>
      <c r="BL82" s="98">
        <f t="shared" si="131"/>
        <v>0</v>
      </c>
      <c r="BM82" s="98">
        <f t="shared" si="132"/>
        <v>0</v>
      </c>
      <c r="BN82" s="98">
        <f t="shared" si="133"/>
        <v>0</v>
      </c>
      <c r="BO82" s="98">
        <f t="shared" si="134"/>
        <v>0</v>
      </c>
      <c r="BP82" s="98">
        <f t="shared" si="135"/>
        <v>0</v>
      </c>
      <c r="BQ82" s="98">
        <f t="shared" si="136"/>
        <v>0</v>
      </c>
      <c r="BR82" s="98">
        <f t="shared" si="137"/>
        <v>0</v>
      </c>
      <c r="BS82" s="98">
        <f t="shared" si="137"/>
        <v>0</v>
      </c>
      <c r="BT82" s="98">
        <f t="shared" si="137"/>
        <v>0</v>
      </c>
      <c r="BU82" s="98">
        <f t="shared" si="146"/>
        <v>10.273972602739725</v>
      </c>
      <c r="BV82" s="131">
        <f t="shared" si="138"/>
        <v>1.4285714285714284</v>
      </c>
      <c r="BW82" s="98"/>
      <c r="BX82" s="97">
        <f t="shared" si="139"/>
        <v>1.0273972602739725</v>
      </c>
      <c r="BY82" s="98">
        <f t="shared" si="140"/>
        <v>5.1369863013698627</v>
      </c>
      <c r="BZ82" s="98">
        <f t="shared" si="141"/>
        <v>1.5410958904109588</v>
      </c>
      <c r="CA82" s="98">
        <f t="shared" si="142"/>
        <v>4.7994129158512706</v>
      </c>
      <c r="CB82" s="98">
        <f t="shared" si="143"/>
        <v>1.5410958904109588</v>
      </c>
      <c r="CC82" s="98">
        <f t="shared" si="144"/>
        <v>0.51369863013698625</v>
      </c>
      <c r="CD82" s="102">
        <f t="shared" si="145"/>
        <v>0</v>
      </c>
    </row>
    <row r="83" spans="2:82" ht="16.5" thickBot="1">
      <c r="AF83" s="55">
        <v>40</v>
      </c>
      <c r="AG83" s="55">
        <v>32</v>
      </c>
      <c r="AH83" s="55"/>
      <c r="AI83" s="54">
        <v>22</v>
      </c>
      <c r="AJ83" s="54"/>
      <c r="AP83" s="122"/>
      <c r="AQ83" s="56"/>
      <c r="AR83" s="56"/>
      <c r="AS83" s="56"/>
      <c r="AT83" s="123"/>
      <c r="AU83" s="98"/>
      <c r="AV83" s="122"/>
      <c r="AW83" s="56"/>
      <c r="AX83" s="56"/>
      <c r="AY83" s="56"/>
      <c r="AZ83" s="56"/>
      <c r="BA83" s="56"/>
      <c r="BB83" s="56"/>
      <c r="BC83" s="56"/>
      <c r="BD83" s="56"/>
      <c r="BE83" s="125"/>
      <c r="BF83" s="125"/>
      <c r="BG83" s="153"/>
      <c r="BH83" s="123"/>
      <c r="BI83" s="98"/>
      <c r="BJ83" s="122"/>
      <c r="BK83" s="56"/>
      <c r="BL83" s="56"/>
      <c r="BM83" s="56"/>
      <c r="BN83" s="56"/>
      <c r="BO83" s="56"/>
      <c r="BP83" s="56"/>
      <c r="BQ83" s="56"/>
      <c r="BR83" s="56"/>
      <c r="BS83" s="56"/>
      <c r="BT83" s="56"/>
      <c r="BU83" s="152"/>
      <c r="BV83" s="123"/>
      <c r="BW83" s="98"/>
      <c r="BX83" s="122"/>
      <c r="BY83" s="56"/>
      <c r="BZ83" s="56"/>
      <c r="CA83" s="56"/>
      <c r="CB83" s="56"/>
      <c r="CC83" s="56"/>
      <c r="CD83" s="123"/>
    </row>
    <row r="84" spans="2:82" ht="16.5" thickBot="1">
      <c r="AP84" s="92"/>
      <c r="AQ84" s="93"/>
      <c r="AR84" s="93"/>
      <c r="AS84" s="93"/>
      <c r="AT84" s="94"/>
      <c r="AU84" s="93"/>
      <c r="AV84" s="92"/>
      <c r="AW84" s="93"/>
      <c r="AX84" s="93"/>
      <c r="AY84" s="93"/>
      <c r="AZ84" s="93"/>
      <c r="BA84" s="93"/>
      <c r="BB84" s="93"/>
      <c r="BC84" s="93"/>
      <c r="BD84" s="93"/>
      <c r="BE84" s="93"/>
      <c r="BF84" s="93"/>
      <c r="BG84" s="93"/>
      <c r="BH84" s="94"/>
      <c r="BI84" s="93"/>
      <c r="BJ84" s="92"/>
      <c r="BK84" s="93"/>
      <c r="BL84" s="93"/>
      <c r="BM84" s="93"/>
      <c r="BN84" s="93"/>
      <c r="BO84" s="93"/>
      <c r="BP84" s="93"/>
      <c r="BQ84" s="93"/>
      <c r="BR84" s="93"/>
      <c r="BS84" s="93"/>
      <c r="BT84" s="93"/>
      <c r="BU84" s="93"/>
      <c r="BV84" s="94"/>
      <c r="BW84" s="93"/>
      <c r="BX84" s="92"/>
      <c r="BY84" s="93"/>
      <c r="BZ84" s="93"/>
      <c r="CA84" s="93"/>
      <c r="CB84" s="93"/>
      <c r="CC84" s="93"/>
      <c r="CD84" s="94"/>
    </row>
    <row r="85" spans="2:82" ht="23.25">
      <c r="B85" s="92"/>
      <c r="C85" s="117" t="s">
        <v>74</v>
      </c>
      <c r="D85" s="93"/>
      <c r="E85" s="93"/>
      <c r="F85" s="93"/>
      <c r="G85" s="118" t="s">
        <v>75</v>
      </c>
      <c r="H85" s="93"/>
      <c r="I85" s="93"/>
      <c r="J85" s="94"/>
      <c r="K85" s="93"/>
      <c r="L85" s="117" t="s">
        <v>76</v>
      </c>
      <c r="M85" s="93"/>
      <c r="N85" s="93"/>
      <c r="O85" s="118" t="s">
        <v>77</v>
      </c>
      <c r="P85" s="93"/>
      <c r="Q85" s="93"/>
      <c r="R85" s="93"/>
      <c r="S85" s="93"/>
      <c r="T85" s="94"/>
      <c r="U85" s="93"/>
      <c r="V85" s="117" t="s">
        <v>78</v>
      </c>
      <c r="W85" s="93"/>
      <c r="X85" s="93"/>
      <c r="Y85" s="93"/>
      <c r="Z85" s="118" t="s">
        <v>79</v>
      </c>
      <c r="AA85" s="93"/>
      <c r="AB85" s="93"/>
      <c r="AC85" s="93"/>
      <c r="AD85" s="94"/>
      <c r="AP85" s="97"/>
      <c r="AQ85" s="98"/>
      <c r="AR85" s="98"/>
      <c r="AS85" s="98"/>
      <c r="AT85" s="102"/>
      <c r="AU85" s="98"/>
      <c r="AV85" s="97"/>
      <c r="AW85" s="98"/>
      <c r="AX85" s="98"/>
      <c r="AY85" s="98"/>
      <c r="AZ85" s="98"/>
      <c r="BA85" s="98"/>
      <c r="BB85" s="98"/>
      <c r="BC85" s="98"/>
      <c r="BD85" s="98"/>
      <c r="BE85" s="98"/>
      <c r="BF85" s="98"/>
      <c r="BG85" s="98"/>
      <c r="BH85" s="102"/>
      <c r="BI85" s="98"/>
      <c r="BJ85" s="97"/>
      <c r="BK85" s="98"/>
      <c r="BL85" s="98"/>
      <c r="BM85" s="98"/>
      <c r="BN85" s="98"/>
      <c r="BO85" s="98"/>
      <c r="BP85" s="98"/>
      <c r="BQ85" s="98"/>
      <c r="BR85" s="98"/>
      <c r="BS85" s="98"/>
      <c r="BT85" s="98"/>
      <c r="BU85" s="98"/>
      <c r="BV85" s="102"/>
      <c r="BW85" s="98"/>
      <c r="BX85" s="127"/>
      <c r="BY85" s="128"/>
      <c r="BZ85" s="128"/>
      <c r="CA85" s="128"/>
      <c r="CB85" s="98"/>
      <c r="CC85" s="98"/>
      <c r="CD85" s="102"/>
    </row>
    <row r="86" spans="2:82" ht="16.5" thickBot="1">
      <c r="B86" s="113"/>
      <c r="C86" s="95"/>
      <c r="D86" s="91">
        <v>15</v>
      </c>
      <c r="E86" s="91">
        <v>18</v>
      </c>
      <c r="F86" s="91"/>
      <c r="G86" s="91"/>
      <c r="H86" s="91">
        <v>42</v>
      </c>
      <c r="I86" s="91">
        <v>45</v>
      </c>
      <c r="J86" s="96"/>
      <c r="K86" s="110"/>
      <c r="L86" s="95"/>
      <c r="M86" s="91">
        <v>16</v>
      </c>
      <c r="N86" s="91"/>
      <c r="O86" s="91">
        <v>40</v>
      </c>
      <c r="P86" s="91">
        <v>43</v>
      </c>
      <c r="Q86" s="91"/>
      <c r="R86" s="91"/>
      <c r="S86" s="91"/>
      <c r="T86" s="96"/>
      <c r="U86" s="110"/>
      <c r="V86" s="95"/>
      <c r="W86" s="91">
        <v>15</v>
      </c>
      <c r="X86" s="91">
        <v>18</v>
      </c>
      <c r="Y86" s="91"/>
      <c r="Z86" s="91"/>
      <c r="AA86" s="91">
        <v>42</v>
      </c>
      <c r="AB86" s="91"/>
      <c r="AC86" s="91"/>
      <c r="AD86" s="96"/>
      <c r="AF86" s="77" t="s">
        <v>39</v>
      </c>
      <c r="AG86" s="77" t="s">
        <v>80</v>
      </c>
      <c r="AH86" s="71" t="s">
        <v>81</v>
      </c>
      <c r="AI86" s="70"/>
      <c r="AJ86" s="82" t="s">
        <v>82</v>
      </c>
      <c r="AK86" s="70"/>
      <c r="AP86" s="103"/>
      <c r="AQ86" s="105"/>
      <c r="AR86" s="105"/>
      <c r="AS86" s="105"/>
      <c r="AT86" s="106"/>
      <c r="AU86" s="105"/>
      <c r="AV86" s="103"/>
      <c r="AW86" s="105"/>
      <c r="AX86" s="105"/>
      <c r="AY86" s="105"/>
      <c r="AZ86" s="105"/>
      <c r="BA86" s="105"/>
      <c r="BB86" s="105"/>
      <c r="BC86" s="105"/>
      <c r="BD86" s="105"/>
      <c r="BE86" s="105"/>
      <c r="BF86" s="105"/>
      <c r="BG86" s="105"/>
      <c r="BH86" s="106"/>
      <c r="BI86" s="105"/>
      <c r="BJ86" s="145"/>
      <c r="BK86" s="146"/>
      <c r="BL86" s="146"/>
      <c r="BM86" s="146"/>
      <c r="BN86" s="146"/>
      <c r="BO86" s="105"/>
      <c r="BP86" s="105"/>
      <c r="BQ86" s="105"/>
      <c r="BR86" s="105"/>
      <c r="BS86" s="105"/>
      <c r="BT86" s="105"/>
      <c r="BU86" s="105"/>
      <c r="BV86" s="106"/>
      <c r="BW86" s="105"/>
      <c r="BX86" s="147"/>
      <c r="BY86" s="148"/>
      <c r="BZ86" s="148"/>
      <c r="CA86" s="148"/>
      <c r="CB86" s="148"/>
      <c r="CC86" s="148"/>
      <c r="CD86" s="149"/>
    </row>
    <row r="87" spans="2:82">
      <c r="B87" s="97" t="s">
        <v>53</v>
      </c>
      <c r="C87" s="111"/>
      <c r="D87" s="99">
        <v>45019</v>
      </c>
      <c r="E87" s="99">
        <v>45040</v>
      </c>
      <c r="F87" s="98"/>
      <c r="G87" s="98"/>
      <c r="H87" s="99">
        <v>45208</v>
      </c>
      <c r="I87" s="99">
        <v>45229</v>
      </c>
      <c r="J87" s="102"/>
      <c r="K87" s="98"/>
      <c r="L87" s="97"/>
      <c r="M87" s="99">
        <v>45397</v>
      </c>
      <c r="N87" s="98"/>
      <c r="O87" s="98"/>
      <c r="P87" s="99">
        <v>45586</v>
      </c>
      <c r="Q87" s="98"/>
      <c r="R87" s="98"/>
      <c r="S87" s="98"/>
      <c r="T87" s="102"/>
      <c r="U87" s="98"/>
      <c r="V87" s="97"/>
      <c r="W87" s="99">
        <v>45754</v>
      </c>
      <c r="X87" s="99">
        <v>45775</v>
      </c>
      <c r="Y87" s="98"/>
      <c r="Z87" s="98"/>
      <c r="AA87" s="99">
        <v>45943</v>
      </c>
      <c r="AB87" s="98"/>
      <c r="AC87" s="98"/>
      <c r="AD87" s="102"/>
      <c r="AF87" s="74" t="s">
        <v>83</v>
      </c>
      <c r="AG87" s="76" t="s">
        <v>55</v>
      </c>
      <c r="AH87" s="72" t="s">
        <v>54</v>
      </c>
      <c r="AI87" s="70"/>
      <c r="AJ87" s="74" t="s">
        <v>56</v>
      </c>
      <c r="AK87" s="70"/>
      <c r="AP87" s="97">
        <f>COUNTA(C87:AD87)-AS87-AT87</f>
        <v>9</v>
      </c>
      <c r="AQ87" s="98"/>
      <c r="AR87" s="98"/>
      <c r="AS87" s="142"/>
      <c r="AT87" s="143"/>
      <c r="AU87" s="98"/>
      <c r="AV87" s="144"/>
      <c r="AW87" s="142">
        <v>1</v>
      </c>
      <c r="AX87" s="142"/>
      <c r="AY87" s="142"/>
      <c r="AZ87" s="142"/>
      <c r="BA87" s="142"/>
      <c r="BB87" s="142"/>
      <c r="BC87" s="142"/>
      <c r="BD87" s="142"/>
      <c r="BE87" s="135">
        <v>1</v>
      </c>
      <c r="BF87" s="135">
        <v>1</v>
      </c>
      <c r="BG87" s="93">
        <f>$AV$9/365*$AV$10</f>
        <v>2.054794520547945</v>
      </c>
      <c r="BH87" s="139">
        <f t="shared" ref="BH87:BH93" si="147">$AV$11/7</f>
        <v>0.2857142857142857</v>
      </c>
      <c r="BI87" s="98"/>
      <c r="BJ87" s="97">
        <f>$AP87*AV87</f>
        <v>0</v>
      </c>
      <c r="BK87" s="98">
        <f>$AP87*AW87</f>
        <v>9</v>
      </c>
      <c r="BL87" s="98">
        <f t="shared" ref="BL87:BQ87" si="148">$AQ87*AX87</f>
        <v>0</v>
      </c>
      <c r="BM87" s="98">
        <f t="shared" si="148"/>
        <v>0</v>
      </c>
      <c r="BN87" s="98">
        <f t="shared" si="148"/>
        <v>0</v>
      </c>
      <c r="BO87" s="98">
        <f t="shared" si="148"/>
        <v>0</v>
      </c>
      <c r="BP87" s="98">
        <f t="shared" si="148"/>
        <v>0</v>
      </c>
      <c r="BQ87" s="98">
        <f t="shared" si="148"/>
        <v>0</v>
      </c>
      <c r="BR87" s="98">
        <f t="shared" ref="BR87:BT93" si="149">AR86*BD87</f>
        <v>0</v>
      </c>
      <c r="BS87" s="98">
        <f t="shared" si="149"/>
        <v>0</v>
      </c>
      <c r="BT87" s="98">
        <f t="shared" si="149"/>
        <v>0</v>
      </c>
      <c r="BU87" s="93">
        <f>SUM(AP87:AT87)*BG87</f>
        <v>18.493150684931503</v>
      </c>
      <c r="BV87" s="131">
        <f t="shared" ref="BV87:BV93" si="150">SUM(AP87:AT87)*BH87</f>
        <v>2.5714285714285712</v>
      </c>
      <c r="BW87" s="98"/>
      <c r="BX87" s="92">
        <f>2*BJ87+BX$11*BU87</f>
        <v>1.8493150684931505</v>
      </c>
      <c r="BY87" s="93">
        <f>5*BJ87+5*BK87+BY$11*BU87</f>
        <v>54.246575342465754</v>
      </c>
      <c r="BZ87" s="93">
        <f>3*BK87+BZ$11*BU87</f>
        <v>29.773972602739725</v>
      </c>
      <c r="CA87" s="93">
        <f>1*BJ87+3*BV87+CA$11*BU87</f>
        <v>8.6389432485322892</v>
      </c>
      <c r="CB87" s="93">
        <f>6*BL87+8*BM87+7*BN87+8*BO87+8*BP87+7*BQ87+CB$11*BU87</f>
        <v>2.7739726027397253</v>
      </c>
      <c r="CC87" s="93">
        <f>9*BR87+9*BS87+CC$11*BU87</f>
        <v>0.92465753424657526</v>
      </c>
      <c r="CD87" s="94">
        <f>9*BT87+CD$11*BU87</f>
        <v>0</v>
      </c>
    </row>
    <row r="88" spans="2:82">
      <c r="B88" s="97" t="s">
        <v>57</v>
      </c>
      <c r="C88" s="111"/>
      <c r="D88" s="99">
        <v>45020</v>
      </c>
      <c r="E88" s="99">
        <v>45041</v>
      </c>
      <c r="F88" s="98"/>
      <c r="G88" s="98"/>
      <c r="H88" s="99">
        <v>45209</v>
      </c>
      <c r="I88" s="99">
        <v>45230</v>
      </c>
      <c r="J88" s="102"/>
      <c r="K88" s="98"/>
      <c r="L88" s="97"/>
      <c r="M88" s="99">
        <v>45398</v>
      </c>
      <c r="N88" s="98"/>
      <c r="O88" s="99">
        <v>45566</v>
      </c>
      <c r="P88" s="99">
        <v>45587</v>
      </c>
      <c r="Q88" s="98"/>
      <c r="R88" s="98"/>
      <c r="S88" s="98"/>
      <c r="T88" s="102"/>
      <c r="U88" s="98"/>
      <c r="V88" s="97"/>
      <c r="W88" s="99">
        <v>45755</v>
      </c>
      <c r="X88" s="99">
        <v>45776</v>
      </c>
      <c r="Y88" s="98"/>
      <c r="Z88" s="98"/>
      <c r="AA88" s="99">
        <v>45944</v>
      </c>
      <c r="AB88" s="98"/>
      <c r="AC88" s="98"/>
      <c r="AD88" s="102"/>
      <c r="AF88" s="74" t="s">
        <v>83</v>
      </c>
      <c r="AG88" s="76" t="s">
        <v>55</v>
      </c>
      <c r="AH88" s="73" t="s">
        <v>55</v>
      </c>
      <c r="AI88" s="70"/>
      <c r="AJ88" s="74" t="s">
        <v>73</v>
      </c>
      <c r="AK88" s="70"/>
      <c r="AP88" s="97">
        <f>COUNTA(C88:AD88)-AS88-AT88</f>
        <v>10</v>
      </c>
      <c r="AQ88" s="98"/>
      <c r="AR88" s="98"/>
      <c r="AS88" s="138"/>
      <c r="AT88" s="141"/>
      <c r="AU88" s="98"/>
      <c r="AV88" s="137">
        <v>1</v>
      </c>
      <c r="AW88" s="138">
        <v>1</v>
      </c>
      <c r="AX88" s="138"/>
      <c r="AY88" s="138"/>
      <c r="AZ88" s="138"/>
      <c r="BA88" s="138"/>
      <c r="BB88" s="138"/>
      <c r="BC88" s="138"/>
      <c r="BD88" s="138"/>
      <c r="BE88" s="138">
        <v>1</v>
      </c>
      <c r="BF88" s="138">
        <v>1</v>
      </c>
      <c r="BG88" s="98">
        <f>$AV$9/365*$AV$10</f>
        <v>2.054794520547945</v>
      </c>
      <c r="BH88" s="139">
        <f t="shared" si="147"/>
        <v>0.2857142857142857</v>
      </c>
      <c r="BI88" s="98"/>
      <c r="BJ88" s="97">
        <f t="shared" ref="BJ88:BJ93" si="151">$AP88*AV88</f>
        <v>10</v>
      </c>
      <c r="BK88" s="98">
        <f t="shared" ref="BK88:BK93" si="152">$AP88*AW88</f>
        <v>10</v>
      </c>
      <c r="BL88" s="98">
        <f t="shared" ref="BL88:BL93" si="153">$AQ88*AX88</f>
        <v>0</v>
      </c>
      <c r="BM88" s="98">
        <f t="shared" ref="BM88:BQ93" si="154">$AQ88*AY88</f>
        <v>0</v>
      </c>
      <c r="BN88" s="98">
        <f t="shared" si="154"/>
        <v>0</v>
      </c>
      <c r="BO88" s="98">
        <f t="shared" si="154"/>
        <v>0</v>
      </c>
      <c r="BP88" s="98">
        <f t="shared" si="154"/>
        <v>0</v>
      </c>
      <c r="BQ88" s="98">
        <f t="shared" si="154"/>
        <v>0</v>
      </c>
      <c r="BR88" s="98">
        <f t="shared" si="149"/>
        <v>0</v>
      </c>
      <c r="BS88" s="98">
        <f t="shared" si="149"/>
        <v>0</v>
      </c>
      <c r="BT88" s="98">
        <f t="shared" si="149"/>
        <v>0</v>
      </c>
      <c r="BU88" s="98">
        <f>SUM(AP88:AT88)*BG88</f>
        <v>20.547945205479451</v>
      </c>
      <c r="BV88" s="131">
        <f t="shared" si="150"/>
        <v>2.8571428571428568</v>
      </c>
      <c r="BW88" s="98"/>
      <c r="BX88" s="97">
        <f t="shared" ref="BX88:BX93" si="155">2*BJ88+BX$11*BU88</f>
        <v>22.054794520547944</v>
      </c>
      <c r="BY88" s="98">
        <f t="shared" ref="BY88:BY93" si="156">5*BJ88+5*BK88+BY$11*BU88</f>
        <v>110.27397260273972</v>
      </c>
      <c r="BZ88" s="98">
        <f t="shared" ref="BZ88:BZ93" si="157">3*BK88+BZ$11*BU88</f>
        <v>33.082191780821915</v>
      </c>
      <c r="CA88" s="98">
        <f t="shared" ref="CA88:CA93" si="158">1*BJ88+3*BV88+CA$11*BU88</f>
        <v>19.598825831702541</v>
      </c>
      <c r="CB88" s="98">
        <f t="shared" ref="CB88:CB93" si="159">6*BL88+8*BM88+7*BN88+8*BO88+8*BP88+7*BQ88+CB$11*BU88</f>
        <v>3.0821917808219177</v>
      </c>
      <c r="CC88" s="98">
        <f t="shared" ref="CC88:CC93" si="160">9*BR88+9*BS88+CC$11*BU88</f>
        <v>1.0273972602739725</v>
      </c>
      <c r="CD88" s="102">
        <f t="shared" ref="CD88:CD93" si="161">9*BT88+CD$11*BU88</f>
        <v>0</v>
      </c>
    </row>
    <row r="89" spans="2:82">
      <c r="B89" s="97" t="s">
        <v>59</v>
      </c>
      <c r="C89" s="111"/>
      <c r="D89" s="99">
        <v>45021</v>
      </c>
      <c r="E89" s="99">
        <v>45042</v>
      </c>
      <c r="F89" s="98"/>
      <c r="G89" s="98"/>
      <c r="H89" s="99">
        <v>45210</v>
      </c>
      <c r="I89" s="98"/>
      <c r="J89" s="102"/>
      <c r="K89" s="98"/>
      <c r="L89" s="97"/>
      <c r="M89" s="99">
        <v>45399</v>
      </c>
      <c r="N89" s="98"/>
      <c r="O89" s="99">
        <v>45567</v>
      </c>
      <c r="P89" s="99">
        <v>45588</v>
      </c>
      <c r="Q89" s="98"/>
      <c r="R89" s="98"/>
      <c r="S89" s="98"/>
      <c r="T89" s="102"/>
      <c r="U89" s="98"/>
      <c r="V89" s="97"/>
      <c r="W89" s="99">
        <v>45756</v>
      </c>
      <c r="X89" s="99">
        <v>45777</v>
      </c>
      <c r="Y89" s="98"/>
      <c r="Z89" s="98"/>
      <c r="AA89" s="99">
        <v>45945</v>
      </c>
      <c r="AB89" s="98"/>
      <c r="AC89" s="98"/>
      <c r="AD89" s="102"/>
      <c r="AF89" s="74" t="s">
        <v>83</v>
      </c>
      <c r="AG89" s="74" t="s">
        <v>56</v>
      </c>
      <c r="AH89" s="72" t="s">
        <v>54</v>
      </c>
      <c r="AI89" s="70"/>
      <c r="AJ89" s="83" t="s">
        <v>60</v>
      </c>
      <c r="AK89" s="70"/>
      <c r="AP89" s="97">
        <f>COUNTA(C89:AD89)-AS89-AT89</f>
        <v>9</v>
      </c>
      <c r="AQ89" s="98"/>
      <c r="AR89" s="98"/>
      <c r="AS89" s="138"/>
      <c r="AT89" s="141"/>
      <c r="AU89" s="98"/>
      <c r="AV89" s="137"/>
      <c r="AW89" s="138"/>
      <c r="AX89" s="138"/>
      <c r="AY89" s="138"/>
      <c r="AZ89" s="138"/>
      <c r="BA89" s="138"/>
      <c r="BB89" s="138"/>
      <c r="BC89" s="138"/>
      <c r="BD89" s="138"/>
      <c r="BE89" s="138">
        <v>1</v>
      </c>
      <c r="BF89" s="138">
        <v>1</v>
      </c>
      <c r="BG89" s="98">
        <f t="shared" ref="BG89:BG109" si="162">$AV$9/365*$AV$10</f>
        <v>2.054794520547945</v>
      </c>
      <c r="BH89" s="139">
        <f t="shared" si="147"/>
        <v>0.2857142857142857</v>
      </c>
      <c r="BI89" s="98"/>
      <c r="BJ89" s="97">
        <f t="shared" si="151"/>
        <v>0</v>
      </c>
      <c r="BK89" s="98">
        <f t="shared" si="152"/>
        <v>0</v>
      </c>
      <c r="BL89" s="98">
        <f t="shared" si="153"/>
        <v>0</v>
      </c>
      <c r="BM89" s="98">
        <f t="shared" si="154"/>
        <v>0</v>
      </c>
      <c r="BN89" s="98">
        <f t="shared" si="154"/>
        <v>0</v>
      </c>
      <c r="BO89" s="98">
        <f t="shared" si="154"/>
        <v>0</v>
      </c>
      <c r="BP89" s="98">
        <f t="shared" si="154"/>
        <v>0</v>
      </c>
      <c r="BQ89" s="98">
        <f t="shared" si="154"/>
        <v>0</v>
      </c>
      <c r="BR89" s="98">
        <f t="shared" si="149"/>
        <v>0</v>
      </c>
      <c r="BS89" s="98">
        <f t="shared" si="149"/>
        <v>0</v>
      </c>
      <c r="BT89" s="98">
        <f t="shared" si="149"/>
        <v>0</v>
      </c>
      <c r="BU89" s="98">
        <f t="shared" ref="BU89:BU93" si="163">SUM(AP89:AT89)*BG89</f>
        <v>18.493150684931503</v>
      </c>
      <c r="BV89" s="131">
        <f t="shared" si="150"/>
        <v>2.5714285714285712</v>
      </c>
      <c r="BW89" s="98"/>
      <c r="BX89" s="97">
        <f t="shared" si="155"/>
        <v>1.8493150684931505</v>
      </c>
      <c r="BY89" s="98">
        <f t="shared" si="156"/>
        <v>9.2465753424657517</v>
      </c>
      <c r="BZ89" s="98">
        <f t="shared" si="157"/>
        <v>2.7739726027397253</v>
      </c>
      <c r="CA89" s="98">
        <f t="shared" si="158"/>
        <v>8.6389432485322892</v>
      </c>
      <c r="CB89" s="98">
        <f t="shared" si="159"/>
        <v>2.7739726027397253</v>
      </c>
      <c r="CC89" s="98">
        <f t="shared" si="160"/>
        <v>0.92465753424657526</v>
      </c>
      <c r="CD89" s="102">
        <f t="shared" si="161"/>
        <v>0</v>
      </c>
    </row>
    <row r="90" spans="2:82">
      <c r="B90" s="97" t="s">
        <v>61</v>
      </c>
      <c r="C90" s="111"/>
      <c r="D90" s="99">
        <v>45022</v>
      </c>
      <c r="E90" s="107">
        <v>45043</v>
      </c>
      <c r="F90" s="98"/>
      <c r="G90" s="98"/>
      <c r="H90" s="99">
        <v>45211</v>
      </c>
      <c r="I90" s="98"/>
      <c r="J90" s="102"/>
      <c r="K90" s="98"/>
      <c r="L90" s="97"/>
      <c r="M90" s="99">
        <v>45400</v>
      </c>
      <c r="N90" s="98"/>
      <c r="O90" s="99">
        <v>45568</v>
      </c>
      <c r="P90" s="99">
        <v>45589</v>
      </c>
      <c r="Q90" s="98"/>
      <c r="R90" s="98"/>
      <c r="S90" s="98"/>
      <c r="T90" s="102"/>
      <c r="U90" s="98"/>
      <c r="V90" s="97"/>
      <c r="W90" s="99">
        <v>45757</v>
      </c>
      <c r="X90" s="98"/>
      <c r="Y90" s="98"/>
      <c r="Z90" s="98"/>
      <c r="AA90" s="99">
        <v>45946</v>
      </c>
      <c r="AB90" s="98"/>
      <c r="AC90" s="98"/>
      <c r="AD90" s="102"/>
      <c r="AF90" s="74" t="s">
        <v>83</v>
      </c>
      <c r="AG90" s="74" t="s">
        <v>56</v>
      </c>
      <c r="AH90" s="72" t="s">
        <v>54</v>
      </c>
      <c r="AI90" s="70"/>
      <c r="AJ90" s="83" t="s">
        <v>60</v>
      </c>
      <c r="AK90" s="70"/>
      <c r="AP90" s="97">
        <f>COUNTA(C90:AD90)-AS90-AT90</f>
        <v>7</v>
      </c>
      <c r="AQ90" s="98"/>
      <c r="AR90" s="98"/>
      <c r="AS90" s="138"/>
      <c r="AT90" s="141">
        <v>1</v>
      </c>
      <c r="AU90" s="98"/>
      <c r="AV90" s="137"/>
      <c r="AW90" s="138"/>
      <c r="AX90" s="138"/>
      <c r="AY90" s="138"/>
      <c r="AZ90" s="138"/>
      <c r="BA90" s="138"/>
      <c r="BB90" s="138"/>
      <c r="BC90" s="138"/>
      <c r="BD90" s="138"/>
      <c r="BE90" s="138">
        <v>1</v>
      </c>
      <c r="BF90" s="138">
        <v>1</v>
      </c>
      <c r="BG90" s="98">
        <f t="shared" si="162"/>
        <v>2.054794520547945</v>
      </c>
      <c r="BH90" s="139">
        <f t="shared" si="147"/>
        <v>0.2857142857142857</v>
      </c>
      <c r="BI90" s="98"/>
      <c r="BJ90" s="97">
        <f t="shared" si="151"/>
        <v>0</v>
      </c>
      <c r="BK90" s="98">
        <f t="shared" si="152"/>
        <v>0</v>
      </c>
      <c r="BL90" s="98">
        <f t="shared" si="153"/>
        <v>0</v>
      </c>
      <c r="BM90" s="98">
        <f t="shared" si="154"/>
        <v>0</v>
      </c>
      <c r="BN90" s="98">
        <f t="shared" si="154"/>
        <v>0</v>
      </c>
      <c r="BO90" s="98">
        <f t="shared" si="154"/>
        <v>0</v>
      </c>
      <c r="BP90" s="98">
        <f t="shared" si="154"/>
        <v>0</v>
      </c>
      <c r="BQ90" s="98">
        <f t="shared" si="154"/>
        <v>0</v>
      </c>
      <c r="BR90" s="98">
        <f t="shared" si="149"/>
        <v>0</v>
      </c>
      <c r="BS90" s="98">
        <f t="shared" si="149"/>
        <v>0</v>
      </c>
      <c r="BT90" s="98">
        <f t="shared" si="149"/>
        <v>0</v>
      </c>
      <c r="BU90" s="98">
        <f t="shared" si="163"/>
        <v>16.43835616438356</v>
      </c>
      <c r="BV90" s="131">
        <f t="shared" si="150"/>
        <v>2.2857142857142856</v>
      </c>
      <c r="BW90" s="98"/>
      <c r="BX90" s="97">
        <f t="shared" si="155"/>
        <v>1.6438356164383561</v>
      </c>
      <c r="BY90" s="98">
        <f t="shared" si="156"/>
        <v>8.2191780821917799</v>
      </c>
      <c r="BZ90" s="98">
        <f t="shared" si="157"/>
        <v>2.4657534246575339</v>
      </c>
      <c r="CA90" s="98">
        <f t="shared" si="158"/>
        <v>7.6790606653620346</v>
      </c>
      <c r="CB90" s="98">
        <f t="shared" si="159"/>
        <v>2.4657534246575339</v>
      </c>
      <c r="CC90" s="98">
        <f t="shared" si="160"/>
        <v>0.82191780821917804</v>
      </c>
      <c r="CD90" s="102">
        <f t="shared" si="161"/>
        <v>0</v>
      </c>
    </row>
    <row r="91" spans="2:82">
      <c r="B91" s="97" t="s">
        <v>62</v>
      </c>
      <c r="C91" s="111"/>
      <c r="D91" s="99">
        <v>45023</v>
      </c>
      <c r="E91" s="99">
        <v>45044</v>
      </c>
      <c r="F91" s="98"/>
      <c r="G91" s="98"/>
      <c r="H91" s="99">
        <v>45212</v>
      </c>
      <c r="I91" s="98"/>
      <c r="J91" s="102"/>
      <c r="K91" s="98"/>
      <c r="L91" s="97"/>
      <c r="M91" s="99">
        <v>45401</v>
      </c>
      <c r="N91" s="98"/>
      <c r="O91" s="99">
        <v>45569</v>
      </c>
      <c r="P91" s="99">
        <v>45590</v>
      </c>
      <c r="Q91" s="98"/>
      <c r="R91" s="98"/>
      <c r="S91" s="98"/>
      <c r="T91" s="102"/>
      <c r="U91" s="98"/>
      <c r="V91" s="97"/>
      <c r="W91" s="99">
        <v>45758</v>
      </c>
      <c r="X91" s="98"/>
      <c r="Y91" s="98"/>
      <c r="Z91" s="98"/>
      <c r="AA91" s="99">
        <v>45947</v>
      </c>
      <c r="AB91" s="98"/>
      <c r="AC91" s="98"/>
      <c r="AD91" s="102"/>
      <c r="AF91" s="80" t="s">
        <v>83</v>
      </c>
      <c r="AG91" s="74" t="s">
        <v>56</v>
      </c>
      <c r="AH91" s="78" t="s">
        <v>54</v>
      </c>
      <c r="AI91" s="70"/>
      <c r="AJ91" s="84" t="s">
        <v>60</v>
      </c>
      <c r="AK91" s="70"/>
      <c r="AP91" s="97">
        <f>COUNTA(C91:AD91)-AS91-AT91</f>
        <v>8</v>
      </c>
      <c r="AQ91" s="98"/>
      <c r="AR91" s="98"/>
      <c r="AS91" s="138"/>
      <c r="AT91" s="141"/>
      <c r="AU91" s="98"/>
      <c r="AV91" s="137"/>
      <c r="AW91" s="138"/>
      <c r="AX91" s="138"/>
      <c r="AY91" s="138"/>
      <c r="AZ91" s="138"/>
      <c r="BA91" s="138"/>
      <c r="BB91" s="138"/>
      <c r="BC91" s="138"/>
      <c r="BD91" s="138"/>
      <c r="BE91" s="138">
        <v>1</v>
      </c>
      <c r="BF91" s="138">
        <v>1</v>
      </c>
      <c r="BG91" s="98">
        <f t="shared" si="162"/>
        <v>2.054794520547945</v>
      </c>
      <c r="BH91" s="139">
        <f t="shared" si="147"/>
        <v>0.2857142857142857</v>
      </c>
      <c r="BI91" s="98"/>
      <c r="BJ91" s="97">
        <f t="shared" si="151"/>
        <v>0</v>
      </c>
      <c r="BK91" s="98">
        <f t="shared" si="152"/>
        <v>0</v>
      </c>
      <c r="BL91" s="98">
        <f t="shared" si="153"/>
        <v>0</v>
      </c>
      <c r="BM91" s="98">
        <f t="shared" si="154"/>
        <v>0</v>
      </c>
      <c r="BN91" s="98">
        <f t="shared" si="154"/>
        <v>0</v>
      </c>
      <c r="BO91" s="98">
        <f t="shared" si="154"/>
        <v>0</v>
      </c>
      <c r="BP91" s="98">
        <f t="shared" si="154"/>
        <v>0</v>
      </c>
      <c r="BQ91" s="98">
        <f t="shared" si="154"/>
        <v>0</v>
      </c>
      <c r="BR91" s="98">
        <f t="shared" si="149"/>
        <v>0</v>
      </c>
      <c r="BS91" s="98">
        <f t="shared" si="149"/>
        <v>0</v>
      </c>
      <c r="BT91" s="98">
        <f t="shared" si="149"/>
        <v>1</v>
      </c>
      <c r="BU91" s="98">
        <f t="shared" si="163"/>
        <v>16.43835616438356</v>
      </c>
      <c r="BV91" s="131">
        <f t="shared" si="150"/>
        <v>2.2857142857142856</v>
      </c>
      <c r="BW91" s="98"/>
      <c r="BX91" s="97">
        <f t="shared" si="155"/>
        <v>1.6438356164383561</v>
      </c>
      <c r="BY91" s="98">
        <f t="shared" si="156"/>
        <v>8.2191780821917799</v>
      </c>
      <c r="BZ91" s="98">
        <f t="shared" si="157"/>
        <v>2.4657534246575339</v>
      </c>
      <c r="CA91" s="98">
        <f t="shared" si="158"/>
        <v>7.6790606653620346</v>
      </c>
      <c r="CB91" s="98">
        <f t="shared" si="159"/>
        <v>2.4657534246575339</v>
      </c>
      <c r="CC91" s="98">
        <f t="shared" si="160"/>
        <v>0.82191780821917804</v>
      </c>
      <c r="CD91" s="102">
        <f t="shared" si="161"/>
        <v>9</v>
      </c>
    </row>
    <row r="92" spans="2:82">
      <c r="B92" s="97" t="s">
        <v>11</v>
      </c>
      <c r="C92" s="111"/>
      <c r="D92" s="99">
        <v>45024</v>
      </c>
      <c r="E92" s="99">
        <v>45045</v>
      </c>
      <c r="F92" s="98"/>
      <c r="G92" s="98"/>
      <c r="H92" s="99">
        <v>45213</v>
      </c>
      <c r="I92" s="98"/>
      <c r="J92" s="102"/>
      <c r="K92" s="98"/>
      <c r="L92" s="97"/>
      <c r="M92" s="99">
        <v>45402</v>
      </c>
      <c r="N92" s="98"/>
      <c r="O92" s="99">
        <v>45570</v>
      </c>
      <c r="P92" s="99">
        <v>45591</v>
      </c>
      <c r="Q92" s="98"/>
      <c r="R92" s="98"/>
      <c r="S92" s="98"/>
      <c r="T92" s="102"/>
      <c r="U92" s="98"/>
      <c r="V92" s="97"/>
      <c r="W92" s="99">
        <v>45759</v>
      </c>
      <c r="X92" s="98"/>
      <c r="Y92" s="98"/>
      <c r="Z92" s="98"/>
      <c r="AA92" s="99">
        <v>45948</v>
      </c>
      <c r="AB92" s="98"/>
      <c r="AC92" s="98"/>
      <c r="AD92" s="102"/>
      <c r="AF92" s="76" t="s">
        <v>55</v>
      </c>
      <c r="AG92" s="78" t="s">
        <v>56</v>
      </c>
      <c r="AH92" s="74" t="s">
        <v>83</v>
      </c>
      <c r="AI92" s="70"/>
      <c r="AJ92" s="74" t="s">
        <v>84</v>
      </c>
      <c r="AK92" s="70"/>
      <c r="AP92" s="97"/>
      <c r="AQ92" s="98">
        <f>COUNTA(C92:AD92)-AS92-AT92</f>
        <v>8</v>
      </c>
      <c r="AR92" s="98"/>
      <c r="AS92" s="138"/>
      <c r="AT92" s="141"/>
      <c r="AU92" s="98"/>
      <c r="AV92" s="137"/>
      <c r="AW92" s="138"/>
      <c r="AX92" s="138"/>
      <c r="AY92" s="138"/>
      <c r="AZ92" s="138">
        <v>1</v>
      </c>
      <c r="BA92" s="138"/>
      <c r="BB92" s="138"/>
      <c r="BC92" s="138"/>
      <c r="BD92" s="138"/>
      <c r="BE92" s="138">
        <v>1</v>
      </c>
      <c r="BF92" s="138">
        <v>1</v>
      </c>
      <c r="BG92" s="98">
        <f t="shared" si="162"/>
        <v>2.054794520547945</v>
      </c>
      <c r="BH92" s="139">
        <f t="shared" si="147"/>
        <v>0.2857142857142857</v>
      </c>
      <c r="BI92" s="98"/>
      <c r="BJ92" s="97">
        <f t="shared" si="151"/>
        <v>0</v>
      </c>
      <c r="BK92" s="98">
        <f t="shared" si="152"/>
        <v>0</v>
      </c>
      <c r="BL92" s="98">
        <f t="shared" si="153"/>
        <v>0</v>
      </c>
      <c r="BM92" s="98">
        <f t="shared" si="154"/>
        <v>0</v>
      </c>
      <c r="BN92" s="98">
        <f t="shared" si="154"/>
        <v>8</v>
      </c>
      <c r="BO92" s="98">
        <f t="shared" si="154"/>
        <v>0</v>
      </c>
      <c r="BP92" s="98">
        <f t="shared" si="154"/>
        <v>0</v>
      </c>
      <c r="BQ92" s="98">
        <f t="shared" si="154"/>
        <v>0</v>
      </c>
      <c r="BR92" s="98">
        <f t="shared" si="149"/>
        <v>0</v>
      </c>
      <c r="BS92" s="98">
        <f t="shared" si="149"/>
        <v>0</v>
      </c>
      <c r="BT92" s="98">
        <f t="shared" si="149"/>
        <v>0</v>
      </c>
      <c r="BU92" s="98">
        <f t="shared" si="163"/>
        <v>16.43835616438356</v>
      </c>
      <c r="BV92" s="131">
        <f t="shared" si="150"/>
        <v>2.2857142857142856</v>
      </c>
      <c r="BW92" s="98"/>
      <c r="BX92" s="97">
        <f t="shared" si="155"/>
        <v>1.6438356164383561</v>
      </c>
      <c r="BY92" s="98">
        <f t="shared" si="156"/>
        <v>8.2191780821917799</v>
      </c>
      <c r="BZ92" s="98">
        <f t="shared" si="157"/>
        <v>2.4657534246575339</v>
      </c>
      <c r="CA92" s="98">
        <f t="shared" si="158"/>
        <v>7.6790606653620346</v>
      </c>
      <c r="CB92" s="98">
        <f t="shared" si="159"/>
        <v>58.465753424657535</v>
      </c>
      <c r="CC92" s="98">
        <f t="shared" si="160"/>
        <v>0.82191780821917804</v>
      </c>
      <c r="CD92" s="102">
        <f t="shared" si="161"/>
        <v>0</v>
      </c>
    </row>
    <row r="93" spans="2:82">
      <c r="B93" s="97" t="s">
        <v>35</v>
      </c>
      <c r="C93" s="111"/>
      <c r="D93" s="99">
        <v>45025</v>
      </c>
      <c r="E93" s="99">
        <v>45046</v>
      </c>
      <c r="F93" s="98"/>
      <c r="G93" s="98"/>
      <c r="H93" s="99">
        <v>45214</v>
      </c>
      <c r="I93" s="98"/>
      <c r="J93" s="102"/>
      <c r="K93" s="98"/>
      <c r="L93" s="97"/>
      <c r="M93" s="99">
        <v>45403</v>
      </c>
      <c r="N93" s="98"/>
      <c r="O93" s="99">
        <v>45571</v>
      </c>
      <c r="P93" s="99">
        <v>45592</v>
      </c>
      <c r="Q93" s="98"/>
      <c r="R93" s="98"/>
      <c r="S93" s="98"/>
      <c r="T93" s="102"/>
      <c r="U93" s="98"/>
      <c r="V93" s="97"/>
      <c r="W93" s="99">
        <v>45760</v>
      </c>
      <c r="X93" s="98"/>
      <c r="Y93" s="98"/>
      <c r="Z93" s="98"/>
      <c r="AA93" s="99">
        <v>45949</v>
      </c>
      <c r="AB93" s="98"/>
      <c r="AC93" s="98"/>
      <c r="AD93" s="102"/>
      <c r="AF93" s="76" t="s">
        <v>55</v>
      </c>
      <c r="AG93" s="81" t="s">
        <v>83</v>
      </c>
      <c r="AH93" s="73" t="s">
        <v>55</v>
      </c>
      <c r="AI93" s="70"/>
      <c r="AJ93" s="74" t="s">
        <v>66</v>
      </c>
      <c r="AK93" s="70"/>
      <c r="AP93" s="97"/>
      <c r="AQ93" s="98"/>
      <c r="AR93" s="98">
        <f>COUNTA(C93:AD93)-AS93-AT93</f>
        <v>8</v>
      </c>
      <c r="AS93" s="138"/>
      <c r="AT93" s="141"/>
      <c r="AU93" s="98"/>
      <c r="AV93" s="137"/>
      <c r="AW93" s="138"/>
      <c r="AX93" s="138"/>
      <c r="AY93" s="138"/>
      <c r="AZ93" s="138"/>
      <c r="BA93" s="138"/>
      <c r="BB93" s="138"/>
      <c r="BC93" s="138"/>
      <c r="BD93" s="138">
        <v>1</v>
      </c>
      <c r="BE93" s="138">
        <v>1</v>
      </c>
      <c r="BF93" s="138">
        <v>1</v>
      </c>
      <c r="BG93" s="98">
        <f t="shared" si="162"/>
        <v>2.054794520547945</v>
      </c>
      <c r="BH93" s="139">
        <f t="shared" si="147"/>
        <v>0.2857142857142857</v>
      </c>
      <c r="BI93" s="98"/>
      <c r="BJ93" s="97">
        <f t="shared" si="151"/>
        <v>0</v>
      </c>
      <c r="BK93" s="98">
        <f t="shared" si="152"/>
        <v>0</v>
      </c>
      <c r="BL93" s="98">
        <f t="shared" si="153"/>
        <v>0</v>
      </c>
      <c r="BM93" s="98">
        <f t="shared" si="154"/>
        <v>0</v>
      </c>
      <c r="BN93" s="98">
        <f t="shared" si="154"/>
        <v>0</v>
      </c>
      <c r="BO93" s="98">
        <f t="shared" si="154"/>
        <v>0</v>
      </c>
      <c r="BP93" s="98">
        <f t="shared" si="154"/>
        <v>0</v>
      </c>
      <c r="BQ93" s="98">
        <f t="shared" si="154"/>
        <v>0</v>
      </c>
      <c r="BR93" s="98">
        <f t="shared" si="149"/>
        <v>0</v>
      </c>
      <c r="BS93" s="98">
        <f t="shared" si="149"/>
        <v>0</v>
      </c>
      <c r="BT93" s="98">
        <f t="shared" si="149"/>
        <v>0</v>
      </c>
      <c r="BU93" s="98">
        <f t="shared" si="163"/>
        <v>16.43835616438356</v>
      </c>
      <c r="BV93" s="131">
        <f t="shared" si="150"/>
        <v>2.2857142857142856</v>
      </c>
      <c r="BW93" s="98"/>
      <c r="BX93" s="97">
        <f t="shared" si="155"/>
        <v>1.6438356164383561</v>
      </c>
      <c r="BY93" s="98">
        <f t="shared" si="156"/>
        <v>8.2191780821917799</v>
      </c>
      <c r="BZ93" s="98">
        <f t="shared" si="157"/>
        <v>2.4657534246575339</v>
      </c>
      <c r="CA93" s="98">
        <f t="shared" si="158"/>
        <v>7.6790606653620346</v>
      </c>
      <c r="CB93" s="98">
        <f t="shared" si="159"/>
        <v>2.4657534246575339</v>
      </c>
      <c r="CC93" s="98">
        <f t="shared" si="160"/>
        <v>0.82191780821917804</v>
      </c>
      <c r="CD93" s="102">
        <f t="shared" si="161"/>
        <v>0</v>
      </c>
    </row>
    <row r="94" spans="2:82">
      <c r="B94" s="113"/>
      <c r="C94" s="95"/>
      <c r="D94" s="91">
        <v>16</v>
      </c>
      <c r="E94" s="91"/>
      <c r="F94" s="91"/>
      <c r="G94" s="91">
        <v>40</v>
      </c>
      <c r="H94" s="91">
        <v>43</v>
      </c>
      <c r="I94" s="91"/>
      <c r="J94" s="96"/>
      <c r="K94" s="110"/>
      <c r="L94" s="95">
        <v>14</v>
      </c>
      <c r="M94" s="91">
        <v>17</v>
      </c>
      <c r="N94" s="91"/>
      <c r="O94" s="91">
        <v>41</v>
      </c>
      <c r="P94" s="91">
        <v>44</v>
      </c>
      <c r="Q94" s="91"/>
      <c r="R94" s="91"/>
      <c r="S94" s="91"/>
      <c r="T94" s="96"/>
      <c r="U94" s="110"/>
      <c r="V94" s="95"/>
      <c r="W94" s="91">
        <v>16</v>
      </c>
      <c r="X94" s="91"/>
      <c r="Y94" s="91"/>
      <c r="Z94" s="91">
        <v>40</v>
      </c>
      <c r="AA94" s="91">
        <v>43</v>
      </c>
      <c r="AB94" s="91"/>
      <c r="AC94" s="91"/>
      <c r="AD94" s="96"/>
      <c r="AF94" s="75" t="s">
        <v>85</v>
      </c>
      <c r="AG94" s="75" t="s">
        <v>85</v>
      </c>
      <c r="AH94" s="75" t="s">
        <v>85</v>
      </c>
      <c r="AI94" s="70"/>
      <c r="AJ94" s="70">
        <v>40</v>
      </c>
      <c r="AK94" s="70"/>
      <c r="AP94" s="122"/>
      <c r="AQ94" s="56"/>
      <c r="AR94" s="56"/>
      <c r="AS94" s="56"/>
      <c r="AT94" s="123"/>
      <c r="AU94" s="98"/>
      <c r="AV94" s="122"/>
      <c r="AW94" s="56"/>
      <c r="AX94" s="56"/>
      <c r="AY94" s="56"/>
      <c r="AZ94" s="56"/>
      <c r="BA94" s="56"/>
      <c r="BB94" s="56"/>
      <c r="BC94" s="56"/>
      <c r="BD94" s="56"/>
      <c r="BE94" s="56"/>
      <c r="BF94" s="56"/>
      <c r="BG94" s="152"/>
      <c r="BH94" s="123"/>
      <c r="BI94" s="98"/>
      <c r="BJ94" s="122"/>
      <c r="BK94" s="56"/>
      <c r="BL94" s="56"/>
      <c r="BM94" s="56"/>
      <c r="BN94" s="56"/>
      <c r="BO94" s="56"/>
      <c r="BP94" s="56"/>
      <c r="BQ94" s="56"/>
      <c r="BR94" s="56"/>
      <c r="BS94" s="56"/>
      <c r="BT94" s="56"/>
      <c r="BU94" s="152"/>
      <c r="BV94" s="123"/>
      <c r="BW94" s="98"/>
      <c r="BX94" s="122"/>
      <c r="BY94" s="56"/>
      <c r="BZ94" s="56"/>
      <c r="CA94" s="56"/>
      <c r="CB94" s="56"/>
      <c r="CC94" s="56"/>
      <c r="CD94" s="123"/>
    </row>
    <row r="95" spans="2:82">
      <c r="B95" s="97" t="s">
        <v>53</v>
      </c>
      <c r="C95" s="111"/>
      <c r="D95" s="100">
        <v>45026</v>
      </c>
      <c r="E95" s="98"/>
      <c r="F95" s="98"/>
      <c r="G95" s="98"/>
      <c r="H95" s="99">
        <v>45215</v>
      </c>
      <c r="I95" s="98"/>
      <c r="J95" s="102"/>
      <c r="K95" s="98"/>
      <c r="L95" s="115">
        <v>45383</v>
      </c>
      <c r="M95" s="99">
        <v>45404</v>
      </c>
      <c r="N95" s="98"/>
      <c r="O95" s="99">
        <v>45572</v>
      </c>
      <c r="P95" s="99">
        <v>45593</v>
      </c>
      <c r="Q95" s="98"/>
      <c r="R95" s="98"/>
      <c r="S95" s="98"/>
      <c r="T95" s="102"/>
      <c r="U95" s="98"/>
      <c r="V95" s="97"/>
      <c r="W95" s="99">
        <v>45761</v>
      </c>
      <c r="X95" s="98"/>
      <c r="Y95" s="98"/>
      <c r="Z95" s="98"/>
      <c r="AA95" s="99">
        <v>45950</v>
      </c>
      <c r="AB95" s="98"/>
      <c r="AC95" s="98"/>
      <c r="AD95" s="102"/>
      <c r="AF95" s="76" t="s">
        <v>55</v>
      </c>
      <c r="AG95" s="78" t="s">
        <v>54</v>
      </c>
      <c r="AH95" s="74" t="s">
        <v>83</v>
      </c>
      <c r="AI95" s="70"/>
      <c r="AJ95" s="74" t="s">
        <v>56</v>
      </c>
      <c r="AK95" s="70"/>
      <c r="AP95" s="97">
        <f>COUNTA(C95:AD95)-AS95-AT95</f>
        <v>6</v>
      </c>
      <c r="AQ95" s="98"/>
      <c r="AR95" s="98"/>
      <c r="AS95" s="138">
        <v>2</v>
      </c>
      <c r="AT95" s="141"/>
      <c r="AU95" s="98"/>
      <c r="AV95" s="137"/>
      <c r="AW95" s="138">
        <v>1</v>
      </c>
      <c r="AX95" s="138"/>
      <c r="AY95" s="138"/>
      <c r="AZ95" s="138"/>
      <c r="BA95" s="138"/>
      <c r="BB95" s="138"/>
      <c r="BC95" s="138"/>
      <c r="BD95" s="138"/>
      <c r="BE95" s="138">
        <v>1</v>
      </c>
      <c r="BF95" s="138">
        <v>1</v>
      </c>
      <c r="BG95" s="98">
        <f t="shared" si="162"/>
        <v>2.054794520547945</v>
      </c>
      <c r="BH95" s="139">
        <f t="shared" ref="BH95:BH101" si="164">$AV$11/7</f>
        <v>0.2857142857142857</v>
      </c>
      <c r="BI95" s="98"/>
      <c r="BJ95" s="97">
        <f t="shared" ref="BJ95:BJ101" si="165">$AP95*AV95</f>
        <v>0</v>
      </c>
      <c r="BK95" s="98">
        <f t="shared" ref="BK95:BK101" si="166">$AP95*AW95</f>
        <v>6</v>
      </c>
      <c r="BL95" s="98">
        <f t="shared" ref="BL95:BL101" si="167">$AQ95*AX95</f>
        <v>0</v>
      </c>
      <c r="BM95" s="98">
        <f t="shared" ref="BM95:BM101" si="168">$AQ95*AY95</f>
        <v>0</v>
      </c>
      <c r="BN95" s="98">
        <f t="shared" ref="BN95:BN101" si="169">$AQ95*AZ95</f>
        <v>0</v>
      </c>
      <c r="BO95" s="98">
        <f t="shared" ref="BO95:BO101" si="170">$AQ95*BA95</f>
        <v>0</v>
      </c>
      <c r="BP95" s="98">
        <f t="shared" ref="BP95:BP101" si="171">$AQ95*BB95</f>
        <v>0</v>
      </c>
      <c r="BQ95" s="98">
        <f t="shared" ref="BQ95:BQ101" si="172">$AQ95*BC95</f>
        <v>0</v>
      </c>
      <c r="BR95" s="98">
        <f t="shared" ref="BR95:BT101" si="173">AR94*BD95</f>
        <v>0</v>
      </c>
      <c r="BS95" s="98">
        <f t="shared" si="173"/>
        <v>0</v>
      </c>
      <c r="BT95" s="98">
        <f t="shared" si="173"/>
        <v>0</v>
      </c>
      <c r="BU95" s="98">
        <f t="shared" ref="BU95:BU101" si="174">SUM(AP95:AT95)*BG95</f>
        <v>16.43835616438356</v>
      </c>
      <c r="BV95" s="131">
        <f t="shared" ref="BV95:BV101" si="175">SUM(AP95:AT95)*BH95</f>
        <v>2.2857142857142856</v>
      </c>
      <c r="BW95" s="98"/>
      <c r="BX95" s="97">
        <f t="shared" ref="BX95:BX101" si="176">2*BJ95+BX$11*BU95</f>
        <v>1.6438356164383561</v>
      </c>
      <c r="BY95" s="98">
        <f t="shared" ref="BY95:BY101" si="177">5*BJ95+5*BK95+BY$11*BU95</f>
        <v>38.219178082191782</v>
      </c>
      <c r="BZ95" s="98">
        <f t="shared" ref="BZ95:BZ101" si="178">3*BK95+BZ$11*BU95</f>
        <v>20.465753424657535</v>
      </c>
      <c r="CA95" s="98">
        <f t="shared" ref="CA95:CA101" si="179">1*BJ95+3*BV95+CA$11*BU95</f>
        <v>7.6790606653620346</v>
      </c>
      <c r="CB95" s="98">
        <f t="shared" ref="CB95:CB101" si="180">6*BL95+8*BM95+7*BN95+8*BO95+8*BP95+7*BQ95+CB$11*BU95</f>
        <v>2.4657534246575339</v>
      </c>
      <c r="CC95" s="98">
        <f t="shared" ref="CC95:CC101" si="181">9*BR95+9*BS95+CC$11*BU95</f>
        <v>0.82191780821917804</v>
      </c>
      <c r="CD95" s="102">
        <f t="shared" ref="CD95:CD101" si="182">9*BT95+CD$11*BU95</f>
        <v>0</v>
      </c>
    </row>
    <row r="96" spans="2:82">
      <c r="B96" s="97" t="s">
        <v>57</v>
      </c>
      <c r="C96" s="111"/>
      <c r="D96" s="99">
        <v>45027</v>
      </c>
      <c r="E96" s="98"/>
      <c r="F96" s="98"/>
      <c r="G96" s="98"/>
      <c r="H96" s="99">
        <v>45216</v>
      </c>
      <c r="I96" s="98"/>
      <c r="J96" s="102"/>
      <c r="K96" s="98"/>
      <c r="L96" s="111">
        <v>45384</v>
      </c>
      <c r="M96" s="99">
        <v>45405</v>
      </c>
      <c r="N96" s="98"/>
      <c r="O96" s="99">
        <v>45573</v>
      </c>
      <c r="P96" s="99">
        <v>45594</v>
      </c>
      <c r="Q96" s="98"/>
      <c r="R96" s="98"/>
      <c r="S96" s="98"/>
      <c r="T96" s="102"/>
      <c r="U96" s="98"/>
      <c r="V96" s="97"/>
      <c r="W96" s="99">
        <v>45762</v>
      </c>
      <c r="X96" s="98"/>
      <c r="Y96" s="98"/>
      <c r="Z96" s="98"/>
      <c r="AA96" s="99">
        <v>45951</v>
      </c>
      <c r="AB96" s="98"/>
      <c r="AC96" s="98"/>
      <c r="AD96" s="102"/>
      <c r="AF96" s="76" t="s">
        <v>55</v>
      </c>
      <c r="AG96" s="79" t="s">
        <v>55</v>
      </c>
      <c r="AH96" s="74" t="s">
        <v>83</v>
      </c>
      <c r="AI96" s="70"/>
      <c r="AJ96" s="74" t="s">
        <v>73</v>
      </c>
      <c r="AK96" s="70"/>
      <c r="AP96" s="97">
        <f>COUNTA(C96:AD96)-AS96-AT96</f>
        <v>8</v>
      </c>
      <c r="AQ96" s="98"/>
      <c r="AR96" s="98"/>
      <c r="AS96" s="138"/>
      <c r="AT96" s="141"/>
      <c r="AU96" s="98"/>
      <c r="AV96" s="137">
        <v>1</v>
      </c>
      <c r="AW96" s="138">
        <v>1</v>
      </c>
      <c r="AX96" s="138"/>
      <c r="AY96" s="138"/>
      <c r="AZ96" s="138"/>
      <c r="BA96" s="138"/>
      <c r="BB96" s="138"/>
      <c r="BC96" s="138"/>
      <c r="BD96" s="138"/>
      <c r="BE96" s="138">
        <v>1</v>
      </c>
      <c r="BF96" s="138">
        <v>1</v>
      </c>
      <c r="BG96" s="98">
        <f t="shared" si="162"/>
        <v>2.054794520547945</v>
      </c>
      <c r="BH96" s="139">
        <f t="shared" si="164"/>
        <v>0.2857142857142857</v>
      </c>
      <c r="BI96" s="98"/>
      <c r="BJ96" s="97">
        <f t="shared" si="165"/>
        <v>8</v>
      </c>
      <c r="BK96" s="98">
        <f t="shared" si="166"/>
        <v>8</v>
      </c>
      <c r="BL96" s="98">
        <f t="shared" si="167"/>
        <v>0</v>
      </c>
      <c r="BM96" s="98">
        <f t="shared" si="168"/>
        <v>0</v>
      </c>
      <c r="BN96" s="98">
        <f t="shared" si="169"/>
        <v>0</v>
      </c>
      <c r="BO96" s="98">
        <f t="shared" si="170"/>
        <v>0</v>
      </c>
      <c r="BP96" s="98">
        <f t="shared" si="171"/>
        <v>0</v>
      </c>
      <c r="BQ96" s="98">
        <f t="shared" si="172"/>
        <v>0</v>
      </c>
      <c r="BR96" s="98">
        <f t="shared" si="173"/>
        <v>0</v>
      </c>
      <c r="BS96" s="98">
        <f t="shared" si="173"/>
        <v>2</v>
      </c>
      <c r="BT96" s="98">
        <f t="shared" si="173"/>
        <v>0</v>
      </c>
      <c r="BU96" s="98">
        <f t="shared" si="174"/>
        <v>16.43835616438356</v>
      </c>
      <c r="BV96" s="131">
        <f t="shared" si="175"/>
        <v>2.2857142857142856</v>
      </c>
      <c r="BW96" s="98"/>
      <c r="BX96" s="97">
        <f t="shared" si="176"/>
        <v>17.643835616438356</v>
      </c>
      <c r="BY96" s="98">
        <f t="shared" si="177"/>
        <v>88.219178082191775</v>
      </c>
      <c r="BZ96" s="98">
        <f t="shared" si="178"/>
        <v>26.465753424657535</v>
      </c>
      <c r="CA96" s="98">
        <f t="shared" si="179"/>
        <v>15.679060665362035</v>
      </c>
      <c r="CB96" s="98">
        <f t="shared" si="180"/>
        <v>2.4657534246575339</v>
      </c>
      <c r="CC96" s="98">
        <f t="shared" si="181"/>
        <v>18.82191780821918</v>
      </c>
      <c r="CD96" s="102">
        <f t="shared" si="182"/>
        <v>0</v>
      </c>
    </row>
    <row r="97" spans="2:82">
      <c r="B97" s="97" t="s">
        <v>59</v>
      </c>
      <c r="C97" s="111"/>
      <c r="D97" s="99">
        <v>45028</v>
      </c>
      <c r="E97" s="98"/>
      <c r="F97" s="98"/>
      <c r="G97" s="98"/>
      <c r="H97" s="99">
        <v>45217</v>
      </c>
      <c r="I97" s="98"/>
      <c r="J97" s="102"/>
      <c r="K97" s="98"/>
      <c r="L97" s="111">
        <v>45385</v>
      </c>
      <c r="M97" s="99">
        <v>45406</v>
      </c>
      <c r="N97" s="98"/>
      <c r="O97" s="99">
        <v>45574</v>
      </c>
      <c r="P97" s="99">
        <v>45595</v>
      </c>
      <c r="Q97" s="98"/>
      <c r="R97" s="98"/>
      <c r="S97" s="98"/>
      <c r="T97" s="102"/>
      <c r="U97" s="98"/>
      <c r="V97" s="97"/>
      <c r="W97" s="99">
        <v>45763</v>
      </c>
      <c r="X97" s="98"/>
      <c r="Y97" s="98"/>
      <c r="Z97" s="99">
        <v>45931</v>
      </c>
      <c r="AA97" s="99">
        <v>45952</v>
      </c>
      <c r="AB97" s="98"/>
      <c r="AC97" s="98"/>
      <c r="AD97" s="102"/>
      <c r="AF97" s="78" t="s">
        <v>56</v>
      </c>
      <c r="AG97" s="78" t="s">
        <v>54</v>
      </c>
      <c r="AH97" s="74" t="s">
        <v>83</v>
      </c>
      <c r="AI97" s="70"/>
      <c r="AJ97" s="83" t="s">
        <v>60</v>
      </c>
      <c r="AK97" s="70"/>
      <c r="AP97" s="97">
        <f>COUNTA(C97:AD97)-AS97-AT97</f>
        <v>9</v>
      </c>
      <c r="AQ97" s="98"/>
      <c r="AR97" s="98"/>
      <c r="AS97" s="138"/>
      <c r="AT97" s="141"/>
      <c r="AU97" s="98"/>
      <c r="AV97" s="137"/>
      <c r="AW97" s="138"/>
      <c r="AX97" s="138"/>
      <c r="AY97" s="138"/>
      <c r="AZ97" s="138"/>
      <c r="BA97" s="138"/>
      <c r="BB97" s="138"/>
      <c r="BC97" s="138"/>
      <c r="BD97" s="138"/>
      <c r="BE97" s="138">
        <v>1</v>
      </c>
      <c r="BF97" s="138">
        <v>1</v>
      </c>
      <c r="BG97" s="98">
        <f t="shared" si="162"/>
        <v>2.054794520547945</v>
      </c>
      <c r="BH97" s="139">
        <f t="shared" si="164"/>
        <v>0.2857142857142857</v>
      </c>
      <c r="BI97" s="98"/>
      <c r="BJ97" s="97">
        <f t="shared" si="165"/>
        <v>0</v>
      </c>
      <c r="BK97" s="98">
        <f t="shared" si="166"/>
        <v>0</v>
      </c>
      <c r="BL97" s="98">
        <f t="shared" si="167"/>
        <v>0</v>
      </c>
      <c r="BM97" s="98">
        <f t="shared" si="168"/>
        <v>0</v>
      </c>
      <c r="BN97" s="98">
        <f t="shared" si="169"/>
        <v>0</v>
      </c>
      <c r="BO97" s="98">
        <f t="shared" si="170"/>
        <v>0</v>
      </c>
      <c r="BP97" s="98">
        <f t="shared" si="171"/>
        <v>0</v>
      </c>
      <c r="BQ97" s="98">
        <f t="shared" si="172"/>
        <v>0</v>
      </c>
      <c r="BR97" s="98">
        <f t="shared" si="173"/>
        <v>0</v>
      </c>
      <c r="BS97" s="98">
        <f t="shared" si="173"/>
        <v>0</v>
      </c>
      <c r="BT97" s="98">
        <f t="shared" si="173"/>
        <v>0</v>
      </c>
      <c r="BU97" s="98">
        <f t="shared" si="174"/>
        <v>18.493150684931503</v>
      </c>
      <c r="BV97" s="131">
        <f t="shared" si="175"/>
        <v>2.5714285714285712</v>
      </c>
      <c r="BW97" s="98"/>
      <c r="BX97" s="97">
        <f t="shared" si="176"/>
        <v>1.8493150684931505</v>
      </c>
      <c r="BY97" s="98">
        <f t="shared" si="177"/>
        <v>9.2465753424657517</v>
      </c>
      <c r="BZ97" s="98">
        <f t="shared" si="178"/>
        <v>2.7739726027397253</v>
      </c>
      <c r="CA97" s="98">
        <f t="shared" si="179"/>
        <v>8.6389432485322892</v>
      </c>
      <c r="CB97" s="98">
        <f t="shared" si="180"/>
        <v>2.7739726027397253</v>
      </c>
      <c r="CC97" s="98">
        <f t="shared" si="181"/>
        <v>0.92465753424657526</v>
      </c>
      <c r="CD97" s="102">
        <f t="shared" si="182"/>
        <v>0</v>
      </c>
    </row>
    <row r="98" spans="2:82">
      <c r="B98" s="97" t="s">
        <v>61</v>
      </c>
      <c r="C98" s="111"/>
      <c r="D98" s="99">
        <v>45029</v>
      </c>
      <c r="E98" s="98"/>
      <c r="F98" s="98"/>
      <c r="G98" s="98"/>
      <c r="H98" s="99">
        <v>45218</v>
      </c>
      <c r="I98" s="98"/>
      <c r="J98" s="102"/>
      <c r="K98" s="98"/>
      <c r="L98" s="111">
        <v>45386</v>
      </c>
      <c r="M98" s="99">
        <v>45407</v>
      </c>
      <c r="N98" s="98"/>
      <c r="O98" s="99">
        <v>45575</v>
      </c>
      <c r="P98" s="99">
        <v>45596</v>
      </c>
      <c r="Q98" s="98"/>
      <c r="R98" s="98"/>
      <c r="S98" s="98"/>
      <c r="T98" s="102"/>
      <c r="U98" s="98"/>
      <c r="V98" s="97"/>
      <c r="W98" s="99">
        <v>45764</v>
      </c>
      <c r="X98" s="98"/>
      <c r="Y98" s="98"/>
      <c r="Z98" s="99">
        <v>45932</v>
      </c>
      <c r="AA98" s="99">
        <v>45953</v>
      </c>
      <c r="AB98" s="98"/>
      <c r="AC98" s="98"/>
      <c r="AD98" s="102"/>
      <c r="AF98" s="78" t="s">
        <v>56</v>
      </c>
      <c r="AG98" s="78" t="s">
        <v>54</v>
      </c>
      <c r="AH98" s="74" t="s">
        <v>83</v>
      </c>
      <c r="AI98" s="70"/>
      <c r="AJ98" s="83" t="s">
        <v>60</v>
      </c>
      <c r="AK98" s="70"/>
      <c r="AP98" s="97">
        <f>COUNTA(C98:AD98)-AS98-AT98</f>
        <v>9</v>
      </c>
      <c r="AQ98" s="98"/>
      <c r="AR98" s="98"/>
      <c r="AS98" s="138"/>
      <c r="AT98" s="141"/>
      <c r="AU98" s="98"/>
      <c r="AV98" s="137"/>
      <c r="AW98" s="138"/>
      <c r="AX98" s="138"/>
      <c r="AY98" s="138"/>
      <c r="AZ98" s="138"/>
      <c r="BA98" s="138"/>
      <c r="BB98" s="138"/>
      <c r="BC98" s="138"/>
      <c r="BD98" s="138"/>
      <c r="BE98" s="138">
        <v>1</v>
      </c>
      <c r="BF98" s="138">
        <v>1</v>
      </c>
      <c r="BG98" s="98">
        <f t="shared" si="162"/>
        <v>2.054794520547945</v>
      </c>
      <c r="BH98" s="139">
        <f t="shared" si="164"/>
        <v>0.2857142857142857</v>
      </c>
      <c r="BI98" s="98"/>
      <c r="BJ98" s="97">
        <f t="shared" si="165"/>
        <v>0</v>
      </c>
      <c r="BK98" s="98">
        <f t="shared" si="166"/>
        <v>0</v>
      </c>
      <c r="BL98" s="98">
        <f t="shared" si="167"/>
        <v>0</v>
      </c>
      <c r="BM98" s="98">
        <f t="shared" si="168"/>
        <v>0</v>
      </c>
      <c r="BN98" s="98">
        <f t="shared" si="169"/>
        <v>0</v>
      </c>
      <c r="BO98" s="98">
        <f t="shared" si="170"/>
        <v>0</v>
      </c>
      <c r="BP98" s="98">
        <f t="shared" si="171"/>
        <v>0</v>
      </c>
      <c r="BQ98" s="98">
        <f t="shared" si="172"/>
        <v>0</v>
      </c>
      <c r="BR98" s="98">
        <f t="shared" si="173"/>
        <v>0</v>
      </c>
      <c r="BS98" s="98">
        <f t="shared" si="173"/>
        <v>0</v>
      </c>
      <c r="BT98" s="98">
        <f t="shared" si="173"/>
        <v>0</v>
      </c>
      <c r="BU98" s="98">
        <f t="shared" si="174"/>
        <v>18.493150684931503</v>
      </c>
      <c r="BV98" s="131">
        <f t="shared" si="175"/>
        <v>2.5714285714285712</v>
      </c>
      <c r="BW98" s="98"/>
      <c r="BX98" s="97">
        <f t="shared" si="176"/>
        <v>1.8493150684931505</v>
      </c>
      <c r="BY98" s="98">
        <f t="shared" si="177"/>
        <v>9.2465753424657517</v>
      </c>
      <c r="BZ98" s="98">
        <f t="shared" si="178"/>
        <v>2.7739726027397253</v>
      </c>
      <c r="CA98" s="98">
        <f t="shared" si="179"/>
        <v>8.6389432485322892</v>
      </c>
      <c r="CB98" s="98">
        <f t="shared" si="180"/>
        <v>2.7739726027397253</v>
      </c>
      <c r="CC98" s="98">
        <f t="shared" si="181"/>
        <v>0.92465753424657526</v>
      </c>
      <c r="CD98" s="102">
        <f t="shared" si="182"/>
        <v>0</v>
      </c>
    </row>
    <row r="99" spans="2:82">
      <c r="B99" s="97" t="s">
        <v>62</v>
      </c>
      <c r="C99" s="111"/>
      <c r="D99" s="99">
        <v>45030</v>
      </c>
      <c r="E99" s="98"/>
      <c r="F99" s="98"/>
      <c r="G99" s="98"/>
      <c r="H99" s="99">
        <v>45219</v>
      </c>
      <c r="I99" s="98"/>
      <c r="J99" s="102"/>
      <c r="K99" s="98"/>
      <c r="L99" s="111">
        <v>45387</v>
      </c>
      <c r="M99" s="99">
        <v>45408</v>
      </c>
      <c r="N99" s="98"/>
      <c r="O99" s="99">
        <v>45576</v>
      </c>
      <c r="P99" s="98"/>
      <c r="Q99" s="98"/>
      <c r="R99" s="98"/>
      <c r="S99" s="98"/>
      <c r="T99" s="102"/>
      <c r="U99" s="98"/>
      <c r="V99" s="97"/>
      <c r="W99" s="99">
        <v>45765</v>
      </c>
      <c r="X99" s="98"/>
      <c r="Y99" s="98"/>
      <c r="Z99" s="99">
        <v>45933</v>
      </c>
      <c r="AA99" s="99">
        <v>45954</v>
      </c>
      <c r="AB99" s="98"/>
      <c r="AC99" s="98"/>
      <c r="AD99" s="102"/>
      <c r="AF99" s="78" t="s">
        <v>56</v>
      </c>
      <c r="AG99" s="80" t="s">
        <v>54</v>
      </c>
      <c r="AH99" s="72" t="s">
        <v>83</v>
      </c>
      <c r="AI99" s="70"/>
      <c r="AJ99" s="84" t="s">
        <v>60</v>
      </c>
      <c r="AK99" s="70"/>
      <c r="AP99" s="97">
        <f>COUNTA(C99:AD99)-AS99-AT99</f>
        <v>8</v>
      </c>
      <c r="AQ99" s="98"/>
      <c r="AR99" s="98"/>
      <c r="AS99" s="138"/>
      <c r="AT99" s="141"/>
      <c r="AU99" s="98"/>
      <c r="AV99" s="137"/>
      <c r="AW99" s="138"/>
      <c r="AX99" s="138"/>
      <c r="AY99" s="138"/>
      <c r="AZ99" s="138"/>
      <c r="BA99" s="138"/>
      <c r="BB99" s="138"/>
      <c r="BC99" s="138"/>
      <c r="BD99" s="138"/>
      <c r="BE99" s="138">
        <v>1</v>
      </c>
      <c r="BF99" s="138">
        <v>1</v>
      </c>
      <c r="BG99" s="98">
        <f t="shared" si="162"/>
        <v>2.054794520547945</v>
      </c>
      <c r="BH99" s="139">
        <f t="shared" si="164"/>
        <v>0.2857142857142857</v>
      </c>
      <c r="BI99" s="98"/>
      <c r="BJ99" s="97">
        <f t="shared" si="165"/>
        <v>0</v>
      </c>
      <c r="BK99" s="98">
        <f t="shared" si="166"/>
        <v>0</v>
      </c>
      <c r="BL99" s="98">
        <f t="shared" si="167"/>
        <v>0</v>
      </c>
      <c r="BM99" s="98">
        <f t="shared" si="168"/>
        <v>0</v>
      </c>
      <c r="BN99" s="98">
        <f t="shared" si="169"/>
        <v>0</v>
      </c>
      <c r="BO99" s="98">
        <f t="shared" si="170"/>
        <v>0</v>
      </c>
      <c r="BP99" s="98">
        <f t="shared" si="171"/>
        <v>0</v>
      </c>
      <c r="BQ99" s="98">
        <f t="shared" si="172"/>
        <v>0</v>
      </c>
      <c r="BR99" s="98">
        <f t="shared" si="173"/>
        <v>0</v>
      </c>
      <c r="BS99" s="98">
        <f t="shared" si="173"/>
        <v>0</v>
      </c>
      <c r="BT99" s="98">
        <f t="shared" si="173"/>
        <v>0</v>
      </c>
      <c r="BU99" s="98">
        <f t="shared" si="174"/>
        <v>16.43835616438356</v>
      </c>
      <c r="BV99" s="131">
        <f t="shared" si="175"/>
        <v>2.2857142857142856</v>
      </c>
      <c r="BW99" s="98"/>
      <c r="BX99" s="97">
        <f t="shared" si="176"/>
        <v>1.6438356164383561</v>
      </c>
      <c r="BY99" s="98">
        <f t="shared" si="177"/>
        <v>8.2191780821917799</v>
      </c>
      <c r="BZ99" s="98">
        <f t="shared" si="178"/>
        <v>2.4657534246575339</v>
      </c>
      <c r="CA99" s="98">
        <f t="shared" si="179"/>
        <v>7.6790606653620346</v>
      </c>
      <c r="CB99" s="98">
        <f t="shared" si="180"/>
        <v>2.4657534246575339</v>
      </c>
      <c r="CC99" s="98">
        <f t="shared" si="181"/>
        <v>0.82191780821917804</v>
      </c>
      <c r="CD99" s="102">
        <f t="shared" si="182"/>
        <v>0</v>
      </c>
    </row>
    <row r="100" spans="2:82">
      <c r="B100" s="97" t="s">
        <v>11</v>
      </c>
      <c r="C100" s="111"/>
      <c r="D100" s="99">
        <v>45031</v>
      </c>
      <c r="E100" s="98"/>
      <c r="F100" s="98"/>
      <c r="G100" s="98"/>
      <c r="H100" s="99">
        <v>45220</v>
      </c>
      <c r="I100" s="98"/>
      <c r="J100" s="102"/>
      <c r="K100" s="98"/>
      <c r="L100" s="111">
        <v>45388</v>
      </c>
      <c r="M100" s="107">
        <v>45409</v>
      </c>
      <c r="N100" s="98"/>
      <c r="O100" s="99">
        <v>45577</v>
      </c>
      <c r="P100" s="98"/>
      <c r="Q100" s="98"/>
      <c r="R100" s="98"/>
      <c r="S100" s="98"/>
      <c r="T100" s="102"/>
      <c r="U100" s="98"/>
      <c r="V100" s="97"/>
      <c r="W100" s="99">
        <v>45766</v>
      </c>
      <c r="X100" s="98"/>
      <c r="Y100" s="98"/>
      <c r="Z100" s="99">
        <v>45934</v>
      </c>
      <c r="AA100" s="99">
        <v>45955</v>
      </c>
      <c r="AB100" s="98"/>
      <c r="AC100" s="98"/>
      <c r="AD100" s="102"/>
      <c r="AF100" s="78" t="s">
        <v>56</v>
      </c>
      <c r="AG100" s="80" t="s">
        <v>83</v>
      </c>
      <c r="AH100" s="73" t="s">
        <v>55</v>
      </c>
      <c r="AI100" s="70"/>
      <c r="AJ100" s="74" t="s">
        <v>84</v>
      </c>
      <c r="AK100" s="70"/>
      <c r="AP100" s="97"/>
      <c r="AQ100" s="98">
        <f>COUNTA(C100:AD100)-AS100-AT100</f>
        <v>7</v>
      </c>
      <c r="AR100" s="98"/>
      <c r="AS100" s="138"/>
      <c r="AT100" s="141">
        <v>1</v>
      </c>
      <c r="AU100" s="98"/>
      <c r="AV100" s="137"/>
      <c r="AW100" s="138"/>
      <c r="AX100" s="138"/>
      <c r="AY100" s="138"/>
      <c r="AZ100" s="138">
        <v>1</v>
      </c>
      <c r="BA100" s="138"/>
      <c r="BB100" s="138"/>
      <c r="BC100" s="138"/>
      <c r="BD100" s="138"/>
      <c r="BE100" s="138">
        <v>1</v>
      </c>
      <c r="BF100" s="138">
        <v>1</v>
      </c>
      <c r="BG100" s="98">
        <f t="shared" si="162"/>
        <v>2.054794520547945</v>
      </c>
      <c r="BH100" s="139">
        <f t="shared" si="164"/>
        <v>0.2857142857142857</v>
      </c>
      <c r="BI100" s="98"/>
      <c r="BJ100" s="97">
        <f t="shared" si="165"/>
        <v>0</v>
      </c>
      <c r="BK100" s="98">
        <f t="shared" si="166"/>
        <v>0</v>
      </c>
      <c r="BL100" s="98">
        <f t="shared" si="167"/>
        <v>0</v>
      </c>
      <c r="BM100" s="98">
        <f t="shared" si="168"/>
        <v>0</v>
      </c>
      <c r="BN100" s="98">
        <f t="shared" si="169"/>
        <v>7</v>
      </c>
      <c r="BO100" s="98">
        <f t="shared" si="170"/>
        <v>0</v>
      </c>
      <c r="BP100" s="98">
        <f t="shared" si="171"/>
        <v>0</v>
      </c>
      <c r="BQ100" s="98">
        <f t="shared" si="172"/>
        <v>0</v>
      </c>
      <c r="BR100" s="98">
        <f t="shared" si="173"/>
        <v>0</v>
      </c>
      <c r="BS100" s="98">
        <f t="shared" si="173"/>
        <v>0</v>
      </c>
      <c r="BT100" s="98">
        <f t="shared" si="173"/>
        <v>0</v>
      </c>
      <c r="BU100" s="98">
        <f t="shared" si="174"/>
        <v>16.43835616438356</v>
      </c>
      <c r="BV100" s="131">
        <f t="shared" si="175"/>
        <v>2.2857142857142856</v>
      </c>
      <c r="BW100" s="98"/>
      <c r="BX100" s="97">
        <f t="shared" si="176"/>
        <v>1.6438356164383561</v>
      </c>
      <c r="BY100" s="98">
        <f t="shared" si="177"/>
        <v>8.2191780821917799</v>
      </c>
      <c r="BZ100" s="98">
        <f t="shared" si="178"/>
        <v>2.4657534246575339</v>
      </c>
      <c r="CA100" s="98">
        <f t="shared" si="179"/>
        <v>7.6790606653620346</v>
      </c>
      <c r="CB100" s="98">
        <f t="shared" si="180"/>
        <v>51.465753424657535</v>
      </c>
      <c r="CC100" s="98">
        <f t="shared" si="181"/>
        <v>0.82191780821917804</v>
      </c>
      <c r="CD100" s="102">
        <f t="shared" si="182"/>
        <v>0</v>
      </c>
    </row>
    <row r="101" spans="2:82">
      <c r="B101" s="97" t="s">
        <v>35</v>
      </c>
      <c r="C101" s="111"/>
      <c r="D101" s="99">
        <v>45032</v>
      </c>
      <c r="E101" s="98"/>
      <c r="F101" s="98"/>
      <c r="G101" s="99">
        <v>45200</v>
      </c>
      <c r="H101" s="99">
        <v>45221</v>
      </c>
      <c r="I101" s="98"/>
      <c r="J101" s="102"/>
      <c r="K101" s="98"/>
      <c r="L101" s="111">
        <v>45389</v>
      </c>
      <c r="M101" s="99">
        <v>45410</v>
      </c>
      <c r="N101" s="98"/>
      <c r="O101" s="99">
        <v>45578</v>
      </c>
      <c r="P101" s="98"/>
      <c r="Q101" s="98"/>
      <c r="R101" s="98"/>
      <c r="S101" s="98"/>
      <c r="T101" s="102"/>
      <c r="U101" s="98"/>
      <c r="V101" s="97"/>
      <c r="W101" s="99">
        <v>45767</v>
      </c>
      <c r="X101" s="98"/>
      <c r="Y101" s="98"/>
      <c r="Z101" s="99">
        <v>45935</v>
      </c>
      <c r="AA101" s="99">
        <v>45956</v>
      </c>
      <c r="AB101" s="98"/>
      <c r="AC101" s="98"/>
      <c r="AD101" s="102"/>
      <c r="AF101" s="81" t="s">
        <v>83</v>
      </c>
      <c r="AG101" s="76" t="s">
        <v>55</v>
      </c>
      <c r="AH101" s="73" t="s">
        <v>55</v>
      </c>
      <c r="AI101" s="70"/>
      <c r="AJ101" s="74" t="s">
        <v>66</v>
      </c>
      <c r="AK101" s="70"/>
      <c r="AP101" s="97"/>
      <c r="AQ101" s="98"/>
      <c r="AR101" s="98">
        <f>COUNTA(C101:AD101)-AS101-AT101</f>
        <v>9</v>
      </c>
      <c r="AS101" s="138"/>
      <c r="AT101" s="141"/>
      <c r="AU101" s="98"/>
      <c r="AV101" s="137"/>
      <c r="AW101" s="138"/>
      <c r="AX101" s="138"/>
      <c r="AY101" s="138"/>
      <c r="AZ101" s="138"/>
      <c r="BA101" s="138"/>
      <c r="BB101" s="138"/>
      <c r="BC101" s="138"/>
      <c r="BD101" s="138">
        <v>1</v>
      </c>
      <c r="BE101" s="138">
        <v>1</v>
      </c>
      <c r="BF101" s="138">
        <v>1</v>
      </c>
      <c r="BG101" s="98">
        <f t="shared" si="162"/>
        <v>2.054794520547945</v>
      </c>
      <c r="BH101" s="139">
        <f t="shared" si="164"/>
        <v>0.2857142857142857</v>
      </c>
      <c r="BI101" s="98"/>
      <c r="BJ101" s="97">
        <f t="shared" si="165"/>
        <v>0</v>
      </c>
      <c r="BK101" s="98">
        <f t="shared" si="166"/>
        <v>0</v>
      </c>
      <c r="BL101" s="98">
        <f t="shared" si="167"/>
        <v>0</v>
      </c>
      <c r="BM101" s="98">
        <f t="shared" si="168"/>
        <v>0</v>
      </c>
      <c r="BN101" s="98">
        <f t="shared" si="169"/>
        <v>0</v>
      </c>
      <c r="BO101" s="98">
        <f t="shared" si="170"/>
        <v>0</v>
      </c>
      <c r="BP101" s="98">
        <f t="shared" si="171"/>
        <v>0</v>
      </c>
      <c r="BQ101" s="98">
        <f t="shared" si="172"/>
        <v>0</v>
      </c>
      <c r="BR101" s="98">
        <f t="shared" si="173"/>
        <v>0</v>
      </c>
      <c r="BS101" s="98">
        <f t="shared" si="173"/>
        <v>0</v>
      </c>
      <c r="BT101" s="98">
        <f t="shared" si="173"/>
        <v>1</v>
      </c>
      <c r="BU101" s="98">
        <f t="shared" si="174"/>
        <v>18.493150684931503</v>
      </c>
      <c r="BV101" s="131">
        <f t="shared" si="175"/>
        <v>2.5714285714285712</v>
      </c>
      <c r="BW101" s="98"/>
      <c r="BX101" s="97">
        <f t="shared" si="176"/>
        <v>1.8493150684931505</v>
      </c>
      <c r="BY101" s="98">
        <f t="shared" si="177"/>
        <v>9.2465753424657517</v>
      </c>
      <c r="BZ101" s="98">
        <f t="shared" si="178"/>
        <v>2.7739726027397253</v>
      </c>
      <c r="CA101" s="98">
        <f t="shared" si="179"/>
        <v>8.6389432485322892</v>
      </c>
      <c r="CB101" s="98">
        <f t="shared" si="180"/>
        <v>2.7739726027397253</v>
      </c>
      <c r="CC101" s="98">
        <f t="shared" si="181"/>
        <v>0.92465753424657526</v>
      </c>
      <c r="CD101" s="102">
        <f t="shared" si="182"/>
        <v>9</v>
      </c>
    </row>
    <row r="102" spans="2:82">
      <c r="B102" s="113"/>
      <c r="C102" s="95">
        <v>14</v>
      </c>
      <c r="D102" s="91">
        <v>17</v>
      </c>
      <c r="E102" s="91"/>
      <c r="F102" s="91"/>
      <c r="G102" s="91">
        <v>41</v>
      </c>
      <c r="H102" s="91">
        <v>44</v>
      </c>
      <c r="I102" s="91"/>
      <c r="J102" s="96"/>
      <c r="K102" s="110"/>
      <c r="L102" s="95">
        <v>15</v>
      </c>
      <c r="M102" s="91">
        <v>18</v>
      </c>
      <c r="N102" s="91"/>
      <c r="O102" s="91">
        <v>42</v>
      </c>
      <c r="P102" s="91"/>
      <c r="Q102" s="91"/>
      <c r="R102" s="91"/>
      <c r="S102" s="91"/>
      <c r="T102" s="96"/>
      <c r="U102" s="110"/>
      <c r="V102" s="95">
        <v>14</v>
      </c>
      <c r="W102" s="91">
        <v>17</v>
      </c>
      <c r="X102" s="91"/>
      <c r="Y102" s="91"/>
      <c r="Z102" s="91">
        <v>41</v>
      </c>
      <c r="AA102" s="91">
        <v>44</v>
      </c>
      <c r="AB102" s="91"/>
      <c r="AC102" s="91"/>
      <c r="AD102" s="96"/>
      <c r="AF102" s="75" t="s">
        <v>85</v>
      </c>
      <c r="AG102" s="75" t="s">
        <v>85</v>
      </c>
      <c r="AH102" s="75" t="s">
        <v>85</v>
      </c>
      <c r="AI102" s="70"/>
      <c r="AJ102" s="70">
        <v>40</v>
      </c>
      <c r="AK102" s="70"/>
      <c r="AP102" s="122"/>
      <c r="AQ102" s="56"/>
      <c r="AR102" s="56"/>
      <c r="AS102" s="56"/>
      <c r="AT102" s="123"/>
      <c r="AU102" s="98"/>
      <c r="AV102" s="122"/>
      <c r="AW102" s="56"/>
      <c r="AX102" s="56"/>
      <c r="AY102" s="56"/>
      <c r="AZ102" s="56"/>
      <c r="BA102" s="56"/>
      <c r="BB102" s="56"/>
      <c r="BC102" s="56"/>
      <c r="BD102" s="56"/>
      <c r="BE102" s="56"/>
      <c r="BF102" s="56"/>
      <c r="BG102" s="152"/>
      <c r="BH102" s="123"/>
      <c r="BI102" s="98"/>
      <c r="BJ102" s="122"/>
      <c r="BK102" s="56"/>
      <c r="BL102" s="56"/>
      <c r="BM102" s="56"/>
      <c r="BN102" s="56"/>
      <c r="BO102" s="56"/>
      <c r="BP102" s="56"/>
      <c r="BQ102" s="56"/>
      <c r="BR102" s="56"/>
      <c r="BS102" s="56"/>
      <c r="BT102" s="56"/>
      <c r="BU102" s="152"/>
      <c r="BV102" s="123"/>
      <c r="BW102" s="98"/>
      <c r="BX102" s="122"/>
      <c r="BY102" s="56"/>
      <c r="BZ102" s="56"/>
      <c r="CA102" s="56"/>
      <c r="CB102" s="56"/>
      <c r="CC102" s="56"/>
      <c r="CD102" s="123"/>
    </row>
    <row r="103" spans="2:82">
      <c r="B103" s="97" t="s">
        <v>53</v>
      </c>
      <c r="C103" s="111"/>
      <c r="D103" s="99">
        <v>45033</v>
      </c>
      <c r="E103" s="98"/>
      <c r="F103" s="98"/>
      <c r="G103" s="99">
        <v>45201</v>
      </c>
      <c r="H103" s="99">
        <v>45222</v>
      </c>
      <c r="I103" s="98"/>
      <c r="J103" s="102"/>
      <c r="K103" s="98"/>
      <c r="L103" s="111">
        <v>45390</v>
      </c>
      <c r="M103" s="99">
        <v>45411</v>
      </c>
      <c r="N103" s="98"/>
      <c r="O103" s="99">
        <v>45579</v>
      </c>
      <c r="P103" s="98"/>
      <c r="Q103" s="98"/>
      <c r="R103" s="98"/>
      <c r="S103" s="98"/>
      <c r="T103" s="102"/>
      <c r="U103" s="98"/>
      <c r="V103" s="97"/>
      <c r="W103" s="100">
        <v>45768</v>
      </c>
      <c r="X103" s="98"/>
      <c r="Y103" s="98"/>
      <c r="Z103" s="99">
        <v>45936</v>
      </c>
      <c r="AA103" s="99">
        <v>45957</v>
      </c>
      <c r="AB103" s="98"/>
      <c r="AC103" s="98"/>
      <c r="AD103" s="102"/>
      <c r="AF103" s="78" t="s">
        <v>54</v>
      </c>
      <c r="AG103" s="74" t="s">
        <v>83</v>
      </c>
      <c r="AH103" s="76" t="s">
        <v>55</v>
      </c>
      <c r="AI103" s="70"/>
      <c r="AJ103" s="74" t="s">
        <v>56</v>
      </c>
      <c r="AK103" s="70"/>
      <c r="AP103" s="97">
        <f>COUNTA(C103:AD103)-AS103-AT103</f>
        <v>8</v>
      </c>
      <c r="AQ103" s="98"/>
      <c r="AR103" s="98"/>
      <c r="AS103" s="138">
        <v>1</v>
      </c>
      <c r="AT103" s="141"/>
      <c r="AU103" s="98"/>
      <c r="AV103" s="137"/>
      <c r="AW103" s="138">
        <v>1</v>
      </c>
      <c r="AX103" s="138"/>
      <c r="AY103" s="138"/>
      <c r="AZ103" s="138"/>
      <c r="BA103" s="138"/>
      <c r="BB103" s="138"/>
      <c r="BC103" s="138"/>
      <c r="BD103" s="138"/>
      <c r="BE103" s="138">
        <v>1</v>
      </c>
      <c r="BF103" s="138">
        <v>1</v>
      </c>
      <c r="BG103" s="98">
        <f t="shared" si="162"/>
        <v>2.054794520547945</v>
      </c>
      <c r="BH103" s="139">
        <f t="shared" ref="BH103:BH109" si="183">$AV$11/7</f>
        <v>0.2857142857142857</v>
      </c>
      <c r="BI103" s="98"/>
      <c r="BJ103" s="97">
        <f t="shared" ref="BJ103:BJ109" si="184">$AP103*AV103</f>
        <v>0</v>
      </c>
      <c r="BK103" s="98">
        <f t="shared" ref="BK103:BK109" si="185">$AP103*AW103</f>
        <v>8</v>
      </c>
      <c r="BL103" s="98">
        <f t="shared" ref="BL103:BL109" si="186">$AQ103*AX103</f>
        <v>0</v>
      </c>
      <c r="BM103" s="98">
        <f t="shared" ref="BM103:BM109" si="187">$AQ103*AY103</f>
        <v>0</v>
      </c>
      <c r="BN103" s="98">
        <f t="shared" ref="BN103:BN109" si="188">$AQ103*AZ103</f>
        <v>0</v>
      </c>
      <c r="BO103" s="98">
        <f t="shared" ref="BO103:BO109" si="189">$AQ103*BA103</f>
        <v>0</v>
      </c>
      <c r="BP103" s="98">
        <f t="shared" ref="BP103:BP109" si="190">$AQ103*BB103</f>
        <v>0</v>
      </c>
      <c r="BQ103" s="98">
        <f t="shared" ref="BQ103:BQ109" si="191">$AQ103*BC103</f>
        <v>0</v>
      </c>
      <c r="BR103" s="98">
        <f t="shared" ref="BR103:BT109" si="192">AR102*BD103</f>
        <v>0</v>
      </c>
      <c r="BS103" s="98">
        <f t="shared" si="192"/>
        <v>0</v>
      </c>
      <c r="BT103" s="98">
        <f t="shared" si="192"/>
        <v>0</v>
      </c>
      <c r="BU103" s="98">
        <f t="shared" ref="BU103:BU109" si="193">SUM(AP103:AT103)*BG103</f>
        <v>18.493150684931503</v>
      </c>
      <c r="BV103" s="131">
        <f t="shared" ref="BV103:BV109" si="194">SUM(AP103:AT103)*BH103</f>
        <v>2.5714285714285712</v>
      </c>
      <c r="BW103" s="98"/>
      <c r="BX103" s="97">
        <f t="shared" ref="BX103:BX109" si="195">2*BJ103+BX$11*BU103</f>
        <v>1.8493150684931505</v>
      </c>
      <c r="BY103" s="98">
        <f t="shared" ref="BY103:BY109" si="196">5*BJ103+5*BK103+BY$11*BU103</f>
        <v>49.246575342465754</v>
      </c>
      <c r="BZ103" s="98">
        <f t="shared" ref="BZ103:BZ109" si="197">3*BK103+BZ$11*BU103</f>
        <v>26.773972602739725</v>
      </c>
      <c r="CA103" s="98">
        <f t="shared" ref="CA103:CA109" si="198">1*BJ103+3*BV103+CA$11*BU103</f>
        <v>8.6389432485322892</v>
      </c>
      <c r="CB103" s="98">
        <f t="shared" ref="CB103:CB109" si="199">6*BL103+8*BM103+7*BN103+8*BO103+8*BP103+7*BQ103+CB$11*BU103</f>
        <v>2.7739726027397253</v>
      </c>
      <c r="CC103" s="98">
        <f t="shared" ref="CC103:CC109" si="200">9*BR103+9*BS103+CC$11*BU103</f>
        <v>0.92465753424657526</v>
      </c>
      <c r="CD103" s="102">
        <f t="shared" ref="CD103:CD109" si="201">9*BT103+CD$11*BU103</f>
        <v>0</v>
      </c>
    </row>
    <row r="104" spans="2:82">
      <c r="B104" s="97" t="s">
        <v>57</v>
      </c>
      <c r="C104" s="111"/>
      <c r="D104" s="99">
        <v>45034</v>
      </c>
      <c r="E104" s="98"/>
      <c r="F104" s="98"/>
      <c r="G104" s="99">
        <v>45202</v>
      </c>
      <c r="H104" s="99">
        <v>45223</v>
      </c>
      <c r="I104" s="98"/>
      <c r="J104" s="102"/>
      <c r="K104" s="98"/>
      <c r="L104" s="111">
        <v>45391</v>
      </c>
      <c r="M104" s="99">
        <v>45412</v>
      </c>
      <c r="N104" s="98"/>
      <c r="O104" s="99">
        <v>45580</v>
      </c>
      <c r="P104" s="98"/>
      <c r="Q104" s="98"/>
      <c r="R104" s="98"/>
      <c r="S104" s="98"/>
      <c r="T104" s="102"/>
      <c r="U104" s="98"/>
      <c r="V104" s="111">
        <v>45748</v>
      </c>
      <c r="W104" s="99">
        <v>45769</v>
      </c>
      <c r="X104" s="98"/>
      <c r="Y104" s="98"/>
      <c r="Z104" s="99">
        <v>45937</v>
      </c>
      <c r="AA104" s="99">
        <v>45958</v>
      </c>
      <c r="AB104" s="98"/>
      <c r="AC104" s="98"/>
      <c r="AD104" s="102"/>
      <c r="AF104" s="79" t="s">
        <v>55</v>
      </c>
      <c r="AG104" s="74" t="s">
        <v>83</v>
      </c>
      <c r="AH104" s="76" t="s">
        <v>55</v>
      </c>
      <c r="AI104" s="70"/>
      <c r="AJ104" s="74" t="s">
        <v>73</v>
      </c>
      <c r="AK104" s="70"/>
      <c r="AP104" s="97">
        <f>COUNTA(C104:AD104)-AS104-AT104</f>
        <v>10</v>
      </c>
      <c r="AQ104" s="98"/>
      <c r="AR104" s="98"/>
      <c r="AS104" s="138"/>
      <c r="AT104" s="141"/>
      <c r="AU104" s="98"/>
      <c r="AV104" s="137">
        <v>1</v>
      </c>
      <c r="AW104" s="138">
        <v>1</v>
      </c>
      <c r="AX104" s="138"/>
      <c r="AY104" s="138"/>
      <c r="AZ104" s="138"/>
      <c r="BA104" s="138"/>
      <c r="BB104" s="138"/>
      <c r="BC104" s="138"/>
      <c r="BD104" s="138"/>
      <c r="BE104" s="138">
        <v>1</v>
      </c>
      <c r="BF104" s="138">
        <v>1</v>
      </c>
      <c r="BG104" s="98">
        <f t="shared" si="162"/>
        <v>2.054794520547945</v>
      </c>
      <c r="BH104" s="139">
        <f t="shared" si="183"/>
        <v>0.2857142857142857</v>
      </c>
      <c r="BI104" s="98"/>
      <c r="BJ104" s="97">
        <f t="shared" si="184"/>
        <v>10</v>
      </c>
      <c r="BK104" s="98">
        <f t="shared" si="185"/>
        <v>10</v>
      </c>
      <c r="BL104" s="98">
        <f t="shared" si="186"/>
        <v>0</v>
      </c>
      <c r="BM104" s="98">
        <f t="shared" si="187"/>
        <v>0</v>
      </c>
      <c r="BN104" s="98">
        <f t="shared" si="188"/>
        <v>0</v>
      </c>
      <c r="BO104" s="98">
        <f t="shared" si="189"/>
        <v>0</v>
      </c>
      <c r="BP104" s="98">
        <f t="shared" si="190"/>
        <v>0</v>
      </c>
      <c r="BQ104" s="98">
        <f t="shared" si="191"/>
        <v>0</v>
      </c>
      <c r="BR104" s="98">
        <f t="shared" si="192"/>
        <v>0</v>
      </c>
      <c r="BS104" s="98">
        <f t="shared" si="192"/>
        <v>1</v>
      </c>
      <c r="BT104" s="98">
        <f t="shared" si="192"/>
        <v>0</v>
      </c>
      <c r="BU104" s="98">
        <f t="shared" si="193"/>
        <v>20.547945205479451</v>
      </c>
      <c r="BV104" s="131">
        <f t="shared" si="194"/>
        <v>2.8571428571428568</v>
      </c>
      <c r="BW104" s="98"/>
      <c r="BX104" s="97">
        <f t="shared" si="195"/>
        <v>22.054794520547944</v>
      </c>
      <c r="BY104" s="98">
        <f t="shared" si="196"/>
        <v>110.27397260273972</v>
      </c>
      <c r="BZ104" s="98">
        <f t="shared" si="197"/>
        <v>33.082191780821915</v>
      </c>
      <c r="CA104" s="98">
        <f t="shared" si="198"/>
        <v>19.598825831702541</v>
      </c>
      <c r="CB104" s="98">
        <f t="shared" si="199"/>
        <v>3.0821917808219177</v>
      </c>
      <c r="CC104" s="98">
        <f t="shared" si="200"/>
        <v>10.027397260273972</v>
      </c>
      <c r="CD104" s="102">
        <f t="shared" si="201"/>
        <v>0</v>
      </c>
    </row>
    <row r="105" spans="2:82">
      <c r="B105" s="97" t="s">
        <v>59</v>
      </c>
      <c r="C105" s="111"/>
      <c r="D105" s="99">
        <v>45035</v>
      </c>
      <c r="E105" s="98"/>
      <c r="F105" s="98"/>
      <c r="G105" s="99">
        <v>45203</v>
      </c>
      <c r="H105" s="99">
        <v>45224</v>
      </c>
      <c r="I105" s="98"/>
      <c r="J105" s="102"/>
      <c r="K105" s="98"/>
      <c r="L105" s="111">
        <v>45392</v>
      </c>
      <c r="M105" s="98"/>
      <c r="N105" s="98"/>
      <c r="O105" s="99">
        <v>45581</v>
      </c>
      <c r="P105" s="98"/>
      <c r="Q105" s="98"/>
      <c r="R105" s="98"/>
      <c r="S105" s="98"/>
      <c r="T105" s="102"/>
      <c r="U105" s="98"/>
      <c r="V105" s="111">
        <v>45749</v>
      </c>
      <c r="W105" s="99">
        <v>45770</v>
      </c>
      <c r="X105" s="98"/>
      <c r="Y105" s="98"/>
      <c r="Z105" s="99">
        <v>45938</v>
      </c>
      <c r="AA105" s="99">
        <v>45959</v>
      </c>
      <c r="AB105" s="98"/>
      <c r="AC105" s="98"/>
      <c r="AD105" s="102"/>
      <c r="AF105" s="78" t="s">
        <v>54</v>
      </c>
      <c r="AG105" s="74" t="s">
        <v>83</v>
      </c>
      <c r="AH105" s="74" t="s">
        <v>56</v>
      </c>
      <c r="AI105" s="70"/>
      <c r="AJ105" s="83" t="s">
        <v>60</v>
      </c>
      <c r="AK105" s="70"/>
      <c r="AP105" s="97">
        <f>COUNTA(C105:AD105)-AS105-AT105</f>
        <v>9</v>
      </c>
      <c r="AQ105" s="98"/>
      <c r="AR105" s="98"/>
      <c r="AS105" s="138"/>
      <c r="AT105" s="141"/>
      <c r="AU105" s="98"/>
      <c r="AV105" s="137"/>
      <c r="AW105" s="138"/>
      <c r="AX105" s="138"/>
      <c r="AY105" s="138"/>
      <c r="AZ105" s="138"/>
      <c r="BA105" s="138"/>
      <c r="BB105" s="138"/>
      <c r="BC105" s="138"/>
      <c r="BD105" s="138"/>
      <c r="BE105" s="138">
        <v>1</v>
      </c>
      <c r="BF105" s="138">
        <v>1</v>
      </c>
      <c r="BG105" s="98">
        <f t="shared" si="162"/>
        <v>2.054794520547945</v>
      </c>
      <c r="BH105" s="139">
        <f t="shared" si="183"/>
        <v>0.2857142857142857</v>
      </c>
      <c r="BI105" s="98"/>
      <c r="BJ105" s="97">
        <f t="shared" si="184"/>
        <v>0</v>
      </c>
      <c r="BK105" s="98">
        <f t="shared" si="185"/>
        <v>0</v>
      </c>
      <c r="BL105" s="98">
        <f t="shared" si="186"/>
        <v>0</v>
      </c>
      <c r="BM105" s="98">
        <f t="shared" si="187"/>
        <v>0</v>
      </c>
      <c r="BN105" s="98">
        <f t="shared" si="188"/>
        <v>0</v>
      </c>
      <c r="BO105" s="98">
        <f t="shared" si="189"/>
        <v>0</v>
      </c>
      <c r="BP105" s="98">
        <f t="shared" si="190"/>
        <v>0</v>
      </c>
      <c r="BQ105" s="98">
        <f t="shared" si="191"/>
        <v>0</v>
      </c>
      <c r="BR105" s="98">
        <f t="shared" si="192"/>
        <v>0</v>
      </c>
      <c r="BS105" s="98">
        <f t="shared" si="192"/>
        <v>0</v>
      </c>
      <c r="BT105" s="98">
        <f t="shared" si="192"/>
        <v>0</v>
      </c>
      <c r="BU105" s="98">
        <f t="shared" si="193"/>
        <v>18.493150684931503</v>
      </c>
      <c r="BV105" s="131">
        <f t="shared" si="194"/>
        <v>2.5714285714285712</v>
      </c>
      <c r="BW105" s="98"/>
      <c r="BX105" s="97">
        <f t="shared" si="195"/>
        <v>1.8493150684931505</v>
      </c>
      <c r="BY105" s="98">
        <f t="shared" si="196"/>
        <v>9.2465753424657517</v>
      </c>
      <c r="BZ105" s="98">
        <f t="shared" si="197"/>
        <v>2.7739726027397253</v>
      </c>
      <c r="CA105" s="98">
        <f t="shared" si="198"/>
        <v>8.6389432485322892</v>
      </c>
      <c r="CB105" s="98">
        <f t="shared" si="199"/>
        <v>2.7739726027397253</v>
      </c>
      <c r="CC105" s="98">
        <f t="shared" si="200"/>
        <v>0.92465753424657526</v>
      </c>
      <c r="CD105" s="102">
        <f t="shared" si="201"/>
        <v>0</v>
      </c>
    </row>
    <row r="106" spans="2:82">
      <c r="B106" s="97" t="s">
        <v>61</v>
      </c>
      <c r="C106" s="111"/>
      <c r="D106" s="99">
        <v>45036</v>
      </c>
      <c r="E106" s="98"/>
      <c r="F106" s="98"/>
      <c r="G106" s="99">
        <v>45204</v>
      </c>
      <c r="H106" s="99">
        <v>45225</v>
      </c>
      <c r="I106" s="98"/>
      <c r="J106" s="102"/>
      <c r="K106" s="98"/>
      <c r="L106" s="111">
        <v>45393</v>
      </c>
      <c r="M106" s="98"/>
      <c r="N106" s="98"/>
      <c r="O106" s="99">
        <v>45582</v>
      </c>
      <c r="P106" s="98"/>
      <c r="Q106" s="98"/>
      <c r="R106" s="98"/>
      <c r="S106" s="98"/>
      <c r="T106" s="102"/>
      <c r="U106" s="98"/>
      <c r="V106" s="111">
        <v>45750</v>
      </c>
      <c r="W106" s="99">
        <v>45771</v>
      </c>
      <c r="X106" s="98"/>
      <c r="Y106" s="98"/>
      <c r="Z106" s="99">
        <v>45939</v>
      </c>
      <c r="AA106" s="99">
        <v>45960</v>
      </c>
      <c r="AB106" s="98"/>
      <c r="AC106" s="98"/>
      <c r="AD106" s="102"/>
      <c r="AF106" s="78" t="s">
        <v>54</v>
      </c>
      <c r="AG106" s="74" t="s">
        <v>83</v>
      </c>
      <c r="AH106" s="74" t="s">
        <v>56</v>
      </c>
      <c r="AI106" s="70"/>
      <c r="AJ106" s="83" t="s">
        <v>60</v>
      </c>
      <c r="AK106" s="70"/>
      <c r="AP106" s="97">
        <f>COUNTA(C106:AD106)-AS106-AT106</f>
        <v>9</v>
      </c>
      <c r="AQ106" s="98"/>
      <c r="AR106" s="98"/>
      <c r="AS106" s="138"/>
      <c r="AT106" s="141"/>
      <c r="AU106" s="98"/>
      <c r="AV106" s="137"/>
      <c r="AW106" s="138"/>
      <c r="AX106" s="138"/>
      <c r="AY106" s="138"/>
      <c r="AZ106" s="138"/>
      <c r="BA106" s="138"/>
      <c r="BB106" s="138"/>
      <c r="BC106" s="138"/>
      <c r="BD106" s="138"/>
      <c r="BE106" s="138">
        <v>1</v>
      </c>
      <c r="BF106" s="138">
        <v>1</v>
      </c>
      <c r="BG106" s="98">
        <f t="shared" si="162"/>
        <v>2.054794520547945</v>
      </c>
      <c r="BH106" s="139">
        <f t="shared" si="183"/>
        <v>0.2857142857142857</v>
      </c>
      <c r="BI106" s="98"/>
      <c r="BJ106" s="97">
        <f t="shared" si="184"/>
        <v>0</v>
      </c>
      <c r="BK106" s="98">
        <f t="shared" si="185"/>
        <v>0</v>
      </c>
      <c r="BL106" s="98">
        <f t="shared" si="186"/>
        <v>0</v>
      </c>
      <c r="BM106" s="98">
        <f t="shared" si="187"/>
        <v>0</v>
      </c>
      <c r="BN106" s="98">
        <f t="shared" si="188"/>
        <v>0</v>
      </c>
      <c r="BO106" s="98">
        <f t="shared" si="189"/>
        <v>0</v>
      </c>
      <c r="BP106" s="98">
        <f t="shared" si="190"/>
        <v>0</v>
      </c>
      <c r="BQ106" s="98">
        <f t="shared" si="191"/>
        <v>0</v>
      </c>
      <c r="BR106" s="98">
        <f t="shared" si="192"/>
        <v>0</v>
      </c>
      <c r="BS106" s="98">
        <f t="shared" si="192"/>
        <v>0</v>
      </c>
      <c r="BT106" s="98">
        <f t="shared" si="192"/>
        <v>0</v>
      </c>
      <c r="BU106" s="98">
        <f t="shared" si="193"/>
        <v>18.493150684931503</v>
      </c>
      <c r="BV106" s="131">
        <f t="shared" si="194"/>
        <v>2.5714285714285712</v>
      </c>
      <c r="BW106" s="98"/>
      <c r="BX106" s="97">
        <f t="shared" si="195"/>
        <v>1.8493150684931505</v>
      </c>
      <c r="BY106" s="98">
        <f t="shared" si="196"/>
        <v>9.2465753424657517</v>
      </c>
      <c r="BZ106" s="98">
        <f t="shared" si="197"/>
        <v>2.7739726027397253</v>
      </c>
      <c r="CA106" s="98">
        <f t="shared" si="198"/>
        <v>8.6389432485322892</v>
      </c>
      <c r="CB106" s="98">
        <f t="shared" si="199"/>
        <v>2.7739726027397253</v>
      </c>
      <c r="CC106" s="98">
        <f t="shared" si="200"/>
        <v>0.92465753424657526</v>
      </c>
      <c r="CD106" s="102">
        <f t="shared" si="201"/>
        <v>0</v>
      </c>
    </row>
    <row r="107" spans="2:82">
      <c r="B107" s="97" t="s">
        <v>62</v>
      </c>
      <c r="C107" s="111"/>
      <c r="D107" s="99">
        <v>45037</v>
      </c>
      <c r="E107" s="98"/>
      <c r="F107" s="98"/>
      <c r="G107" s="99">
        <v>45205</v>
      </c>
      <c r="H107" s="99">
        <v>45226</v>
      </c>
      <c r="I107" s="98"/>
      <c r="J107" s="102"/>
      <c r="K107" s="98"/>
      <c r="L107" s="111">
        <v>45394</v>
      </c>
      <c r="M107" s="98"/>
      <c r="N107" s="98"/>
      <c r="O107" s="99">
        <v>45583</v>
      </c>
      <c r="P107" s="98"/>
      <c r="Q107" s="98"/>
      <c r="R107" s="98"/>
      <c r="S107" s="98"/>
      <c r="T107" s="102"/>
      <c r="U107" s="98"/>
      <c r="V107" s="111">
        <v>45751</v>
      </c>
      <c r="W107" s="99">
        <v>45772</v>
      </c>
      <c r="X107" s="98"/>
      <c r="Y107" s="98"/>
      <c r="Z107" s="99">
        <v>45940</v>
      </c>
      <c r="AA107" s="99">
        <v>45961</v>
      </c>
      <c r="AB107" s="98"/>
      <c r="AC107" s="98"/>
      <c r="AD107" s="102"/>
      <c r="AF107" s="80" t="s">
        <v>54</v>
      </c>
      <c r="AG107" s="72" t="s">
        <v>83</v>
      </c>
      <c r="AH107" s="74" t="s">
        <v>56</v>
      </c>
      <c r="AI107" s="70"/>
      <c r="AJ107" s="84" t="s">
        <v>60</v>
      </c>
      <c r="AK107" s="70"/>
      <c r="AP107" s="97">
        <f>COUNTA(C107:AD107)-AS107-AT107</f>
        <v>9</v>
      </c>
      <c r="AQ107" s="98"/>
      <c r="AR107" s="98"/>
      <c r="AS107" s="138"/>
      <c r="AT107" s="141"/>
      <c r="AU107" s="98"/>
      <c r="AV107" s="137"/>
      <c r="AW107" s="138"/>
      <c r="AX107" s="138"/>
      <c r="AY107" s="138"/>
      <c r="AZ107" s="138"/>
      <c r="BA107" s="138"/>
      <c r="BB107" s="138"/>
      <c r="BC107" s="138"/>
      <c r="BD107" s="138"/>
      <c r="BE107" s="138">
        <v>1</v>
      </c>
      <c r="BF107" s="138">
        <v>1</v>
      </c>
      <c r="BG107" s="98">
        <f t="shared" si="162"/>
        <v>2.054794520547945</v>
      </c>
      <c r="BH107" s="139">
        <f t="shared" si="183"/>
        <v>0.2857142857142857</v>
      </c>
      <c r="BI107" s="98"/>
      <c r="BJ107" s="97">
        <f t="shared" si="184"/>
        <v>0</v>
      </c>
      <c r="BK107" s="98">
        <f t="shared" si="185"/>
        <v>0</v>
      </c>
      <c r="BL107" s="98">
        <f t="shared" si="186"/>
        <v>0</v>
      </c>
      <c r="BM107" s="98">
        <f t="shared" si="187"/>
        <v>0</v>
      </c>
      <c r="BN107" s="98">
        <f t="shared" si="188"/>
        <v>0</v>
      </c>
      <c r="BO107" s="98">
        <f t="shared" si="189"/>
        <v>0</v>
      </c>
      <c r="BP107" s="98">
        <f t="shared" si="190"/>
        <v>0</v>
      </c>
      <c r="BQ107" s="98">
        <f t="shared" si="191"/>
        <v>0</v>
      </c>
      <c r="BR107" s="98">
        <f t="shared" si="192"/>
        <v>0</v>
      </c>
      <c r="BS107" s="98">
        <f t="shared" si="192"/>
        <v>0</v>
      </c>
      <c r="BT107" s="98">
        <f t="shared" si="192"/>
        <v>0</v>
      </c>
      <c r="BU107" s="98">
        <f t="shared" si="193"/>
        <v>18.493150684931503</v>
      </c>
      <c r="BV107" s="131">
        <f t="shared" si="194"/>
        <v>2.5714285714285712</v>
      </c>
      <c r="BW107" s="98"/>
      <c r="BX107" s="97">
        <f t="shared" si="195"/>
        <v>1.8493150684931505</v>
      </c>
      <c r="BY107" s="98">
        <f t="shared" si="196"/>
        <v>9.2465753424657517</v>
      </c>
      <c r="BZ107" s="98">
        <f t="shared" si="197"/>
        <v>2.7739726027397253</v>
      </c>
      <c r="CA107" s="98">
        <f t="shared" si="198"/>
        <v>8.6389432485322892</v>
      </c>
      <c r="CB107" s="98">
        <f t="shared" si="199"/>
        <v>2.7739726027397253</v>
      </c>
      <c r="CC107" s="98">
        <f t="shared" si="200"/>
        <v>0.92465753424657526</v>
      </c>
      <c r="CD107" s="102">
        <f t="shared" si="201"/>
        <v>0</v>
      </c>
    </row>
    <row r="108" spans="2:82">
      <c r="B108" s="97" t="s">
        <v>11</v>
      </c>
      <c r="C108" s="111">
        <v>45017</v>
      </c>
      <c r="D108" s="99">
        <v>45038</v>
      </c>
      <c r="E108" s="98"/>
      <c r="F108" s="98"/>
      <c r="G108" s="99">
        <v>45206</v>
      </c>
      <c r="H108" s="99">
        <v>45227</v>
      </c>
      <c r="I108" s="98"/>
      <c r="J108" s="102"/>
      <c r="K108" s="98"/>
      <c r="L108" s="111">
        <v>45395</v>
      </c>
      <c r="M108" s="98"/>
      <c r="N108" s="98"/>
      <c r="O108" s="99">
        <v>45584</v>
      </c>
      <c r="P108" s="98"/>
      <c r="Q108" s="98"/>
      <c r="R108" s="98"/>
      <c r="S108" s="98"/>
      <c r="T108" s="102"/>
      <c r="U108" s="98"/>
      <c r="V108" s="111">
        <v>45752</v>
      </c>
      <c r="W108" s="99">
        <v>45773</v>
      </c>
      <c r="X108" s="98"/>
      <c r="Y108" s="98"/>
      <c r="Z108" s="99">
        <v>45941</v>
      </c>
      <c r="AA108" s="98"/>
      <c r="AB108" s="98"/>
      <c r="AC108" s="98"/>
      <c r="AD108" s="102"/>
      <c r="AF108" s="80" t="s">
        <v>83</v>
      </c>
      <c r="AG108" s="73" t="s">
        <v>55</v>
      </c>
      <c r="AH108" s="78" t="s">
        <v>56</v>
      </c>
      <c r="AI108" s="70"/>
      <c r="AJ108" s="74" t="s">
        <v>84</v>
      </c>
      <c r="AK108" s="70"/>
      <c r="AP108" s="97"/>
      <c r="AQ108" s="98">
        <f>COUNTA(C108:AD108)-AS108-AT108</f>
        <v>9</v>
      </c>
      <c r="AR108" s="98"/>
      <c r="AS108" s="138"/>
      <c r="AT108" s="141"/>
      <c r="AU108" s="98"/>
      <c r="AV108" s="137"/>
      <c r="AW108" s="138"/>
      <c r="AX108" s="138"/>
      <c r="AY108" s="138"/>
      <c r="AZ108" s="138">
        <v>1</v>
      </c>
      <c r="BA108" s="138"/>
      <c r="BB108" s="138"/>
      <c r="BC108" s="138"/>
      <c r="BD108" s="138"/>
      <c r="BE108" s="138">
        <v>1</v>
      </c>
      <c r="BF108" s="138">
        <v>1</v>
      </c>
      <c r="BG108" s="98">
        <f t="shared" si="162"/>
        <v>2.054794520547945</v>
      </c>
      <c r="BH108" s="139">
        <f t="shared" si="183"/>
        <v>0.2857142857142857</v>
      </c>
      <c r="BI108" s="98"/>
      <c r="BJ108" s="97">
        <f t="shared" si="184"/>
        <v>0</v>
      </c>
      <c r="BK108" s="98">
        <f t="shared" si="185"/>
        <v>0</v>
      </c>
      <c r="BL108" s="98">
        <f t="shared" si="186"/>
        <v>0</v>
      </c>
      <c r="BM108" s="98">
        <f t="shared" si="187"/>
        <v>0</v>
      </c>
      <c r="BN108" s="98">
        <f t="shared" si="188"/>
        <v>9</v>
      </c>
      <c r="BO108" s="98">
        <f t="shared" si="189"/>
        <v>0</v>
      </c>
      <c r="BP108" s="98">
        <f t="shared" si="190"/>
        <v>0</v>
      </c>
      <c r="BQ108" s="98">
        <f t="shared" si="191"/>
        <v>0</v>
      </c>
      <c r="BR108" s="98">
        <f t="shared" si="192"/>
        <v>0</v>
      </c>
      <c r="BS108" s="98">
        <f t="shared" si="192"/>
        <v>0</v>
      </c>
      <c r="BT108" s="98">
        <f t="shared" si="192"/>
        <v>0</v>
      </c>
      <c r="BU108" s="98">
        <f t="shared" si="193"/>
        <v>18.493150684931503</v>
      </c>
      <c r="BV108" s="131">
        <f t="shared" si="194"/>
        <v>2.5714285714285712</v>
      </c>
      <c r="BW108" s="98"/>
      <c r="BX108" s="97">
        <f t="shared" si="195"/>
        <v>1.8493150684931505</v>
      </c>
      <c r="BY108" s="98">
        <f t="shared" si="196"/>
        <v>9.2465753424657517</v>
      </c>
      <c r="BZ108" s="98">
        <f t="shared" si="197"/>
        <v>2.7739726027397253</v>
      </c>
      <c r="CA108" s="98">
        <f t="shared" si="198"/>
        <v>8.6389432485322892</v>
      </c>
      <c r="CB108" s="98">
        <f t="shared" si="199"/>
        <v>65.773972602739718</v>
      </c>
      <c r="CC108" s="98">
        <f t="shared" si="200"/>
        <v>0.92465753424657526</v>
      </c>
      <c r="CD108" s="102">
        <f t="shared" si="201"/>
        <v>0</v>
      </c>
    </row>
    <row r="109" spans="2:82" ht="16.5" thickBot="1">
      <c r="B109" s="103" t="s">
        <v>35</v>
      </c>
      <c r="C109" s="112">
        <v>45018</v>
      </c>
      <c r="D109" s="104">
        <v>45039</v>
      </c>
      <c r="E109" s="105"/>
      <c r="F109" s="105"/>
      <c r="G109" s="104">
        <v>45207</v>
      </c>
      <c r="H109" s="104">
        <v>45228</v>
      </c>
      <c r="I109" s="105"/>
      <c r="J109" s="106"/>
      <c r="K109" s="105"/>
      <c r="L109" s="112">
        <v>45396</v>
      </c>
      <c r="M109" s="105"/>
      <c r="N109" s="105"/>
      <c r="O109" s="104">
        <v>45585</v>
      </c>
      <c r="P109" s="105"/>
      <c r="Q109" s="105"/>
      <c r="R109" s="105"/>
      <c r="S109" s="105"/>
      <c r="T109" s="106"/>
      <c r="U109" s="105"/>
      <c r="V109" s="112">
        <v>45753</v>
      </c>
      <c r="W109" s="116">
        <v>45774</v>
      </c>
      <c r="X109" s="105"/>
      <c r="Y109" s="105"/>
      <c r="Z109" s="104">
        <v>45942</v>
      </c>
      <c r="AA109" s="105"/>
      <c r="AB109" s="105"/>
      <c r="AC109" s="105"/>
      <c r="AD109" s="106"/>
      <c r="AF109" s="76" t="s">
        <v>55</v>
      </c>
      <c r="AG109" s="73" t="s">
        <v>55</v>
      </c>
      <c r="AH109" s="81" t="s">
        <v>83</v>
      </c>
      <c r="AI109" s="70"/>
      <c r="AJ109" s="74" t="s">
        <v>66</v>
      </c>
      <c r="AK109" s="70"/>
      <c r="AP109" s="97"/>
      <c r="AQ109" s="98"/>
      <c r="AR109" s="98">
        <f>COUNTA(C109:AD109)-AS109-AT109</f>
        <v>8</v>
      </c>
      <c r="AS109" s="138"/>
      <c r="AT109" s="141">
        <v>1</v>
      </c>
      <c r="AU109" s="98"/>
      <c r="AV109" s="137"/>
      <c r="AW109" s="138"/>
      <c r="AX109" s="138"/>
      <c r="AY109" s="138"/>
      <c r="AZ109" s="138"/>
      <c r="BA109" s="138"/>
      <c r="BB109" s="138"/>
      <c r="BC109" s="138"/>
      <c r="BD109" s="138">
        <v>1</v>
      </c>
      <c r="BE109" s="138">
        <v>1</v>
      </c>
      <c r="BF109" s="138">
        <v>1</v>
      </c>
      <c r="BG109" s="98">
        <f t="shared" si="162"/>
        <v>2.054794520547945</v>
      </c>
      <c r="BH109" s="139">
        <f t="shared" si="183"/>
        <v>0.2857142857142857</v>
      </c>
      <c r="BI109" s="98"/>
      <c r="BJ109" s="97">
        <f t="shared" si="184"/>
        <v>0</v>
      </c>
      <c r="BK109" s="98">
        <f t="shared" si="185"/>
        <v>0</v>
      </c>
      <c r="BL109" s="98">
        <f t="shared" si="186"/>
        <v>0</v>
      </c>
      <c r="BM109" s="98">
        <f t="shared" si="187"/>
        <v>0</v>
      </c>
      <c r="BN109" s="98">
        <f t="shared" si="188"/>
        <v>0</v>
      </c>
      <c r="BO109" s="98">
        <f t="shared" si="189"/>
        <v>0</v>
      </c>
      <c r="BP109" s="98">
        <f t="shared" si="190"/>
        <v>0</v>
      </c>
      <c r="BQ109" s="98">
        <f t="shared" si="191"/>
        <v>0</v>
      </c>
      <c r="BR109" s="98">
        <f t="shared" si="192"/>
        <v>0</v>
      </c>
      <c r="BS109" s="98">
        <f t="shared" si="192"/>
        <v>0</v>
      </c>
      <c r="BT109" s="98">
        <f t="shared" si="192"/>
        <v>0</v>
      </c>
      <c r="BU109" s="98">
        <f t="shared" si="193"/>
        <v>18.493150684931503</v>
      </c>
      <c r="BV109" s="131">
        <f t="shared" si="194"/>
        <v>2.5714285714285712</v>
      </c>
      <c r="BW109" s="98"/>
      <c r="BX109" s="97">
        <f t="shared" si="195"/>
        <v>1.8493150684931505</v>
      </c>
      <c r="BY109" s="98">
        <f t="shared" si="196"/>
        <v>9.2465753424657517</v>
      </c>
      <c r="BZ109" s="98">
        <f t="shared" si="197"/>
        <v>2.7739726027397253</v>
      </c>
      <c r="CA109" s="98">
        <f t="shared" si="198"/>
        <v>8.6389432485322892</v>
      </c>
      <c r="CB109" s="98">
        <f t="shared" si="199"/>
        <v>2.7739726027397253</v>
      </c>
      <c r="CC109" s="98">
        <f t="shared" si="200"/>
        <v>0.92465753424657526</v>
      </c>
      <c r="CD109" s="102">
        <f t="shared" si="201"/>
        <v>0</v>
      </c>
    </row>
    <row r="110" spans="2:82" ht="16.5" thickBot="1">
      <c r="AF110" s="75" t="s">
        <v>85</v>
      </c>
      <c r="AG110" s="75" t="s">
        <v>85</v>
      </c>
      <c r="AH110" s="75" t="s">
        <v>85</v>
      </c>
      <c r="AI110" s="70"/>
      <c r="AJ110" s="70">
        <v>40</v>
      </c>
      <c r="AK110" s="70"/>
      <c r="AP110" s="122"/>
      <c r="AQ110" s="56"/>
      <c r="AR110" s="56"/>
      <c r="AS110" s="56"/>
      <c r="AT110" s="123"/>
      <c r="AU110" s="98"/>
      <c r="AV110" s="122"/>
      <c r="AW110" s="56"/>
      <c r="AX110" s="56"/>
      <c r="AY110" s="56"/>
      <c r="AZ110" s="56"/>
      <c r="BA110" s="56"/>
      <c r="BB110" s="56"/>
      <c r="BC110" s="56"/>
      <c r="BD110" s="56"/>
      <c r="BE110" s="56"/>
      <c r="BF110" s="56"/>
      <c r="BG110" s="152"/>
      <c r="BH110" s="123"/>
      <c r="BI110" s="98"/>
      <c r="BJ110" s="122"/>
      <c r="BK110" s="56"/>
      <c r="BL110" s="56"/>
      <c r="BM110" s="56"/>
      <c r="BN110" s="56"/>
      <c r="BO110" s="56"/>
      <c r="BP110" s="56"/>
      <c r="BQ110" s="56"/>
      <c r="BR110" s="56"/>
      <c r="BS110" s="56"/>
      <c r="BT110" s="56"/>
      <c r="BU110" s="152"/>
      <c r="BV110" s="123"/>
      <c r="BW110" s="98"/>
      <c r="BX110" s="122"/>
      <c r="BY110" s="56"/>
      <c r="BZ110" s="56"/>
      <c r="CA110" s="56"/>
      <c r="CB110" s="56"/>
      <c r="CC110" s="56"/>
      <c r="CD110" s="123"/>
    </row>
    <row r="111" spans="2:82" ht="16.5" thickBot="1">
      <c r="AP111" s="92"/>
      <c r="AQ111" s="93"/>
      <c r="AR111" s="93"/>
      <c r="AS111" s="93"/>
      <c r="AT111" s="94"/>
      <c r="AU111" s="93"/>
      <c r="AV111" s="92"/>
      <c r="AW111" s="93"/>
      <c r="AX111" s="93"/>
      <c r="AY111" s="93"/>
      <c r="AZ111" s="93"/>
      <c r="BA111" s="93"/>
      <c r="BB111" s="93"/>
      <c r="BC111" s="93"/>
      <c r="BD111" s="93"/>
      <c r="BE111" s="93"/>
      <c r="BF111" s="93"/>
      <c r="BG111" s="93"/>
      <c r="BH111" s="94"/>
      <c r="BI111" s="93"/>
      <c r="BJ111" s="92"/>
      <c r="BK111" s="93"/>
      <c r="BL111" s="93"/>
      <c r="BM111" s="93"/>
      <c r="BN111" s="93"/>
      <c r="BO111" s="93"/>
      <c r="BP111" s="93"/>
      <c r="BQ111" s="93"/>
      <c r="BR111" s="93"/>
      <c r="BS111" s="93"/>
      <c r="BT111" s="93"/>
      <c r="BU111" s="93"/>
      <c r="BV111" s="94"/>
      <c r="BW111" s="93"/>
      <c r="BX111" s="92"/>
      <c r="BY111" s="93"/>
      <c r="BZ111" s="93"/>
      <c r="CA111" s="93"/>
      <c r="CB111" s="93"/>
      <c r="CC111" s="93"/>
      <c r="CD111" s="94"/>
    </row>
    <row r="112" spans="2:82" ht="23.25">
      <c r="B112" s="92"/>
      <c r="C112" s="117" t="s">
        <v>86</v>
      </c>
      <c r="D112" s="93"/>
      <c r="E112" s="93"/>
      <c r="F112" s="93"/>
      <c r="G112" s="93"/>
      <c r="H112" s="93"/>
      <c r="I112" s="93"/>
      <c r="J112" s="94"/>
      <c r="K112" s="93"/>
      <c r="L112" s="117" t="s">
        <v>87</v>
      </c>
      <c r="M112" s="93"/>
      <c r="N112" s="93"/>
      <c r="O112" s="93"/>
      <c r="P112" s="93"/>
      <c r="Q112" s="93"/>
      <c r="R112" s="93"/>
      <c r="S112" s="93"/>
      <c r="T112" s="94"/>
      <c r="U112" s="93"/>
      <c r="V112" s="117" t="s">
        <v>88</v>
      </c>
      <c r="W112" s="93"/>
      <c r="X112" s="93"/>
      <c r="Y112" s="93"/>
      <c r="Z112" s="93"/>
      <c r="AA112" s="93"/>
      <c r="AB112" s="93"/>
      <c r="AC112" s="93"/>
      <c r="AD112" s="94"/>
      <c r="AP112" s="97"/>
      <c r="AQ112" s="98"/>
      <c r="AR112" s="98"/>
      <c r="AS112" s="98"/>
      <c r="AT112" s="102"/>
      <c r="AU112" s="98"/>
      <c r="AV112" s="97"/>
      <c r="AW112" s="98"/>
      <c r="AX112" s="98"/>
      <c r="AY112" s="98"/>
      <c r="AZ112" s="98"/>
      <c r="BA112" s="98"/>
      <c r="BB112" s="98"/>
      <c r="BC112" s="98"/>
      <c r="BD112" s="98"/>
      <c r="BE112" s="98"/>
      <c r="BF112" s="98"/>
      <c r="BG112" s="98"/>
      <c r="BH112" s="102"/>
      <c r="BI112" s="98"/>
      <c r="BJ112" s="97"/>
      <c r="BK112" s="98"/>
      <c r="BL112" s="98"/>
      <c r="BM112" s="98"/>
      <c r="BN112" s="98"/>
      <c r="BO112" s="98"/>
      <c r="BP112" s="98"/>
      <c r="BQ112" s="98"/>
      <c r="BR112" s="98"/>
      <c r="BS112" s="98"/>
      <c r="BT112" s="98"/>
      <c r="BU112" s="98"/>
      <c r="BV112" s="102"/>
      <c r="BW112" s="98"/>
      <c r="BX112" s="127"/>
      <c r="BY112" s="128"/>
      <c r="BZ112" s="128"/>
      <c r="CA112" s="128"/>
      <c r="CB112" s="98"/>
      <c r="CC112" s="98"/>
      <c r="CD112" s="102"/>
    </row>
    <row r="113" spans="2:82" ht="16.5" thickBot="1">
      <c r="B113" s="113"/>
      <c r="C113" s="95"/>
      <c r="D113" s="91">
        <v>21</v>
      </c>
      <c r="E113" s="91">
        <v>24</v>
      </c>
      <c r="F113" s="91">
        <v>27</v>
      </c>
      <c r="G113" s="91">
        <v>30</v>
      </c>
      <c r="H113" s="91">
        <v>33</v>
      </c>
      <c r="I113" s="91">
        <v>36</v>
      </c>
      <c r="J113" s="96">
        <v>39</v>
      </c>
      <c r="K113" s="110"/>
      <c r="L113" s="95"/>
      <c r="M113" s="91">
        <v>19</v>
      </c>
      <c r="N113" s="91">
        <v>22</v>
      </c>
      <c r="O113" s="91">
        <v>25</v>
      </c>
      <c r="P113" s="91">
        <v>28</v>
      </c>
      <c r="Q113" s="91">
        <v>31</v>
      </c>
      <c r="R113" s="91">
        <v>34</v>
      </c>
      <c r="S113" s="91">
        <v>37</v>
      </c>
      <c r="T113" s="96">
        <v>40</v>
      </c>
      <c r="U113" s="110"/>
      <c r="V113" s="95">
        <v>18</v>
      </c>
      <c r="W113" s="91">
        <v>21</v>
      </c>
      <c r="X113" s="91">
        <v>24</v>
      </c>
      <c r="Y113" s="91">
        <v>27</v>
      </c>
      <c r="Z113" s="91">
        <v>30</v>
      </c>
      <c r="AA113" s="91">
        <v>33</v>
      </c>
      <c r="AB113" s="91">
        <v>36</v>
      </c>
      <c r="AC113" s="91">
        <v>39</v>
      </c>
      <c r="AD113" s="96"/>
      <c r="AF113" s="77" t="s">
        <v>39</v>
      </c>
      <c r="AG113" s="77" t="s">
        <v>89</v>
      </c>
      <c r="AH113" s="71" t="s">
        <v>81</v>
      </c>
      <c r="AI113" s="70"/>
      <c r="AJ113" s="82" t="s">
        <v>82</v>
      </c>
      <c r="AK113" s="70"/>
      <c r="AL113" s="70"/>
      <c r="AM113" s="82" t="s">
        <v>90</v>
      </c>
      <c r="AN113" s="69"/>
      <c r="AP113" s="103"/>
      <c r="AQ113" s="105"/>
      <c r="AR113" s="105"/>
      <c r="AS113" s="105"/>
      <c r="AT113" s="106"/>
      <c r="AU113" s="105"/>
      <c r="AV113" s="145"/>
      <c r="AW113" s="146"/>
      <c r="AX113" s="146"/>
      <c r="AY113" s="146"/>
      <c r="AZ113" s="146"/>
      <c r="BA113" s="105"/>
      <c r="BB113" s="105"/>
      <c r="BC113" s="105"/>
      <c r="BD113" s="105"/>
      <c r="BE113" s="105"/>
      <c r="BF113" s="105"/>
      <c r="BG113" s="105"/>
      <c r="BH113" s="106"/>
      <c r="BI113" s="105"/>
      <c r="BJ113" s="145"/>
      <c r="BK113" s="146"/>
      <c r="BL113" s="146"/>
      <c r="BM113" s="146"/>
      <c r="BN113" s="146"/>
      <c r="BO113" s="105"/>
      <c r="BP113" s="105"/>
      <c r="BQ113" s="105"/>
      <c r="BR113" s="105"/>
      <c r="BS113" s="105"/>
      <c r="BT113" s="105"/>
      <c r="BU113" s="105"/>
      <c r="BV113" s="106"/>
      <c r="BW113" s="105"/>
      <c r="BX113" s="147"/>
      <c r="BY113" s="148"/>
      <c r="BZ113" s="148"/>
      <c r="CA113" s="148"/>
      <c r="CB113" s="148"/>
      <c r="CC113" s="148"/>
      <c r="CD113" s="149"/>
    </row>
    <row r="114" spans="2:82">
      <c r="B114" s="97" t="s">
        <v>53</v>
      </c>
      <c r="C114" s="111"/>
      <c r="D114" s="99">
        <v>45061</v>
      </c>
      <c r="E114" s="99">
        <v>45082</v>
      </c>
      <c r="F114" s="99">
        <v>45103</v>
      </c>
      <c r="G114" s="99">
        <v>45124</v>
      </c>
      <c r="H114" s="99">
        <v>45145</v>
      </c>
      <c r="I114" s="99">
        <v>45166</v>
      </c>
      <c r="J114" s="101">
        <v>45187</v>
      </c>
      <c r="K114" s="98"/>
      <c r="L114" s="97"/>
      <c r="M114" s="99">
        <v>45418</v>
      </c>
      <c r="N114" s="99">
        <v>45439</v>
      </c>
      <c r="O114" s="99">
        <v>45460</v>
      </c>
      <c r="P114" s="99">
        <v>45481</v>
      </c>
      <c r="Q114" s="99">
        <v>45502</v>
      </c>
      <c r="R114" s="99">
        <v>45523</v>
      </c>
      <c r="S114" s="99">
        <v>45544</v>
      </c>
      <c r="T114" s="101">
        <v>45565</v>
      </c>
      <c r="U114" s="98"/>
      <c r="V114" s="97"/>
      <c r="W114" s="99">
        <v>45796</v>
      </c>
      <c r="X114" s="100">
        <v>45817</v>
      </c>
      <c r="Y114" s="99">
        <v>45838</v>
      </c>
      <c r="Z114" s="99">
        <v>45859</v>
      </c>
      <c r="AA114" s="99">
        <v>45880</v>
      </c>
      <c r="AB114" s="99">
        <v>45901</v>
      </c>
      <c r="AC114" s="99">
        <v>45922</v>
      </c>
      <c r="AD114" s="102"/>
      <c r="AF114" s="74" t="s">
        <v>56</v>
      </c>
      <c r="AG114" s="76" t="s">
        <v>55</v>
      </c>
      <c r="AH114" s="72" t="s">
        <v>54</v>
      </c>
      <c r="AI114" s="70"/>
      <c r="AJ114" s="83" t="s">
        <v>60</v>
      </c>
      <c r="AK114" s="70"/>
      <c r="AL114" s="70"/>
      <c r="AM114" s="69" t="s">
        <v>91</v>
      </c>
      <c r="AN114" s="69" t="s">
        <v>92</v>
      </c>
      <c r="AP114" s="97">
        <f>COUNTA(C114:AD114)-AS114-AT114</f>
        <v>21</v>
      </c>
      <c r="AQ114" s="98"/>
      <c r="AR114" s="98"/>
      <c r="AS114" s="142">
        <v>1</v>
      </c>
      <c r="AT114" s="143"/>
      <c r="AU114" s="98"/>
      <c r="AV114" s="144"/>
      <c r="AW114" s="142"/>
      <c r="AX114" s="142"/>
      <c r="AY114" s="142"/>
      <c r="AZ114" s="142"/>
      <c r="BA114" s="142"/>
      <c r="BB114" s="142"/>
      <c r="BC114" s="142"/>
      <c r="BD114" s="142"/>
      <c r="BE114" s="135">
        <v>1</v>
      </c>
      <c r="BF114" s="135">
        <v>1</v>
      </c>
      <c r="BG114" s="93">
        <f>$AV$9/365*$AV$10</f>
        <v>2.054794520547945</v>
      </c>
      <c r="BH114" s="139">
        <f t="shared" ref="BH114:BH120" si="202">$AV$11/7</f>
        <v>0.2857142857142857</v>
      </c>
      <c r="BI114" s="98"/>
      <c r="BJ114" s="97">
        <f>$AP114*AV114</f>
        <v>0</v>
      </c>
      <c r="BK114" s="98">
        <f>$AP114*AW114</f>
        <v>0</v>
      </c>
      <c r="BL114" s="98">
        <f t="shared" ref="BL114:BQ114" si="203">$AQ114*AX114</f>
        <v>0</v>
      </c>
      <c r="BM114" s="98">
        <f t="shared" si="203"/>
        <v>0</v>
      </c>
      <c r="BN114" s="98">
        <f t="shared" si="203"/>
        <v>0</v>
      </c>
      <c r="BO114" s="98">
        <f t="shared" si="203"/>
        <v>0</v>
      </c>
      <c r="BP114" s="98">
        <f t="shared" si="203"/>
        <v>0</v>
      </c>
      <c r="BQ114" s="98">
        <f t="shared" si="203"/>
        <v>0</v>
      </c>
      <c r="BR114" s="98">
        <f t="shared" ref="BR114:BT120" si="204">AR113*BD114</f>
        <v>0</v>
      </c>
      <c r="BS114" s="98">
        <f t="shared" si="204"/>
        <v>0</v>
      </c>
      <c r="BT114" s="98">
        <f t="shared" si="204"/>
        <v>0</v>
      </c>
      <c r="BU114" s="93">
        <f>SUM(AP114:AT114)*BG114</f>
        <v>45.205479452054789</v>
      </c>
      <c r="BV114" s="131">
        <f t="shared" ref="BV114:BV120" si="205">SUM(AP114:AT114)*BH114</f>
        <v>6.2857142857142856</v>
      </c>
      <c r="BW114" s="98"/>
      <c r="BX114" s="92">
        <f>2*BJ114+BX$11*BU114</f>
        <v>4.5205479452054789</v>
      </c>
      <c r="BY114" s="93">
        <f>5*BJ114+5*BK114+BY$11*BU114</f>
        <v>22.602739726027394</v>
      </c>
      <c r="BZ114" s="93">
        <f>3*BK114+BZ$11*BU114</f>
        <v>6.7808219178082183</v>
      </c>
      <c r="CA114" s="93">
        <f>1*BJ114+3*BV114+CA$11*BU114</f>
        <v>21.117416829745597</v>
      </c>
      <c r="CB114" s="93">
        <f>6*BL114+8*BM114+7*BN114+8*BO114+8*BP114+7*BQ114+CB$11*BU114</f>
        <v>6.7808219178082183</v>
      </c>
      <c r="CC114" s="93">
        <f>9*BR114+9*BS114+CC$11*BU114</f>
        <v>2.2602739726027394</v>
      </c>
      <c r="CD114" s="94">
        <f>9*BT114+CD$11*BU114</f>
        <v>0</v>
      </c>
    </row>
    <row r="115" spans="2:82">
      <c r="B115" s="97" t="s">
        <v>57</v>
      </c>
      <c r="C115" s="111"/>
      <c r="D115" s="99">
        <v>45062</v>
      </c>
      <c r="E115" s="99">
        <v>45083</v>
      </c>
      <c r="F115" s="99">
        <v>45104</v>
      </c>
      <c r="G115" s="99">
        <v>45125</v>
      </c>
      <c r="H115" s="99">
        <v>45146</v>
      </c>
      <c r="I115" s="99">
        <v>45167</v>
      </c>
      <c r="J115" s="101">
        <v>45188</v>
      </c>
      <c r="K115" s="98"/>
      <c r="L115" s="97"/>
      <c r="M115" s="99">
        <v>45419</v>
      </c>
      <c r="N115" s="99">
        <v>45440</v>
      </c>
      <c r="O115" s="99">
        <v>45461</v>
      </c>
      <c r="P115" s="99">
        <v>45482</v>
      </c>
      <c r="Q115" s="99">
        <v>45503</v>
      </c>
      <c r="R115" s="99">
        <v>45524</v>
      </c>
      <c r="S115" s="99">
        <v>45545</v>
      </c>
      <c r="T115" s="102"/>
      <c r="U115" s="98"/>
      <c r="V115" s="97"/>
      <c r="W115" s="99">
        <v>45797</v>
      </c>
      <c r="X115" s="99">
        <v>45818</v>
      </c>
      <c r="Y115" s="99">
        <v>45839</v>
      </c>
      <c r="Z115" s="99">
        <v>45860</v>
      </c>
      <c r="AA115" s="99">
        <v>45881</v>
      </c>
      <c r="AB115" s="99">
        <v>45902</v>
      </c>
      <c r="AC115" s="99">
        <v>45923</v>
      </c>
      <c r="AD115" s="102"/>
      <c r="AF115" s="74" t="s">
        <v>56</v>
      </c>
      <c r="AG115" s="76" t="s">
        <v>55</v>
      </c>
      <c r="AH115" s="72" t="s">
        <v>54</v>
      </c>
      <c r="AI115" s="70"/>
      <c r="AJ115" s="83" t="s">
        <v>60</v>
      </c>
      <c r="AK115" s="70"/>
      <c r="AL115" s="70"/>
      <c r="AM115" s="84" t="s">
        <v>93</v>
      </c>
      <c r="AN115" s="69"/>
      <c r="AP115" s="97">
        <f>COUNTA(C115:AD115)-AS115-AT115</f>
        <v>21</v>
      </c>
      <c r="AQ115" s="98"/>
      <c r="AR115" s="98"/>
      <c r="AS115" s="138"/>
      <c r="AT115" s="141"/>
      <c r="AU115" s="98"/>
      <c r="AV115" s="137"/>
      <c r="AW115" s="138"/>
      <c r="AX115" s="138"/>
      <c r="AY115" s="138"/>
      <c r="AZ115" s="138"/>
      <c r="BA115" s="138"/>
      <c r="BB115" s="138"/>
      <c r="BC115" s="138"/>
      <c r="BD115" s="138"/>
      <c r="BE115" s="138">
        <v>1</v>
      </c>
      <c r="BF115" s="138">
        <v>1</v>
      </c>
      <c r="BG115" s="98">
        <f>$AV$9/365*$AV$10</f>
        <v>2.054794520547945</v>
      </c>
      <c r="BH115" s="139">
        <f t="shared" si="202"/>
        <v>0.2857142857142857</v>
      </c>
      <c r="BI115" s="98"/>
      <c r="BJ115" s="97">
        <f t="shared" ref="BJ115:BJ120" si="206">$AP115*AV115</f>
        <v>0</v>
      </c>
      <c r="BK115" s="98">
        <f t="shared" ref="BK115:BK120" si="207">$AP115*AW115</f>
        <v>0</v>
      </c>
      <c r="BL115" s="98">
        <f t="shared" ref="BL115:BL120" si="208">$AQ115*AX115</f>
        <v>0</v>
      </c>
      <c r="BM115" s="98">
        <f t="shared" ref="BM115:BQ120" si="209">$AQ115*AY115</f>
        <v>0</v>
      </c>
      <c r="BN115" s="98">
        <f t="shared" si="209"/>
        <v>0</v>
      </c>
      <c r="BO115" s="98">
        <f t="shared" si="209"/>
        <v>0</v>
      </c>
      <c r="BP115" s="98">
        <f t="shared" si="209"/>
        <v>0</v>
      </c>
      <c r="BQ115" s="98">
        <f t="shared" si="209"/>
        <v>0</v>
      </c>
      <c r="BR115" s="98">
        <f t="shared" si="204"/>
        <v>0</v>
      </c>
      <c r="BS115" s="98">
        <f t="shared" si="204"/>
        <v>1</v>
      </c>
      <c r="BT115" s="98">
        <f t="shared" si="204"/>
        <v>0</v>
      </c>
      <c r="BU115" s="98">
        <f>SUM(AP115:AT115)*BG115</f>
        <v>43.150684931506845</v>
      </c>
      <c r="BV115" s="131">
        <f t="shared" si="205"/>
        <v>6</v>
      </c>
      <c r="BW115" s="98"/>
      <c r="BX115" s="97">
        <f t="shared" ref="BX115:BX120" si="210">2*BJ115+BX$11*BU115</f>
        <v>4.3150684931506849</v>
      </c>
      <c r="BY115" s="98">
        <f t="shared" ref="BY115:BY120" si="211">5*BJ115+5*BK115+BY$11*BU115</f>
        <v>21.575342465753423</v>
      </c>
      <c r="BZ115" s="98">
        <f t="shared" ref="BZ115:BZ120" si="212">3*BK115+BZ$11*BU115</f>
        <v>6.4726027397260264</v>
      </c>
      <c r="CA115" s="98">
        <f t="shared" ref="CA115:CA120" si="213">1*BJ115+3*BV115+CA$11*BU115</f>
        <v>20.157534246575342</v>
      </c>
      <c r="CB115" s="98">
        <f t="shared" ref="CB115:CB120" si="214">6*BL115+8*BM115+7*BN115+8*BO115+8*BP115+7*BQ115+CB$11*BU115</f>
        <v>6.4726027397260264</v>
      </c>
      <c r="CC115" s="98">
        <f t="shared" ref="CC115:CC120" si="215">9*BR115+9*BS115+CC$11*BU115</f>
        <v>11.157534246575342</v>
      </c>
      <c r="CD115" s="102">
        <f t="shared" ref="CD115:CD120" si="216">9*BT115+CD$11*BU115</f>
        <v>0</v>
      </c>
    </row>
    <row r="116" spans="2:82">
      <c r="B116" s="97" t="s">
        <v>59</v>
      </c>
      <c r="C116" s="111"/>
      <c r="D116" s="99">
        <v>45063</v>
      </c>
      <c r="E116" s="99">
        <v>45084</v>
      </c>
      <c r="F116" s="99">
        <v>45105</v>
      </c>
      <c r="G116" s="99">
        <v>45126</v>
      </c>
      <c r="H116" s="99">
        <v>45147</v>
      </c>
      <c r="I116" s="99">
        <v>45168</v>
      </c>
      <c r="J116" s="101">
        <v>45189</v>
      </c>
      <c r="K116" s="98"/>
      <c r="L116" s="97"/>
      <c r="M116" s="99">
        <v>45420</v>
      </c>
      <c r="N116" s="99">
        <v>45441</v>
      </c>
      <c r="O116" s="99">
        <v>45462</v>
      </c>
      <c r="P116" s="99">
        <v>45483</v>
      </c>
      <c r="Q116" s="99">
        <v>45504</v>
      </c>
      <c r="R116" s="99">
        <v>45525</v>
      </c>
      <c r="S116" s="99">
        <v>45546</v>
      </c>
      <c r="T116" s="102"/>
      <c r="U116" s="98"/>
      <c r="V116" s="97"/>
      <c r="W116" s="99">
        <v>45798</v>
      </c>
      <c r="X116" s="99">
        <v>45819</v>
      </c>
      <c r="Y116" s="99">
        <v>45840</v>
      </c>
      <c r="Z116" s="99">
        <v>45861</v>
      </c>
      <c r="AA116" s="99">
        <v>45882</v>
      </c>
      <c r="AB116" s="99">
        <v>45903</v>
      </c>
      <c r="AC116" s="99">
        <v>45924</v>
      </c>
      <c r="AD116" s="102"/>
      <c r="AF116" s="79" t="s">
        <v>94</v>
      </c>
      <c r="AG116" s="74" t="s">
        <v>56</v>
      </c>
      <c r="AH116" s="72" t="s">
        <v>54</v>
      </c>
      <c r="AI116" s="70"/>
      <c r="AJ116" s="83" t="s">
        <v>60</v>
      </c>
      <c r="AK116" s="70"/>
      <c r="AL116" s="70"/>
      <c r="AM116" s="69" t="s">
        <v>95</v>
      </c>
      <c r="AN116" s="69"/>
      <c r="AP116" s="97">
        <f>COUNTA(C116:AD116)-AS116-AT116</f>
        <v>21</v>
      </c>
      <c r="AQ116" s="98"/>
      <c r="AR116" s="98"/>
      <c r="AS116" s="138"/>
      <c r="AT116" s="141"/>
      <c r="AU116" s="98"/>
      <c r="AV116" s="137"/>
      <c r="AW116" s="138"/>
      <c r="AX116" s="138"/>
      <c r="AY116" s="138"/>
      <c r="AZ116" s="138"/>
      <c r="BA116" s="138"/>
      <c r="BB116" s="138"/>
      <c r="BC116" s="138"/>
      <c r="BD116" s="138"/>
      <c r="BE116" s="138">
        <v>1</v>
      </c>
      <c r="BF116" s="138">
        <v>1</v>
      </c>
      <c r="BG116" s="98">
        <f t="shared" ref="BG116:BG136" si="217">$AV$9/365*$AV$10</f>
        <v>2.054794520547945</v>
      </c>
      <c r="BH116" s="139">
        <f t="shared" si="202"/>
        <v>0.2857142857142857</v>
      </c>
      <c r="BI116" s="98"/>
      <c r="BJ116" s="97">
        <f t="shared" si="206"/>
        <v>0</v>
      </c>
      <c r="BK116" s="98">
        <f t="shared" si="207"/>
        <v>0</v>
      </c>
      <c r="BL116" s="98">
        <f t="shared" si="208"/>
        <v>0</v>
      </c>
      <c r="BM116" s="98">
        <f t="shared" si="209"/>
        <v>0</v>
      </c>
      <c r="BN116" s="98">
        <f t="shared" si="209"/>
        <v>0</v>
      </c>
      <c r="BO116" s="98">
        <f t="shared" si="209"/>
        <v>0</v>
      </c>
      <c r="BP116" s="98">
        <f t="shared" si="209"/>
        <v>0</v>
      </c>
      <c r="BQ116" s="98">
        <f t="shared" si="209"/>
        <v>0</v>
      </c>
      <c r="BR116" s="98">
        <f t="shared" si="204"/>
        <v>0</v>
      </c>
      <c r="BS116" s="98">
        <f t="shared" si="204"/>
        <v>0</v>
      </c>
      <c r="BT116" s="98">
        <f t="shared" si="204"/>
        <v>0</v>
      </c>
      <c r="BU116" s="98">
        <f t="shared" ref="BU116:BU120" si="218">SUM(AP116:AT116)*BG116</f>
        <v>43.150684931506845</v>
      </c>
      <c r="BV116" s="131">
        <f t="shared" si="205"/>
        <v>6</v>
      </c>
      <c r="BW116" s="98"/>
      <c r="BX116" s="97">
        <f t="shared" si="210"/>
        <v>4.3150684931506849</v>
      </c>
      <c r="BY116" s="98">
        <f t="shared" si="211"/>
        <v>21.575342465753423</v>
      </c>
      <c r="BZ116" s="98">
        <f t="shared" si="212"/>
        <v>6.4726027397260264</v>
      </c>
      <c r="CA116" s="98">
        <f t="shared" si="213"/>
        <v>20.157534246575342</v>
      </c>
      <c r="CB116" s="98">
        <f t="shared" si="214"/>
        <v>6.4726027397260264</v>
      </c>
      <c r="CC116" s="98">
        <f t="shared" si="215"/>
        <v>2.1575342465753424</v>
      </c>
      <c r="CD116" s="102">
        <f t="shared" si="216"/>
        <v>0</v>
      </c>
    </row>
    <row r="117" spans="2:82">
      <c r="B117" s="97" t="s">
        <v>61</v>
      </c>
      <c r="C117" s="111"/>
      <c r="D117" s="100">
        <v>45064</v>
      </c>
      <c r="E117" s="99">
        <v>45085</v>
      </c>
      <c r="F117" s="99">
        <v>45106</v>
      </c>
      <c r="G117" s="99">
        <v>45127</v>
      </c>
      <c r="H117" s="99">
        <v>45148</v>
      </c>
      <c r="I117" s="99">
        <v>45169</v>
      </c>
      <c r="J117" s="101">
        <v>45190</v>
      </c>
      <c r="K117" s="98"/>
      <c r="L117" s="97"/>
      <c r="M117" s="100">
        <v>45421</v>
      </c>
      <c r="N117" s="99">
        <v>45442</v>
      </c>
      <c r="O117" s="99">
        <v>45463</v>
      </c>
      <c r="P117" s="99">
        <v>45484</v>
      </c>
      <c r="Q117" s="99">
        <v>45505</v>
      </c>
      <c r="R117" s="99">
        <v>45526</v>
      </c>
      <c r="S117" s="99">
        <v>45547</v>
      </c>
      <c r="T117" s="102"/>
      <c r="U117" s="98"/>
      <c r="V117" s="111">
        <v>45778</v>
      </c>
      <c r="W117" s="99">
        <v>45799</v>
      </c>
      <c r="X117" s="99">
        <v>45820</v>
      </c>
      <c r="Y117" s="99">
        <v>45841</v>
      </c>
      <c r="Z117" s="99">
        <v>45862</v>
      </c>
      <c r="AA117" s="99">
        <v>45883</v>
      </c>
      <c r="AB117" s="99">
        <v>45904</v>
      </c>
      <c r="AC117" s="99">
        <v>45925</v>
      </c>
      <c r="AD117" s="102"/>
      <c r="AF117" s="79" t="s">
        <v>55</v>
      </c>
      <c r="AG117" s="74" t="s">
        <v>56</v>
      </c>
      <c r="AH117" s="72" t="s">
        <v>54</v>
      </c>
      <c r="AI117" s="70"/>
      <c r="AJ117" s="83" t="s">
        <v>60</v>
      </c>
      <c r="AK117" s="70"/>
      <c r="AL117" s="70"/>
      <c r="AM117" s="84" t="s">
        <v>93</v>
      </c>
      <c r="AN117" s="69"/>
      <c r="AP117" s="97">
        <f>COUNTA(C117:AD117)-AS117-AT117</f>
        <v>20</v>
      </c>
      <c r="AQ117" s="98"/>
      <c r="AR117" s="98"/>
      <c r="AS117" s="138">
        <v>2</v>
      </c>
      <c r="AT117" s="141"/>
      <c r="AU117" s="98"/>
      <c r="AV117" s="137"/>
      <c r="AW117" s="138"/>
      <c r="AX117" s="138"/>
      <c r="AY117" s="138"/>
      <c r="AZ117" s="138"/>
      <c r="BA117" s="138"/>
      <c r="BB117" s="138"/>
      <c r="BC117" s="138"/>
      <c r="BD117" s="138"/>
      <c r="BE117" s="138">
        <v>1</v>
      </c>
      <c r="BF117" s="138">
        <v>1</v>
      </c>
      <c r="BG117" s="98">
        <f t="shared" si="217"/>
        <v>2.054794520547945</v>
      </c>
      <c r="BH117" s="139">
        <f t="shared" si="202"/>
        <v>0.2857142857142857</v>
      </c>
      <c r="BI117" s="98"/>
      <c r="BJ117" s="97">
        <f t="shared" si="206"/>
        <v>0</v>
      </c>
      <c r="BK117" s="98">
        <f t="shared" si="207"/>
        <v>0</v>
      </c>
      <c r="BL117" s="98">
        <f t="shared" si="208"/>
        <v>0</v>
      </c>
      <c r="BM117" s="98">
        <f t="shared" si="209"/>
        <v>0</v>
      </c>
      <c r="BN117" s="98">
        <f t="shared" si="209"/>
        <v>0</v>
      </c>
      <c r="BO117" s="98">
        <f t="shared" si="209"/>
        <v>0</v>
      </c>
      <c r="BP117" s="98">
        <f t="shared" si="209"/>
        <v>0</v>
      </c>
      <c r="BQ117" s="98">
        <f t="shared" si="209"/>
        <v>0</v>
      </c>
      <c r="BR117" s="98">
        <f t="shared" si="204"/>
        <v>0</v>
      </c>
      <c r="BS117" s="98">
        <f t="shared" si="204"/>
        <v>0</v>
      </c>
      <c r="BT117" s="98">
        <f t="shared" si="204"/>
        <v>0</v>
      </c>
      <c r="BU117" s="98">
        <f t="shared" si="218"/>
        <v>45.205479452054789</v>
      </c>
      <c r="BV117" s="131">
        <f t="shared" si="205"/>
        <v>6.2857142857142856</v>
      </c>
      <c r="BW117" s="98"/>
      <c r="BX117" s="97">
        <f t="shared" si="210"/>
        <v>4.5205479452054789</v>
      </c>
      <c r="BY117" s="98">
        <f t="shared" si="211"/>
        <v>22.602739726027394</v>
      </c>
      <c r="BZ117" s="98">
        <f t="shared" si="212"/>
        <v>6.7808219178082183</v>
      </c>
      <c r="CA117" s="98">
        <f t="shared" si="213"/>
        <v>21.117416829745597</v>
      </c>
      <c r="CB117" s="98">
        <f t="shared" si="214"/>
        <v>6.7808219178082183</v>
      </c>
      <c r="CC117" s="98">
        <f t="shared" si="215"/>
        <v>2.2602739726027394</v>
      </c>
      <c r="CD117" s="102">
        <f t="shared" si="216"/>
        <v>0</v>
      </c>
    </row>
    <row r="118" spans="2:82">
      <c r="B118" s="97" t="s">
        <v>62</v>
      </c>
      <c r="C118" s="111"/>
      <c r="D118" s="99">
        <v>45065</v>
      </c>
      <c r="E118" s="99">
        <v>45086</v>
      </c>
      <c r="F118" s="99">
        <v>45107</v>
      </c>
      <c r="G118" s="99">
        <v>45128</v>
      </c>
      <c r="H118" s="99">
        <v>45149</v>
      </c>
      <c r="I118" s="99">
        <v>45170</v>
      </c>
      <c r="J118" s="101">
        <v>45191</v>
      </c>
      <c r="K118" s="98"/>
      <c r="L118" s="97"/>
      <c r="M118" s="99">
        <v>45422</v>
      </c>
      <c r="N118" s="99">
        <v>45443</v>
      </c>
      <c r="O118" s="99">
        <v>45464</v>
      </c>
      <c r="P118" s="99">
        <v>45485</v>
      </c>
      <c r="Q118" s="99">
        <v>45506</v>
      </c>
      <c r="R118" s="99">
        <v>45527</v>
      </c>
      <c r="S118" s="99">
        <v>45548</v>
      </c>
      <c r="T118" s="102"/>
      <c r="U118" s="98"/>
      <c r="V118" s="111">
        <v>45779</v>
      </c>
      <c r="W118" s="99">
        <v>45800</v>
      </c>
      <c r="X118" s="99">
        <v>45821</v>
      </c>
      <c r="Y118" s="99">
        <v>45842</v>
      </c>
      <c r="Z118" s="99">
        <v>45863</v>
      </c>
      <c r="AA118" s="99">
        <v>45884</v>
      </c>
      <c r="AB118" s="99">
        <v>45905</v>
      </c>
      <c r="AC118" s="99">
        <v>45926</v>
      </c>
      <c r="AD118" s="102"/>
      <c r="AF118" s="76" t="s">
        <v>55</v>
      </c>
      <c r="AG118" s="74" t="s">
        <v>56</v>
      </c>
      <c r="AH118" s="78" t="s">
        <v>54</v>
      </c>
      <c r="AI118" s="70"/>
      <c r="AJ118" s="84" t="s">
        <v>60</v>
      </c>
      <c r="AK118" s="70"/>
      <c r="AL118" s="70"/>
      <c r="AM118" s="69" t="s">
        <v>96</v>
      </c>
      <c r="AN118" s="69" t="s">
        <v>92</v>
      </c>
      <c r="AP118" s="97">
        <f>COUNTA(C118:AD118)-AS118-AT118</f>
        <v>22</v>
      </c>
      <c r="AQ118" s="98"/>
      <c r="AR118" s="98"/>
      <c r="AS118" s="138"/>
      <c r="AT118" s="141"/>
      <c r="AU118" s="98"/>
      <c r="AV118" s="137"/>
      <c r="AW118" s="138"/>
      <c r="AX118" s="138"/>
      <c r="AY118" s="138"/>
      <c r="AZ118" s="138"/>
      <c r="BA118" s="138"/>
      <c r="BB118" s="138"/>
      <c r="BC118" s="138"/>
      <c r="BD118" s="138"/>
      <c r="BE118" s="138">
        <v>1</v>
      </c>
      <c r="BF118" s="138">
        <v>1</v>
      </c>
      <c r="BG118" s="98">
        <f t="shared" si="217"/>
        <v>2.054794520547945</v>
      </c>
      <c r="BH118" s="139">
        <f t="shared" si="202"/>
        <v>0.2857142857142857</v>
      </c>
      <c r="BI118" s="98"/>
      <c r="BJ118" s="97">
        <f t="shared" si="206"/>
        <v>0</v>
      </c>
      <c r="BK118" s="98">
        <f t="shared" si="207"/>
        <v>0</v>
      </c>
      <c r="BL118" s="98">
        <f t="shared" si="208"/>
        <v>0</v>
      </c>
      <c r="BM118" s="98">
        <f t="shared" si="209"/>
        <v>0</v>
      </c>
      <c r="BN118" s="98">
        <f t="shared" si="209"/>
        <v>0</v>
      </c>
      <c r="BO118" s="98">
        <f t="shared" si="209"/>
        <v>0</v>
      </c>
      <c r="BP118" s="98">
        <f t="shared" si="209"/>
        <v>0</v>
      </c>
      <c r="BQ118" s="98">
        <f t="shared" si="209"/>
        <v>0</v>
      </c>
      <c r="BR118" s="98">
        <f t="shared" si="204"/>
        <v>0</v>
      </c>
      <c r="BS118" s="98">
        <f t="shared" si="204"/>
        <v>2</v>
      </c>
      <c r="BT118" s="98">
        <f t="shared" si="204"/>
        <v>0</v>
      </c>
      <c r="BU118" s="98">
        <f t="shared" si="218"/>
        <v>45.205479452054789</v>
      </c>
      <c r="BV118" s="131">
        <f t="shared" si="205"/>
        <v>6.2857142857142856</v>
      </c>
      <c r="BW118" s="98"/>
      <c r="BX118" s="97">
        <f t="shared" si="210"/>
        <v>4.5205479452054789</v>
      </c>
      <c r="BY118" s="98">
        <f t="shared" si="211"/>
        <v>22.602739726027394</v>
      </c>
      <c r="BZ118" s="98">
        <f t="shared" si="212"/>
        <v>6.7808219178082183</v>
      </c>
      <c r="CA118" s="98">
        <f t="shared" si="213"/>
        <v>21.117416829745597</v>
      </c>
      <c r="CB118" s="98">
        <f t="shared" si="214"/>
        <v>6.7808219178082183</v>
      </c>
      <c r="CC118" s="98">
        <f t="shared" si="215"/>
        <v>20.260273972602739</v>
      </c>
      <c r="CD118" s="102">
        <f t="shared" si="216"/>
        <v>0</v>
      </c>
    </row>
    <row r="119" spans="2:82">
      <c r="B119" s="97" t="s">
        <v>11</v>
      </c>
      <c r="C119" s="111"/>
      <c r="D119" s="99">
        <v>45066</v>
      </c>
      <c r="E119" s="99">
        <v>45087</v>
      </c>
      <c r="F119" s="99">
        <v>45108</v>
      </c>
      <c r="G119" s="99">
        <v>45129</v>
      </c>
      <c r="H119" s="99">
        <v>45150</v>
      </c>
      <c r="I119" s="99">
        <v>45171</v>
      </c>
      <c r="J119" s="101">
        <v>45192</v>
      </c>
      <c r="K119" s="98"/>
      <c r="L119" s="97"/>
      <c r="M119" s="99">
        <v>45423</v>
      </c>
      <c r="N119" s="99">
        <v>45444</v>
      </c>
      <c r="O119" s="99">
        <v>45465</v>
      </c>
      <c r="P119" s="99">
        <v>45486</v>
      </c>
      <c r="Q119" s="99">
        <v>45507</v>
      </c>
      <c r="R119" s="99">
        <v>45528</v>
      </c>
      <c r="S119" s="99">
        <v>45549</v>
      </c>
      <c r="T119" s="102"/>
      <c r="U119" s="98"/>
      <c r="V119" s="111">
        <v>45780</v>
      </c>
      <c r="W119" s="99">
        <v>45801</v>
      </c>
      <c r="X119" s="99">
        <v>45822</v>
      </c>
      <c r="Y119" s="99">
        <v>45843</v>
      </c>
      <c r="Z119" s="99">
        <v>45864</v>
      </c>
      <c r="AA119" s="99">
        <v>45885</v>
      </c>
      <c r="AB119" s="99">
        <v>45906</v>
      </c>
      <c r="AC119" s="99">
        <v>45927</v>
      </c>
      <c r="AD119" s="102"/>
      <c r="AF119" s="80" t="s">
        <v>84</v>
      </c>
      <c r="AG119" s="78" t="s">
        <v>56</v>
      </c>
      <c r="AH119" s="79" t="s">
        <v>55</v>
      </c>
      <c r="AI119" s="70"/>
      <c r="AJ119" s="83" t="s">
        <v>60</v>
      </c>
      <c r="AK119" s="70"/>
      <c r="AL119" s="70"/>
      <c r="AM119" s="84" t="s">
        <v>93</v>
      </c>
      <c r="AN119" s="69"/>
      <c r="AP119" s="97"/>
      <c r="AQ119" s="98">
        <f>COUNTA(C119:AD119)-AS119-AT119</f>
        <v>22</v>
      </c>
      <c r="AR119" s="98"/>
      <c r="AS119" s="138"/>
      <c r="AT119" s="141"/>
      <c r="AU119" s="98"/>
      <c r="AV119" s="137"/>
      <c r="AW119" s="138"/>
      <c r="AX119" s="138"/>
      <c r="AY119" s="138"/>
      <c r="AZ119" s="138"/>
      <c r="BA119" s="138"/>
      <c r="BB119" s="138"/>
      <c r="BC119" s="138"/>
      <c r="BD119" s="138"/>
      <c r="BE119" s="138">
        <v>1</v>
      </c>
      <c r="BF119" s="138">
        <v>1</v>
      </c>
      <c r="BG119" s="98">
        <f t="shared" si="217"/>
        <v>2.054794520547945</v>
      </c>
      <c r="BH119" s="139">
        <f t="shared" si="202"/>
        <v>0.2857142857142857</v>
      </c>
      <c r="BI119" s="98"/>
      <c r="BJ119" s="97">
        <f t="shared" si="206"/>
        <v>0</v>
      </c>
      <c r="BK119" s="98">
        <f t="shared" si="207"/>
        <v>0</v>
      </c>
      <c r="BL119" s="98">
        <f t="shared" si="208"/>
        <v>0</v>
      </c>
      <c r="BM119" s="98">
        <f t="shared" si="209"/>
        <v>0</v>
      </c>
      <c r="BN119" s="98">
        <f t="shared" si="209"/>
        <v>0</v>
      </c>
      <c r="BO119" s="98">
        <f t="shared" si="209"/>
        <v>0</v>
      </c>
      <c r="BP119" s="98">
        <f t="shared" si="209"/>
        <v>0</v>
      </c>
      <c r="BQ119" s="98">
        <f t="shared" si="209"/>
        <v>0</v>
      </c>
      <c r="BR119" s="98">
        <f t="shared" si="204"/>
        <v>0</v>
      </c>
      <c r="BS119" s="98">
        <f t="shared" si="204"/>
        <v>0</v>
      </c>
      <c r="BT119" s="98">
        <f t="shared" si="204"/>
        <v>0</v>
      </c>
      <c r="BU119" s="98">
        <f t="shared" si="218"/>
        <v>45.205479452054789</v>
      </c>
      <c r="BV119" s="131">
        <f t="shared" si="205"/>
        <v>6.2857142857142856</v>
      </c>
      <c r="BW119" s="98"/>
      <c r="BX119" s="97">
        <f t="shared" si="210"/>
        <v>4.5205479452054789</v>
      </c>
      <c r="BY119" s="98">
        <f t="shared" si="211"/>
        <v>22.602739726027394</v>
      </c>
      <c r="BZ119" s="98">
        <f t="shared" si="212"/>
        <v>6.7808219178082183</v>
      </c>
      <c r="CA119" s="98">
        <f t="shared" si="213"/>
        <v>21.117416829745597</v>
      </c>
      <c r="CB119" s="98">
        <f t="shared" si="214"/>
        <v>6.7808219178082183</v>
      </c>
      <c r="CC119" s="98">
        <f t="shared" si="215"/>
        <v>2.2602739726027394</v>
      </c>
      <c r="CD119" s="102">
        <f t="shared" si="216"/>
        <v>0</v>
      </c>
    </row>
    <row r="120" spans="2:82">
      <c r="B120" s="97" t="s">
        <v>35</v>
      </c>
      <c r="C120" s="111"/>
      <c r="D120" s="99">
        <v>45067</v>
      </c>
      <c r="E120" s="99">
        <v>45088</v>
      </c>
      <c r="F120" s="99">
        <v>45109</v>
      </c>
      <c r="G120" s="99">
        <v>45130</v>
      </c>
      <c r="H120" s="99">
        <v>45151</v>
      </c>
      <c r="I120" s="99">
        <v>45172</v>
      </c>
      <c r="J120" s="101">
        <v>45193</v>
      </c>
      <c r="K120" s="98"/>
      <c r="L120" s="97"/>
      <c r="M120" s="99">
        <v>45424</v>
      </c>
      <c r="N120" s="99">
        <v>45445</v>
      </c>
      <c r="O120" s="99">
        <v>45466</v>
      </c>
      <c r="P120" s="99">
        <v>45487</v>
      </c>
      <c r="Q120" s="99">
        <v>45508</v>
      </c>
      <c r="R120" s="99">
        <v>45529</v>
      </c>
      <c r="S120" s="99">
        <v>45550</v>
      </c>
      <c r="T120" s="102"/>
      <c r="U120" s="98"/>
      <c r="V120" s="111">
        <v>45781</v>
      </c>
      <c r="W120" s="99">
        <v>45802</v>
      </c>
      <c r="X120" s="99">
        <v>45823</v>
      </c>
      <c r="Y120" s="99">
        <v>45844</v>
      </c>
      <c r="Z120" s="99">
        <v>45865</v>
      </c>
      <c r="AA120" s="99">
        <v>45886</v>
      </c>
      <c r="AB120" s="99">
        <v>45907</v>
      </c>
      <c r="AC120" s="99">
        <v>45928</v>
      </c>
      <c r="AD120" s="102"/>
      <c r="AF120" s="80" t="s">
        <v>66</v>
      </c>
      <c r="AG120" s="85" t="s">
        <v>55</v>
      </c>
      <c r="AH120" s="73" t="s">
        <v>55</v>
      </c>
      <c r="AI120" s="70"/>
      <c r="AJ120" s="83" t="s">
        <v>60</v>
      </c>
      <c r="AK120" s="70"/>
      <c r="AL120" s="70"/>
      <c r="AM120" s="84" t="s">
        <v>93</v>
      </c>
      <c r="AN120" s="69"/>
      <c r="AP120" s="97"/>
      <c r="AQ120" s="98"/>
      <c r="AR120" s="98">
        <f>COUNTA(C120:AD120)-AS120-AT120</f>
        <v>22</v>
      </c>
      <c r="AS120" s="138"/>
      <c r="AT120" s="141"/>
      <c r="AU120" s="98"/>
      <c r="AV120" s="137"/>
      <c r="AW120" s="138"/>
      <c r="AX120" s="138"/>
      <c r="AY120" s="138"/>
      <c r="AZ120" s="138"/>
      <c r="BA120" s="138"/>
      <c r="BB120" s="138"/>
      <c r="BC120" s="138"/>
      <c r="BD120" s="138"/>
      <c r="BE120" s="138">
        <v>1</v>
      </c>
      <c r="BF120" s="138">
        <v>1</v>
      </c>
      <c r="BG120" s="98">
        <f t="shared" si="217"/>
        <v>2.054794520547945</v>
      </c>
      <c r="BH120" s="139">
        <f t="shared" si="202"/>
        <v>0.2857142857142857</v>
      </c>
      <c r="BI120" s="98"/>
      <c r="BJ120" s="97">
        <f t="shared" si="206"/>
        <v>0</v>
      </c>
      <c r="BK120" s="98">
        <f t="shared" si="207"/>
        <v>0</v>
      </c>
      <c r="BL120" s="98">
        <f t="shared" si="208"/>
        <v>0</v>
      </c>
      <c r="BM120" s="98">
        <f t="shared" si="209"/>
        <v>0</v>
      </c>
      <c r="BN120" s="98">
        <f t="shared" si="209"/>
        <v>0</v>
      </c>
      <c r="BO120" s="98">
        <f t="shared" si="209"/>
        <v>0</v>
      </c>
      <c r="BP120" s="98">
        <f t="shared" si="209"/>
        <v>0</v>
      </c>
      <c r="BQ120" s="98">
        <f t="shared" si="209"/>
        <v>0</v>
      </c>
      <c r="BR120" s="98">
        <f t="shared" si="204"/>
        <v>0</v>
      </c>
      <c r="BS120" s="98">
        <f t="shared" si="204"/>
        <v>0</v>
      </c>
      <c r="BT120" s="98">
        <f t="shared" si="204"/>
        <v>0</v>
      </c>
      <c r="BU120" s="98">
        <f t="shared" si="218"/>
        <v>45.205479452054789</v>
      </c>
      <c r="BV120" s="131">
        <f t="shared" si="205"/>
        <v>6.2857142857142856</v>
      </c>
      <c r="BW120" s="98"/>
      <c r="BX120" s="97">
        <f t="shared" si="210"/>
        <v>4.5205479452054789</v>
      </c>
      <c r="BY120" s="98">
        <f t="shared" si="211"/>
        <v>22.602739726027394</v>
      </c>
      <c r="BZ120" s="98">
        <f t="shared" si="212"/>
        <v>6.7808219178082183</v>
      </c>
      <c r="CA120" s="98">
        <f t="shared" si="213"/>
        <v>21.117416829745597</v>
      </c>
      <c r="CB120" s="98">
        <f t="shared" si="214"/>
        <v>6.7808219178082183</v>
      </c>
      <c r="CC120" s="98">
        <f t="shared" si="215"/>
        <v>2.2602739726027394</v>
      </c>
      <c r="CD120" s="102">
        <f t="shared" si="216"/>
        <v>0</v>
      </c>
    </row>
    <row r="121" spans="2:82">
      <c r="B121" s="113"/>
      <c r="C121" s="95">
        <v>19</v>
      </c>
      <c r="D121" s="91">
        <v>22</v>
      </c>
      <c r="E121" s="91">
        <v>25</v>
      </c>
      <c r="F121" s="91">
        <v>28</v>
      </c>
      <c r="G121" s="91">
        <v>31</v>
      </c>
      <c r="H121" s="91">
        <v>34</v>
      </c>
      <c r="I121" s="91">
        <v>37</v>
      </c>
      <c r="J121" s="96">
        <v>40</v>
      </c>
      <c r="K121" s="110"/>
      <c r="L121" s="95"/>
      <c r="M121" s="91">
        <v>20</v>
      </c>
      <c r="N121" s="91">
        <v>23</v>
      </c>
      <c r="O121" s="91">
        <v>26</v>
      </c>
      <c r="P121" s="91">
        <v>29</v>
      </c>
      <c r="Q121" s="91">
        <v>32</v>
      </c>
      <c r="R121" s="91">
        <v>35</v>
      </c>
      <c r="S121" s="91">
        <v>38</v>
      </c>
      <c r="T121" s="96"/>
      <c r="U121" s="110"/>
      <c r="V121" s="95">
        <v>19</v>
      </c>
      <c r="W121" s="91">
        <v>22</v>
      </c>
      <c r="X121" s="91">
        <v>25</v>
      </c>
      <c r="Y121" s="91">
        <v>28</v>
      </c>
      <c r="Z121" s="91">
        <v>31</v>
      </c>
      <c r="AA121" s="91">
        <v>34</v>
      </c>
      <c r="AB121" s="91">
        <v>37</v>
      </c>
      <c r="AC121" s="91">
        <v>40</v>
      </c>
      <c r="AD121" s="96"/>
      <c r="AF121" s="75" t="s">
        <v>97</v>
      </c>
      <c r="AG121" s="75" t="s">
        <v>97</v>
      </c>
      <c r="AH121" s="75" t="s">
        <v>85</v>
      </c>
      <c r="AI121" s="70"/>
      <c r="AJ121" s="70"/>
      <c r="AK121" s="70"/>
      <c r="AL121" s="70"/>
      <c r="AM121" s="70"/>
      <c r="AN121" s="70"/>
      <c r="AP121" s="122"/>
      <c r="AQ121" s="56"/>
      <c r="AR121" s="56"/>
      <c r="AS121" s="56"/>
      <c r="AT121" s="123"/>
      <c r="AU121" s="98"/>
      <c r="AV121" s="122"/>
      <c r="AW121" s="56"/>
      <c r="AX121" s="56"/>
      <c r="AY121" s="56"/>
      <c r="AZ121" s="56"/>
      <c r="BA121" s="56"/>
      <c r="BB121" s="56"/>
      <c r="BC121" s="56"/>
      <c r="BD121" s="56"/>
      <c r="BE121" s="56"/>
      <c r="BF121" s="56"/>
      <c r="BG121" s="152"/>
      <c r="BH121" s="123"/>
      <c r="BI121" s="98"/>
      <c r="BJ121" s="122"/>
      <c r="BK121" s="56"/>
      <c r="BL121" s="56"/>
      <c r="BM121" s="56"/>
      <c r="BN121" s="56"/>
      <c r="BO121" s="56"/>
      <c r="BP121" s="56"/>
      <c r="BQ121" s="56"/>
      <c r="BR121" s="56"/>
      <c r="BS121" s="56"/>
      <c r="BT121" s="56"/>
      <c r="BU121" s="152"/>
      <c r="BV121" s="123"/>
      <c r="BW121" s="98"/>
      <c r="BX121" s="122"/>
      <c r="BY121" s="56"/>
      <c r="BZ121" s="56"/>
      <c r="CA121" s="56"/>
      <c r="CB121" s="56"/>
      <c r="CC121" s="56"/>
      <c r="CD121" s="123"/>
    </row>
    <row r="122" spans="2:82">
      <c r="B122" s="97" t="s">
        <v>53</v>
      </c>
      <c r="C122" s="111">
        <v>45047</v>
      </c>
      <c r="D122" s="99">
        <v>45068</v>
      </c>
      <c r="E122" s="99">
        <v>45089</v>
      </c>
      <c r="F122" s="99">
        <v>45110</v>
      </c>
      <c r="G122" s="99">
        <v>45131</v>
      </c>
      <c r="H122" s="99">
        <v>45152</v>
      </c>
      <c r="I122" s="99">
        <v>45173</v>
      </c>
      <c r="J122" s="101">
        <v>45194</v>
      </c>
      <c r="K122" s="98"/>
      <c r="L122" s="97"/>
      <c r="M122" s="99">
        <v>45425</v>
      </c>
      <c r="N122" s="99">
        <v>45446</v>
      </c>
      <c r="O122" s="99">
        <v>45467</v>
      </c>
      <c r="P122" s="99">
        <v>45488</v>
      </c>
      <c r="Q122" s="99">
        <v>45509</v>
      </c>
      <c r="R122" s="99">
        <v>45530</v>
      </c>
      <c r="S122" s="99">
        <v>45551</v>
      </c>
      <c r="T122" s="102"/>
      <c r="U122" s="98"/>
      <c r="V122" s="114">
        <v>45782</v>
      </c>
      <c r="W122" s="99">
        <v>45803</v>
      </c>
      <c r="X122" s="99">
        <v>45824</v>
      </c>
      <c r="Y122" s="99">
        <v>45845</v>
      </c>
      <c r="Z122" s="99">
        <v>45866</v>
      </c>
      <c r="AA122" s="99">
        <v>45887</v>
      </c>
      <c r="AB122" s="99">
        <v>45908</v>
      </c>
      <c r="AC122" s="99">
        <v>45929</v>
      </c>
      <c r="AD122" s="102"/>
      <c r="AF122" s="76" t="s">
        <v>55</v>
      </c>
      <c r="AG122" s="78" t="s">
        <v>54</v>
      </c>
      <c r="AH122" s="74" t="s">
        <v>56</v>
      </c>
      <c r="AI122" s="70"/>
      <c r="AJ122" s="83" t="s">
        <v>60</v>
      </c>
      <c r="AK122" s="70"/>
      <c r="AL122" s="70"/>
      <c r="AM122" s="69" t="s">
        <v>81</v>
      </c>
      <c r="AN122" s="69" t="s">
        <v>92</v>
      </c>
      <c r="AP122" s="97">
        <f>COUNTA(C122:AD122)-AS122-AT122</f>
        <v>22</v>
      </c>
      <c r="AQ122" s="98"/>
      <c r="AR122" s="98"/>
      <c r="AS122" s="138"/>
      <c r="AT122" s="141">
        <v>1</v>
      </c>
      <c r="AU122" s="98"/>
      <c r="AV122" s="137"/>
      <c r="AW122" s="138"/>
      <c r="AX122" s="138"/>
      <c r="AY122" s="138"/>
      <c r="AZ122" s="138"/>
      <c r="BA122" s="138"/>
      <c r="BB122" s="138"/>
      <c r="BC122" s="138"/>
      <c r="BD122" s="138"/>
      <c r="BE122" s="138">
        <v>1</v>
      </c>
      <c r="BF122" s="138">
        <v>1</v>
      </c>
      <c r="BG122" s="98">
        <f t="shared" si="217"/>
        <v>2.054794520547945</v>
      </c>
      <c r="BH122" s="139">
        <f t="shared" ref="BH122:BH128" si="219">$AV$11/7</f>
        <v>0.2857142857142857</v>
      </c>
      <c r="BI122" s="98"/>
      <c r="BJ122" s="97">
        <f t="shared" ref="BJ122:BJ128" si="220">$AP122*AV122</f>
        <v>0</v>
      </c>
      <c r="BK122" s="98">
        <f t="shared" ref="BK122:BK128" si="221">$AP122*AW122</f>
        <v>0</v>
      </c>
      <c r="BL122" s="98">
        <f t="shared" ref="BL122:BL128" si="222">$AQ122*AX122</f>
        <v>0</v>
      </c>
      <c r="BM122" s="98">
        <f t="shared" ref="BM122:BM128" si="223">$AQ122*AY122</f>
        <v>0</v>
      </c>
      <c r="BN122" s="98">
        <f t="shared" ref="BN122:BN128" si="224">$AQ122*AZ122</f>
        <v>0</v>
      </c>
      <c r="BO122" s="98">
        <f t="shared" ref="BO122:BO128" si="225">$AQ122*BA122</f>
        <v>0</v>
      </c>
      <c r="BP122" s="98">
        <f t="shared" ref="BP122:BP128" si="226">$AQ122*BB122</f>
        <v>0</v>
      </c>
      <c r="BQ122" s="98">
        <f t="shared" ref="BQ122:BQ128" si="227">$AQ122*BC122</f>
        <v>0</v>
      </c>
      <c r="BR122" s="98">
        <f t="shared" ref="BR122:BT128" si="228">AR121*BD122</f>
        <v>0</v>
      </c>
      <c r="BS122" s="98">
        <f t="shared" si="228"/>
        <v>0</v>
      </c>
      <c r="BT122" s="98">
        <f t="shared" si="228"/>
        <v>0</v>
      </c>
      <c r="BU122" s="98">
        <f t="shared" ref="BU122:BU128" si="229">SUM(AP122:AT122)*BG122</f>
        <v>47.260273972602732</v>
      </c>
      <c r="BV122" s="131">
        <f t="shared" ref="BV122:BV128" si="230">SUM(AP122:AT122)*BH122</f>
        <v>6.5714285714285712</v>
      </c>
      <c r="BW122" s="98"/>
      <c r="BX122" s="97">
        <f t="shared" ref="BX122:BX128" si="231">2*BJ122+BX$11*BU122</f>
        <v>4.7260273972602738</v>
      </c>
      <c r="BY122" s="98">
        <f t="shared" ref="BY122:BY128" si="232">5*BJ122+5*BK122+BY$11*BU122</f>
        <v>23.630136986301366</v>
      </c>
      <c r="BZ122" s="98">
        <f t="shared" ref="BZ122:BZ128" si="233">3*BK122+BZ$11*BU122</f>
        <v>7.0890410958904093</v>
      </c>
      <c r="CA122" s="98">
        <f t="shared" ref="CA122:CA128" si="234">1*BJ122+3*BV122+CA$11*BU122</f>
        <v>22.077299412915853</v>
      </c>
      <c r="CB122" s="98">
        <f t="shared" ref="CB122:CB128" si="235">6*BL122+8*BM122+7*BN122+8*BO122+8*BP122+7*BQ122+CB$11*BU122</f>
        <v>7.0890410958904093</v>
      </c>
      <c r="CC122" s="98">
        <f t="shared" ref="CC122:CC128" si="236">9*BR122+9*BS122+CC$11*BU122</f>
        <v>2.3630136986301369</v>
      </c>
      <c r="CD122" s="102">
        <f t="shared" ref="CD122:CD128" si="237">9*BT122+CD$11*BU122</f>
        <v>0</v>
      </c>
    </row>
    <row r="123" spans="2:82">
      <c r="B123" s="97" t="s">
        <v>57</v>
      </c>
      <c r="C123" s="111">
        <v>45048</v>
      </c>
      <c r="D123" s="99">
        <v>45069</v>
      </c>
      <c r="E123" s="99">
        <v>45090</v>
      </c>
      <c r="F123" s="99">
        <v>45111</v>
      </c>
      <c r="G123" s="99">
        <v>45132</v>
      </c>
      <c r="H123" s="99">
        <v>45153</v>
      </c>
      <c r="I123" s="99">
        <v>45174</v>
      </c>
      <c r="J123" s="101">
        <v>45195</v>
      </c>
      <c r="K123" s="98"/>
      <c r="L123" s="97"/>
      <c r="M123" s="99">
        <v>45426</v>
      </c>
      <c r="N123" s="99">
        <v>45447</v>
      </c>
      <c r="O123" s="99">
        <v>45468</v>
      </c>
      <c r="P123" s="99">
        <v>45489</v>
      </c>
      <c r="Q123" s="99">
        <v>45510</v>
      </c>
      <c r="R123" s="99">
        <v>45531</v>
      </c>
      <c r="S123" s="99">
        <v>45552</v>
      </c>
      <c r="T123" s="102"/>
      <c r="U123" s="98"/>
      <c r="V123" s="111">
        <v>45783</v>
      </c>
      <c r="W123" s="99">
        <v>45804</v>
      </c>
      <c r="X123" s="99">
        <v>45825</v>
      </c>
      <c r="Y123" s="99">
        <v>45846</v>
      </c>
      <c r="Z123" s="99">
        <v>45867</v>
      </c>
      <c r="AA123" s="99">
        <v>45888</v>
      </c>
      <c r="AB123" s="99">
        <v>45909</v>
      </c>
      <c r="AC123" s="99">
        <v>45930</v>
      </c>
      <c r="AD123" s="102"/>
      <c r="AF123" s="76" t="s">
        <v>55</v>
      </c>
      <c r="AG123" s="78" t="s">
        <v>54</v>
      </c>
      <c r="AH123" s="74" t="s">
        <v>56</v>
      </c>
      <c r="AI123" s="70"/>
      <c r="AJ123" s="83" t="s">
        <v>60</v>
      </c>
      <c r="AK123" s="70"/>
      <c r="AL123" s="70"/>
      <c r="AM123" s="84" t="s">
        <v>93</v>
      </c>
      <c r="AN123" s="69"/>
      <c r="AP123" s="97">
        <f>COUNTA(C123:AD123)-AS123-AT123</f>
        <v>23</v>
      </c>
      <c r="AQ123" s="98"/>
      <c r="AR123" s="98"/>
      <c r="AS123" s="138"/>
      <c r="AT123" s="141"/>
      <c r="AU123" s="98"/>
      <c r="AV123" s="137"/>
      <c r="AW123" s="138"/>
      <c r="AX123" s="138"/>
      <c r="AY123" s="138"/>
      <c r="AZ123" s="138"/>
      <c r="BA123" s="138"/>
      <c r="BB123" s="138"/>
      <c r="BC123" s="138"/>
      <c r="BD123" s="138"/>
      <c r="BE123" s="138">
        <v>1</v>
      </c>
      <c r="BF123" s="138">
        <v>1</v>
      </c>
      <c r="BG123" s="98">
        <f t="shared" si="217"/>
        <v>2.054794520547945</v>
      </c>
      <c r="BH123" s="139">
        <f t="shared" si="219"/>
        <v>0.2857142857142857</v>
      </c>
      <c r="BI123" s="98"/>
      <c r="BJ123" s="97">
        <f t="shared" si="220"/>
        <v>0</v>
      </c>
      <c r="BK123" s="98">
        <f t="shared" si="221"/>
        <v>0</v>
      </c>
      <c r="BL123" s="98">
        <f t="shared" si="222"/>
        <v>0</v>
      </c>
      <c r="BM123" s="98">
        <f t="shared" si="223"/>
        <v>0</v>
      </c>
      <c r="BN123" s="98">
        <f t="shared" si="224"/>
        <v>0</v>
      </c>
      <c r="BO123" s="98">
        <f t="shared" si="225"/>
        <v>0</v>
      </c>
      <c r="BP123" s="98">
        <f t="shared" si="226"/>
        <v>0</v>
      </c>
      <c r="BQ123" s="98">
        <f t="shared" si="227"/>
        <v>0</v>
      </c>
      <c r="BR123" s="98">
        <f t="shared" si="228"/>
        <v>0</v>
      </c>
      <c r="BS123" s="98">
        <f t="shared" si="228"/>
        <v>0</v>
      </c>
      <c r="BT123" s="98">
        <f t="shared" si="228"/>
        <v>1</v>
      </c>
      <c r="BU123" s="98">
        <f t="shared" si="229"/>
        <v>47.260273972602732</v>
      </c>
      <c r="BV123" s="131">
        <f t="shared" si="230"/>
        <v>6.5714285714285712</v>
      </c>
      <c r="BW123" s="98"/>
      <c r="BX123" s="97">
        <f t="shared" si="231"/>
        <v>4.7260273972602738</v>
      </c>
      <c r="BY123" s="98">
        <f t="shared" si="232"/>
        <v>23.630136986301366</v>
      </c>
      <c r="BZ123" s="98">
        <f t="shared" si="233"/>
        <v>7.0890410958904093</v>
      </c>
      <c r="CA123" s="98">
        <f t="shared" si="234"/>
        <v>22.077299412915853</v>
      </c>
      <c r="CB123" s="98">
        <f t="shared" si="235"/>
        <v>7.0890410958904093</v>
      </c>
      <c r="CC123" s="98">
        <f t="shared" si="236"/>
        <v>2.3630136986301369</v>
      </c>
      <c r="CD123" s="102">
        <f t="shared" si="237"/>
        <v>9</v>
      </c>
    </row>
    <row r="124" spans="2:82">
      <c r="B124" s="97" t="s">
        <v>59</v>
      </c>
      <c r="C124" s="111">
        <v>45049</v>
      </c>
      <c r="D124" s="99">
        <v>45070</v>
      </c>
      <c r="E124" s="99">
        <v>45091</v>
      </c>
      <c r="F124" s="99">
        <v>45112</v>
      </c>
      <c r="G124" s="99">
        <v>45133</v>
      </c>
      <c r="H124" s="99">
        <v>45154</v>
      </c>
      <c r="I124" s="99">
        <v>45175</v>
      </c>
      <c r="J124" s="101">
        <v>45196</v>
      </c>
      <c r="K124" s="98"/>
      <c r="L124" s="97"/>
      <c r="M124" s="99">
        <v>45427</v>
      </c>
      <c r="N124" s="99">
        <v>45448</v>
      </c>
      <c r="O124" s="99">
        <v>45469</v>
      </c>
      <c r="P124" s="99">
        <v>45490</v>
      </c>
      <c r="Q124" s="99">
        <v>45511</v>
      </c>
      <c r="R124" s="99">
        <v>45532</v>
      </c>
      <c r="S124" s="99">
        <v>45553</v>
      </c>
      <c r="T124" s="102"/>
      <c r="U124" s="98"/>
      <c r="V124" s="111">
        <v>45784</v>
      </c>
      <c r="W124" s="99">
        <v>45805</v>
      </c>
      <c r="X124" s="99">
        <v>45826</v>
      </c>
      <c r="Y124" s="99">
        <v>45847</v>
      </c>
      <c r="Z124" s="99">
        <v>45868</v>
      </c>
      <c r="AA124" s="99">
        <v>45889</v>
      </c>
      <c r="AB124" s="99">
        <v>45910</v>
      </c>
      <c r="AC124" s="98"/>
      <c r="AD124" s="102"/>
      <c r="AF124" s="78" t="s">
        <v>56</v>
      </c>
      <c r="AG124" s="78" t="s">
        <v>54</v>
      </c>
      <c r="AH124" s="79" t="s">
        <v>94</v>
      </c>
      <c r="AI124" s="70"/>
      <c r="AJ124" s="83" t="s">
        <v>60</v>
      </c>
      <c r="AK124" s="70"/>
      <c r="AL124" s="70"/>
      <c r="AM124" s="69" t="s">
        <v>70</v>
      </c>
      <c r="AN124" s="69" t="s">
        <v>92</v>
      </c>
      <c r="AP124" s="97">
        <f>COUNTA(C124:AD124)-AS124-AT124</f>
        <v>22</v>
      </c>
      <c r="AQ124" s="98"/>
      <c r="AR124" s="98"/>
      <c r="AS124" s="138"/>
      <c r="AT124" s="141"/>
      <c r="AU124" s="98"/>
      <c r="AV124" s="137"/>
      <c r="AW124" s="138"/>
      <c r="AX124" s="138"/>
      <c r="AY124" s="138"/>
      <c r="AZ124" s="138"/>
      <c r="BA124" s="138"/>
      <c r="BB124" s="138"/>
      <c r="BC124" s="138"/>
      <c r="BD124" s="138"/>
      <c r="BE124" s="138">
        <v>1</v>
      </c>
      <c r="BF124" s="138">
        <v>1</v>
      </c>
      <c r="BG124" s="98">
        <f t="shared" si="217"/>
        <v>2.054794520547945</v>
      </c>
      <c r="BH124" s="139">
        <f t="shared" si="219"/>
        <v>0.2857142857142857</v>
      </c>
      <c r="BI124" s="98"/>
      <c r="BJ124" s="97">
        <f t="shared" si="220"/>
        <v>0</v>
      </c>
      <c r="BK124" s="98">
        <f t="shared" si="221"/>
        <v>0</v>
      </c>
      <c r="BL124" s="98">
        <f t="shared" si="222"/>
        <v>0</v>
      </c>
      <c r="BM124" s="98">
        <f t="shared" si="223"/>
        <v>0</v>
      </c>
      <c r="BN124" s="98">
        <f t="shared" si="224"/>
        <v>0</v>
      </c>
      <c r="BO124" s="98">
        <f t="shared" si="225"/>
        <v>0</v>
      </c>
      <c r="BP124" s="98">
        <f t="shared" si="226"/>
        <v>0</v>
      </c>
      <c r="BQ124" s="98">
        <f t="shared" si="227"/>
        <v>0</v>
      </c>
      <c r="BR124" s="98">
        <f t="shared" si="228"/>
        <v>0</v>
      </c>
      <c r="BS124" s="98">
        <f t="shared" si="228"/>
        <v>0</v>
      </c>
      <c r="BT124" s="98">
        <f t="shared" si="228"/>
        <v>0</v>
      </c>
      <c r="BU124" s="98">
        <f t="shared" si="229"/>
        <v>45.205479452054789</v>
      </c>
      <c r="BV124" s="131">
        <f t="shared" si="230"/>
        <v>6.2857142857142856</v>
      </c>
      <c r="BW124" s="98"/>
      <c r="BX124" s="97">
        <f t="shared" si="231"/>
        <v>4.5205479452054789</v>
      </c>
      <c r="BY124" s="98">
        <f t="shared" si="232"/>
        <v>22.602739726027394</v>
      </c>
      <c r="BZ124" s="98">
        <f t="shared" si="233"/>
        <v>6.7808219178082183</v>
      </c>
      <c r="CA124" s="98">
        <f t="shared" si="234"/>
        <v>21.117416829745597</v>
      </c>
      <c r="CB124" s="98">
        <f t="shared" si="235"/>
        <v>6.7808219178082183</v>
      </c>
      <c r="CC124" s="98">
        <f t="shared" si="236"/>
        <v>2.2602739726027394</v>
      </c>
      <c r="CD124" s="102">
        <f t="shared" si="237"/>
        <v>0</v>
      </c>
    </row>
    <row r="125" spans="2:82">
      <c r="B125" s="97" t="s">
        <v>61</v>
      </c>
      <c r="C125" s="111">
        <v>45050</v>
      </c>
      <c r="D125" s="99">
        <v>45071</v>
      </c>
      <c r="E125" s="99">
        <v>45092</v>
      </c>
      <c r="F125" s="99">
        <v>45113</v>
      </c>
      <c r="G125" s="99">
        <v>45134</v>
      </c>
      <c r="H125" s="99">
        <v>45155</v>
      </c>
      <c r="I125" s="99">
        <v>45176</v>
      </c>
      <c r="J125" s="101">
        <v>45197</v>
      </c>
      <c r="K125" s="98"/>
      <c r="L125" s="97"/>
      <c r="M125" s="99">
        <v>45428</v>
      </c>
      <c r="N125" s="99">
        <v>45449</v>
      </c>
      <c r="O125" s="99">
        <v>45470</v>
      </c>
      <c r="P125" s="99">
        <v>45491</v>
      </c>
      <c r="Q125" s="99">
        <v>45512</v>
      </c>
      <c r="R125" s="99">
        <v>45533</v>
      </c>
      <c r="S125" s="99">
        <v>45554</v>
      </c>
      <c r="T125" s="102"/>
      <c r="U125" s="98"/>
      <c r="V125" s="111">
        <v>45785</v>
      </c>
      <c r="W125" s="100">
        <v>45806</v>
      </c>
      <c r="X125" s="99">
        <v>45827</v>
      </c>
      <c r="Y125" s="99">
        <v>45848</v>
      </c>
      <c r="Z125" s="99">
        <v>45869</v>
      </c>
      <c r="AA125" s="99">
        <v>45890</v>
      </c>
      <c r="AB125" s="99">
        <v>45911</v>
      </c>
      <c r="AC125" s="98"/>
      <c r="AD125" s="102"/>
      <c r="AF125" s="78" t="s">
        <v>56</v>
      </c>
      <c r="AG125" s="78" t="s">
        <v>54</v>
      </c>
      <c r="AH125" s="79" t="s">
        <v>55</v>
      </c>
      <c r="AI125" s="70"/>
      <c r="AJ125" s="83" t="s">
        <v>60</v>
      </c>
      <c r="AK125" s="70"/>
      <c r="AL125" s="70"/>
      <c r="AM125" s="84" t="s">
        <v>93</v>
      </c>
      <c r="AN125" s="69"/>
      <c r="AP125" s="97">
        <f>COUNTA(C125:AD125)-AS125-AT125</f>
        <v>21</v>
      </c>
      <c r="AQ125" s="98"/>
      <c r="AR125" s="98"/>
      <c r="AS125" s="138">
        <v>1</v>
      </c>
      <c r="AT125" s="141"/>
      <c r="AU125" s="98"/>
      <c r="AV125" s="137"/>
      <c r="AW125" s="138"/>
      <c r="AX125" s="138"/>
      <c r="AY125" s="138"/>
      <c r="AZ125" s="138"/>
      <c r="BA125" s="138"/>
      <c r="BB125" s="138"/>
      <c r="BC125" s="138"/>
      <c r="BD125" s="138"/>
      <c r="BE125" s="138">
        <v>1</v>
      </c>
      <c r="BF125" s="138">
        <v>1</v>
      </c>
      <c r="BG125" s="98">
        <f t="shared" si="217"/>
        <v>2.054794520547945</v>
      </c>
      <c r="BH125" s="139">
        <f t="shared" si="219"/>
        <v>0.2857142857142857</v>
      </c>
      <c r="BI125" s="98"/>
      <c r="BJ125" s="97">
        <f t="shared" si="220"/>
        <v>0</v>
      </c>
      <c r="BK125" s="98">
        <f t="shared" si="221"/>
        <v>0</v>
      </c>
      <c r="BL125" s="98">
        <f t="shared" si="222"/>
        <v>0</v>
      </c>
      <c r="BM125" s="98">
        <f t="shared" si="223"/>
        <v>0</v>
      </c>
      <c r="BN125" s="98">
        <f t="shared" si="224"/>
        <v>0</v>
      </c>
      <c r="BO125" s="98">
        <f t="shared" si="225"/>
        <v>0</v>
      </c>
      <c r="BP125" s="98">
        <f t="shared" si="226"/>
        <v>0</v>
      </c>
      <c r="BQ125" s="98">
        <f t="shared" si="227"/>
        <v>0</v>
      </c>
      <c r="BR125" s="98">
        <f t="shared" si="228"/>
        <v>0</v>
      </c>
      <c r="BS125" s="98">
        <f t="shared" si="228"/>
        <v>0</v>
      </c>
      <c r="BT125" s="98">
        <f t="shared" si="228"/>
        <v>0</v>
      </c>
      <c r="BU125" s="98">
        <f t="shared" si="229"/>
        <v>45.205479452054789</v>
      </c>
      <c r="BV125" s="131">
        <f t="shared" si="230"/>
        <v>6.2857142857142856</v>
      </c>
      <c r="BW125" s="98"/>
      <c r="BX125" s="97">
        <f t="shared" si="231"/>
        <v>4.5205479452054789</v>
      </c>
      <c r="BY125" s="98">
        <f t="shared" si="232"/>
        <v>22.602739726027394</v>
      </c>
      <c r="BZ125" s="98">
        <f t="shared" si="233"/>
        <v>6.7808219178082183</v>
      </c>
      <c r="CA125" s="98">
        <f t="shared" si="234"/>
        <v>21.117416829745597</v>
      </c>
      <c r="CB125" s="98">
        <f t="shared" si="235"/>
        <v>6.7808219178082183</v>
      </c>
      <c r="CC125" s="98">
        <f t="shared" si="236"/>
        <v>2.2602739726027394</v>
      </c>
      <c r="CD125" s="102">
        <f t="shared" si="237"/>
        <v>0</v>
      </c>
    </row>
    <row r="126" spans="2:82">
      <c r="B126" s="97" t="s">
        <v>62</v>
      </c>
      <c r="C126" s="111">
        <v>45051</v>
      </c>
      <c r="D126" s="99">
        <v>45072</v>
      </c>
      <c r="E126" s="99">
        <v>45093</v>
      </c>
      <c r="F126" s="99">
        <v>45114</v>
      </c>
      <c r="G126" s="99">
        <v>45135</v>
      </c>
      <c r="H126" s="99">
        <v>45156</v>
      </c>
      <c r="I126" s="99">
        <v>45177</v>
      </c>
      <c r="J126" s="101">
        <v>45198</v>
      </c>
      <c r="K126" s="98"/>
      <c r="L126" s="97"/>
      <c r="M126" s="99">
        <v>45429</v>
      </c>
      <c r="N126" s="99">
        <v>45450</v>
      </c>
      <c r="O126" s="99">
        <v>45471</v>
      </c>
      <c r="P126" s="99">
        <v>45492</v>
      </c>
      <c r="Q126" s="99">
        <v>45513</v>
      </c>
      <c r="R126" s="99">
        <v>45534</v>
      </c>
      <c r="S126" s="99">
        <v>45555</v>
      </c>
      <c r="T126" s="102"/>
      <c r="U126" s="98"/>
      <c r="V126" s="111">
        <v>45786</v>
      </c>
      <c r="W126" s="99">
        <v>45807</v>
      </c>
      <c r="X126" s="99">
        <v>45828</v>
      </c>
      <c r="Y126" s="99">
        <v>45849</v>
      </c>
      <c r="Z126" s="99">
        <v>45870</v>
      </c>
      <c r="AA126" s="99">
        <v>45891</v>
      </c>
      <c r="AB126" s="99">
        <v>45912</v>
      </c>
      <c r="AC126" s="98"/>
      <c r="AD126" s="102"/>
      <c r="AF126" s="78" t="s">
        <v>56</v>
      </c>
      <c r="AG126" s="80" t="s">
        <v>54</v>
      </c>
      <c r="AH126" s="73" t="s">
        <v>55</v>
      </c>
      <c r="AI126" s="70"/>
      <c r="AJ126" s="84" t="s">
        <v>60</v>
      </c>
      <c r="AK126" s="70"/>
      <c r="AL126" s="70"/>
      <c r="AM126" s="69" t="s">
        <v>98</v>
      </c>
      <c r="AN126" s="69" t="s">
        <v>92</v>
      </c>
      <c r="AP126" s="97">
        <f>COUNTA(C126:AD126)-AS126-AT126</f>
        <v>22</v>
      </c>
      <c r="AQ126" s="98"/>
      <c r="AR126" s="98"/>
      <c r="AS126" s="138"/>
      <c r="AT126" s="141"/>
      <c r="AU126" s="98"/>
      <c r="AV126" s="137"/>
      <c r="AW126" s="138"/>
      <c r="AX126" s="138"/>
      <c r="AY126" s="138"/>
      <c r="AZ126" s="138"/>
      <c r="BA126" s="138"/>
      <c r="BB126" s="138"/>
      <c r="BC126" s="138"/>
      <c r="BD126" s="138"/>
      <c r="BE126" s="138">
        <v>1</v>
      </c>
      <c r="BF126" s="138">
        <v>1</v>
      </c>
      <c r="BG126" s="98">
        <f t="shared" si="217"/>
        <v>2.054794520547945</v>
      </c>
      <c r="BH126" s="139">
        <f t="shared" si="219"/>
        <v>0.2857142857142857</v>
      </c>
      <c r="BI126" s="98"/>
      <c r="BJ126" s="97">
        <f t="shared" si="220"/>
        <v>0</v>
      </c>
      <c r="BK126" s="98">
        <f t="shared" si="221"/>
        <v>0</v>
      </c>
      <c r="BL126" s="98">
        <f t="shared" si="222"/>
        <v>0</v>
      </c>
      <c r="BM126" s="98">
        <f t="shared" si="223"/>
        <v>0</v>
      </c>
      <c r="BN126" s="98">
        <f t="shared" si="224"/>
        <v>0</v>
      </c>
      <c r="BO126" s="98">
        <f t="shared" si="225"/>
        <v>0</v>
      </c>
      <c r="BP126" s="98">
        <f t="shared" si="226"/>
        <v>0</v>
      </c>
      <c r="BQ126" s="98">
        <f t="shared" si="227"/>
        <v>0</v>
      </c>
      <c r="BR126" s="98">
        <f t="shared" si="228"/>
        <v>0</v>
      </c>
      <c r="BS126" s="98">
        <f t="shared" si="228"/>
        <v>1</v>
      </c>
      <c r="BT126" s="98">
        <f t="shared" si="228"/>
        <v>0</v>
      </c>
      <c r="BU126" s="98">
        <f t="shared" si="229"/>
        <v>45.205479452054789</v>
      </c>
      <c r="BV126" s="131">
        <f t="shared" si="230"/>
        <v>6.2857142857142856</v>
      </c>
      <c r="BW126" s="98"/>
      <c r="BX126" s="97">
        <f t="shared" si="231"/>
        <v>4.5205479452054789</v>
      </c>
      <c r="BY126" s="98">
        <f t="shared" si="232"/>
        <v>22.602739726027394</v>
      </c>
      <c r="BZ126" s="98">
        <f t="shared" si="233"/>
        <v>6.7808219178082183</v>
      </c>
      <c r="CA126" s="98">
        <f t="shared" si="234"/>
        <v>21.117416829745597</v>
      </c>
      <c r="CB126" s="98">
        <f t="shared" si="235"/>
        <v>6.7808219178082183</v>
      </c>
      <c r="CC126" s="98">
        <f t="shared" si="236"/>
        <v>11.260273972602739</v>
      </c>
      <c r="CD126" s="102">
        <f t="shared" si="237"/>
        <v>0</v>
      </c>
    </row>
    <row r="127" spans="2:82">
      <c r="B127" s="97" t="s">
        <v>11</v>
      </c>
      <c r="C127" s="111">
        <v>45052</v>
      </c>
      <c r="D127" s="99">
        <v>45073</v>
      </c>
      <c r="E127" s="99">
        <v>45094</v>
      </c>
      <c r="F127" s="99">
        <v>45115</v>
      </c>
      <c r="G127" s="99">
        <v>45136</v>
      </c>
      <c r="H127" s="99">
        <v>45157</v>
      </c>
      <c r="I127" s="99">
        <v>45178</v>
      </c>
      <c r="J127" s="101">
        <v>45199</v>
      </c>
      <c r="K127" s="98"/>
      <c r="L127" s="97"/>
      <c r="M127" s="99">
        <v>45430</v>
      </c>
      <c r="N127" s="99">
        <v>45451</v>
      </c>
      <c r="O127" s="99">
        <v>45472</v>
      </c>
      <c r="P127" s="99">
        <v>45493</v>
      </c>
      <c r="Q127" s="99">
        <v>45514</v>
      </c>
      <c r="R127" s="99">
        <v>45535</v>
      </c>
      <c r="S127" s="99">
        <v>45556</v>
      </c>
      <c r="T127" s="102"/>
      <c r="U127" s="98"/>
      <c r="V127" s="111">
        <v>45787</v>
      </c>
      <c r="W127" s="99">
        <v>45808</v>
      </c>
      <c r="X127" s="99">
        <v>45829</v>
      </c>
      <c r="Y127" s="99">
        <v>45850</v>
      </c>
      <c r="Z127" s="99">
        <v>45871</v>
      </c>
      <c r="AA127" s="99">
        <v>45892</v>
      </c>
      <c r="AB127" s="99">
        <v>45913</v>
      </c>
      <c r="AC127" s="98"/>
      <c r="AD127" s="102"/>
      <c r="AF127" s="78" t="s">
        <v>56</v>
      </c>
      <c r="AG127" s="76" t="s">
        <v>55</v>
      </c>
      <c r="AH127" s="72" t="s">
        <v>84</v>
      </c>
      <c r="AI127" s="70"/>
      <c r="AJ127" s="83" t="s">
        <v>60</v>
      </c>
      <c r="AK127" s="70"/>
      <c r="AL127" s="70"/>
      <c r="AM127" s="84" t="s">
        <v>93</v>
      </c>
      <c r="AN127" s="69"/>
      <c r="AP127" s="97"/>
      <c r="AQ127" s="98">
        <f>COUNTA(C127:AD127)-AS127-AT127</f>
        <v>22</v>
      </c>
      <c r="AR127" s="98"/>
      <c r="AS127" s="138"/>
      <c r="AT127" s="141"/>
      <c r="AU127" s="98"/>
      <c r="AV127" s="137"/>
      <c r="AW127" s="138"/>
      <c r="AX127" s="138"/>
      <c r="AY127" s="138"/>
      <c r="AZ127" s="138"/>
      <c r="BA127" s="138"/>
      <c r="BB127" s="138"/>
      <c r="BC127" s="138"/>
      <c r="BD127" s="138"/>
      <c r="BE127" s="138">
        <v>1</v>
      </c>
      <c r="BF127" s="138">
        <v>1</v>
      </c>
      <c r="BG127" s="98">
        <f t="shared" si="217"/>
        <v>2.054794520547945</v>
      </c>
      <c r="BH127" s="139">
        <f t="shared" si="219"/>
        <v>0.2857142857142857</v>
      </c>
      <c r="BI127" s="98"/>
      <c r="BJ127" s="97">
        <f t="shared" si="220"/>
        <v>0</v>
      </c>
      <c r="BK127" s="98">
        <f t="shared" si="221"/>
        <v>0</v>
      </c>
      <c r="BL127" s="98">
        <f t="shared" si="222"/>
        <v>0</v>
      </c>
      <c r="BM127" s="98">
        <f t="shared" si="223"/>
        <v>0</v>
      </c>
      <c r="BN127" s="98">
        <f t="shared" si="224"/>
        <v>0</v>
      </c>
      <c r="BO127" s="98">
        <f t="shared" si="225"/>
        <v>0</v>
      </c>
      <c r="BP127" s="98">
        <f t="shared" si="226"/>
        <v>0</v>
      </c>
      <c r="BQ127" s="98">
        <f t="shared" si="227"/>
        <v>0</v>
      </c>
      <c r="BR127" s="98">
        <f t="shared" si="228"/>
        <v>0</v>
      </c>
      <c r="BS127" s="98">
        <f t="shared" si="228"/>
        <v>0</v>
      </c>
      <c r="BT127" s="98">
        <f t="shared" si="228"/>
        <v>0</v>
      </c>
      <c r="BU127" s="98">
        <f t="shared" si="229"/>
        <v>45.205479452054789</v>
      </c>
      <c r="BV127" s="131">
        <f t="shared" si="230"/>
        <v>6.2857142857142856</v>
      </c>
      <c r="BW127" s="98"/>
      <c r="BX127" s="97">
        <f t="shared" si="231"/>
        <v>4.5205479452054789</v>
      </c>
      <c r="BY127" s="98">
        <f t="shared" si="232"/>
        <v>22.602739726027394</v>
      </c>
      <c r="BZ127" s="98">
        <f t="shared" si="233"/>
        <v>6.7808219178082183</v>
      </c>
      <c r="CA127" s="98">
        <f t="shared" si="234"/>
        <v>21.117416829745597</v>
      </c>
      <c r="CB127" s="98">
        <f t="shared" si="235"/>
        <v>6.7808219178082183</v>
      </c>
      <c r="CC127" s="98">
        <f t="shared" si="236"/>
        <v>2.2602739726027394</v>
      </c>
      <c r="CD127" s="102">
        <f t="shared" si="237"/>
        <v>0</v>
      </c>
    </row>
    <row r="128" spans="2:82">
      <c r="B128" s="97" t="s">
        <v>35</v>
      </c>
      <c r="C128" s="111">
        <v>45053</v>
      </c>
      <c r="D128" s="99">
        <v>45074</v>
      </c>
      <c r="E128" s="99">
        <v>45095</v>
      </c>
      <c r="F128" s="99">
        <v>45116</v>
      </c>
      <c r="G128" s="99">
        <v>45137</v>
      </c>
      <c r="H128" s="99">
        <v>45158</v>
      </c>
      <c r="I128" s="99">
        <v>45179</v>
      </c>
      <c r="J128" s="102"/>
      <c r="K128" s="98"/>
      <c r="L128" s="97"/>
      <c r="M128" s="99">
        <v>45431</v>
      </c>
      <c r="N128" s="99">
        <v>45452</v>
      </c>
      <c r="O128" s="99">
        <v>45473</v>
      </c>
      <c r="P128" s="99">
        <v>45494</v>
      </c>
      <c r="Q128" s="99">
        <v>45515</v>
      </c>
      <c r="R128" s="99">
        <v>45536</v>
      </c>
      <c r="S128" s="99">
        <v>45557</v>
      </c>
      <c r="T128" s="102"/>
      <c r="U128" s="98"/>
      <c r="V128" s="111">
        <v>45788</v>
      </c>
      <c r="W128" s="99">
        <v>45809</v>
      </c>
      <c r="X128" s="99">
        <v>45830</v>
      </c>
      <c r="Y128" s="99">
        <v>45851</v>
      </c>
      <c r="Z128" s="99">
        <v>45872</v>
      </c>
      <c r="AA128" s="99">
        <v>45893</v>
      </c>
      <c r="AB128" s="99">
        <v>45914</v>
      </c>
      <c r="AC128" s="98"/>
      <c r="AD128" s="102"/>
      <c r="AF128" s="85" t="s">
        <v>55</v>
      </c>
      <c r="AG128" s="76" t="s">
        <v>55</v>
      </c>
      <c r="AH128" s="72" t="s">
        <v>66</v>
      </c>
      <c r="AI128" s="70"/>
      <c r="AJ128" s="83" t="s">
        <v>60</v>
      </c>
      <c r="AK128" s="70"/>
      <c r="AL128" s="70"/>
      <c r="AM128" s="84" t="s">
        <v>93</v>
      </c>
      <c r="AN128" s="69"/>
      <c r="AP128" s="97"/>
      <c r="AQ128" s="98"/>
      <c r="AR128" s="98">
        <f>COUNTA(C128:AD128)-AS128-AT128</f>
        <v>21</v>
      </c>
      <c r="AS128" s="138"/>
      <c r="AT128" s="141"/>
      <c r="AU128" s="98"/>
      <c r="AV128" s="137"/>
      <c r="AW128" s="138"/>
      <c r="AX128" s="138"/>
      <c r="AY128" s="138"/>
      <c r="AZ128" s="138"/>
      <c r="BA128" s="138"/>
      <c r="BB128" s="138"/>
      <c r="BC128" s="138"/>
      <c r="BD128" s="138"/>
      <c r="BE128" s="138">
        <v>1</v>
      </c>
      <c r="BF128" s="138">
        <v>1</v>
      </c>
      <c r="BG128" s="98">
        <f t="shared" si="217"/>
        <v>2.054794520547945</v>
      </c>
      <c r="BH128" s="139">
        <f t="shared" si="219"/>
        <v>0.2857142857142857</v>
      </c>
      <c r="BI128" s="98"/>
      <c r="BJ128" s="97">
        <f t="shared" si="220"/>
        <v>0</v>
      </c>
      <c r="BK128" s="98">
        <f t="shared" si="221"/>
        <v>0</v>
      </c>
      <c r="BL128" s="98">
        <f t="shared" si="222"/>
        <v>0</v>
      </c>
      <c r="BM128" s="98">
        <f t="shared" si="223"/>
        <v>0</v>
      </c>
      <c r="BN128" s="98">
        <f t="shared" si="224"/>
        <v>0</v>
      </c>
      <c r="BO128" s="98">
        <f t="shared" si="225"/>
        <v>0</v>
      </c>
      <c r="BP128" s="98">
        <f t="shared" si="226"/>
        <v>0</v>
      </c>
      <c r="BQ128" s="98">
        <f t="shared" si="227"/>
        <v>0</v>
      </c>
      <c r="BR128" s="98">
        <f t="shared" si="228"/>
        <v>0</v>
      </c>
      <c r="BS128" s="98">
        <f t="shared" si="228"/>
        <v>0</v>
      </c>
      <c r="BT128" s="98">
        <f t="shared" si="228"/>
        <v>0</v>
      </c>
      <c r="BU128" s="98">
        <f t="shared" si="229"/>
        <v>43.150684931506845</v>
      </c>
      <c r="BV128" s="131">
        <f t="shared" si="230"/>
        <v>6</v>
      </c>
      <c r="BW128" s="98"/>
      <c r="BX128" s="97">
        <f t="shared" si="231"/>
        <v>4.3150684931506849</v>
      </c>
      <c r="BY128" s="98">
        <f t="shared" si="232"/>
        <v>21.575342465753423</v>
      </c>
      <c r="BZ128" s="98">
        <f t="shared" si="233"/>
        <v>6.4726027397260264</v>
      </c>
      <c r="CA128" s="98">
        <f t="shared" si="234"/>
        <v>20.157534246575342</v>
      </c>
      <c r="CB128" s="98">
        <f t="shared" si="235"/>
        <v>6.4726027397260264</v>
      </c>
      <c r="CC128" s="98">
        <f t="shared" si="236"/>
        <v>2.1575342465753424</v>
      </c>
      <c r="CD128" s="102">
        <f t="shared" si="237"/>
        <v>0</v>
      </c>
    </row>
    <row r="129" spans="2:82">
      <c r="B129" s="113"/>
      <c r="C129" s="95">
        <v>20</v>
      </c>
      <c r="D129" s="91">
        <v>23</v>
      </c>
      <c r="E129" s="91">
        <v>26</v>
      </c>
      <c r="F129" s="91">
        <v>29</v>
      </c>
      <c r="G129" s="91">
        <v>32</v>
      </c>
      <c r="H129" s="91">
        <v>35</v>
      </c>
      <c r="I129" s="91">
        <v>38</v>
      </c>
      <c r="J129" s="96"/>
      <c r="K129" s="110"/>
      <c r="L129" s="95">
        <v>18</v>
      </c>
      <c r="M129" s="91">
        <v>21</v>
      </c>
      <c r="N129" s="91">
        <v>24</v>
      </c>
      <c r="O129" s="91">
        <v>27</v>
      </c>
      <c r="P129" s="91">
        <v>30</v>
      </c>
      <c r="Q129" s="91">
        <v>33</v>
      </c>
      <c r="R129" s="91">
        <v>36</v>
      </c>
      <c r="S129" s="91">
        <v>39</v>
      </c>
      <c r="T129" s="96"/>
      <c r="U129" s="110"/>
      <c r="V129" s="95">
        <v>20</v>
      </c>
      <c r="W129" s="91">
        <v>23</v>
      </c>
      <c r="X129" s="91">
        <v>26</v>
      </c>
      <c r="Y129" s="91">
        <v>29</v>
      </c>
      <c r="Z129" s="91">
        <v>32</v>
      </c>
      <c r="AA129" s="91">
        <v>35</v>
      </c>
      <c r="AB129" s="91">
        <v>38</v>
      </c>
      <c r="AC129" s="91"/>
      <c r="AD129" s="96"/>
      <c r="AF129" s="75" t="s">
        <v>97</v>
      </c>
      <c r="AG129" s="75" t="s">
        <v>85</v>
      </c>
      <c r="AH129" s="75" t="s">
        <v>97</v>
      </c>
      <c r="AI129" s="70"/>
      <c r="AJ129" s="70"/>
      <c r="AK129" s="70"/>
      <c r="AL129" s="70"/>
      <c r="AM129" s="70"/>
      <c r="AN129" s="70"/>
      <c r="AP129" s="122"/>
      <c r="AQ129" s="56"/>
      <c r="AR129" s="56"/>
      <c r="AS129" s="56"/>
      <c r="AT129" s="123"/>
      <c r="AU129" s="98"/>
      <c r="AV129" s="122"/>
      <c r="AW129" s="56"/>
      <c r="AX129" s="56"/>
      <c r="AY129" s="56"/>
      <c r="AZ129" s="56"/>
      <c r="BA129" s="56"/>
      <c r="BB129" s="56"/>
      <c r="BC129" s="56"/>
      <c r="BD129" s="56"/>
      <c r="BE129" s="56"/>
      <c r="BF129" s="56"/>
      <c r="BG129" s="152"/>
      <c r="BH129" s="123"/>
      <c r="BI129" s="98"/>
      <c r="BJ129" s="122"/>
      <c r="BK129" s="56"/>
      <c r="BL129" s="56"/>
      <c r="BM129" s="56"/>
      <c r="BN129" s="56"/>
      <c r="BO129" s="56"/>
      <c r="BP129" s="56"/>
      <c r="BQ129" s="56"/>
      <c r="BR129" s="56"/>
      <c r="BS129" s="56"/>
      <c r="BT129" s="56"/>
      <c r="BU129" s="152"/>
      <c r="BV129" s="123"/>
      <c r="BW129" s="98"/>
      <c r="BX129" s="122"/>
      <c r="BY129" s="56"/>
      <c r="BZ129" s="56"/>
      <c r="CA129" s="56"/>
      <c r="CB129" s="56"/>
      <c r="CC129" s="56"/>
      <c r="CD129" s="123"/>
    </row>
    <row r="130" spans="2:82">
      <c r="B130" s="97" t="s">
        <v>53</v>
      </c>
      <c r="C130" s="111">
        <v>45054</v>
      </c>
      <c r="D130" s="100">
        <v>45075</v>
      </c>
      <c r="E130" s="99">
        <v>45096</v>
      </c>
      <c r="F130" s="99">
        <v>45117</v>
      </c>
      <c r="G130" s="99">
        <v>45138</v>
      </c>
      <c r="H130" s="99">
        <v>45159</v>
      </c>
      <c r="I130" s="99">
        <v>45180</v>
      </c>
      <c r="J130" s="102"/>
      <c r="K130" s="98"/>
      <c r="L130" s="97"/>
      <c r="M130" s="100">
        <v>45432</v>
      </c>
      <c r="N130" s="99">
        <v>45453</v>
      </c>
      <c r="O130" s="99">
        <v>45474</v>
      </c>
      <c r="P130" s="99">
        <v>45495</v>
      </c>
      <c r="Q130" s="99">
        <v>45516</v>
      </c>
      <c r="R130" s="99">
        <v>45537</v>
      </c>
      <c r="S130" s="99">
        <v>45558</v>
      </c>
      <c r="T130" s="102"/>
      <c r="U130" s="98"/>
      <c r="V130" s="111">
        <v>45789</v>
      </c>
      <c r="W130" s="99">
        <v>45810</v>
      </c>
      <c r="X130" s="99">
        <v>45831</v>
      </c>
      <c r="Y130" s="99">
        <v>45852</v>
      </c>
      <c r="Z130" s="99">
        <v>45873</v>
      </c>
      <c r="AA130" s="99">
        <v>45894</v>
      </c>
      <c r="AB130" s="99">
        <v>45915</v>
      </c>
      <c r="AC130" s="98"/>
      <c r="AD130" s="102"/>
      <c r="AF130" s="78" t="s">
        <v>54</v>
      </c>
      <c r="AG130" s="74" t="s">
        <v>56</v>
      </c>
      <c r="AH130" s="76" t="s">
        <v>55</v>
      </c>
      <c r="AI130" s="70"/>
      <c r="AJ130" s="83" t="s">
        <v>60</v>
      </c>
      <c r="AK130" s="70"/>
      <c r="AL130" s="70"/>
      <c r="AM130" s="69" t="s">
        <v>40</v>
      </c>
      <c r="AN130" s="69" t="s">
        <v>92</v>
      </c>
      <c r="AP130" s="97">
        <f>COUNTA(C130:AD130)-AS130-AT130</f>
        <v>19</v>
      </c>
      <c r="AQ130" s="98"/>
      <c r="AR130" s="98"/>
      <c r="AS130" s="138">
        <v>2</v>
      </c>
      <c r="AT130" s="141"/>
      <c r="AU130" s="98"/>
      <c r="AV130" s="137"/>
      <c r="AW130" s="138"/>
      <c r="AX130" s="138"/>
      <c r="AY130" s="138"/>
      <c r="AZ130" s="138"/>
      <c r="BA130" s="138"/>
      <c r="BB130" s="138"/>
      <c r="BC130" s="138"/>
      <c r="BD130" s="138"/>
      <c r="BE130" s="138">
        <v>1</v>
      </c>
      <c r="BF130" s="138">
        <v>1</v>
      </c>
      <c r="BG130" s="98">
        <f t="shared" si="217"/>
        <v>2.054794520547945</v>
      </c>
      <c r="BH130" s="139">
        <f t="shared" ref="BH130:BH136" si="238">$AV$11/7</f>
        <v>0.2857142857142857</v>
      </c>
      <c r="BI130" s="98"/>
      <c r="BJ130" s="97">
        <f t="shared" ref="BJ130:BJ136" si="239">$AP130*AV130</f>
        <v>0</v>
      </c>
      <c r="BK130" s="98">
        <f t="shared" ref="BK130:BK136" si="240">$AP130*AW130</f>
        <v>0</v>
      </c>
      <c r="BL130" s="98">
        <f t="shared" ref="BL130:BL136" si="241">$AQ130*AX130</f>
        <v>0</v>
      </c>
      <c r="BM130" s="98">
        <f t="shared" ref="BM130:BM136" si="242">$AQ130*AY130</f>
        <v>0</v>
      </c>
      <c r="BN130" s="98">
        <f t="shared" ref="BN130:BN136" si="243">$AQ130*AZ130</f>
        <v>0</v>
      </c>
      <c r="BO130" s="98">
        <f t="shared" ref="BO130:BO136" si="244">$AQ130*BA130</f>
        <v>0</v>
      </c>
      <c r="BP130" s="98">
        <f t="shared" ref="BP130:BP136" si="245">$AQ130*BB130</f>
        <v>0</v>
      </c>
      <c r="BQ130" s="98">
        <f t="shared" ref="BQ130:BQ136" si="246">$AQ130*BC130</f>
        <v>0</v>
      </c>
      <c r="BR130" s="98">
        <f t="shared" ref="BR130:BT136" si="247">AR129*BD130</f>
        <v>0</v>
      </c>
      <c r="BS130" s="98">
        <f t="shared" si="247"/>
        <v>0</v>
      </c>
      <c r="BT130" s="98">
        <f t="shared" si="247"/>
        <v>0</v>
      </c>
      <c r="BU130" s="98">
        <f t="shared" ref="BU130:BU136" si="248">SUM(AP130:AT130)*BG130</f>
        <v>43.150684931506845</v>
      </c>
      <c r="BV130" s="131">
        <f t="shared" ref="BV130:BV136" si="249">SUM(AP130:AT130)*BH130</f>
        <v>6</v>
      </c>
      <c r="BW130" s="98"/>
      <c r="BX130" s="97">
        <f t="shared" ref="BX130:BX136" si="250">2*BJ130+BX$11*BU130</f>
        <v>4.3150684931506849</v>
      </c>
      <c r="BY130" s="98">
        <f t="shared" ref="BY130:BY136" si="251">5*BJ130+5*BK130+BY$11*BU130</f>
        <v>21.575342465753423</v>
      </c>
      <c r="BZ130" s="98">
        <f t="shared" ref="BZ130:BZ136" si="252">3*BK130+BZ$11*BU130</f>
        <v>6.4726027397260264</v>
      </c>
      <c r="CA130" s="98">
        <f t="shared" ref="CA130:CA136" si="253">1*BJ130+3*BV130+CA$11*BU130</f>
        <v>20.157534246575342</v>
      </c>
      <c r="CB130" s="98">
        <f t="shared" ref="CB130:CB136" si="254">6*BL130+8*BM130+7*BN130+8*BO130+8*BP130+7*BQ130+CB$11*BU130</f>
        <v>6.4726027397260264</v>
      </c>
      <c r="CC130" s="98">
        <f t="shared" ref="CC130:CC136" si="255">9*BR130+9*BS130+CC$11*BU130</f>
        <v>2.1575342465753424</v>
      </c>
      <c r="CD130" s="102">
        <f t="shared" ref="CD130:CD136" si="256">9*BT130+CD$11*BU130</f>
        <v>0</v>
      </c>
    </row>
    <row r="131" spans="2:82">
      <c r="B131" s="97" t="s">
        <v>57</v>
      </c>
      <c r="C131" s="111">
        <v>45055</v>
      </c>
      <c r="D131" s="99">
        <v>45076</v>
      </c>
      <c r="E131" s="99">
        <v>45097</v>
      </c>
      <c r="F131" s="99">
        <v>45118</v>
      </c>
      <c r="G131" s="99">
        <v>45139</v>
      </c>
      <c r="H131" s="99">
        <v>45160</v>
      </c>
      <c r="I131" s="99">
        <v>45181</v>
      </c>
      <c r="J131" s="102"/>
      <c r="K131" s="98"/>
      <c r="L131" s="97"/>
      <c r="M131" s="99">
        <v>45433</v>
      </c>
      <c r="N131" s="99">
        <v>45454</v>
      </c>
      <c r="O131" s="99">
        <v>45475</v>
      </c>
      <c r="P131" s="99">
        <v>45496</v>
      </c>
      <c r="Q131" s="99">
        <v>45517</v>
      </c>
      <c r="R131" s="99">
        <v>45538</v>
      </c>
      <c r="S131" s="99">
        <v>45559</v>
      </c>
      <c r="T131" s="102"/>
      <c r="U131" s="98"/>
      <c r="V131" s="111">
        <v>45790</v>
      </c>
      <c r="W131" s="99">
        <v>45811</v>
      </c>
      <c r="X131" s="99">
        <v>45832</v>
      </c>
      <c r="Y131" s="99">
        <v>45853</v>
      </c>
      <c r="Z131" s="99">
        <v>45874</v>
      </c>
      <c r="AA131" s="99">
        <v>45895</v>
      </c>
      <c r="AB131" s="99">
        <v>45916</v>
      </c>
      <c r="AC131" s="98"/>
      <c r="AD131" s="102"/>
      <c r="AF131" s="78" t="s">
        <v>54</v>
      </c>
      <c r="AG131" s="74" t="s">
        <v>56</v>
      </c>
      <c r="AH131" s="76" t="s">
        <v>55</v>
      </c>
      <c r="AI131" s="70"/>
      <c r="AJ131" s="83" t="s">
        <v>60</v>
      </c>
      <c r="AK131" s="70"/>
      <c r="AL131" s="70"/>
      <c r="AM131" s="84" t="s">
        <v>93</v>
      </c>
      <c r="AN131" s="69"/>
      <c r="AP131" s="97">
        <f>COUNTA(C131:AD131)-AS131-AT131</f>
        <v>21</v>
      </c>
      <c r="AQ131" s="98"/>
      <c r="AR131" s="98"/>
      <c r="AS131" s="138"/>
      <c r="AT131" s="141"/>
      <c r="AU131" s="98"/>
      <c r="AV131" s="137"/>
      <c r="AW131" s="138"/>
      <c r="AX131" s="138"/>
      <c r="AY131" s="138"/>
      <c r="AZ131" s="138"/>
      <c r="BA131" s="138"/>
      <c r="BB131" s="138"/>
      <c r="BC131" s="138"/>
      <c r="BD131" s="138"/>
      <c r="BE131" s="138">
        <v>1</v>
      </c>
      <c r="BF131" s="138">
        <v>1</v>
      </c>
      <c r="BG131" s="98">
        <f t="shared" si="217"/>
        <v>2.054794520547945</v>
      </c>
      <c r="BH131" s="139">
        <f t="shared" si="238"/>
        <v>0.2857142857142857</v>
      </c>
      <c r="BI131" s="98"/>
      <c r="BJ131" s="97">
        <f t="shared" si="239"/>
        <v>0</v>
      </c>
      <c r="BK131" s="98">
        <f t="shared" si="240"/>
        <v>0</v>
      </c>
      <c r="BL131" s="98">
        <f t="shared" si="241"/>
        <v>0</v>
      </c>
      <c r="BM131" s="98">
        <f t="shared" si="242"/>
        <v>0</v>
      </c>
      <c r="BN131" s="98">
        <f t="shared" si="243"/>
        <v>0</v>
      </c>
      <c r="BO131" s="98">
        <f t="shared" si="244"/>
        <v>0</v>
      </c>
      <c r="BP131" s="98">
        <f t="shared" si="245"/>
        <v>0</v>
      </c>
      <c r="BQ131" s="98">
        <f t="shared" si="246"/>
        <v>0</v>
      </c>
      <c r="BR131" s="98">
        <f t="shared" si="247"/>
        <v>0</v>
      </c>
      <c r="BS131" s="98">
        <f t="shared" si="247"/>
        <v>2</v>
      </c>
      <c r="BT131" s="98">
        <f t="shared" si="247"/>
        <v>0</v>
      </c>
      <c r="BU131" s="98">
        <f t="shared" si="248"/>
        <v>43.150684931506845</v>
      </c>
      <c r="BV131" s="131">
        <f t="shared" si="249"/>
        <v>6</v>
      </c>
      <c r="BW131" s="98"/>
      <c r="BX131" s="97">
        <f t="shared" si="250"/>
        <v>4.3150684931506849</v>
      </c>
      <c r="BY131" s="98">
        <f t="shared" si="251"/>
        <v>21.575342465753423</v>
      </c>
      <c r="BZ131" s="98">
        <f t="shared" si="252"/>
        <v>6.4726027397260264</v>
      </c>
      <c r="CA131" s="98">
        <f t="shared" si="253"/>
        <v>20.157534246575342</v>
      </c>
      <c r="CB131" s="98">
        <f t="shared" si="254"/>
        <v>6.4726027397260264</v>
      </c>
      <c r="CC131" s="98">
        <f t="shared" si="255"/>
        <v>20.157534246575342</v>
      </c>
      <c r="CD131" s="102">
        <f t="shared" si="256"/>
        <v>0</v>
      </c>
    </row>
    <row r="132" spans="2:82">
      <c r="B132" s="97" t="s">
        <v>59</v>
      </c>
      <c r="C132" s="111">
        <v>45056</v>
      </c>
      <c r="D132" s="99">
        <v>45077</v>
      </c>
      <c r="E132" s="99">
        <v>45098</v>
      </c>
      <c r="F132" s="99">
        <v>45119</v>
      </c>
      <c r="G132" s="99">
        <v>45140</v>
      </c>
      <c r="H132" s="99">
        <v>45161</v>
      </c>
      <c r="I132" s="99">
        <v>45182</v>
      </c>
      <c r="J132" s="102"/>
      <c r="K132" s="98"/>
      <c r="L132" s="111">
        <v>45413</v>
      </c>
      <c r="M132" s="99">
        <v>45434</v>
      </c>
      <c r="N132" s="99">
        <v>45455</v>
      </c>
      <c r="O132" s="99">
        <v>45476</v>
      </c>
      <c r="P132" s="99">
        <v>45497</v>
      </c>
      <c r="Q132" s="99">
        <v>45518</v>
      </c>
      <c r="R132" s="99">
        <v>45539</v>
      </c>
      <c r="S132" s="99">
        <v>45560</v>
      </c>
      <c r="T132" s="102"/>
      <c r="U132" s="98"/>
      <c r="V132" s="111">
        <v>45791</v>
      </c>
      <c r="W132" s="99">
        <v>45812</v>
      </c>
      <c r="X132" s="99">
        <v>45833</v>
      </c>
      <c r="Y132" s="99">
        <v>45854</v>
      </c>
      <c r="Z132" s="99">
        <v>45875</v>
      </c>
      <c r="AA132" s="99">
        <v>45896</v>
      </c>
      <c r="AB132" s="99">
        <v>45917</v>
      </c>
      <c r="AC132" s="98"/>
      <c r="AD132" s="102"/>
      <c r="AF132" s="78" t="s">
        <v>54</v>
      </c>
      <c r="AG132" s="79" t="s">
        <v>94</v>
      </c>
      <c r="AH132" s="74" t="s">
        <v>56</v>
      </c>
      <c r="AI132" s="70"/>
      <c r="AJ132" s="83" t="s">
        <v>60</v>
      </c>
      <c r="AK132" s="70"/>
      <c r="AL132" s="70"/>
      <c r="AM132" s="69" t="s">
        <v>81</v>
      </c>
      <c r="AN132" s="69" t="s">
        <v>92</v>
      </c>
      <c r="AP132" s="97">
        <f>COUNTA(C132:AD132)-AS132-AT132</f>
        <v>22</v>
      </c>
      <c r="AQ132" s="98"/>
      <c r="AR132" s="98"/>
      <c r="AS132" s="138"/>
      <c r="AT132" s="141"/>
      <c r="AU132" s="98"/>
      <c r="AV132" s="137"/>
      <c r="AW132" s="138"/>
      <c r="AX132" s="138"/>
      <c r="AY132" s="138"/>
      <c r="AZ132" s="138"/>
      <c r="BA132" s="138"/>
      <c r="BB132" s="138"/>
      <c r="BC132" s="138"/>
      <c r="BD132" s="138"/>
      <c r="BE132" s="138">
        <v>1</v>
      </c>
      <c r="BF132" s="138">
        <v>1</v>
      </c>
      <c r="BG132" s="98">
        <f t="shared" si="217"/>
        <v>2.054794520547945</v>
      </c>
      <c r="BH132" s="139">
        <f t="shared" si="238"/>
        <v>0.2857142857142857</v>
      </c>
      <c r="BI132" s="98"/>
      <c r="BJ132" s="97">
        <f t="shared" si="239"/>
        <v>0</v>
      </c>
      <c r="BK132" s="98">
        <f t="shared" si="240"/>
        <v>0</v>
      </c>
      <c r="BL132" s="98">
        <f t="shared" si="241"/>
        <v>0</v>
      </c>
      <c r="BM132" s="98">
        <f t="shared" si="242"/>
        <v>0</v>
      </c>
      <c r="BN132" s="98">
        <f t="shared" si="243"/>
        <v>0</v>
      </c>
      <c r="BO132" s="98">
        <f t="shared" si="244"/>
        <v>0</v>
      </c>
      <c r="BP132" s="98">
        <f t="shared" si="245"/>
        <v>0</v>
      </c>
      <c r="BQ132" s="98">
        <f t="shared" si="246"/>
        <v>0</v>
      </c>
      <c r="BR132" s="98">
        <f t="shared" si="247"/>
        <v>0</v>
      </c>
      <c r="BS132" s="98">
        <f t="shared" si="247"/>
        <v>0</v>
      </c>
      <c r="BT132" s="98">
        <f t="shared" si="247"/>
        <v>0</v>
      </c>
      <c r="BU132" s="98">
        <f t="shared" si="248"/>
        <v>45.205479452054789</v>
      </c>
      <c r="BV132" s="131">
        <f t="shared" si="249"/>
        <v>6.2857142857142856</v>
      </c>
      <c r="BW132" s="98"/>
      <c r="BX132" s="97">
        <f t="shared" si="250"/>
        <v>4.5205479452054789</v>
      </c>
      <c r="BY132" s="98">
        <f t="shared" si="251"/>
        <v>22.602739726027394</v>
      </c>
      <c r="BZ132" s="98">
        <f t="shared" si="252"/>
        <v>6.7808219178082183</v>
      </c>
      <c r="CA132" s="98">
        <f t="shared" si="253"/>
        <v>21.117416829745597</v>
      </c>
      <c r="CB132" s="98">
        <f t="shared" si="254"/>
        <v>6.7808219178082183</v>
      </c>
      <c r="CC132" s="98">
        <f t="shared" si="255"/>
        <v>2.2602739726027394</v>
      </c>
      <c r="CD132" s="102">
        <f t="shared" si="256"/>
        <v>0</v>
      </c>
    </row>
    <row r="133" spans="2:82">
      <c r="B133" s="97" t="s">
        <v>61</v>
      </c>
      <c r="C133" s="111">
        <v>45057</v>
      </c>
      <c r="D133" s="99">
        <v>45078</v>
      </c>
      <c r="E133" s="99">
        <v>45099</v>
      </c>
      <c r="F133" s="99">
        <v>45120</v>
      </c>
      <c r="G133" s="99">
        <v>45141</v>
      </c>
      <c r="H133" s="99">
        <v>45162</v>
      </c>
      <c r="I133" s="99">
        <v>45183</v>
      </c>
      <c r="J133" s="102"/>
      <c r="K133" s="98"/>
      <c r="L133" s="111">
        <v>45414</v>
      </c>
      <c r="M133" s="99">
        <v>45435</v>
      </c>
      <c r="N133" s="99">
        <v>45456</v>
      </c>
      <c r="O133" s="99">
        <v>45477</v>
      </c>
      <c r="P133" s="99">
        <v>45498</v>
      </c>
      <c r="Q133" s="99">
        <v>45519</v>
      </c>
      <c r="R133" s="99">
        <v>45540</v>
      </c>
      <c r="S133" s="99">
        <v>45561</v>
      </c>
      <c r="T133" s="102"/>
      <c r="U133" s="98"/>
      <c r="V133" s="111">
        <v>45792</v>
      </c>
      <c r="W133" s="99">
        <v>45813</v>
      </c>
      <c r="X133" s="99">
        <v>45834</v>
      </c>
      <c r="Y133" s="99">
        <v>45855</v>
      </c>
      <c r="Z133" s="99">
        <v>45876</v>
      </c>
      <c r="AA133" s="99">
        <v>45897</v>
      </c>
      <c r="AB133" s="99">
        <v>45918</v>
      </c>
      <c r="AC133" s="98"/>
      <c r="AD133" s="102"/>
      <c r="AF133" s="78" t="s">
        <v>54</v>
      </c>
      <c r="AG133" s="79" t="s">
        <v>55</v>
      </c>
      <c r="AH133" s="74" t="s">
        <v>56</v>
      </c>
      <c r="AI133" s="70"/>
      <c r="AJ133" s="83" t="s">
        <v>60</v>
      </c>
      <c r="AK133" s="70"/>
      <c r="AL133" s="70"/>
      <c r="AM133" s="84" t="s">
        <v>93</v>
      </c>
      <c r="AN133" s="69"/>
      <c r="AP133" s="97">
        <f>COUNTA(C133:AD133)-AS133-AT133</f>
        <v>22</v>
      </c>
      <c r="AQ133" s="98"/>
      <c r="AR133" s="98"/>
      <c r="AS133" s="138"/>
      <c r="AT133" s="141"/>
      <c r="AU133" s="98"/>
      <c r="AV133" s="137"/>
      <c r="AW133" s="138"/>
      <c r="AX133" s="138"/>
      <c r="AY133" s="138"/>
      <c r="AZ133" s="138"/>
      <c r="BA133" s="138"/>
      <c r="BB133" s="138"/>
      <c r="BC133" s="138"/>
      <c r="BD133" s="138"/>
      <c r="BE133" s="138">
        <v>1</v>
      </c>
      <c r="BF133" s="138">
        <v>1</v>
      </c>
      <c r="BG133" s="98">
        <f t="shared" si="217"/>
        <v>2.054794520547945</v>
      </c>
      <c r="BH133" s="139">
        <f t="shared" si="238"/>
        <v>0.2857142857142857</v>
      </c>
      <c r="BI133" s="98"/>
      <c r="BJ133" s="97">
        <f t="shared" si="239"/>
        <v>0</v>
      </c>
      <c r="BK133" s="98">
        <f t="shared" si="240"/>
        <v>0</v>
      </c>
      <c r="BL133" s="98">
        <f t="shared" si="241"/>
        <v>0</v>
      </c>
      <c r="BM133" s="98">
        <f t="shared" si="242"/>
        <v>0</v>
      </c>
      <c r="BN133" s="98">
        <f t="shared" si="243"/>
        <v>0</v>
      </c>
      <c r="BO133" s="98">
        <f t="shared" si="244"/>
        <v>0</v>
      </c>
      <c r="BP133" s="98">
        <f t="shared" si="245"/>
        <v>0</v>
      </c>
      <c r="BQ133" s="98">
        <f t="shared" si="246"/>
        <v>0</v>
      </c>
      <c r="BR133" s="98">
        <f t="shared" si="247"/>
        <v>0</v>
      </c>
      <c r="BS133" s="98">
        <f t="shared" si="247"/>
        <v>0</v>
      </c>
      <c r="BT133" s="98">
        <f t="shared" si="247"/>
        <v>0</v>
      </c>
      <c r="BU133" s="98">
        <f t="shared" si="248"/>
        <v>45.205479452054789</v>
      </c>
      <c r="BV133" s="131">
        <f t="shared" si="249"/>
        <v>6.2857142857142856</v>
      </c>
      <c r="BW133" s="98"/>
      <c r="BX133" s="97">
        <f t="shared" si="250"/>
        <v>4.5205479452054789</v>
      </c>
      <c r="BY133" s="98">
        <f t="shared" si="251"/>
        <v>22.602739726027394</v>
      </c>
      <c r="BZ133" s="98">
        <f t="shared" si="252"/>
        <v>6.7808219178082183</v>
      </c>
      <c r="CA133" s="98">
        <f t="shared" si="253"/>
        <v>21.117416829745597</v>
      </c>
      <c r="CB133" s="98">
        <f t="shared" si="254"/>
        <v>6.7808219178082183</v>
      </c>
      <c r="CC133" s="98">
        <f t="shared" si="255"/>
        <v>2.2602739726027394</v>
      </c>
      <c r="CD133" s="102">
        <f t="shared" si="256"/>
        <v>0</v>
      </c>
    </row>
    <row r="134" spans="2:82">
      <c r="B134" s="97" t="s">
        <v>62</v>
      </c>
      <c r="C134" s="111">
        <v>45058</v>
      </c>
      <c r="D134" s="99">
        <v>45079</v>
      </c>
      <c r="E134" s="99">
        <v>45100</v>
      </c>
      <c r="F134" s="99">
        <v>45121</v>
      </c>
      <c r="G134" s="99">
        <v>45142</v>
      </c>
      <c r="H134" s="99">
        <v>45163</v>
      </c>
      <c r="I134" s="99">
        <v>45184</v>
      </c>
      <c r="J134" s="102"/>
      <c r="K134" s="98"/>
      <c r="L134" s="111">
        <v>45415</v>
      </c>
      <c r="M134" s="99">
        <v>45436</v>
      </c>
      <c r="N134" s="99">
        <v>45457</v>
      </c>
      <c r="O134" s="99">
        <v>45478</v>
      </c>
      <c r="P134" s="99">
        <v>45499</v>
      </c>
      <c r="Q134" s="99">
        <v>45520</v>
      </c>
      <c r="R134" s="99">
        <v>45541</v>
      </c>
      <c r="S134" s="99">
        <v>45562</v>
      </c>
      <c r="T134" s="102"/>
      <c r="U134" s="98"/>
      <c r="V134" s="111">
        <v>45793</v>
      </c>
      <c r="W134" s="99">
        <v>45814</v>
      </c>
      <c r="X134" s="99">
        <v>45835</v>
      </c>
      <c r="Y134" s="99">
        <v>45856</v>
      </c>
      <c r="Z134" s="99">
        <v>45877</v>
      </c>
      <c r="AA134" s="99">
        <v>45898</v>
      </c>
      <c r="AB134" s="99">
        <v>45919</v>
      </c>
      <c r="AC134" s="98"/>
      <c r="AD134" s="102"/>
      <c r="AF134" s="80" t="s">
        <v>54</v>
      </c>
      <c r="AG134" s="73" t="s">
        <v>55</v>
      </c>
      <c r="AH134" s="74" t="s">
        <v>56</v>
      </c>
      <c r="AI134" s="70"/>
      <c r="AJ134" s="84" t="s">
        <v>60</v>
      </c>
      <c r="AK134" s="70"/>
      <c r="AL134" s="70"/>
      <c r="AM134" s="69" t="s">
        <v>99</v>
      </c>
      <c r="AN134" s="69" t="s">
        <v>92</v>
      </c>
      <c r="AP134" s="97">
        <f>COUNTA(C134:AD134)-AS134-AT134</f>
        <v>22</v>
      </c>
      <c r="AQ134" s="98"/>
      <c r="AR134" s="98"/>
      <c r="AS134" s="138"/>
      <c r="AT134" s="141"/>
      <c r="AU134" s="98"/>
      <c r="AV134" s="137"/>
      <c r="AW134" s="138"/>
      <c r="AX134" s="138"/>
      <c r="AY134" s="138"/>
      <c r="AZ134" s="138"/>
      <c r="BA134" s="138"/>
      <c r="BB134" s="138"/>
      <c r="BC134" s="138"/>
      <c r="BD134" s="138"/>
      <c r="BE134" s="138">
        <v>1</v>
      </c>
      <c r="BF134" s="138">
        <v>1</v>
      </c>
      <c r="BG134" s="98">
        <f t="shared" si="217"/>
        <v>2.054794520547945</v>
      </c>
      <c r="BH134" s="139">
        <f t="shared" si="238"/>
        <v>0.2857142857142857</v>
      </c>
      <c r="BI134" s="98"/>
      <c r="BJ134" s="97">
        <f t="shared" si="239"/>
        <v>0</v>
      </c>
      <c r="BK134" s="98">
        <f t="shared" si="240"/>
        <v>0</v>
      </c>
      <c r="BL134" s="98">
        <f t="shared" si="241"/>
        <v>0</v>
      </c>
      <c r="BM134" s="98">
        <f t="shared" si="242"/>
        <v>0</v>
      </c>
      <c r="BN134" s="98">
        <f t="shared" si="243"/>
        <v>0</v>
      </c>
      <c r="BO134" s="98">
        <f t="shared" si="244"/>
        <v>0</v>
      </c>
      <c r="BP134" s="98">
        <f t="shared" si="245"/>
        <v>0</v>
      </c>
      <c r="BQ134" s="98">
        <f t="shared" si="246"/>
        <v>0</v>
      </c>
      <c r="BR134" s="98">
        <f t="shared" si="247"/>
        <v>0</v>
      </c>
      <c r="BS134" s="98">
        <f t="shared" si="247"/>
        <v>0</v>
      </c>
      <c r="BT134" s="98">
        <f t="shared" si="247"/>
        <v>0</v>
      </c>
      <c r="BU134" s="98">
        <f t="shared" si="248"/>
        <v>45.205479452054789</v>
      </c>
      <c r="BV134" s="131">
        <f t="shared" si="249"/>
        <v>6.2857142857142856</v>
      </c>
      <c r="BW134" s="98"/>
      <c r="BX134" s="97">
        <f t="shared" si="250"/>
        <v>4.5205479452054789</v>
      </c>
      <c r="BY134" s="98">
        <f t="shared" si="251"/>
        <v>22.602739726027394</v>
      </c>
      <c r="BZ134" s="98">
        <f t="shared" si="252"/>
        <v>6.7808219178082183</v>
      </c>
      <c r="CA134" s="98">
        <f t="shared" si="253"/>
        <v>21.117416829745597</v>
      </c>
      <c r="CB134" s="98">
        <f t="shared" si="254"/>
        <v>6.7808219178082183</v>
      </c>
      <c r="CC134" s="98">
        <f t="shared" si="255"/>
        <v>2.2602739726027394</v>
      </c>
      <c r="CD134" s="102">
        <f t="shared" si="256"/>
        <v>0</v>
      </c>
    </row>
    <row r="135" spans="2:82">
      <c r="B135" s="97" t="s">
        <v>11</v>
      </c>
      <c r="C135" s="111">
        <v>45059</v>
      </c>
      <c r="D135" s="99">
        <v>45080</v>
      </c>
      <c r="E135" s="99">
        <v>45101</v>
      </c>
      <c r="F135" s="99">
        <v>45122</v>
      </c>
      <c r="G135" s="99">
        <v>45143</v>
      </c>
      <c r="H135" s="99">
        <v>45164</v>
      </c>
      <c r="I135" s="99">
        <v>45185</v>
      </c>
      <c r="J135" s="102"/>
      <c r="K135" s="98"/>
      <c r="L135" s="111">
        <v>45416</v>
      </c>
      <c r="M135" s="99">
        <v>45437</v>
      </c>
      <c r="N135" s="99">
        <v>45458</v>
      </c>
      <c r="O135" s="99">
        <v>45479</v>
      </c>
      <c r="P135" s="99">
        <v>45500</v>
      </c>
      <c r="Q135" s="99">
        <v>45521</v>
      </c>
      <c r="R135" s="99">
        <v>45542</v>
      </c>
      <c r="S135" s="99">
        <v>45563</v>
      </c>
      <c r="T135" s="102"/>
      <c r="U135" s="98"/>
      <c r="V135" s="111">
        <v>45794</v>
      </c>
      <c r="W135" s="99">
        <v>45815</v>
      </c>
      <c r="X135" s="99">
        <v>45836</v>
      </c>
      <c r="Y135" s="99">
        <v>45857</v>
      </c>
      <c r="Z135" s="99">
        <v>45878</v>
      </c>
      <c r="AA135" s="99">
        <v>45899</v>
      </c>
      <c r="AB135" s="99">
        <v>45920</v>
      </c>
      <c r="AC135" s="98"/>
      <c r="AD135" s="102"/>
      <c r="AF135" s="76" t="s">
        <v>55</v>
      </c>
      <c r="AG135" s="72" t="s">
        <v>84</v>
      </c>
      <c r="AH135" s="78" t="s">
        <v>56</v>
      </c>
      <c r="AI135" s="70"/>
      <c r="AJ135" s="83" t="s">
        <v>60</v>
      </c>
      <c r="AK135" s="70"/>
      <c r="AL135" s="70"/>
      <c r="AM135" s="84" t="s">
        <v>93</v>
      </c>
      <c r="AN135" s="69"/>
      <c r="AP135" s="97"/>
      <c r="AQ135" s="98">
        <f>COUNTA(C135:AD135)-AS135-AT135</f>
        <v>22</v>
      </c>
      <c r="AR135" s="98"/>
      <c r="AS135" s="138"/>
      <c r="AT135" s="141"/>
      <c r="AU135" s="98"/>
      <c r="AV135" s="137"/>
      <c r="AW135" s="138"/>
      <c r="AX135" s="138"/>
      <c r="AY135" s="138"/>
      <c r="AZ135" s="138"/>
      <c r="BA135" s="138"/>
      <c r="BB135" s="138"/>
      <c r="BC135" s="138"/>
      <c r="BD135" s="138"/>
      <c r="BE135" s="138">
        <v>1</v>
      </c>
      <c r="BF135" s="138">
        <v>1</v>
      </c>
      <c r="BG135" s="98">
        <f t="shared" si="217"/>
        <v>2.054794520547945</v>
      </c>
      <c r="BH135" s="139">
        <f t="shared" si="238"/>
        <v>0.2857142857142857</v>
      </c>
      <c r="BI135" s="98"/>
      <c r="BJ135" s="97">
        <f t="shared" si="239"/>
        <v>0</v>
      </c>
      <c r="BK135" s="98">
        <f t="shared" si="240"/>
        <v>0</v>
      </c>
      <c r="BL135" s="98">
        <f t="shared" si="241"/>
        <v>0</v>
      </c>
      <c r="BM135" s="98">
        <f t="shared" si="242"/>
        <v>0</v>
      </c>
      <c r="BN135" s="98">
        <f t="shared" si="243"/>
        <v>0</v>
      </c>
      <c r="BO135" s="98">
        <f t="shared" si="244"/>
        <v>0</v>
      </c>
      <c r="BP135" s="98">
        <f t="shared" si="245"/>
        <v>0</v>
      </c>
      <c r="BQ135" s="98">
        <f t="shared" si="246"/>
        <v>0</v>
      </c>
      <c r="BR135" s="98">
        <f t="shared" si="247"/>
        <v>0</v>
      </c>
      <c r="BS135" s="98">
        <f t="shared" si="247"/>
        <v>0</v>
      </c>
      <c r="BT135" s="98">
        <f t="shared" si="247"/>
        <v>0</v>
      </c>
      <c r="BU135" s="98">
        <f t="shared" si="248"/>
        <v>45.205479452054789</v>
      </c>
      <c r="BV135" s="131">
        <f t="shared" si="249"/>
        <v>6.2857142857142856</v>
      </c>
      <c r="BW135" s="98"/>
      <c r="BX135" s="97">
        <f t="shared" si="250"/>
        <v>4.5205479452054789</v>
      </c>
      <c r="BY135" s="98">
        <f t="shared" si="251"/>
        <v>22.602739726027394</v>
      </c>
      <c r="BZ135" s="98">
        <f t="shared" si="252"/>
        <v>6.7808219178082183</v>
      </c>
      <c r="CA135" s="98">
        <f t="shared" si="253"/>
        <v>21.117416829745597</v>
      </c>
      <c r="CB135" s="98">
        <f t="shared" si="254"/>
        <v>6.7808219178082183</v>
      </c>
      <c r="CC135" s="98">
        <f t="shared" si="255"/>
        <v>2.2602739726027394</v>
      </c>
      <c r="CD135" s="102">
        <f t="shared" si="256"/>
        <v>0</v>
      </c>
    </row>
    <row r="136" spans="2:82" ht="16.5" thickBot="1">
      <c r="B136" s="103" t="s">
        <v>35</v>
      </c>
      <c r="C136" s="112">
        <v>45060</v>
      </c>
      <c r="D136" s="104">
        <v>45081</v>
      </c>
      <c r="E136" s="104">
        <v>45102</v>
      </c>
      <c r="F136" s="104">
        <v>45123</v>
      </c>
      <c r="G136" s="104">
        <v>45144</v>
      </c>
      <c r="H136" s="104">
        <v>45165</v>
      </c>
      <c r="I136" s="104">
        <v>45186</v>
      </c>
      <c r="J136" s="106"/>
      <c r="K136" s="105"/>
      <c r="L136" s="112">
        <v>45417</v>
      </c>
      <c r="M136" s="104">
        <v>45438</v>
      </c>
      <c r="N136" s="104">
        <v>45459</v>
      </c>
      <c r="O136" s="104">
        <v>45480</v>
      </c>
      <c r="P136" s="104">
        <v>45501</v>
      </c>
      <c r="Q136" s="104">
        <v>45522</v>
      </c>
      <c r="R136" s="104">
        <v>45543</v>
      </c>
      <c r="S136" s="104">
        <v>45564</v>
      </c>
      <c r="T136" s="106"/>
      <c r="U136" s="105"/>
      <c r="V136" s="112">
        <v>45795</v>
      </c>
      <c r="W136" s="104">
        <v>45816</v>
      </c>
      <c r="X136" s="104">
        <v>45837</v>
      </c>
      <c r="Y136" s="104">
        <v>45858</v>
      </c>
      <c r="Z136" s="104">
        <v>45879</v>
      </c>
      <c r="AA136" s="104">
        <v>45900</v>
      </c>
      <c r="AB136" s="104">
        <v>45921</v>
      </c>
      <c r="AC136" s="105"/>
      <c r="AD136" s="106"/>
      <c r="AF136" s="76" t="s">
        <v>55</v>
      </c>
      <c r="AG136" s="72" t="s">
        <v>66</v>
      </c>
      <c r="AH136" s="85" t="s">
        <v>55</v>
      </c>
      <c r="AI136" s="70"/>
      <c r="AJ136" s="83" t="s">
        <v>60</v>
      </c>
      <c r="AK136" s="70"/>
      <c r="AL136" s="70"/>
      <c r="AM136" s="84" t="s">
        <v>93</v>
      </c>
      <c r="AN136" s="69"/>
      <c r="AP136" s="97"/>
      <c r="AQ136" s="98"/>
      <c r="AR136" s="98">
        <f>COUNTA(C136:AD136)-AS136-AT136</f>
        <v>22</v>
      </c>
      <c r="AS136" s="138"/>
      <c r="AT136" s="141"/>
      <c r="AU136" s="98"/>
      <c r="AV136" s="137"/>
      <c r="AW136" s="138"/>
      <c r="AX136" s="138"/>
      <c r="AY136" s="138"/>
      <c r="AZ136" s="138"/>
      <c r="BA136" s="138"/>
      <c r="BB136" s="138"/>
      <c r="BC136" s="138"/>
      <c r="BD136" s="138"/>
      <c r="BE136" s="138">
        <v>1</v>
      </c>
      <c r="BF136" s="138">
        <v>1</v>
      </c>
      <c r="BG136" s="98">
        <f t="shared" si="217"/>
        <v>2.054794520547945</v>
      </c>
      <c r="BH136" s="139">
        <f t="shared" si="238"/>
        <v>0.2857142857142857</v>
      </c>
      <c r="BI136" s="98"/>
      <c r="BJ136" s="97">
        <f t="shared" si="239"/>
        <v>0</v>
      </c>
      <c r="BK136" s="98">
        <f t="shared" si="240"/>
        <v>0</v>
      </c>
      <c r="BL136" s="98">
        <f t="shared" si="241"/>
        <v>0</v>
      </c>
      <c r="BM136" s="98">
        <f t="shared" si="242"/>
        <v>0</v>
      </c>
      <c r="BN136" s="98">
        <f t="shared" si="243"/>
        <v>0</v>
      </c>
      <c r="BO136" s="98">
        <f t="shared" si="244"/>
        <v>0</v>
      </c>
      <c r="BP136" s="98">
        <f t="shared" si="245"/>
        <v>0</v>
      </c>
      <c r="BQ136" s="98">
        <f t="shared" si="246"/>
        <v>0</v>
      </c>
      <c r="BR136" s="98">
        <f t="shared" si="247"/>
        <v>0</v>
      </c>
      <c r="BS136" s="98">
        <f t="shared" si="247"/>
        <v>0</v>
      </c>
      <c r="BT136" s="98">
        <f t="shared" si="247"/>
        <v>0</v>
      </c>
      <c r="BU136" s="98">
        <f t="shared" si="248"/>
        <v>45.205479452054789</v>
      </c>
      <c r="BV136" s="131">
        <f t="shared" si="249"/>
        <v>6.2857142857142856</v>
      </c>
      <c r="BW136" s="98"/>
      <c r="BX136" s="97">
        <f t="shared" si="250"/>
        <v>4.5205479452054789</v>
      </c>
      <c r="BY136" s="98">
        <f t="shared" si="251"/>
        <v>22.602739726027394</v>
      </c>
      <c r="BZ136" s="98">
        <f t="shared" si="252"/>
        <v>6.7808219178082183</v>
      </c>
      <c r="CA136" s="98">
        <f t="shared" si="253"/>
        <v>21.117416829745597</v>
      </c>
      <c r="CB136" s="98">
        <f t="shared" si="254"/>
        <v>6.7808219178082183</v>
      </c>
      <c r="CC136" s="98">
        <f t="shared" si="255"/>
        <v>2.2602739726027394</v>
      </c>
      <c r="CD136" s="102">
        <f t="shared" si="256"/>
        <v>0</v>
      </c>
    </row>
    <row r="137" spans="2:82" ht="16.5" thickBot="1">
      <c r="AF137" s="75" t="s">
        <v>85</v>
      </c>
      <c r="AG137" s="75" t="s">
        <v>97</v>
      </c>
      <c r="AH137" s="75" t="s">
        <v>97</v>
      </c>
      <c r="AI137" s="70"/>
      <c r="AJ137" s="70"/>
      <c r="AK137" s="70"/>
      <c r="AL137" s="70"/>
      <c r="AM137" s="70"/>
      <c r="AN137" s="70"/>
      <c r="AP137" s="122"/>
      <c r="AQ137" s="56"/>
      <c r="AR137" s="56"/>
      <c r="AS137" s="56"/>
      <c r="AT137" s="123"/>
      <c r="AU137" s="98"/>
      <c r="AV137" s="122"/>
      <c r="AW137" s="56"/>
      <c r="AX137" s="56"/>
      <c r="AY137" s="56"/>
      <c r="AZ137" s="56"/>
      <c r="BA137" s="56"/>
      <c r="BB137" s="56"/>
      <c r="BC137" s="56"/>
      <c r="BD137" s="56"/>
      <c r="BE137" s="56"/>
      <c r="BF137" s="56"/>
      <c r="BG137" s="152"/>
      <c r="BH137" s="123"/>
      <c r="BI137" s="98"/>
      <c r="BJ137" s="122"/>
      <c r="BK137" s="56"/>
      <c r="BL137" s="56"/>
      <c r="BM137" s="56"/>
      <c r="BN137" s="56"/>
      <c r="BO137" s="56"/>
      <c r="BP137" s="56"/>
      <c r="BQ137" s="56"/>
      <c r="BR137" s="56"/>
      <c r="BS137" s="56"/>
      <c r="BT137" s="56"/>
      <c r="BU137" s="152"/>
      <c r="BV137" s="123"/>
      <c r="BW137" s="98"/>
      <c r="BX137" s="122"/>
      <c r="BY137" s="56"/>
      <c r="BZ137" s="56"/>
      <c r="CA137" s="56"/>
      <c r="CB137" s="56"/>
      <c r="CC137" s="56"/>
      <c r="CD137" s="123"/>
    </row>
    <row r="138" spans="2:82" ht="16.5" thickBot="1">
      <c r="AP138" s="92"/>
      <c r="AQ138" s="93"/>
      <c r="AR138" s="93"/>
      <c r="AS138" s="93"/>
      <c r="AT138" s="94"/>
      <c r="AU138" s="93"/>
      <c r="AV138" s="92"/>
      <c r="AW138" s="93"/>
      <c r="AX138" s="93"/>
      <c r="AY138" s="93"/>
      <c r="AZ138" s="93"/>
      <c r="BA138" s="93"/>
      <c r="BB138" s="93"/>
      <c r="BC138" s="93"/>
      <c r="BD138" s="93"/>
      <c r="BE138" s="93"/>
      <c r="BF138" s="93"/>
      <c r="BG138" s="93"/>
      <c r="BH138" s="94"/>
      <c r="BI138" s="93"/>
      <c r="BJ138" s="92"/>
      <c r="BK138" s="93"/>
      <c r="BL138" s="93"/>
      <c r="BM138" s="93"/>
      <c r="BN138" s="93"/>
      <c r="BO138" s="93"/>
      <c r="BP138" s="93"/>
      <c r="BQ138" s="93"/>
      <c r="BR138" s="93"/>
      <c r="BS138" s="93"/>
      <c r="BT138" s="93"/>
      <c r="BU138" s="93"/>
      <c r="BV138" s="94"/>
      <c r="BW138" s="93"/>
      <c r="BX138" s="92"/>
      <c r="BY138" s="93"/>
      <c r="BZ138" s="93"/>
      <c r="CA138" s="93"/>
      <c r="CB138" s="93"/>
      <c r="CC138" s="93"/>
      <c r="CD138" s="94"/>
    </row>
    <row r="139" spans="2:82" ht="23.25">
      <c r="B139" s="92"/>
      <c r="C139" s="117" t="s">
        <v>100</v>
      </c>
      <c r="D139" s="93"/>
      <c r="E139" s="93"/>
      <c r="F139" s="93"/>
      <c r="G139" s="93"/>
      <c r="H139" s="93"/>
      <c r="I139" s="93"/>
      <c r="J139" s="94"/>
      <c r="K139" s="93"/>
      <c r="L139" s="117" t="s">
        <v>101</v>
      </c>
      <c r="M139" s="93"/>
      <c r="N139" s="93"/>
      <c r="O139" s="93"/>
      <c r="P139" s="93"/>
      <c r="Q139" s="93"/>
      <c r="R139" s="93"/>
      <c r="S139" s="93"/>
      <c r="T139" s="94"/>
      <c r="U139" s="93"/>
      <c r="V139" s="117" t="s">
        <v>102</v>
      </c>
      <c r="W139" s="93"/>
      <c r="X139" s="93"/>
      <c r="Y139" s="93"/>
      <c r="Z139" s="93"/>
      <c r="AA139" s="93"/>
      <c r="AB139" s="93"/>
      <c r="AC139" s="93"/>
      <c r="AD139" s="94"/>
      <c r="AP139" s="97"/>
      <c r="AQ139" s="98"/>
      <c r="AR139" s="98"/>
      <c r="AS139" s="98"/>
      <c r="AT139" s="102"/>
      <c r="AU139" s="98"/>
      <c r="AV139" s="97"/>
      <c r="AW139" s="98"/>
      <c r="AX139" s="98"/>
      <c r="AY139" s="98"/>
      <c r="AZ139" s="98"/>
      <c r="BA139" s="98"/>
      <c r="BB139" s="98"/>
      <c r="BC139" s="98"/>
      <c r="BD139" s="98"/>
      <c r="BE139" s="98"/>
      <c r="BF139" s="98"/>
      <c r="BG139" s="98"/>
      <c r="BH139" s="102"/>
      <c r="BI139" s="98"/>
      <c r="BJ139" s="97"/>
      <c r="BK139" s="98"/>
      <c r="BL139" s="98"/>
      <c r="BM139" s="98"/>
      <c r="BN139" s="98"/>
      <c r="BO139" s="98"/>
      <c r="BP139" s="98"/>
      <c r="BQ139" s="98"/>
      <c r="BR139" s="98"/>
      <c r="BS139" s="98"/>
      <c r="BT139" s="98"/>
      <c r="BU139" s="98"/>
      <c r="BV139" s="102"/>
      <c r="BW139" s="98"/>
      <c r="BX139" s="127"/>
      <c r="BY139" s="128"/>
      <c r="BZ139" s="128"/>
      <c r="CA139" s="128"/>
      <c r="CB139" s="98"/>
      <c r="CC139" s="98"/>
      <c r="CD139" s="102"/>
    </row>
    <row r="140" spans="2:82" ht="16.5" thickBot="1">
      <c r="B140" s="113"/>
      <c r="C140" s="95">
        <v>45</v>
      </c>
      <c r="D140" s="91">
        <v>48</v>
      </c>
      <c r="E140" s="91">
        <v>51</v>
      </c>
      <c r="F140" s="91">
        <v>1</v>
      </c>
      <c r="G140" s="91">
        <v>4</v>
      </c>
      <c r="H140" s="91">
        <v>7</v>
      </c>
      <c r="I140" s="91">
        <v>10</v>
      </c>
      <c r="J140" s="96">
        <v>13</v>
      </c>
      <c r="K140" s="110"/>
      <c r="L140" s="95"/>
      <c r="M140" s="91">
        <v>46</v>
      </c>
      <c r="N140" s="91">
        <v>49</v>
      </c>
      <c r="O140" s="91">
        <v>52</v>
      </c>
      <c r="P140" s="91">
        <v>3</v>
      </c>
      <c r="Q140" s="91">
        <v>6</v>
      </c>
      <c r="R140" s="91">
        <v>9</v>
      </c>
      <c r="S140" s="91">
        <v>12</v>
      </c>
      <c r="T140" s="96"/>
      <c r="U140" s="110"/>
      <c r="V140" s="95"/>
      <c r="W140" s="91">
        <v>45</v>
      </c>
      <c r="X140" s="91">
        <v>48</v>
      </c>
      <c r="Y140" s="91">
        <v>51</v>
      </c>
      <c r="Z140" s="91">
        <v>2</v>
      </c>
      <c r="AA140" s="91">
        <v>5</v>
      </c>
      <c r="AB140" s="91">
        <v>8</v>
      </c>
      <c r="AC140" s="91">
        <v>11</v>
      </c>
      <c r="AD140" s="96">
        <v>14</v>
      </c>
      <c r="AF140" s="32" t="s">
        <v>39</v>
      </c>
      <c r="AG140" s="32" t="s">
        <v>80</v>
      </c>
      <c r="AH140" s="33" t="s">
        <v>81</v>
      </c>
      <c r="AI140" s="34"/>
      <c r="AP140" s="103"/>
      <c r="AQ140" s="105"/>
      <c r="AR140" s="105"/>
      <c r="AS140" s="105"/>
      <c r="AT140" s="106"/>
      <c r="AU140" s="105"/>
      <c r="AV140" s="145"/>
      <c r="AW140" s="146"/>
      <c r="AX140" s="146"/>
      <c r="AY140" s="146"/>
      <c r="AZ140" s="146"/>
      <c r="BA140" s="105"/>
      <c r="BB140" s="105"/>
      <c r="BC140" s="105"/>
      <c r="BD140" s="105"/>
      <c r="BE140" s="105"/>
      <c r="BF140" s="105"/>
      <c r="BG140" s="105"/>
      <c r="BH140" s="106"/>
      <c r="BI140" s="105"/>
      <c r="BJ140" s="145"/>
      <c r="BK140" s="146"/>
      <c r="BL140" s="146"/>
      <c r="BM140" s="146"/>
      <c r="BN140" s="146"/>
      <c r="BO140" s="105"/>
      <c r="BP140" s="105"/>
      <c r="BQ140" s="105"/>
      <c r="BR140" s="105"/>
      <c r="BS140" s="105"/>
      <c r="BT140" s="105"/>
      <c r="BU140" s="105"/>
      <c r="BV140" s="106"/>
      <c r="BW140" s="105"/>
      <c r="BX140" s="147"/>
      <c r="BY140" s="148"/>
      <c r="BZ140" s="148"/>
      <c r="CA140" s="148"/>
      <c r="CB140" s="148"/>
      <c r="CC140" s="148"/>
      <c r="CD140" s="149"/>
    </row>
    <row r="141" spans="2:82">
      <c r="B141" s="97" t="s">
        <v>53</v>
      </c>
      <c r="C141" s="97"/>
      <c r="D141" s="99">
        <v>45250</v>
      </c>
      <c r="E141" s="99">
        <v>45271</v>
      </c>
      <c r="F141" s="100">
        <v>45292</v>
      </c>
      <c r="G141" s="99">
        <v>45313</v>
      </c>
      <c r="H141" s="99">
        <v>45334</v>
      </c>
      <c r="I141" s="99">
        <v>45355</v>
      </c>
      <c r="J141" s="101">
        <v>45376</v>
      </c>
      <c r="K141" s="98"/>
      <c r="L141" s="97"/>
      <c r="M141" s="99">
        <v>45607</v>
      </c>
      <c r="N141" s="99">
        <v>45628</v>
      </c>
      <c r="O141" s="99">
        <v>45649</v>
      </c>
      <c r="P141" s="99">
        <v>45670</v>
      </c>
      <c r="Q141" s="99">
        <v>45691</v>
      </c>
      <c r="R141" s="99">
        <v>45712</v>
      </c>
      <c r="S141" s="99">
        <v>45733</v>
      </c>
      <c r="T141" s="102"/>
      <c r="U141" s="98"/>
      <c r="V141" s="97"/>
      <c r="W141" s="99">
        <v>45964</v>
      </c>
      <c r="X141" s="99">
        <v>45985</v>
      </c>
      <c r="Y141" s="99">
        <v>46006</v>
      </c>
      <c r="Z141" s="99">
        <v>46027</v>
      </c>
      <c r="AA141" s="99">
        <v>46048</v>
      </c>
      <c r="AB141" s="99">
        <v>46069</v>
      </c>
      <c r="AC141" s="99">
        <v>46090</v>
      </c>
      <c r="AD141" s="101">
        <v>46111</v>
      </c>
      <c r="AF141" s="35" t="s">
        <v>54</v>
      </c>
      <c r="AG141" s="36" t="s">
        <v>55</v>
      </c>
      <c r="AH141" s="37" t="s">
        <v>56</v>
      </c>
      <c r="AI141" s="34"/>
      <c r="AP141" s="97">
        <f>COUNTA(C141:AD141)-AS141-AT141</f>
        <v>21</v>
      </c>
      <c r="AQ141" s="98"/>
      <c r="AR141" s="98"/>
      <c r="AS141" s="142">
        <v>1</v>
      </c>
      <c r="AT141" s="143"/>
      <c r="AU141" s="98"/>
      <c r="AV141" s="144"/>
      <c r="AW141" s="142"/>
      <c r="AX141" s="142"/>
      <c r="AY141" s="142"/>
      <c r="AZ141" s="142"/>
      <c r="BA141" s="142"/>
      <c r="BB141" s="142"/>
      <c r="BC141" s="142"/>
      <c r="BD141" s="142"/>
      <c r="BE141" s="135">
        <v>1</v>
      </c>
      <c r="BF141" s="135">
        <v>1</v>
      </c>
      <c r="BG141" s="93">
        <f>$AV$9/365*$AV$10</f>
        <v>2.054794520547945</v>
      </c>
      <c r="BH141" s="139">
        <f t="shared" ref="BH141:BH147" si="257">$AV$11/7</f>
        <v>0.2857142857142857</v>
      </c>
      <c r="BI141" s="98"/>
      <c r="BJ141" s="97">
        <f>$AP141*AV141</f>
        <v>0</v>
      </c>
      <c r="BK141" s="98">
        <f>$AP141*AW141</f>
        <v>0</v>
      </c>
      <c r="BL141" s="98">
        <f t="shared" ref="BL141:BQ141" si="258">$AQ141*AX141</f>
        <v>0</v>
      </c>
      <c r="BM141" s="98">
        <f t="shared" si="258"/>
        <v>0</v>
      </c>
      <c r="BN141" s="98">
        <f t="shared" si="258"/>
        <v>0</v>
      </c>
      <c r="BO141" s="98">
        <f t="shared" si="258"/>
        <v>0</v>
      </c>
      <c r="BP141" s="98">
        <f t="shared" si="258"/>
        <v>0</v>
      </c>
      <c r="BQ141" s="98">
        <f t="shared" si="258"/>
        <v>0</v>
      </c>
      <c r="BR141" s="98">
        <f t="shared" ref="BR141:BT147" si="259">AR140*BD141</f>
        <v>0</v>
      </c>
      <c r="BS141" s="98">
        <f t="shared" si="259"/>
        <v>0</v>
      </c>
      <c r="BT141" s="98">
        <f t="shared" si="259"/>
        <v>0</v>
      </c>
      <c r="BU141" s="93">
        <f>SUM(AP141:AT141)*BG141</f>
        <v>45.205479452054789</v>
      </c>
      <c r="BV141" s="131">
        <f t="shared" ref="BV141:BV147" si="260">SUM(AP141:AT141)*BH141</f>
        <v>6.2857142857142856</v>
      </c>
      <c r="BW141" s="98"/>
      <c r="BX141" s="92">
        <f>2*BJ141+BX$11*BU141</f>
        <v>4.5205479452054789</v>
      </c>
      <c r="BY141" s="93">
        <f>5*BJ141+5*BK141+BY$11*BU141</f>
        <v>22.602739726027394</v>
      </c>
      <c r="BZ141" s="93">
        <f>3*BK141+BZ$11*BU141</f>
        <v>6.7808219178082183</v>
      </c>
      <c r="CA141" s="93">
        <f>1*BJ141+3*BV141+CA$11*BU141</f>
        <v>21.117416829745597</v>
      </c>
      <c r="CB141" s="93">
        <f>6*BL141+8*BM141+7*BN141+8*BO141+8*BP141+7*BQ141+CB$11*BU141</f>
        <v>6.7808219178082183</v>
      </c>
      <c r="CC141" s="93">
        <f>9*BR141+9*BS141+CC$11*BU141</f>
        <v>2.2602739726027394</v>
      </c>
      <c r="CD141" s="94">
        <f>9*BT141+CD$11*BU141</f>
        <v>0</v>
      </c>
    </row>
    <row r="142" spans="2:82">
      <c r="B142" s="97" t="s">
        <v>57</v>
      </c>
      <c r="C142" s="97"/>
      <c r="D142" s="99">
        <v>45251</v>
      </c>
      <c r="E142" s="99">
        <v>45272</v>
      </c>
      <c r="F142" s="99">
        <v>45293</v>
      </c>
      <c r="G142" s="99">
        <v>45314</v>
      </c>
      <c r="H142" s="99">
        <v>45335</v>
      </c>
      <c r="I142" s="99">
        <v>45356</v>
      </c>
      <c r="J142" s="101">
        <v>45377</v>
      </c>
      <c r="K142" s="98"/>
      <c r="L142" s="97"/>
      <c r="M142" s="99">
        <v>45608</v>
      </c>
      <c r="N142" s="99">
        <v>45629</v>
      </c>
      <c r="O142" s="99">
        <v>45650</v>
      </c>
      <c r="P142" s="99">
        <v>45671</v>
      </c>
      <c r="Q142" s="99">
        <v>45692</v>
      </c>
      <c r="R142" s="99">
        <v>45713</v>
      </c>
      <c r="S142" s="99">
        <v>45734</v>
      </c>
      <c r="T142" s="102"/>
      <c r="U142" s="98"/>
      <c r="V142" s="97"/>
      <c r="W142" s="99">
        <v>45965</v>
      </c>
      <c r="X142" s="99">
        <v>45986</v>
      </c>
      <c r="Y142" s="99">
        <v>46007</v>
      </c>
      <c r="Z142" s="99">
        <v>46028</v>
      </c>
      <c r="AA142" s="99">
        <v>46049</v>
      </c>
      <c r="AB142" s="99">
        <v>46070</v>
      </c>
      <c r="AC142" s="99">
        <v>46091</v>
      </c>
      <c r="AD142" s="101">
        <v>46112</v>
      </c>
      <c r="AF142" s="35" t="s">
        <v>54</v>
      </c>
      <c r="AG142" s="36" t="s">
        <v>103</v>
      </c>
      <c r="AH142" s="37" t="s">
        <v>56</v>
      </c>
      <c r="AI142" s="34"/>
      <c r="AP142" s="97">
        <f>COUNTA(C142:AD142)-AS142-AT142</f>
        <v>22</v>
      </c>
      <c r="AQ142" s="98"/>
      <c r="AR142" s="98"/>
      <c r="AS142" s="138"/>
      <c r="AT142" s="141"/>
      <c r="AU142" s="98"/>
      <c r="AV142" s="137"/>
      <c r="AW142" s="138"/>
      <c r="AX142" s="138"/>
      <c r="AY142" s="138"/>
      <c r="AZ142" s="138"/>
      <c r="BA142" s="138"/>
      <c r="BB142" s="138"/>
      <c r="BC142" s="138"/>
      <c r="BD142" s="138"/>
      <c r="BE142" s="138">
        <v>1</v>
      </c>
      <c r="BF142" s="138">
        <v>1</v>
      </c>
      <c r="BG142" s="98">
        <f>$AV$9/365*$AV$10</f>
        <v>2.054794520547945</v>
      </c>
      <c r="BH142" s="139">
        <f t="shared" si="257"/>
        <v>0.2857142857142857</v>
      </c>
      <c r="BI142" s="98"/>
      <c r="BJ142" s="97">
        <f t="shared" ref="BJ142:BJ147" si="261">$AP142*AV142</f>
        <v>0</v>
      </c>
      <c r="BK142" s="98">
        <f t="shared" ref="BK142:BK147" si="262">$AP142*AW142</f>
        <v>0</v>
      </c>
      <c r="BL142" s="98">
        <f t="shared" ref="BL142:BL147" si="263">$AQ142*AX142</f>
        <v>0</v>
      </c>
      <c r="BM142" s="98">
        <f t="shared" ref="BM142:BQ147" si="264">$AQ142*AY142</f>
        <v>0</v>
      </c>
      <c r="BN142" s="98">
        <f t="shared" si="264"/>
        <v>0</v>
      </c>
      <c r="BO142" s="98">
        <f t="shared" si="264"/>
        <v>0</v>
      </c>
      <c r="BP142" s="98">
        <f t="shared" si="264"/>
        <v>0</v>
      </c>
      <c r="BQ142" s="98">
        <f t="shared" si="264"/>
        <v>0</v>
      </c>
      <c r="BR142" s="98">
        <f t="shared" si="259"/>
        <v>0</v>
      </c>
      <c r="BS142" s="98">
        <f t="shared" si="259"/>
        <v>1</v>
      </c>
      <c r="BT142" s="98">
        <f t="shared" si="259"/>
        <v>0</v>
      </c>
      <c r="BU142" s="98">
        <f>SUM(AP142:AT142)*BG142</f>
        <v>45.205479452054789</v>
      </c>
      <c r="BV142" s="131">
        <f t="shared" si="260"/>
        <v>6.2857142857142856</v>
      </c>
      <c r="BW142" s="98"/>
      <c r="BX142" s="97">
        <f t="shared" ref="BX142:BX147" si="265">2*BJ142+BX$11*BU142</f>
        <v>4.5205479452054789</v>
      </c>
      <c r="BY142" s="98">
        <f t="shared" ref="BY142:BY147" si="266">5*BJ142+5*BK142+BY$11*BU142</f>
        <v>22.602739726027394</v>
      </c>
      <c r="BZ142" s="98">
        <f t="shared" ref="BZ142:BZ147" si="267">3*BK142+BZ$11*BU142</f>
        <v>6.7808219178082183</v>
      </c>
      <c r="CA142" s="98">
        <f t="shared" ref="CA142:CA147" si="268">1*BJ142+3*BV142+CA$11*BU142</f>
        <v>21.117416829745597</v>
      </c>
      <c r="CB142" s="98">
        <f t="shared" ref="CB142:CB147" si="269">6*BL142+8*BM142+7*BN142+8*BO142+8*BP142+7*BQ142+CB$11*BU142</f>
        <v>6.7808219178082183</v>
      </c>
      <c r="CC142" s="98">
        <f t="shared" ref="CC142:CC147" si="270">9*BR142+9*BS142+CC$11*BU142</f>
        <v>11.260273972602739</v>
      </c>
      <c r="CD142" s="102">
        <f t="shared" ref="CD142:CD147" si="271">9*BT142+CD$11*BU142</f>
        <v>0</v>
      </c>
    </row>
    <row r="143" spans="2:82">
      <c r="B143" s="97" t="s">
        <v>59</v>
      </c>
      <c r="C143" s="111">
        <v>45231</v>
      </c>
      <c r="D143" s="99">
        <v>45252</v>
      </c>
      <c r="E143" s="99">
        <v>45273</v>
      </c>
      <c r="F143" s="99">
        <v>45294</v>
      </c>
      <c r="G143" s="99">
        <v>45315</v>
      </c>
      <c r="H143" s="99">
        <v>45336</v>
      </c>
      <c r="I143" s="99">
        <v>45357</v>
      </c>
      <c r="J143" s="101">
        <v>45378</v>
      </c>
      <c r="K143" s="98"/>
      <c r="L143" s="97"/>
      <c r="M143" s="99">
        <v>45609</v>
      </c>
      <c r="N143" s="99">
        <v>45630</v>
      </c>
      <c r="O143" s="100">
        <v>45651</v>
      </c>
      <c r="P143" s="99">
        <v>45672</v>
      </c>
      <c r="Q143" s="99">
        <v>45693</v>
      </c>
      <c r="R143" s="99">
        <v>45714</v>
      </c>
      <c r="S143" s="99">
        <v>45735</v>
      </c>
      <c r="T143" s="102"/>
      <c r="U143" s="98"/>
      <c r="V143" s="97"/>
      <c r="W143" s="99">
        <v>45966</v>
      </c>
      <c r="X143" s="99">
        <v>45987</v>
      </c>
      <c r="Y143" s="99">
        <v>46008</v>
      </c>
      <c r="Z143" s="99">
        <v>46029</v>
      </c>
      <c r="AA143" s="99">
        <v>46050</v>
      </c>
      <c r="AB143" s="99">
        <v>46071</v>
      </c>
      <c r="AC143" s="99">
        <v>46092</v>
      </c>
      <c r="AD143" s="102"/>
      <c r="AF143" s="35" t="s">
        <v>54</v>
      </c>
      <c r="AG143" s="35" t="s">
        <v>56</v>
      </c>
      <c r="AH143" s="38" t="s">
        <v>103</v>
      </c>
      <c r="AI143" s="34"/>
      <c r="AP143" s="97">
        <f>COUNTA(C143:AD143)-AS143-AT143</f>
        <v>21</v>
      </c>
      <c r="AQ143" s="98"/>
      <c r="AR143" s="98"/>
      <c r="AS143" s="138">
        <v>1</v>
      </c>
      <c r="AT143" s="141"/>
      <c r="AU143" s="98"/>
      <c r="AV143" s="137"/>
      <c r="AW143" s="138"/>
      <c r="AX143" s="138"/>
      <c r="AY143" s="138"/>
      <c r="AZ143" s="138"/>
      <c r="BA143" s="138"/>
      <c r="BB143" s="138"/>
      <c r="BC143" s="138"/>
      <c r="BD143" s="138"/>
      <c r="BE143" s="138">
        <v>1</v>
      </c>
      <c r="BF143" s="138">
        <v>1</v>
      </c>
      <c r="BG143" s="98">
        <f t="shared" ref="BG143:BG163" si="272">$AV$9/365*$AV$10</f>
        <v>2.054794520547945</v>
      </c>
      <c r="BH143" s="139">
        <f t="shared" si="257"/>
        <v>0.2857142857142857</v>
      </c>
      <c r="BI143" s="98"/>
      <c r="BJ143" s="97">
        <f t="shared" si="261"/>
        <v>0</v>
      </c>
      <c r="BK143" s="98">
        <f t="shared" si="262"/>
        <v>0</v>
      </c>
      <c r="BL143" s="98">
        <f t="shared" si="263"/>
        <v>0</v>
      </c>
      <c r="BM143" s="98">
        <f t="shared" si="264"/>
        <v>0</v>
      </c>
      <c r="BN143" s="98">
        <f t="shared" si="264"/>
        <v>0</v>
      </c>
      <c r="BO143" s="98">
        <f t="shared" si="264"/>
        <v>0</v>
      </c>
      <c r="BP143" s="98">
        <f t="shared" si="264"/>
        <v>0</v>
      </c>
      <c r="BQ143" s="98">
        <f t="shared" si="264"/>
        <v>0</v>
      </c>
      <c r="BR143" s="98">
        <f t="shared" si="259"/>
        <v>0</v>
      </c>
      <c r="BS143" s="98">
        <f t="shared" si="259"/>
        <v>0</v>
      </c>
      <c r="BT143" s="98">
        <f t="shared" si="259"/>
        <v>0</v>
      </c>
      <c r="BU143" s="98">
        <f t="shared" ref="BU143:BU147" si="273">SUM(AP143:AT143)*BG143</f>
        <v>45.205479452054789</v>
      </c>
      <c r="BV143" s="131">
        <f t="shared" si="260"/>
        <v>6.2857142857142856</v>
      </c>
      <c r="BW143" s="98"/>
      <c r="BX143" s="97">
        <f t="shared" si="265"/>
        <v>4.5205479452054789</v>
      </c>
      <c r="BY143" s="98">
        <f t="shared" si="266"/>
        <v>22.602739726027394</v>
      </c>
      <c r="BZ143" s="98">
        <f t="shared" si="267"/>
        <v>6.7808219178082183</v>
      </c>
      <c r="CA143" s="98">
        <f t="shared" si="268"/>
        <v>21.117416829745597</v>
      </c>
      <c r="CB143" s="98">
        <f t="shared" si="269"/>
        <v>6.7808219178082183</v>
      </c>
      <c r="CC143" s="98">
        <f t="shared" si="270"/>
        <v>2.2602739726027394</v>
      </c>
      <c r="CD143" s="102">
        <f t="shared" si="271"/>
        <v>0</v>
      </c>
    </row>
    <row r="144" spans="2:82">
      <c r="B144" s="97" t="s">
        <v>61</v>
      </c>
      <c r="C144" s="111">
        <v>45232</v>
      </c>
      <c r="D144" s="99">
        <v>45253</v>
      </c>
      <c r="E144" s="99">
        <v>45274</v>
      </c>
      <c r="F144" s="99">
        <v>45295</v>
      </c>
      <c r="G144" s="99">
        <v>45316</v>
      </c>
      <c r="H144" s="99">
        <v>45337</v>
      </c>
      <c r="I144" s="99">
        <v>45358</v>
      </c>
      <c r="J144" s="101">
        <v>45379</v>
      </c>
      <c r="K144" s="98"/>
      <c r="L144" s="97"/>
      <c r="M144" s="99">
        <v>45610</v>
      </c>
      <c r="N144" s="99">
        <v>45631</v>
      </c>
      <c r="O144" s="100">
        <v>45652</v>
      </c>
      <c r="P144" s="99">
        <v>45673</v>
      </c>
      <c r="Q144" s="99">
        <v>45694</v>
      </c>
      <c r="R144" s="99">
        <v>45715</v>
      </c>
      <c r="S144" s="99">
        <v>45736</v>
      </c>
      <c r="T144" s="102"/>
      <c r="U144" s="98"/>
      <c r="V144" s="97"/>
      <c r="W144" s="99">
        <v>45967</v>
      </c>
      <c r="X144" s="99">
        <v>45988</v>
      </c>
      <c r="Y144" s="99">
        <v>46009</v>
      </c>
      <c r="Z144" s="99">
        <v>46030</v>
      </c>
      <c r="AA144" s="99">
        <v>46051</v>
      </c>
      <c r="AB144" s="99">
        <v>46072</v>
      </c>
      <c r="AC144" s="99">
        <v>46093</v>
      </c>
      <c r="AD144" s="102"/>
      <c r="AF144" s="35" t="s">
        <v>54</v>
      </c>
      <c r="AG144" s="35" t="s">
        <v>56</v>
      </c>
      <c r="AH144" s="38" t="s">
        <v>55</v>
      </c>
      <c r="AI144" s="34"/>
      <c r="AP144" s="97">
        <f>COUNTA(C144:AD144)-AS144-AT144</f>
        <v>21</v>
      </c>
      <c r="AQ144" s="98"/>
      <c r="AR144" s="98"/>
      <c r="AS144" s="138">
        <v>1</v>
      </c>
      <c r="AT144" s="141"/>
      <c r="AU144" s="98"/>
      <c r="AV144" s="137"/>
      <c r="AW144" s="138"/>
      <c r="AX144" s="138"/>
      <c r="AY144" s="138"/>
      <c r="AZ144" s="138"/>
      <c r="BA144" s="138"/>
      <c r="BB144" s="138"/>
      <c r="BC144" s="138"/>
      <c r="BD144" s="138"/>
      <c r="BE144" s="138">
        <v>1</v>
      </c>
      <c r="BF144" s="138">
        <v>1</v>
      </c>
      <c r="BG144" s="98">
        <f t="shared" si="272"/>
        <v>2.054794520547945</v>
      </c>
      <c r="BH144" s="139">
        <f t="shared" si="257"/>
        <v>0.2857142857142857</v>
      </c>
      <c r="BI144" s="98"/>
      <c r="BJ144" s="97">
        <f t="shared" si="261"/>
        <v>0</v>
      </c>
      <c r="BK144" s="98">
        <f t="shared" si="262"/>
        <v>0</v>
      </c>
      <c r="BL144" s="98">
        <f t="shared" si="263"/>
        <v>0</v>
      </c>
      <c r="BM144" s="98">
        <f t="shared" si="264"/>
        <v>0</v>
      </c>
      <c r="BN144" s="98">
        <f t="shared" si="264"/>
        <v>0</v>
      </c>
      <c r="BO144" s="98">
        <f t="shared" si="264"/>
        <v>0</v>
      </c>
      <c r="BP144" s="98">
        <f t="shared" si="264"/>
        <v>0</v>
      </c>
      <c r="BQ144" s="98">
        <f t="shared" si="264"/>
        <v>0</v>
      </c>
      <c r="BR144" s="98">
        <f t="shared" si="259"/>
        <v>0</v>
      </c>
      <c r="BS144" s="98">
        <f t="shared" si="259"/>
        <v>1</v>
      </c>
      <c r="BT144" s="98">
        <f t="shared" si="259"/>
        <v>0</v>
      </c>
      <c r="BU144" s="98">
        <f t="shared" si="273"/>
        <v>45.205479452054789</v>
      </c>
      <c r="BV144" s="131">
        <f t="shared" si="260"/>
        <v>6.2857142857142856</v>
      </c>
      <c r="BW144" s="98"/>
      <c r="BX144" s="97">
        <f t="shared" si="265"/>
        <v>4.5205479452054789</v>
      </c>
      <c r="BY144" s="98">
        <f t="shared" si="266"/>
        <v>22.602739726027394</v>
      </c>
      <c r="BZ144" s="98">
        <f t="shared" si="267"/>
        <v>6.7808219178082183</v>
      </c>
      <c r="CA144" s="98">
        <f t="shared" si="268"/>
        <v>21.117416829745597</v>
      </c>
      <c r="CB144" s="98">
        <f t="shared" si="269"/>
        <v>6.7808219178082183</v>
      </c>
      <c r="CC144" s="98">
        <f t="shared" si="270"/>
        <v>11.260273972602739</v>
      </c>
      <c r="CD144" s="102">
        <f t="shared" si="271"/>
        <v>0</v>
      </c>
    </row>
    <row r="145" spans="2:82">
      <c r="B145" s="97" t="s">
        <v>62</v>
      </c>
      <c r="C145" s="111">
        <v>45233</v>
      </c>
      <c r="D145" s="99">
        <v>45254</v>
      </c>
      <c r="E145" s="99">
        <v>45275</v>
      </c>
      <c r="F145" s="99">
        <v>45296</v>
      </c>
      <c r="G145" s="99">
        <v>45317</v>
      </c>
      <c r="H145" s="99">
        <v>45338</v>
      </c>
      <c r="I145" s="99">
        <v>45359</v>
      </c>
      <c r="J145" s="101">
        <v>45380</v>
      </c>
      <c r="K145" s="98"/>
      <c r="L145" s="97"/>
      <c r="M145" s="99">
        <v>45611</v>
      </c>
      <c r="N145" s="99">
        <v>45632</v>
      </c>
      <c r="O145" s="99">
        <v>45653</v>
      </c>
      <c r="P145" s="99">
        <v>45674</v>
      </c>
      <c r="Q145" s="99">
        <v>45695</v>
      </c>
      <c r="R145" s="99">
        <v>45716</v>
      </c>
      <c r="S145" s="99">
        <v>45737</v>
      </c>
      <c r="T145" s="102"/>
      <c r="U145" s="98"/>
      <c r="V145" s="97"/>
      <c r="W145" s="99">
        <v>45968</v>
      </c>
      <c r="X145" s="99">
        <v>45989</v>
      </c>
      <c r="Y145" s="99">
        <v>46010</v>
      </c>
      <c r="Z145" s="99">
        <v>46031</v>
      </c>
      <c r="AA145" s="99">
        <v>46052</v>
      </c>
      <c r="AB145" s="99">
        <v>46073</v>
      </c>
      <c r="AC145" s="99">
        <v>46094</v>
      </c>
      <c r="AD145" s="102"/>
      <c r="AF145" s="36" t="s">
        <v>103</v>
      </c>
      <c r="AG145" s="35" t="s">
        <v>56</v>
      </c>
      <c r="AH145" s="35" t="s">
        <v>54</v>
      </c>
      <c r="AI145" s="34"/>
      <c r="AP145" s="97">
        <f>COUNTA(C145:AD145)-AS145-AT145</f>
        <v>22</v>
      </c>
      <c r="AQ145" s="98"/>
      <c r="AR145" s="98"/>
      <c r="AS145" s="138"/>
      <c r="AT145" s="141"/>
      <c r="AU145" s="98"/>
      <c r="AV145" s="137"/>
      <c r="AW145" s="138"/>
      <c r="AX145" s="138"/>
      <c r="AY145" s="138"/>
      <c r="AZ145" s="138"/>
      <c r="BA145" s="138"/>
      <c r="BB145" s="138"/>
      <c r="BC145" s="138"/>
      <c r="BD145" s="138"/>
      <c r="BE145" s="138">
        <v>1</v>
      </c>
      <c r="BF145" s="138">
        <v>1</v>
      </c>
      <c r="BG145" s="98">
        <f t="shared" si="272"/>
        <v>2.054794520547945</v>
      </c>
      <c r="BH145" s="139">
        <f t="shared" si="257"/>
        <v>0.2857142857142857</v>
      </c>
      <c r="BI145" s="98"/>
      <c r="BJ145" s="97">
        <f t="shared" si="261"/>
        <v>0</v>
      </c>
      <c r="BK145" s="98">
        <f t="shared" si="262"/>
        <v>0</v>
      </c>
      <c r="BL145" s="98">
        <f t="shared" si="263"/>
        <v>0</v>
      </c>
      <c r="BM145" s="98">
        <f t="shared" si="264"/>
        <v>0</v>
      </c>
      <c r="BN145" s="98">
        <f t="shared" si="264"/>
        <v>0</v>
      </c>
      <c r="BO145" s="98">
        <f t="shared" si="264"/>
        <v>0</v>
      </c>
      <c r="BP145" s="98">
        <f t="shared" si="264"/>
        <v>0</v>
      </c>
      <c r="BQ145" s="98">
        <f t="shared" si="264"/>
        <v>0</v>
      </c>
      <c r="BR145" s="98">
        <f t="shared" si="259"/>
        <v>0</v>
      </c>
      <c r="BS145" s="98">
        <f t="shared" si="259"/>
        <v>1</v>
      </c>
      <c r="BT145" s="98">
        <f t="shared" si="259"/>
        <v>0</v>
      </c>
      <c r="BU145" s="98">
        <f t="shared" si="273"/>
        <v>45.205479452054789</v>
      </c>
      <c r="BV145" s="131">
        <f t="shared" si="260"/>
        <v>6.2857142857142856</v>
      </c>
      <c r="BW145" s="98"/>
      <c r="BX145" s="97">
        <f t="shared" si="265"/>
        <v>4.5205479452054789</v>
      </c>
      <c r="BY145" s="98">
        <f t="shared" si="266"/>
        <v>22.602739726027394</v>
      </c>
      <c r="BZ145" s="98">
        <f t="shared" si="267"/>
        <v>6.7808219178082183</v>
      </c>
      <c r="CA145" s="98">
        <f t="shared" si="268"/>
        <v>21.117416829745597</v>
      </c>
      <c r="CB145" s="98">
        <f t="shared" si="269"/>
        <v>6.7808219178082183</v>
      </c>
      <c r="CC145" s="98">
        <f t="shared" si="270"/>
        <v>11.260273972602739</v>
      </c>
      <c r="CD145" s="102">
        <f t="shared" si="271"/>
        <v>0</v>
      </c>
    </row>
    <row r="146" spans="2:82">
      <c r="B146" s="97" t="s">
        <v>11</v>
      </c>
      <c r="C146" s="111">
        <v>45234</v>
      </c>
      <c r="D146" s="99">
        <v>45255</v>
      </c>
      <c r="E146" s="99">
        <v>45276</v>
      </c>
      <c r="F146" s="99">
        <v>45297</v>
      </c>
      <c r="G146" s="99">
        <v>45318</v>
      </c>
      <c r="H146" s="99">
        <v>45339</v>
      </c>
      <c r="I146" s="99">
        <v>45360</v>
      </c>
      <c r="J146" s="101">
        <v>45381</v>
      </c>
      <c r="K146" s="98"/>
      <c r="L146" s="97"/>
      <c r="M146" s="99">
        <v>45612</v>
      </c>
      <c r="N146" s="99">
        <v>45633</v>
      </c>
      <c r="O146" s="99">
        <v>45654</v>
      </c>
      <c r="P146" s="99">
        <v>45675</v>
      </c>
      <c r="Q146" s="99">
        <v>45696</v>
      </c>
      <c r="R146" s="99">
        <v>45717</v>
      </c>
      <c r="S146" s="99">
        <v>45738</v>
      </c>
      <c r="T146" s="102"/>
      <c r="U146" s="98"/>
      <c r="V146" s="97"/>
      <c r="W146" s="99">
        <v>45969</v>
      </c>
      <c r="X146" s="99">
        <v>45990</v>
      </c>
      <c r="Y146" s="99">
        <v>46011</v>
      </c>
      <c r="Z146" s="99">
        <v>46032</v>
      </c>
      <c r="AA146" s="99">
        <v>46053</v>
      </c>
      <c r="AB146" s="99">
        <v>46074</v>
      </c>
      <c r="AC146" s="99">
        <v>46095</v>
      </c>
      <c r="AD146" s="102"/>
      <c r="AF146" s="36" t="s">
        <v>55</v>
      </c>
      <c r="AG146" s="35" t="s">
        <v>104</v>
      </c>
      <c r="AH146" s="35" t="s">
        <v>65</v>
      </c>
      <c r="AI146" s="34"/>
      <c r="AP146" s="97"/>
      <c r="AQ146" s="98">
        <f>COUNTA(C146:AD146)-AS146-AT146</f>
        <v>22</v>
      </c>
      <c r="AR146" s="98"/>
      <c r="AS146" s="138"/>
      <c r="AT146" s="141"/>
      <c r="AU146" s="98"/>
      <c r="AV146" s="137"/>
      <c r="AW146" s="138"/>
      <c r="AX146" s="138"/>
      <c r="AY146" s="138"/>
      <c r="AZ146" s="138"/>
      <c r="BA146" s="138"/>
      <c r="BB146" s="138"/>
      <c r="BC146" s="138"/>
      <c r="BD146" s="138"/>
      <c r="BE146" s="138">
        <v>1</v>
      </c>
      <c r="BF146" s="138">
        <v>1</v>
      </c>
      <c r="BG146" s="98">
        <f t="shared" si="272"/>
        <v>2.054794520547945</v>
      </c>
      <c r="BH146" s="139">
        <f t="shared" si="257"/>
        <v>0.2857142857142857</v>
      </c>
      <c r="BI146" s="98"/>
      <c r="BJ146" s="97">
        <f t="shared" si="261"/>
        <v>0</v>
      </c>
      <c r="BK146" s="98">
        <f t="shared" si="262"/>
        <v>0</v>
      </c>
      <c r="BL146" s="98">
        <f t="shared" si="263"/>
        <v>0</v>
      </c>
      <c r="BM146" s="98">
        <f t="shared" si="264"/>
        <v>0</v>
      </c>
      <c r="BN146" s="98">
        <f t="shared" si="264"/>
        <v>0</v>
      </c>
      <c r="BO146" s="98">
        <f t="shared" si="264"/>
        <v>0</v>
      </c>
      <c r="BP146" s="98">
        <f t="shared" si="264"/>
        <v>0</v>
      </c>
      <c r="BQ146" s="98">
        <f t="shared" si="264"/>
        <v>0</v>
      </c>
      <c r="BR146" s="98">
        <f t="shared" si="259"/>
        <v>0</v>
      </c>
      <c r="BS146" s="98">
        <f t="shared" si="259"/>
        <v>0</v>
      </c>
      <c r="BT146" s="98">
        <f t="shared" si="259"/>
        <v>0</v>
      </c>
      <c r="BU146" s="98">
        <f t="shared" si="273"/>
        <v>45.205479452054789</v>
      </c>
      <c r="BV146" s="131">
        <f t="shared" si="260"/>
        <v>6.2857142857142856</v>
      </c>
      <c r="BW146" s="98"/>
      <c r="BX146" s="97">
        <f t="shared" si="265"/>
        <v>4.5205479452054789</v>
      </c>
      <c r="BY146" s="98">
        <f t="shared" si="266"/>
        <v>22.602739726027394</v>
      </c>
      <c r="BZ146" s="98">
        <f t="shared" si="267"/>
        <v>6.7808219178082183</v>
      </c>
      <c r="CA146" s="98">
        <f t="shared" si="268"/>
        <v>21.117416829745597</v>
      </c>
      <c r="CB146" s="98">
        <f t="shared" si="269"/>
        <v>6.7808219178082183</v>
      </c>
      <c r="CC146" s="98">
        <f t="shared" si="270"/>
        <v>2.2602739726027394</v>
      </c>
      <c r="CD146" s="102">
        <f t="shared" si="271"/>
        <v>0</v>
      </c>
    </row>
    <row r="147" spans="2:82">
      <c r="B147" s="97" t="s">
        <v>35</v>
      </c>
      <c r="C147" s="111">
        <v>45235</v>
      </c>
      <c r="D147" s="99">
        <v>45256</v>
      </c>
      <c r="E147" s="99">
        <v>45277</v>
      </c>
      <c r="F147" s="99">
        <v>45298</v>
      </c>
      <c r="G147" s="99">
        <v>45319</v>
      </c>
      <c r="H147" s="99">
        <v>45340</v>
      </c>
      <c r="I147" s="99">
        <v>45361</v>
      </c>
      <c r="J147" s="101">
        <v>45382</v>
      </c>
      <c r="K147" s="98"/>
      <c r="L147" s="97"/>
      <c r="M147" s="99">
        <v>45613</v>
      </c>
      <c r="N147" s="99">
        <v>45634</v>
      </c>
      <c r="O147" s="99">
        <v>45655</v>
      </c>
      <c r="P147" s="99">
        <v>45676</v>
      </c>
      <c r="Q147" s="99">
        <v>45697</v>
      </c>
      <c r="R147" s="99">
        <v>45718</v>
      </c>
      <c r="S147" s="99">
        <v>45739</v>
      </c>
      <c r="T147" s="102"/>
      <c r="U147" s="98"/>
      <c r="V147" s="97"/>
      <c r="W147" s="99">
        <v>45970</v>
      </c>
      <c r="X147" s="99">
        <v>45991</v>
      </c>
      <c r="Y147" s="99">
        <v>46012</v>
      </c>
      <c r="Z147" s="99">
        <v>46033</v>
      </c>
      <c r="AA147" s="99">
        <v>46054</v>
      </c>
      <c r="AB147" s="99">
        <v>46075</v>
      </c>
      <c r="AC147" s="99">
        <v>46096</v>
      </c>
      <c r="AD147" s="102"/>
      <c r="AF147" s="36" t="s">
        <v>55</v>
      </c>
      <c r="AG147" s="39" t="s">
        <v>105</v>
      </c>
      <c r="AH147" s="38" t="s">
        <v>55</v>
      </c>
      <c r="AI147" s="34"/>
      <c r="AP147" s="97"/>
      <c r="AQ147" s="98"/>
      <c r="AR147" s="98">
        <f>COUNTA(C147:AD147)-AS147-AT147</f>
        <v>22</v>
      </c>
      <c r="AS147" s="138"/>
      <c r="AT147" s="141"/>
      <c r="AU147" s="98"/>
      <c r="AV147" s="137"/>
      <c r="AW147" s="138"/>
      <c r="AX147" s="138"/>
      <c r="AY147" s="138"/>
      <c r="AZ147" s="138"/>
      <c r="BA147" s="138"/>
      <c r="BB147" s="138"/>
      <c r="BC147" s="138"/>
      <c r="BD147" s="138"/>
      <c r="BE147" s="138">
        <v>1</v>
      </c>
      <c r="BF147" s="138">
        <v>1</v>
      </c>
      <c r="BG147" s="98">
        <f t="shared" si="272"/>
        <v>2.054794520547945</v>
      </c>
      <c r="BH147" s="139">
        <f t="shared" si="257"/>
        <v>0.2857142857142857</v>
      </c>
      <c r="BI147" s="98"/>
      <c r="BJ147" s="97">
        <f t="shared" si="261"/>
        <v>0</v>
      </c>
      <c r="BK147" s="98">
        <f t="shared" si="262"/>
        <v>0</v>
      </c>
      <c r="BL147" s="98">
        <f t="shared" si="263"/>
        <v>0</v>
      </c>
      <c r="BM147" s="98">
        <f t="shared" si="264"/>
        <v>0</v>
      </c>
      <c r="BN147" s="98">
        <f t="shared" si="264"/>
        <v>0</v>
      </c>
      <c r="BO147" s="98">
        <f t="shared" si="264"/>
        <v>0</v>
      </c>
      <c r="BP147" s="98">
        <f t="shared" si="264"/>
        <v>0</v>
      </c>
      <c r="BQ147" s="98">
        <f t="shared" si="264"/>
        <v>0</v>
      </c>
      <c r="BR147" s="98">
        <f t="shared" si="259"/>
        <v>0</v>
      </c>
      <c r="BS147" s="98">
        <f t="shared" si="259"/>
        <v>0</v>
      </c>
      <c r="BT147" s="98">
        <f t="shared" si="259"/>
        <v>0</v>
      </c>
      <c r="BU147" s="98">
        <f t="shared" si="273"/>
        <v>45.205479452054789</v>
      </c>
      <c r="BV147" s="131">
        <f t="shared" si="260"/>
        <v>6.2857142857142856</v>
      </c>
      <c r="BW147" s="98"/>
      <c r="BX147" s="97">
        <f t="shared" si="265"/>
        <v>4.5205479452054789</v>
      </c>
      <c r="BY147" s="98">
        <f t="shared" si="266"/>
        <v>22.602739726027394</v>
      </c>
      <c r="BZ147" s="98">
        <f t="shared" si="267"/>
        <v>6.7808219178082183</v>
      </c>
      <c r="CA147" s="98">
        <f t="shared" si="268"/>
        <v>21.117416829745597</v>
      </c>
      <c r="CB147" s="98">
        <f t="shared" si="269"/>
        <v>6.7808219178082183</v>
      </c>
      <c r="CC147" s="98">
        <f t="shared" si="270"/>
        <v>2.2602739726027394</v>
      </c>
      <c r="CD147" s="102">
        <f t="shared" si="271"/>
        <v>0</v>
      </c>
    </row>
    <row r="148" spans="2:82">
      <c r="B148" s="113"/>
      <c r="C148" s="95">
        <v>46</v>
      </c>
      <c r="D148" s="91">
        <v>49</v>
      </c>
      <c r="E148" s="91">
        <v>52</v>
      </c>
      <c r="F148" s="91">
        <v>2</v>
      </c>
      <c r="G148" s="91">
        <v>5</v>
      </c>
      <c r="H148" s="91">
        <v>8</v>
      </c>
      <c r="I148" s="91">
        <v>11</v>
      </c>
      <c r="J148" s="96"/>
      <c r="K148" s="110"/>
      <c r="L148" s="95">
        <v>44</v>
      </c>
      <c r="M148" s="91">
        <v>47</v>
      </c>
      <c r="N148" s="91">
        <v>50</v>
      </c>
      <c r="O148" s="91">
        <v>53</v>
      </c>
      <c r="P148" s="91">
        <v>4</v>
      </c>
      <c r="Q148" s="91">
        <v>7</v>
      </c>
      <c r="R148" s="91">
        <v>10</v>
      </c>
      <c r="S148" s="91">
        <v>13</v>
      </c>
      <c r="T148" s="96"/>
      <c r="U148" s="110"/>
      <c r="V148" s="95"/>
      <c r="W148" s="91">
        <v>46</v>
      </c>
      <c r="X148" s="91">
        <v>49</v>
      </c>
      <c r="Y148" s="91">
        <v>52</v>
      </c>
      <c r="Z148" s="91">
        <v>3</v>
      </c>
      <c r="AA148" s="91">
        <v>6</v>
      </c>
      <c r="AB148" s="91">
        <v>9</v>
      </c>
      <c r="AC148" s="91">
        <v>12</v>
      </c>
      <c r="AD148" s="96"/>
      <c r="AF148" s="40">
        <v>32</v>
      </c>
      <c r="AG148" s="40" t="s">
        <v>106</v>
      </c>
      <c r="AH148" s="40" t="s">
        <v>97</v>
      </c>
      <c r="AI148" s="34"/>
      <c r="AP148" s="122"/>
      <c r="AQ148" s="56"/>
      <c r="AR148" s="56"/>
      <c r="AS148" s="56"/>
      <c r="AT148" s="123"/>
      <c r="AU148" s="98"/>
      <c r="AV148" s="122"/>
      <c r="AW148" s="56"/>
      <c r="AX148" s="56"/>
      <c r="AY148" s="56"/>
      <c r="AZ148" s="56"/>
      <c r="BA148" s="56"/>
      <c r="BB148" s="56"/>
      <c r="BC148" s="56"/>
      <c r="BD148" s="56"/>
      <c r="BE148" s="56"/>
      <c r="BF148" s="56"/>
      <c r="BG148" s="152"/>
      <c r="BH148" s="123"/>
      <c r="BI148" s="98"/>
      <c r="BJ148" s="122"/>
      <c r="BK148" s="56"/>
      <c r="BL148" s="56"/>
      <c r="BM148" s="56"/>
      <c r="BN148" s="56"/>
      <c r="BO148" s="56"/>
      <c r="BP148" s="56"/>
      <c r="BQ148" s="56"/>
      <c r="BR148" s="56"/>
      <c r="BS148" s="56"/>
      <c r="BT148" s="56"/>
      <c r="BU148" s="152"/>
      <c r="BV148" s="123"/>
      <c r="BW148" s="98"/>
      <c r="BX148" s="122"/>
      <c r="BY148" s="56"/>
      <c r="BZ148" s="56"/>
      <c r="CA148" s="56"/>
      <c r="CB148" s="56"/>
      <c r="CC148" s="56"/>
      <c r="CD148" s="123"/>
    </row>
    <row r="149" spans="2:82">
      <c r="B149" s="97" t="s">
        <v>53</v>
      </c>
      <c r="C149" s="111">
        <v>45236</v>
      </c>
      <c r="D149" s="99">
        <v>45257</v>
      </c>
      <c r="E149" s="99">
        <v>45278</v>
      </c>
      <c r="F149" s="99">
        <v>45299</v>
      </c>
      <c r="G149" s="99">
        <v>45320</v>
      </c>
      <c r="H149" s="99">
        <v>45341</v>
      </c>
      <c r="I149" s="99">
        <v>45362</v>
      </c>
      <c r="J149" s="102"/>
      <c r="K149" s="98"/>
      <c r="L149" s="97"/>
      <c r="M149" s="99">
        <v>45614</v>
      </c>
      <c r="N149" s="99">
        <v>45635</v>
      </c>
      <c r="O149" s="99">
        <v>45656</v>
      </c>
      <c r="P149" s="99">
        <v>45677</v>
      </c>
      <c r="Q149" s="99">
        <v>45698</v>
      </c>
      <c r="R149" s="99">
        <v>45719</v>
      </c>
      <c r="S149" s="99">
        <v>45740</v>
      </c>
      <c r="T149" s="102"/>
      <c r="U149" s="98"/>
      <c r="V149" s="97"/>
      <c r="W149" s="99">
        <v>45971</v>
      </c>
      <c r="X149" s="99">
        <v>45992</v>
      </c>
      <c r="Y149" s="99">
        <v>46013</v>
      </c>
      <c r="Z149" s="99">
        <v>46034</v>
      </c>
      <c r="AA149" s="99">
        <v>46055</v>
      </c>
      <c r="AB149" s="99">
        <v>46076</v>
      </c>
      <c r="AC149" s="99">
        <v>46097</v>
      </c>
      <c r="AD149" s="102"/>
      <c r="AF149" s="36" t="s">
        <v>55</v>
      </c>
      <c r="AG149" s="41" t="s">
        <v>56</v>
      </c>
      <c r="AH149" s="35" t="s">
        <v>54</v>
      </c>
      <c r="AI149" s="34"/>
      <c r="AP149" s="97">
        <f>COUNTA(C149:AD149)-AS149-AT149</f>
        <v>21</v>
      </c>
      <c r="AQ149" s="98"/>
      <c r="AR149" s="98"/>
      <c r="AS149" s="138"/>
      <c r="AT149" s="141"/>
      <c r="AU149" s="98"/>
      <c r="AV149" s="137"/>
      <c r="AW149" s="138"/>
      <c r="AX149" s="138"/>
      <c r="AY149" s="138"/>
      <c r="AZ149" s="138"/>
      <c r="BA149" s="138"/>
      <c r="BB149" s="138"/>
      <c r="BC149" s="138"/>
      <c r="BD149" s="138"/>
      <c r="BE149" s="138">
        <v>1</v>
      </c>
      <c r="BF149" s="138">
        <v>1</v>
      </c>
      <c r="BG149" s="98">
        <f t="shared" si="272"/>
        <v>2.054794520547945</v>
      </c>
      <c r="BH149" s="139">
        <f t="shared" ref="BH149:BH155" si="274">$AV$11/7</f>
        <v>0.2857142857142857</v>
      </c>
      <c r="BI149" s="98"/>
      <c r="BJ149" s="97">
        <f t="shared" ref="BJ149:BJ155" si="275">$AP149*AV149</f>
        <v>0</v>
      </c>
      <c r="BK149" s="98">
        <f t="shared" ref="BK149:BK155" si="276">$AP149*AW149</f>
        <v>0</v>
      </c>
      <c r="BL149" s="98">
        <f t="shared" ref="BL149:BL155" si="277">$AQ149*AX149</f>
        <v>0</v>
      </c>
      <c r="BM149" s="98">
        <f t="shared" ref="BM149:BM155" si="278">$AQ149*AY149</f>
        <v>0</v>
      </c>
      <c r="BN149" s="98">
        <f t="shared" ref="BN149:BN155" si="279">$AQ149*AZ149</f>
        <v>0</v>
      </c>
      <c r="BO149" s="98">
        <f t="shared" ref="BO149:BO155" si="280">$AQ149*BA149</f>
        <v>0</v>
      </c>
      <c r="BP149" s="98">
        <f t="shared" ref="BP149:BP155" si="281">$AQ149*BB149</f>
        <v>0</v>
      </c>
      <c r="BQ149" s="98">
        <f t="shared" ref="BQ149:BQ155" si="282">$AQ149*BC149</f>
        <v>0</v>
      </c>
      <c r="BR149" s="98">
        <f t="shared" ref="BR149:BT155" si="283">AR148*BD149</f>
        <v>0</v>
      </c>
      <c r="BS149" s="98">
        <f t="shared" si="283"/>
        <v>0</v>
      </c>
      <c r="BT149" s="98">
        <f t="shared" si="283"/>
        <v>0</v>
      </c>
      <c r="BU149" s="98">
        <f t="shared" ref="BU149:BU155" si="284">SUM(AP149:AT149)*BG149</f>
        <v>43.150684931506845</v>
      </c>
      <c r="BV149" s="131">
        <f t="shared" ref="BV149:BV155" si="285">SUM(AP149:AT149)*BH149</f>
        <v>6</v>
      </c>
      <c r="BW149" s="98"/>
      <c r="BX149" s="97">
        <f t="shared" ref="BX149:BX155" si="286">2*BJ149+BX$11*BU149</f>
        <v>4.3150684931506849</v>
      </c>
      <c r="BY149" s="98">
        <f t="shared" ref="BY149:BY155" si="287">5*BJ149+5*BK149+BY$11*BU149</f>
        <v>21.575342465753423</v>
      </c>
      <c r="BZ149" s="98">
        <f t="shared" ref="BZ149:BZ155" si="288">3*BK149+BZ$11*BU149</f>
        <v>6.4726027397260264</v>
      </c>
      <c r="CA149" s="98">
        <f t="shared" ref="CA149:CA155" si="289">1*BJ149+3*BV149+CA$11*BU149</f>
        <v>20.157534246575342</v>
      </c>
      <c r="CB149" s="98">
        <f t="shared" ref="CB149:CB155" si="290">6*BL149+8*BM149+7*BN149+8*BO149+8*BP149+7*BQ149+CB$11*BU149</f>
        <v>6.4726027397260264</v>
      </c>
      <c r="CC149" s="98">
        <f t="shared" ref="CC149:CC155" si="291">9*BR149+9*BS149+CC$11*BU149</f>
        <v>2.1575342465753424</v>
      </c>
      <c r="CD149" s="102">
        <f t="shared" ref="CD149:CD155" si="292">9*BT149+CD$11*BU149</f>
        <v>0</v>
      </c>
    </row>
    <row r="150" spans="2:82">
      <c r="B150" s="97" t="s">
        <v>57</v>
      </c>
      <c r="C150" s="111">
        <v>45237</v>
      </c>
      <c r="D150" s="99">
        <v>45258</v>
      </c>
      <c r="E150" s="99">
        <v>45279</v>
      </c>
      <c r="F150" s="99">
        <v>45300</v>
      </c>
      <c r="G150" s="99">
        <v>45321</v>
      </c>
      <c r="H150" s="99">
        <v>45342</v>
      </c>
      <c r="I150" s="99">
        <v>45363</v>
      </c>
      <c r="J150" s="102"/>
      <c r="K150" s="98"/>
      <c r="L150" s="97"/>
      <c r="M150" s="99">
        <v>45615</v>
      </c>
      <c r="N150" s="99">
        <v>45636</v>
      </c>
      <c r="O150" s="99">
        <v>45657</v>
      </c>
      <c r="P150" s="99">
        <v>45678</v>
      </c>
      <c r="Q150" s="99">
        <v>45699</v>
      </c>
      <c r="R150" s="99">
        <v>45720</v>
      </c>
      <c r="S150" s="99">
        <v>45741</v>
      </c>
      <c r="T150" s="102"/>
      <c r="U150" s="98"/>
      <c r="V150" s="97"/>
      <c r="W150" s="99">
        <v>45972</v>
      </c>
      <c r="X150" s="99">
        <v>45993</v>
      </c>
      <c r="Y150" s="99">
        <v>46014</v>
      </c>
      <c r="Z150" s="99">
        <v>46035</v>
      </c>
      <c r="AA150" s="99">
        <v>46056</v>
      </c>
      <c r="AB150" s="99">
        <v>46077</v>
      </c>
      <c r="AC150" s="99">
        <v>46098</v>
      </c>
      <c r="AD150" s="102"/>
      <c r="AF150" s="36" t="s">
        <v>103</v>
      </c>
      <c r="AG150" s="35" t="s">
        <v>56</v>
      </c>
      <c r="AH150" s="35" t="s">
        <v>54</v>
      </c>
      <c r="AI150" s="34"/>
      <c r="AP150" s="97">
        <f>COUNTA(C150:AD150)-AS150-AT150</f>
        <v>21</v>
      </c>
      <c r="AQ150" s="98"/>
      <c r="AR150" s="98"/>
      <c r="AS150" s="138"/>
      <c r="AT150" s="141"/>
      <c r="AU150" s="98"/>
      <c r="AV150" s="137"/>
      <c r="AW150" s="138"/>
      <c r="AX150" s="138"/>
      <c r="AY150" s="138"/>
      <c r="AZ150" s="138"/>
      <c r="BA150" s="138"/>
      <c r="BB150" s="138"/>
      <c r="BC150" s="138"/>
      <c r="BD150" s="138"/>
      <c r="BE150" s="138">
        <v>1</v>
      </c>
      <c r="BF150" s="138">
        <v>1</v>
      </c>
      <c r="BG150" s="98">
        <f t="shared" si="272"/>
        <v>2.054794520547945</v>
      </c>
      <c r="BH150" s="139">
        <f t="shared" si="274"/>
        <v>0.2857142857142857</v>
      </c>
      <c r="BI150" s="98"/>
      <c r="BJ150" s="97">
        <f t="shared" si="275"/>
        <v>0</v>
      </c>
      <c r="BK150" s="98">
        <f t="shared" si="276"/>
        <v>0</v>
      </c>
      <c r="BL150" s="98">
        <f t="shared" si="277"/>
        <v>0</v>
      </c>
      <c r="BM150" s="98">
        <f t="shared" si="278"/>
        <v>0</v>
      </c>
      <c r="BN150" s="98">
        <f t="shared" si="279"/>
        <v>0</v>
      </c>
      <c r="BO150" s="98">
        <f t="shared" si="280"/>
        <v>0</v>
      </c>
      <c r="BP150" s="98">
        <f t="shared" si="281"/>
        <v>0</v>
      </c>
      <c r="BQ150" s="98">
        <f t="shared" si="282"/>
        <v>0</v>
      </c>
      <c r="BR150" s="98">
        <f t="shared" si="283"/>
        <v>0</v>
      </c>
      <c r="BS150" s="98">
        <f t="shared" si="283"/>
        <v>0</v>
      </c>
      <c r="BT150" s="98">
        <f t="shared" si="283"/>
        <v>0</v>
      </c>
      <c r="BU150" s="98">
        <f t="shared" si="284"/>
        <v>43.150684931506845</v>
      </c>
      <c r="BV150" s="131">
        <f t="shared" si="285"/>
        <v>6</v>
      </c>
      <c r="BW150" s="98"/>
      <c r="BX150" s="97">
        <f t="shared" si="286"/>
        <v>4.3150684931506849</v>
      </c>
      <c r="BY150" s="98">
        <f t="shared" si="287"/>
        <v>21.575342465753423</v>
      </c>
      <c r="BZ150" s="98">
        <f t="shared" si="288"/>
        <v>6.4726027397260264</v>
      </c>
      <c r="CA150" s="98">
        <f t="shared" si="289"/>
        <v>20.157534246575342</v>
      </c>
      <c r="CB150" s="98">
        <f t="shared" si="290"/>
        <v>6.4726027397260264</v>
      </c>
      <c r="CC150" s="98">
        <f t="shared" si="291"/>
        <v>2.1575342465753424</v>
      </c>
      <c r="CD150" s="102">
        <f t="shared" si="292"/>
        <v>0</v>
      </c>
    </row>
    <row r="151" spans="2:82">
      <c r="B151" s="97" t="s">
        <v>59</v>
      </c>
      <c r="C151" s="111">
        <v>45238</v>
      </c>
      <c r="D151" s="99">
        <v>45259</v>
      </c>
      <c r="E151" s="99">
        <v>45280</v>
      </c>
      <c r="F151" s="99">
        <v>45301</v>
      </c>
      <c r="G151" s="99">
        <v>45322</v>
      </c>
      <c r="H151" s="99">
        <v>45343</v>
      </c>
      <c r="I151" s="99">
        <v>45364</v>
      </c>
      <c r="J151" s="102"/>
      <c r="K151" s="98"/>
      <c r="L151" s="97"/>
      <c r="M151" s="99">
        <v>45616</v>
      </c>
      <c r="N151" s="99">
        <v>45637</v>
      </c>
      <c r="O151" s="100">
        <v>45658</v>
      </c>
      <c r="P151" s="99">
        <v>45679</v>
      </c>
      <c r="Q151" s="99">
        <v>45700</v>
      </c>
      <c r="R151" s="99">
        <v>45721</v>
      </c>
      <c r="S151" s="99">
        <v>45742</v>
      </c>
      <c r="T151" s="102"/>
      <c r="U151" s="98"/>
      <c r="V151" s="97"/>
      <c r="W151" s="99">
        <v>45973</v>
      </c>
      <c r="X151" s="99">
        <v>45994</v>
      </c>
      <c r="Y151" s="99">
        <v>46015</v>
      </c>
      <c r="Z151" s="99">
        <v>46036</v>
      </c>
      <c r="AA151" s="99">
        <v>46057</v>
      </c>
      <c r="AB151" s="99">
        <v>46078</v>
      </c>
      <c r="AC151" s="99">
        <v>46099</v>
      </c>
      <c r="AD151" s="102"/>
      <c r="AF151" s="35" t="s">
        <v>56</v>
      </c>
      <c r="AG151" s="42" t="s">
        <v>103</v>
      </c>
      <c r="AH151" s="35" t="s">
        <v>54</v>
      </c>
      <c r="AI151" s="34"/>
      <c r="AP151" s="97">
        <f>COUNTA(C151:AD151)-AS151-AT151</f>
        <v>20</v>
      </c>
      <c r="AQ151" s="98"/>
      <c r="AR151" s="98"/>
      <c r="AS151" s="138">
        <v>1</v>
      </c>
      <c r="AT151" s="141"/>
      <c r="AU151" s="98"/>
      <c r="AV151" s="137"/>
      <c r="AW151" s="138"/>
      <c r="AX151" s="138"/>
      <c r="AY151" s="138"/>
      <c r="AZ151" s="138"/>
      <c r="BA151" s="138"/>
      <c r="BB151" s="138"/>
      <c r="BC151" s="138"/>
      <c r="BD151" s="138"/>
      <c r="BE151" s="138">
        <v>1</v>
      </c>
      <c r="BF151" s="138">
        <v>1</v>
      </c>
      <c r="BG151" s="98">
        <f t="shared" si="272"/>
        <v>2.054794520547945</v>
      </c>
      <c r="BH151" s="139">
        <f t="shared" si="274"/>
        <v>0.2857142857142857</v>
      </c>
      <c r="BI151" s="98"/>
      <c r="BJ151" s="97">
        <f t="shared" si="275"/>
        <v>0</v>
      </c>
      <c r="BK151" s="98">
        <f t="shared" si="276"/>
        <v>0</v>
      </c>
      <c r="BL151" s="98">
        <f t="shared" si="277"/>
        <v>0</v>
      </c>
      <c r="BM151" s="98">
        <f t="shared" si="278"/>
        <v>0</v>
      </c>
      <c r="BN151" s="98">
        <f t="shared" si="279"/>
        <v>0</v>
      </c>
      <c r="BO151" s="98">
        <f t="shared" si="280"/>
        <v>0</v>
      </c>
      <c r="BP151" s="98">
        <f t="shared" si="281"/>
        <v>0</v>
      </c>
      <c r="BQ151" s="98">
        <f t="shared" si="282"/>
        <v>0</v>
      </c>
      <c r="BR151" s="98">
        <f t="shared" si="283"/>
        <v>0</v>
      </c>
      <c r="BS151" s="98">
        <f t="shared" si="283"/>
        <v>0</v>
      </c>
      <c r="BT151" s="98">
        <f t="shared" si="283"/>
        <v>0</v>
      </c>
      <c r="BU151" s="98">
        <f t="shared" si="284"/>
        <v>43.150684931506845</v>
      </c>
      <c r="BV151" s="131">
        <f t="shared" si="285"/>
        <v>6</v>
      </c>
      <c r="BW151" s="98"/>
      <c r="BX151" s="97">
        <f t="shared" si="286"/>
        <v>4.3150684931506849</v>
      </c>
      <c r="BY151" s="98">
        <f t="shared" si="287"/>
        <v>21.575342465753423</v>
      </c>
      <c r="BZ151" s="98">
        <f t="shared" si="288"/>
        <v>6.4726027397260264</v>
      </c>
      <c r="CA151" s="98">
        <f t="shared" si="289"/>
        <v>20.157534246575342</v>
      </c>
      <c r="CB151" s="98">
        <f t="shared" si="290"/>
        <v>6.4726027397260264</v>
      </c>
      <c r="CC151" s="98">
        <f t="shared" si="291"/>
        <v>2.1575342465753424</v>
      </c>
      <c r="CD151" s="102">
        <f t="shared" si="292"/>
        <v>0</v>
      </c>
    </row>
    <row r="152" spans="2:82">
      <c r="B152" s="97" t="s">
        <v>61</v>
      </c>
      <c r="C152" s="111">
        <v>45239</v>
      </c>
      <c r="D152" s="99">
        <v>45260</v>
      </c>
      <c r="E152" s="99">
        <v>45281</v>
      </c>
      <c r="F152" s="99">
        <v>45302</v>
      </c>
      <c r="G152" s="99">
        <v>45323</v>
      </c>
      <c r="H152" s="99">
        <v>45344</v>
      </c>
      <c r="I152" s="99">
        <v>45365</v>
      </c>
      <c r="J152" s="102"/>
      <c r="K152" s="98"/>
      <c r="L152" s="97"/>
      <c r="M152" s="99">
        <v>45617</v>
      </c>
      <c r="N152" s="99">
        <v>45638</v>
      </c>
      <c r="O152" s="99">
        <v>45659</v>
      </c>
      <c r="P152" s="99">
        <v>45680</v>
      </c>
      <c r="Q152" s="99">
        <v>45701</v>
      </c>
      <c r="R152" s="99">
        <v>45722</v>
      </c>
      <c r="S152" s="99">
        <v>45743</v>
      </c>
      <c r="T152" s="102"/>
      <c r="U152" s="98"/>
      <c r="V152" s="97"/>
      <c r="W152" s="99">
        <v>45974</v>
      </c>
      <c r="X152" s="99">
        <v>45995</v>
      </c>
      <c r="Y152" s="100">
        <v>46016</v>
      </c>
      <c r="Z152" s="99">
        <v>46037</v>
      </c>
      <c r="AA152" s="99">
        <v>46058</v>
      </c>
      <c r="AB152" s="99">
        <v>46079</v>
      </c>
      <c r="AC152" s="99">
        <v>46100</v>
      </c>
      <c r="AD152" s="102"/>
      <c r="AF152" s="35" t="s">
        <v>56</v>
      </c>
      <c r="AG152" s="42" t="s">
        <v>55</v>
      </c>
      <c r="AH152" s="35" t="s">
        <v>54</v>
      </c>
      <c r="AI152" s="34"/>
      <c r="AP152" s="97">
        <f>COUNTA(C152:AD152)-AS152-AT152</f>
        <v>20</v>
      </c>
      <c r="AQ152" s="98"/>
      <c r="AR152" s="98"/>
      <c r="AS152" s="138">
        <v>1</v>
      </c>
      <c r="AT152" s="141"/>
      <c r="AU152" s="98"/>
      <c r="AV152" s="137"/>
      <c r="AW152" s="138"/>
      <c r="AX152" s="138"/>
      <c r="AY152" s="138"/>
      <c r="AZ152" s="138"/>
      <c r="BA152" s="138"/>
      <c r="BB152" s="138"/>
      <c r="BC152" s="138"/>
      <c r="BD152" s="138"/>
      <c r="BE152" s="138">
        <v>1</v>
      </c>
      <c r="BF152" s="138">
        <v>1</v>
      </c>
      <c r="BG152" s="98">
        <f t="shared" si="272"/>
        <v>2.054794520547945</v>
      </c>
      <c r="BH152" s="139">
        <f t="shared" si="274"/>
        <v>0.2857142857142857</v>
      </c>
      <c r="BI152" s="98"/>
      <c r="BJ152" s="97">
        <f t="shared" si="275"/>
        <v>0</v>
      </c>
      <c r="BK152" s="98">
        <f t="shared" si="276"/>
        <v>0</v>
      </c>
      <c r="BL152" s="98">
        <f t="shared" si="277"/>
        <v>0</v>
      </c>
      <c r="BM152" s="98">
        <f t="shared" si="278"/>
        <v>0</v>
      </c>
      <c r="BN152" s="98">
        <f t="shared" si="279"/>
        <v>0</v>
      </c>
      <c r="BO152" s="98">
        <f t="shared" si="280"/>
        <v>0</v>
      </c>
      <c r="BP152" s="98">
        <f t="shared" si="281"/>
        <v>0</v>
      </c>
      <c r="BQ152" s="98">
        <f t="shared" si="282"/>
        <v>0</v>
      </c>
      <c r="BR152" s="98">
        <f t="shared" si="283"/>
        <v>0</v>
      </c>
      <c r="BS152" s="98">
        <f t="shared" si="283"/>
        <v>1</v>
      </c>
      <c r="BT152" s="98">
        <f t="shared" si="283"/>
        <v>0</v>
      </c>
      <c r="BU152" s="98">
        <f t="shared" si="284"/>
        <v>43.150684931506845</v>
      </c>
      <c r="BV152" s="131">
        <f t="shared" si="285"/>
        <v>6</v>
      </c>
      <c r="BW152" s="98"/>
      <c r="BX152" s="97">
        <f t="shared" si="286"/>
        <v>4.3150684931506849</v>
      </c>
      <c r="BY152" s="98">
        <f t="shared" si="287"/>
        <v>21.575342465753423</v>
      </c>
      <c r="BZ152" s="98">
        <f t="shared" si="288"/>
        <v>6.4726027397260264</v>
      </c>
      <c r="CA152" s="98">
        <f t="shared" si="289"/>
        <v>20.157534246575342</v>
      </c>
      <c r="CB152" s="98">
        <f t="shared" si="290"/>
        <v>6.4726027397260264</v>
      </c>
      <c r="CC152" s="98">
        <f t="shared" si="291"/>
        <v>11.157534246575342</v>
      </c>
      <c r="CD152" s="102">
        <f t="shared" si="292"/>
        <v>0</v>
      </c>
    </row>
    <row r="153" spans="2:82">
      <c r="B153" s="97" t="s">
        <v>62</v>
      </c>
      <c r="C153" s="111">
        <v>45240</v>
      </c>
      <c r="D153" s="99">
        <v>45261</v>
      </c>
      <c r="E153" s="99">
        <v>45282</v>
      </c>
      <c r="F153" s="99">
        <v>45303</v>
      </c>
      <c r="G153" s="99">
        <v>45324</v>
      </c>
      <c r="H153" s="99">
        <v>45345</v>
      </c>
      <c r="I153" s="99">
        <v>45366</v>
      </c>
      <c r="J153" s="102"/>
      <c r="K153" s="98"/>
      <c r="L153" s="111">
        <v>45597</v>
      </c>
      <c r="M153" s="99">
        <v>45618</v>
      </c>
      <c r="N153" s="99">
        <v>45639</v>
      </c>
      <c r="O153" s="99">
        <v>45660</v>
      </c>
      <c r="P153" s="99">
        <v>45681</v>
      </c>
      <c r="Q153" s="99">
        <v>45702</v>
      </c>
      <c r="R153" s="99">
        <v>45723</v>
      </c>
      <c r="S153" s="99">
        <v>45744</v>
      </c>
      <c r="T153" s="102"/>
      <c r="U153" s="98"/>
      <c r="V153" s="97"/>
      <c r="W153" s="99">
        <v>45975</v>
      </c>
      <c r="X153" s="99">
        <v>45996</v>
      </c>
      <c r="Y153" s="100">
        <v>46017</v>
      </c>
      <c r="Z153" s="99">
        <v>46038</v>
      </c>
      <c r="AA153" s="99">
        <v>46059</v>
      </c>
      <c r="AB153" s="99">
        <v>46080</v>
      </c>
      <c r="AC153" s="99">
        <v>46101</v>
      </c>
      <c r="AD153" s="102"/>
      <c r="AF153" s="35" t="s">
        <v>56</v>
      </c>
      <c r="AG153" s="43" t="s">
        <v>54</v>
      </c>
      <c r="AH153" s="38" t="s">
        <v>103</v>
      </c>
      <c r="AI153" s="34"/>
      <c r="AP153" s="97">
        <f>COUNTA(C153:AD153)-AS153-AT153</f>
        <v>21</v>
      </c>
      <c r="AQ153" s="98"/>
      <c r="AR153" s="98"/>
      <c r="AS153" s="138">
        <v>1</v>
      </c>
      <c r="AT153" s="141"/>
      <c r="AU153" s="98"/>
      <c r="AV153" s="137"/>
      <c r="AW153" s="138"/>
      <c r="AX153" s="138"/>
      <c r="AY153" s="138"/>
      <c r="AZ153" s="138"/>
      <c r="BA153" s="138"/>
      <c r="BB153" s="138"/>
      <c r="BC153" s="138"/>
      <c r="BD153" s="138"/>
      <c r="BE153" s="138">
        <v>1</v>
      </c>
      <c r="BF153" s="138">
        <v>1</v>
      </c>
      <c r="BG153" s="98">
        <f t="shared" si="272"/>
        <v>2.054794520547945</v>
      </c>
      <c r="BH153" s="139">
        <f t="shared" si="274"/>
        <v>0.2857142857142857</v>
      </c>
      <c r="BI153" s="98"/>
      <c r="BJ153" s="97">
        <f t="shared" si="275"/>
        <v>0</v>
      </c>
      <c r="BK153" s="98">
        <f t="shared" si="276"/>
        <v>0</v>
      </c>
      <c r="BL153" s="98">
        <f t="shared" si="277"/>
        <v>0</v>
      </c>
      <c r="BM153" s="98">
        <f t="shared" si="278"/>
        <v>0</v>
      </c>
      <c r="BN153" s="98">
        <f t="shared" si="279"/>
        <v>0</v>
      </c>
      <c r="BO153" s="98">
        <f t="shared" si="280"/>
        <v>0</v>
      </c>
      <c r="BP153" s="98">
        <f t="shared" si="281"/>
        <v>0</v>
      </c>
      <c r="BQ153" s="98">
        <f t="shared" si="282"/>
        <v>0</v>
      </c>
      <c r="BR153" s="98">
        <f t="shared" si="283"/>
        <v>0</v>
      </c>
      <c r="BS153" s="98">
        <f t="shared" si="283"/>
        <v>1</v>
      </c>
      <c r="BT153" s="98">
        <f t="shared" si="283"/>
        <v>0</v>
      </c>
      <c r="BU153" s="98">
        <f t="shared" si="284"/>
        <v>45.205479452054789</v>
      </c>
      <c r="BV153" s="131">
        <f t="shared" si="285"/>
        <v>6.2857142857142856</v>
      </c>
      <c r="BW153" s="98"/>
      <c r="BX153" s="97">
        <f t="shared" si="286"/>
        <v>4.5205479452054789</v>
      </c>
      <c r="BY153" s="98">
        <f t="shared" si="287"/>
        <v>22.602739726027394</v>
      </c>
      <c r="BZ153" s="98">
        <f t="shared" si="288"/>
        <v>6.7808219178082183</v>
      </c>
      <c r="CA153" s="98">
        <f t="shared" si="289"/>
        <v>21.117416829745597</v>
      </c>
      <c r="CB153" s="98">
        <f t="shared" si="290"/>
        <v>6.7808219178082183</v>
      </c>
      <c r="CC153" s="98">
        <f t="shared" si="291"/>
        <v>11.260273972602739</v>
      </c>
      <c r="CD153" s="102">
        <f t="shared" si="292"/>
        <v>0</v>
      </c>
    </row>
    <row r="154" spans="2:82">
      <c r="B154" s="97" t="s">
        <v>11</v>
      </c>
      <c r="C154" s="111">
        <v>45241</v>
      </c>
      <c r="D154" s="99">
        <v>45262</v>
      </c>
      <c r="E154" s="99">
        <v>45283</v>
      </c>
      <c r="F154" s="99">
        <v>45304</v>
      </c>
      <c r="G154" s="99">
        <v>45325</v>
      </c>
      <c r="H154" s="99">
        <v>45346</v>
      </c>
      <c r="I154" s="99">
        <v>45367</v>
      </c>
      <c r="J154" s="102"/>
      <c r="K154" s="98"/>
      <c r="L154" s="111">
        <v>45598</v>
      </c>
      <c r="M154" s="99">
        <v>45619</v>
      </c>
      <c r="N154" s="99">
        <v>45640</v>
      </c>
      <c r="O154" s="99">
        <v>45661</v>
      </c>
      <c r="P154" s="99">
        <v>45682</v>
      </c>
      <c r="Q154" s="99">
        <v>45703</v>
      </c>
      <c r="R154" s="99">
        <v>45724</v>
      </c>
      <c r="S154" s="99">
        <v>45745</v>
      </c>
      <c r="T154" s="102"/>
      <c r="U154" s="98"/>
      <c r="V154" s="97"/>
      <c r="W154" s="99">
        <v>45976</v>
      </c>
      <c r="X154" s="99">
        <v>45997</v>
      </c>
      <c r="Y154" s="99">
        <v>46018</v>
      </c>
      <c r="Z154" s="99">
        <v>46039</v>
      </c>
      <c r="AA154" s="99">
        <v>46060</v>
      </c>
      <c r="AB154" s="99">
        <v>46081</v>
      </c>
      <c r="AC154" s="99">
        <v>46102</v>
      </c>
      <c r="AD154" s="102"/>
      <c r="AF154" s="35" t="s">
        <v>104</v>
      </c>
      <c r="AG154" s="43" t="s">
        <v>65</v>
      </c>
      <c r="AH154" s="38" t="s">
        <v>55</v>
      </c>
      <c r="AI154" s="34"/>
      <c r="AP154" s="97"/>
      <c r="AQ154" s="98">
        <f>COUNTA(C154:AD154)-AS154-AT154</f>
        <v>22</v>
      </c>
      <c r="AR154" s="98"/>
      <c r="AS154" s="138"/>
      <c r="AT154" s="141"/>
      <c r="AU154" s="98"/>
      <c r="AV154" s="137"/>
      <c r="AW154" s="138"/>
      <c r="AX154" s="138"/>
      <c r="AY154" s="138"/>
      <c r="AZ154" s="138"/>
      <c r="BA154" s="138"/>
      <c r="BB154" s="138"/>
      <c r="BC154" s="138"/>
      <c r="BD154" s="138"/>
      <c r="BE154" s="138">
        <v>1</v>
      </c>
      <c r="BF154" s="138">
        <v>1</v>
      </c>
      <c r="BG154" s="98">
        <f t="shared" si="272"/>
        <v>2.054794520547945</v>
      </c>
      <c r="BH154" s="139">
        <f t="shared" si="274"/>
        <v>0.2857142857142857</v>
      </c>
      <c r="BI154" s="98"/>
      <c r="BJ154" s="97">
        <f t="shared" si="275"/>
        <v>0</v>
      </c>
      <c r="BK154" s="98">
        <f t="shared" si="276"/>
        <v>0</v>
      </c>
      <c r="BL154" s="98">
        <f t="shared" si="277"/>
        <v>0</v>
      </c>
      <c r="BM154" s="98">
        <f t="shared" si="278"/>
        <v>0</v>
      </c>
      <c r="BN154" s="98">
        <f t="shared" si="279"/>
        <v>0</v>
      </c>
      <c r="BO154" s="98">
        <f t="shared" si="280"/>
        <v>0</v>
      </c>
      <c r="BP154" s="98">
        <f t="shared" si="281"/>
        <v>0</v>
      </c>
      <c r="BQ154" s="98">
        <f t="shared" si="282"/>
        <v>0</v>
      </c>
      <c r="BR154" s="98">
        <f t="shared" si="283"/>
        <v>0</v>
      </c>
      <c r="BS154" s="98">
        <f t="shared" si="283"/>
        <v>1</v>
      </c>
      <c r="BT154" s="98">
        <f t="shared" si="283"/>
        <v>0</v>
      </c>
      <c r="BU154" s="98">
        <f t="shared" si="284"/>
        <v>45.205479452054789</v>
      </c>
      <c r="BV154" s="131">
        <f t="shared" si="285"/>
        <v>6.2857142857142856</v>
      </c>
      <c r="BW154" s="98"/>
      <c r="BX154" s="97">
        <f t="shared" si="286"/>
        <v>4.5205479452054789</v>
      </c>
      <c r="BY154" s="98">
        <f t="shared" si="287"/>
        <v>22.602739726027394</v>
      </c>
      <c r="BZ154" s="98">
        <f t="shared" si="288"/>
        <v>6.7808219178082183</v>
      </c>
      <c r="CA154" s="98">
        <f t="shared" si="289"/>
        <v>21.117416829745597</v>
      </c>
      <c r="CB154" s="98">
        <f t="shared" si="290"/>
        <v>6.7808219178082183</v>
      </c>
      <c r="CC154" s="98">
        <f t="shared" si="291"/>
        <v>11.260273972602739</v>
      </c>
      <c r="CD154" s="102">
        <f t="shared" si="292"/>
        <v>0</v>
      </c>
    </row>
    <row r="155" spans="2:82">
      <c r="B155" s="97" t="s">
        <v>35</v>
      </c>
      <c r="C155" s="111">
        <v>45242</v>
      </c>
      <c r="D155" s="99">
        <v>45263</v>
      </c>
      <c r="E155" s="99">
        <v>45284</v>
      </c>
      <c r="F155" s="99">
        <v>45305</v>
      </c>
      <c r="G155" s="99">
        <v>45326</v>
      </c>
      <c r="H155" s="99">
        <v>45347</v>
      </c>
      <c r="I155" s="99">
        <v>45368</v>
      </c>
      <c r="J155" s="102"/>
      <c r="K155" s="98"/>
      <c r="L155" s="111">
        <v>45599</v>
      </c>
      <c r="M155" s="99">
        <v>45620</v>
      </c>
      <c r="N155" s="99">
        <v>45641</v>
      </c>
      <c r="O155" s="99">
        <v>45662</v>
      </c>
      <c r="P155" s="99">
        <v>45683</v>
      </c>
      <c r="Q155" s="99">
        <v>45704</v>
      </c>
      <c r="R155" s="99">
        <v>45725</v>
      </c>
      <c r="S155" s="99">
        <v>45746</v>
      </c>
      <c r="T155" s="102"/>
      <c r="U155" s="98"/>
      <c r="V155" s="97"/>
      <c r="W155" s="99">
        <v>45977</v>
      </c>
      <c r="X155" s="99">
        <v>45998</v>
      </c>
      <c r="Y155" s="99">
        <v>46019</v>
      </c>
      <c r="Z155" s="99">
        <v>46040</v>
      </c>
      <c r="AA155" s="99">
        <v>46061</v>
      </c>
      <c r="AB155" s="99">
        <v>46082</v>
      </c>
      <c r="AC155" s="99">
        <v>46103</v>
      </c>
      <c r="AD155" s="102"/>
      <c r="AF155" s="39" t="s">
        <v>105</v>
      </c>
      <c r="AG155" s="36" t="s">
        <v>55</v>
      </c>
      <c r="AH155" s="38" t="s">
        <v>55</v>
      </c>
      <c r="AI155" s="34"/>
      <c r="AP155" s="97"/>
      <c r="AQ155" s="98"/>
      <c r="AR155" s="98">
        <f>COUNTA(C155:AD155)-AS155-AT155</f>
        <v>22</v>
      </c>
      <c r="AS155" s="138"/>
      <c r="AT155" s="141"/>
      <c r="AU155" s="98"/>
      <c r="AV155" s="137"/>
      <c r="AW155" s="138"/>
      <c r="AX155" s="138"/>
      <c r="AY155" s="138"/>
      <c r="AZ155" s="138"/>
      <c r="BA155" s="138"/>
      <c r="BB155" s="138"/>
      <c r="BC155" s="138"/>
      <c r="BD155" s="138"/>
      <c r="BE155" s="138">
        <v>1</v>
      </c>
      <c r="BF155" s="138">
        <v>1</v>
      </c>
      <c r="BG155" s="98">
        <f t="shared" si="272"/>
        <v>2.054794520547945</v>
      </c>
      <c r="BH155" s="139">
        <f t="shared" si="274"/>
        <v>0.2857142857142857</v>
      </c>
      <c r="BI155" s="98"/>
      <c r="BJ155" s="97">
        <f t="shared" si="275"/>
        <v>0</v>
      </c>
      <c r="BK155" s="98">
        <f t="shared" si="276"/>
        <v>0</v>
      </c>
      <c r="BL155" s="98">
        <f t="shared" si="277"/>
        <v>0</v>
      </c>
      <c r="BM155" s="98">
        <f t="shared" si="278"/>
        <v>0</v>
      </c>
      <c r="BN155" s="98">
        <f t="shared" si="279"/>
        <v>0</v>
      </c>
      <c r="BO155" s="98">
        <f t="shared" si="280"/>
        <v>0</v>
      </c>
      <c r="BP155" s="98">
        <f t="shared" si="281"/>
        <v>0</v>
      </c>
      <c r="BQ155" s="98">
        <f t="shared" si="282"/>
        <v>0</v>
      </c>
      <c r="BR155" s="98">
        <f t="shared" si="283"/>
        <v>0</v>
      </c>
      <c r="BS155" s="98">
        <f t="shared" si="283"/>
        <v>0</v>
      </c>
      <c r="BT155" s="98">
        <f t="shared" si="283"/>
        <v>0</v>
      </c>
      <c r="BU155" s="98">
        <f t="shared" si="284"/>
        <v>45.205479452054789</v>
      </c>
      <c r="BV155" s="131">
        <f t="shared" si="285"/>
        <v>6.2857142857142856</v>
      </c>
      <c r="BW155" s="98"/>
      <c r="BX155" s="97">
        <f t="shared" si="286"/>
        <v>4.5205479452054789</v>
      </c>
      <c r="BY155" s="98">
        <f t="shared" si="287"/>
        <v>22.602739726027394</v>
      </c>
      <c r="BZ155" s="98">
        <f t="shared" si="288"/>
        <v>6.7808219178082183</v>
      </c>
      <c r="CA155" s="98">
        <f t="shared" si="289"/>
        <v>21.117416829745597</v>
      </c>
      <c r="CB155" s="98">
        <f t="shared" si="290"/>
        <v>6.7808219178082183</v>
      </c>
      <c r="CC155" s="98">
        <f t="shared" si="291"/>
        <v>2.2602739726027394</v>
      </c>
      <c r="CD155" s="102">
        <f t="shared" si="292"/>
        <v>0</v>
      </c>
    </row>
    <row r="156" spans="2:82">
      <c r="B156" s="113"/>
      <c r="C156" s="95">
        <v>47</v>
      </c>
      <c r="D156" s="91">
        <v>50</v>
      </c>
      <c r="E156" s="91">
        <v>53</v>
      </c>
      <c r="F156" s="91">
        <v>3</v>
      </c>
      <c r="G156" s="91">
        <v>6</v>
      </c>
      <c r="H156" s="91">
        <v>9</v>
      </c>
      <c r="I156" s="91">
        <v>12</v>
      </c>
      <c r="J156" s="96"/>
      <c r="K156" s="110"/>
      <c r="L156" s="95">
        <v>45</v>
      </c>
      <c r="M156" s="91">
        <v>48</v>
      </c>
      <c r="N156" s="91">
        <v>51</v>
      </c>
      <c r="O156" s="91">
        <v>2</v>
      </c>
      <c r="P156" s="91">
        <v>5</v>
      </c>
      <c r="Q156" s="91">
        <v>8</v>
      </c>
      <c r="R156" s="91">
        <v>11</v>
      </c>
      <c r="S156" s="91">
        <v>14</v>
      </c>
      <c r="T156" s="96"/>
      <c r="U156" s="110"/>
      <c r="V156" s="95">
        <v>44</v>
      </c>
      <c r="W156" s="91">
        <v>47</v>
      </c>
      <c r="X156" s="91">
        <v>50</v>
      </c>
      <c r="Y156" s="91">
        <v>53</v>
      </c>
      <c r="Z156" s="91">
        <v>4</v>
      </c>
      <c r="AA156" s="91">
        <v>7</v>
      </c>
      <c r="AB156" s="91">
        <v>10</v>
      </c>
      <c r="AC156" s="91">
        <v>13</v>
      </c>
      <c r="AD156" s="96"/>
      <c r="AF156" s="40" t="s">
        <v>106</v>
      </c>
      <c r="AG156" s="40" t="s">
        <v>97</v>
      </c>
      <c r="AH156" s="40" t="s">
        <v>97</v>
      </c>
      <c r="AI156" s="34"/>
      <c r="AP156" s="122"/>
      <c r="AQ156" s="56"/>
      <c r="AR156" s="56"/>
      <c r="AS156" s="56"/>
      <c r="AT156" s="123"/>
      <c r="AU156" s="98"/>
      <c r="AV156" s="122"/>
      <c r="AW156" s="56"/>
      <c r="AX156" s="56"/>
      <c r="AY156" s="56"/>
      <c r="AZ156" s="56"/>
      <c r="BA156" s="56"/>
      <c r="BB156" s="56"/>
      <c r="BC156" s="56"/>
      <c r="BD156" s="56"/>
      <c r="BE156" s="56"/>
      <c r="BF156" s="56"/>
      <c r="BG156" s="152"/>
      <c r="BH156" s="123"/>
      <c r="BI156" s="98"/>
      <c r="BJ156" s="122"/>
      <c r="BK156" s="56"/>
      <c r="BL156" s="56"/>
      <c r="BM156" s="56"/>
      <c r="BN156" s="56"/>
      <c r="BO156" s="56"/>
      <c r="BP156" s="56"/>
      <c r="BQ156" s="56"/>
      <c r="BR156" s="56"/>
      <c r="BS156" s="56"/>
      <c r="BT156" s="56"/>
      <c r="BU156" s="152"/>
      <c r="BV156" s="123"/>
      <c r="BW156" s="98"/>
      <c r="BX156" s="122"/>
      <c r="BY156" s="56"/>
      <c r="BZ156" s="56"/>
      <c r="CA156" s="56"/>
      <c r="CB156" s="56"/>
      <c r="CC156" s="56"/>
      <c r="CD156" s="123"/>
    </row>
    <row r="157" spans="2:82">
      <c r="B157" s="97" t="s">
        <v>53</v>
      </c>
      <c r="C157" s="111">
        <v>45243</v>
      </c>
      <c r="D157" s="99">
        <v>45264</v>
      </c>
      <c r="E157" s="100">
        <v>45285</v>
      </c>
      <c r="F157" s="99">
        <v>45306</v>
      </c>
      <c r="G157" s="99">
        <v>45327</v>
      </c>
      <c r="H157" s="99">
        <v>45348</v>
      </c>
      <c r="I157" s="99">
        <v>45369</v>
      </c>
      <c r="J157" s="102"/>
      <c r="K157" s="98"/>
      <c r="L157" s="111">
        <v>45600</v>
      </c>
      <c r="M157" s="99">
        <v>45621</v>
      </c>
      <c r="N157" s="99">
        <v>45642</v>
      </c>
      <c r="O157" s="99">
        <v>45663</v>
      </c>
      <c r="P157" s="99">
        <v>45684</v>
      </c>
      <c r="Q157" s="99">
        <v>45705</v>
      </c>
      <c r="R157" s="99">
        <v>45726</v>
      </c>
      <c r="S157" s="99">
        <v>45747</v>
      </c>
      <c r="T157" s="102"/>
      <c r="U157" s="98"/>
      <c r="V157" s="97"/>
      <c r="W157" s="99">
        <v>45978</v>
      </c>
      <c r="X157" s="99">
        <v>45999</v>
      </c>
      <c r="Y157" s="99">
        <v>46020</v>
      </c>
      <c r="Z157" s="99">
        <v>46041</v>
      </c>
      <c r="AA157" s="99">
        <v>46062</v>
      </c>
      <c r="AB157" s="99">
        <v>46083</v>
      </c>
      <c r="AC157" s="99">
        <v>46104</v>
      </c>
      <c r="AD157" s="102"/>
      <c r="AF157" s="41" t="s">
        <v>56</v>
      </c>
      <c r="AG157" s="35" t="s">
        <v>54</v>
      </c>
      <c r="AH157" s="36" t="s">
        <v>55</v>
      </c>
      <c r="AI157" s="34"/>
      <c r="AP157" s="97">
        <f>COUNTA(C157:AD157)-AS157-AT157</f>
        <v>21</v>
      </c>
      <c r="AQ157" s="98"/>
      <c r="AR157" s="98"/>
      <c r="AS157" s="138">
        <v>1</v>
      </c>
      <c r="AT157" s="141"/>
      <c r="AU157" s="98"/>
      <c r="AV157" s="137"/>
      <c r="AW157" s="138"/>
      <c r="AX157" s="138"/>
      <c r="AY157" s="138"/>
      <c r="AZ157" s="138"/>
      <c r="BA157" s="138"/>
      <c r="BB157" s="138"/>
      <c r="BC157" s="138"/>
      <c r="BD157" s="138"/>
      <c r="BE157" s="138">
        <v>1</v>
      </c>
      <c r="BF157" s="138">
        <v>1</v>
      </c>
      <c r="BG157" s="98">
        <f t="shared" si="272"/>
        <v>2.054794520547945</v>
      </c>
      <c r="BH157" s="139">
        <f t="shared" ref="BH157:BH163" si="293">$AV$11/7</f>
        <v>0.2857142857142857</v>
      </c>
      <c r="BI157" s="98"/>
      <c r="BJ157" s="97">
        <f t="shared" ref="BJ157:BJ163" si="294">$AP157*AV157</f>
        <v>0</v>
      </c>
      <c r="BK157" s="98">
        <f t="shared" ref="BK157:BK163" si="295">$AP157*AW157</f>
        <v>0</v>
      </c>
      <c r="BL157" s="98">
        <f t="shared" ref="BL157:BL163" si="296">$AQ157*AX157</f>
        <v>0</v>
      </c>
      <c r="BM157" s="98">
        <f t="shared" ref="BM157:BM163" si="297">$AQ157*AY157</f>
        <v>0</v>
      </c>
      <c r="BN157" s="98">
        <f t="shared" ref="BN157:BN163" si="298">$AQ157*AZ157</f>
        <v>0</v>
      </c>
      <c r="BO157" s="98">
        <f t="shared" ref="BO157:BO163" si="299">$AQ157*BA157</f>
        <v>0</v>
      </c>
      <c r="BP157" s="98">
        <f t="shared" ref="BP157:BP163" si="300">$AQ157*BB157</f>
        <v>0</v>
      </c>
      <c r="BQ157" s="98">
        <f t="shared" ref="BQ157:BQ163" si="301">$AQ157*BC157</f>
        <v>0</v>
      </c>
      <c r="BR157" s="98">
        <f t="shared" ref="BR157:BT163" si="302">AR156*BD157</f>
        <v>0</v>
      </c>
      <c r="BS157" s="98">
        <f t="shared" si="302"/>
        <v>0</v>
      </c>
      <c r="BT157" s="98">
        <f t="shared" si="302"/>
        <v>0</v>
      </c>
      <c r="BU157" s="98">
        <f t="shared" ref="BU157:BU163" si="303">SUM(AP157:AT157)*BG157</f>
        <v>45.205479452054789</v>
      </c>
      <c r="BV157" s="131">
        <f t="shared" ref="BV157:BV163" si="304">SUM(AP157:AT157)*BH157</f>
        <v>6.2857142857142856</v>
      </c>
      <c r="BW157" s="98"/>
      <c r="BX157" s="97">
        <f t="shared" ref="BX157:BX163" si="305">2*BJ157+BX$11*BU157</f>
        <v>4.5205479452054789</v>
      </c>
      <c r="BY157" s="98">
        <f t="shared" ref="BY157:BY163" si="306">5*BJ157+5*BK157+BY$11*BU157</f>
        <v>22.602739726027394</v>
      </c>
      <c r="BZ157" s="98">
        <f t="shared" ref="BZ157:BZ163" si="307">3*BK157+BZ$11*BU157</f>
        <v>6.7808219178082183</v>
      </c>
      <c r="CA157" s="98">
        <f t="shared" ref="CA157:CA163" si="308">1*BJ157+3*BV157+CA$11*BU157</f>
        <v>21.117416829745597</v>
      </c>
      <c r="CB157" s="98">
        <f t="shared" ref="CB157:CB163" si="309">6*BL157+8*BM157+7*BN157+8*BO157+8*BP157+7*BQ157+CB$11*BU157</f>
        <v>6.7808219178082183</v>
      </c>
      <c r="CC157" s="98">
        <f t="shared" ref="CC157:CC163" si="310">9*BR157+9*BS157+CC$11*BU157</f>
        <v>2.2602739726027394</v>
      </c>
      <c r="CD157" s="102">
        <f t="shared" ref="CD157:CD163" si="311">9*BT157+CD$11*BU157</f>
        <v>0</v>
      </c>
    </row>
    <row r="158" spans="2:82">
      <c r="B158" s="97" t="s">
        <v>57</v>
      </c>
      <c r="C158" s="111">
        <v>45244</v>
      </c>
      <c r="D158" s="99">
        <v>45265</v>
      </c>
      <c r="E158" s="100">
        <v>45286</v>
      </c>
      <c r="F158" s="99">
        <v>45307</v>
      </c>
      <c r="G158" s="99">
        <v>45328</v>
      </c>
      <c r="H158" s="99">
        <v>45349</v>
      </c>
      <c r="I158" s="99">
        <v>45370</v>
      </c>
      <c r="J158" s="102"/>
      <c r="K158" s="98"/>
      <c r="L158" s="111">
        <v>45601</v>
      </c>
      <c r="M158" s="99">
        <v>45622</v>
      </c>
      <c r="N158" s="99">
        <v>45643</v>
      </c>
      <c r="O158" s="99">
        <v>45664</v>
      </c>
      <c r="P158" s="99">
        <v>45685</v>
      </c>
      <c r="Q158" s="99">
        <v>45706</v>
      </c>
      <c r="R158" s="99">
        <v>45727</v>
      </c>
      <c r="S158" s="98"/>
      <c r="T158" s="102"/>
      <c r="U158" s="98"/>
      <c r="V158" s="97"/>
      <c r="W158" s="99">
        <v>45979</v>
      </c>
      <c r="X158" s="99">
        <v>46000</v>
      </c>
      <c r="Y158" s="99">
        <v>46021</v>
      </c>
      <c r="Z158" s="99">
        <v>46042</v>
      </c>
      <c r="AA158" s="99">
        <v>46063</v>
      </c>
      <c r="AB158" s="99">
        <v>46084</v>
      </c>
      <c r="AC158" s="99">
        <v>46105</v>
      </c>
      <c r="AD158" s="102"/>
      <c r="AF158" s="35" t="s">
        <v>56</v>
      </c>
      <c r="AG158" s="35" t="s">
        <v>54</v>
      </c>
      <c r="AH158" s="36" t="s">
        <v>103</v>
      </c>
      <c r="AI158" s="34"/>
      <c r="AP158" s="97">
        <f>COUNTA(C158:AD158)-AS158-AT158</f>
        <v>20</v>
      </c>
      <c r="AQ158" s="98"/>
      <c r="AR158" s="98"/>
      <c r="AS158" s="138">
        <v>1</v>
      </c>
      <c r="AT158" s="141"/>
      <c r="AU158" s="98"/>
      <c r="AV158" s="137"/>
      <c r="AW158" s="138"/>
      <c r="AX158" s="138"/>
      <c r="AY158" s="138"/>
      <c r="AZ158" s="138"/>
      <c r="BA158" s="138"/>
      <c r="BB158" s="138"/>
      <c r="BC158" s="138"/>
      <c r="BD158" s="138"/>
      <c r="BE158" s="138">
        <v>1</v>
      </c>
      <c r="BF158" s="138">
        <v>1</v>
      </c>
      <c r="BG158" s="98">
        <f t="shared" si="272"/>
        <v>2.054794520547945</v>
      </c>
      <c r="BH158" s="139">
        <f t="shared" si="293"/>
        <v>0.2857142857142857</v>
      </c>
      <c r="BI158" s="98"/>
      <c r="BJ158" s="97">
        <f t="shared" si="294"/>
        <v>0</v>
      </c>
      <c r="BK158" s="98">
        <f t="shared" si="295"/>
        <v>0</v>
      </c>
      <c r="BL158" s="98">
        <f t="shared" si="296"/>
        <v>0</v>
      </c>
      <c r="BM158" s="98">
        <f t="shared" si="297"/>
        <v>0</v>
      </c>
      <c r="BN158" s="98">
        <f t="shared" si="298"/>
        <v>0</v>
      </c>
      <c r="BO158" s="98">
        <f t="shared" si="299"/>
        <v>0</v>
      </c>
      <c r="BP158" s="98">
        <f t="shared" si="300"/>
        <v>0</v>
      </c>
      <c r="BQ158" s="98">
        <f t="shared" si="301"/>
        <v>0</v>
      </c>
      <c r="BR158" s="98">
        <f t="shared" si="302"/>
        <v>0</v>
      </c>
      <c r="BS158" s="98">
        <f t="shared" si="302"/>
        <v>1</v>
      </c>
      <c r="BT158" s="98">
        <f t="shared" si="302"/>
        <v>0</v>
      </c>
      <c r="BU158" s="98">
        <f t="shared" si="303"/>
        <v>43.150684931506845</v>
      </c>
      <c r="BV158" s="131">
        <f t="shared" si="304"/>
        <v>6</v>
      </c>
      <c r="BW158" s="98"/>
      <c r="BX158" s="97">
        <f t="shared" si="305"/>
        <v>4.3150684931506849</v>
      </c>
      <c r="BY158" s="98">
        <f t="shared" si="306"/>
        <v>21.575342465753423</v>
      </c>
      <c r="BZ158" s="98">
        <f t="shared" si="307"/>
        <v>6.4726027397260264</v>
      </c>
      <c r="CA158" s="98">
        <f t="shared" si="308"/>
        <v>20.157534246575342</v>
      </c>
      <c r="CB158" s="98">
        <f t="shared" si="309"/>
        <v>6.4726027397260264</v>
      </c>
      <c r="CC158" s="98">
        <f t="shared" si="310"/>
        <v>11.157534246575342</v>
      </c>
      <c r="CD158" s="102">
        <f t="shared" si="311"/>
        <v>0</v>
      </c>
    </row>
    <row r="159" spans="2:82">
      <c r="B159" s="97" t="s">
        <v>59</v>
      </c>
      <c r="C159" s="111">
        <v>45245</v>
      </c>
      <c r="D159" s="99">
        <v>45266</v>
      </c>
      <c r="E159" s="99">
        <v>45287</v>
      </c>
      <c r="F159" s="99">
        <v>45308</v>
      </c>
      <c r="G159" s="99">
        <v>45329</v>
      </c>
      <c r="H159" s="99">
        <v>45350</v>
      </c>
      <c r="I159" s="99">
        <v>45371</v>
      </c>
      <c r="J159" s="102"/>
      <c r="K159" s="98"/>
      <c r="L159" s="111">
        <v>45602</v>
      </c>
      <c r="M159" s="99">
        <v>45623</v>
      </c>
      <c r="N159" s="99">
        <v>45644</v>
      </c>
      <c r="O159" s="99">
        <v>45665</v>
      </c>
      <c r="P159" s="99">
        <v>45686</v>
      </c>
      <c r="Q159" s="99">
        <v>45707</v>
      </c>
      <c r="R159" s="99">
        <v>45728</v>
      </c>
      <c r="S159" s="98"/>
      <c r="T159" s="102"/>
      <c r="U159" s="98"/>
      <c r="V159" s="97"/>
      <c r="W159" s="99">
        <v>45980</v>
      </c>
      <c r="X159" s="99">
        <v>46001</v>
      </c>
      <c r="Y159" s="99">
        <v>46022</v>
      </c>
      <c r="Z159" s="99">
        <v>46043</v>
      </c>
      <c r="AA159" s="99">
        <v>46064</v>
      </c>
      <c r="AB159" s="99">
        <v>46085</v>
      </c>
      <c r="AC159" s="99">
        <v>46106</v>
      </c>
      <c r="AD159" s="102"/>
      <c r="AF159" s="42" t="s">
        <v>103</v>
      </c>
      <c r="AG159" s="35" t="s">
        <v>54</v>
      </c>
      <c r="AH159" s="35" t="s">
        <v>56</v>
      </c>
      <c r="AI159" s="34"/>
      <c r="AP159" s="97">
        <f>COUNTA(C159:AD159)-AS159-AT159</f>
        <v>21</v>
      </c>
      <c r="AQ159" s="98"/>
      <c r="AR159" s="98"/>
      <c r="AS159" s="138"/>
      <c r="AT159" s="141"/>
      <c r="AU159" s="98"/>
      <c r="AV159" s="137"/>
      <c r="AW159" s="138"/>
      <c r="AX159" s="138"/>
      <c r="AY159" s="138"/>
      <c r="AZ159" s="138"/>
      <c r="BA159" s="138"/>
      <c r="BB159" s="138"/>
      <c r="BC159" s="138"/>
      <c r="BD159" s="138"/>
      <c r="BE159" s="138">
        <v>1</v>
      </c>
      <c r="BF159" s="138">
        <v>1</v>
      </c>
      <c r="BG159" s="98">
        <f t="shared" si="272"/>
        <v>2.054794520547945</v>
      </c>
      <c r="BH159" s="139">
        <f t="shared" si="293"/>
        <v>0.2857142857142857</v>
      </c>
      <c r="BI159" s="98"/>
      <c r="BJ159" s="97">
        <f t="shared" si="294"/>
        <v>0</v>
      </c>
      <c r="BK159" s="98">
        <f t="shared" si="295"/>
        <v>0</v>
      </c>
      <c r="BL159" s="98">
        <f t="shared" si="296"/>
        <v>0</v>
      </c>
      <c r="BM159" s="98">
        <f t="shared" si="297"/>
        <v>0</v>
      </c>
      <c r="BN159" s="98">
        <f t="shared" si="298"/>
        <v>0</v>
      </c>
      <c r="BO159" s="98">
        <f t="shared" si="299"/>
        <v>0</v>
      </c>
      <c r="BP159" s="98">
        <f t="shared" si="300"/>
        <v>0</v>
      </c>
      <c r="BQ159" s="98">
        <f t="shared" si="301"/>
        <v>0</v>
      </c>
      <c r="BR159" s="98">
        <f t="shared" si="302"/>
        <v>0</v>
      </c>
      <c r="BS159" s="98">
        <f t="shared" si="302"/>
        <v>1</v>
      </c>
      <c r="BT159" s="98">
        <f t="shared" si="302"/>
        <v>0</v>
      </c>
      <c r="BU159" s="98">
        <f t="shared" si="303"/>
        <v>43.150684931506845</v>
      </c>
      <c r="BV159" s="131">
        <f t="shared" si="304"/>
        <v>6</v>
      </c>
      <c r="BW159" s="98"/>
      <c r="BX159" s="97">
        <f t="shared" si="305"/>
        <v>4.3150684931506849</v>
      </c>
      <c r="BY159" s="98">
        <f t="shared" si="306"/>
        <v>21.575342465753423</v>
      </c>
      <c r="BZ159" s="98">
        <f t="shared" si="307"/>
        <v>6.4726027397260264</v>
      </c>
      <c r="CA159" s="98">
        <f t="shared" si="308"/>
        <v>20.157534246575342</v>
      </c>
      <c r="CB159" s="98">
        <f t="shared" si="309"/>
        <v>6.4726027397260264</v>
      </c>
      <c r="CC159" s="98">
        <f t="shared" si="310"/>
        <v>11.157534246575342</v>
      </c>
      <c r="CD159" s="102">
        <f t="shared" si="311"/>
        <v>0</v>
      </c>
    </row>
    <row r="160" spans="2:82">
      <c r="B160" s="97" t="s">
        <v>61</v>
      </c>
      <c r="C160" s="111">
        <v>45246</v>
      </c>
      <c r="D160" s="99">
        <v>45267</v>
      </c>
      <c r="E160" s="99">
        <v>45288</v>
      </c>
      <c r="F160" s="99">
        <v>45309</v>
      </c>
      <c r="G160" s="99">
        <v>45330</v>
      </c>
      <c r="H160" s="99">
        <v>45351</v>
      </c>
      <c r="I160" s="99">
        <v>45372</v>
      </c>
      <c r="J160" s="102"/>
      <c r="K160" s="98"/>
      <c r="L160" s="111">
        <v>45603</v>
      </c>
      <c r="M160" s="99">
        <v>45624</v>
      </c>
      <c r="N160" s="99">
        <v>45645</v>
      </c>
      <c r="O160" s="99">
        <v>45666</v>
      </c>
      <c r="P160" s="99">
        <v>45687</v>
      </c>
      <c r="Q160" s="99">
        <v>45708</v>
      </c>
      <c r="R160" s="99">
        <v>45729</v>
      </c>
      <c r="S160" s="98"/>
      <c r="T160" s="102"/>
      <c r="U160" s="98"/>
      <c r="V160" s="97"/>
      <c r="W160" s="99">
        <v>45981</v>
      </c>
      <c r="X160" s="99">
        <v>46002</v>
      </c>
      <c r="Y160" s="100">
        <v>46023</v>
      </c>
      <c r="Z160" s="99">
        <v>46044</v>
      </c>
      <c r="AA160" s="99">
        <v>46065</v>
      </c>
      <c r="AB160" s="99">
        <v>46086</v>
      </c>
      <c r="AC160" s="99">
        <v>46107</v>
      </c>
      <c r="AD160" s="102"/>
      <c r="AF160" s="42" t="s">
        <v>55</v>
      </c>
      <c r="AG160" s="35" t="s">
        <v>54</v>
      </c>
      <c r="AH160" s="35" t="s">
        <v>56</v>
      </c>
      <c r="AI160" s="34"/>
      <c r="AP160" s="97">
        <f>COUNTA(C160:AD160)-AS160-AT160</f>
        <v>20</v>
      </c>
      <c r="AQ160" s="98"/>
      <c r="AR160" s="98"/>
      <c r="AS160" s="138">
        <v>1</v>
      </c>
      <c r="AT160" s="141"/>
      <c r="AU160" s="98"/>
      <c r="AV160" s="137"/>
      <c r="AW160" s="138"/>
      <c r="AX160" s="138"/>
      <c r="AY160" s="138"/>
      <c r="AZ160" s="138"/>
      <c r="BA160" s="138"/>
      <c r="BB160" s="138"/>
      <c r="BC160" s="138"/>
      <c r="BD160" s="138"/>
      <c r="BE160" s="138">
        <v>1</v>
      </c>
      <c r="BF160" s="138">
        <v>1</v>
      </c>
      <c r="BG160" s="98">
        <f t="shared" si="272"/>
        <v>2.054794520547945</v>
      </c>
      <c r="BH160" s="139">
        <f t="shared" si="293"/>
        <v>0.2857142857142857</v>
      </c>
      <c r="BI160" s="98"/>
      <c r="BJ160" s="97">
        <f t="shared" si="294"/>
        <v>0</v>
      </c>
      <c r="BK160" s="98">
        <f t="shared" si="295"/>
        <v>0</v>
      </c>
      <c r="BL160" s="98">
        <f t="shared" si="296"/>
        <v>0</v>
      </c>
      <c r="BM160" s="98">
        <f t="shared" si="297"/>
        <v>0</v>
      </c>
      <c r="BN160" s="98">
        <f t="shared" si="298"/>
        <v>0</v>
      </c>
      <c r="BO160" s="98">
        <f t="shared" si="299"/>
        <v>0</v>
      </c>
      <c r="BP160" s="98">
        <f t="shared" si="300"/>
        <v>0</v>
      </c>
      <c r="BQ160" s="98">
        <f t="shared" si="301"/>
        <v>0</v>
      </c>
      <c r="BR160" s="98">
        <f t="shared" si="302"/>
        <v>0</v>
      </c>
      <c r="BS160" s="98">
        <f t="shared" si="302"/>
        <v>0</v>
      </c>
      <c r="BT160" s="98">
        <f t="shared" si="302"/>
        <v>0</v>
      </c>
      <c r="BU160" s="98">
        <f t="shared" si="303"/>
        <v>43.150684931506845</v>
      </c>
      <c r="BV160" s="131">
        <f t="shared" si="304"/>
        <v>6</v>
      </c>
      <c r="BW160" s="98"/>
      <c r="BX160" s="97">
        <f t="shared" si="305"/>
        <v>4.3150684931506849</v>
      </c>
      <c r="BY160" s="98">
        <f t="shared" si="306"/>
        <v>21.575342465753423</v>
      </c>
      <c r="BZ160" s="98">
        <f t="shared" si="307"/>
        <v>6.4726027397260264</v>
      </c>
      <c r="CA160" s="98">
        <f t="shared" si="308"/>
        <v>20.157534246575342</v>
      </c>
      <c r="CB160" s="98">
        <f t="shared" si="309"/>
        <v>6.4726027397260264</v>
      </c>
      <c r="CC160" s="98">
        <f t="shared" si="310"/>
        <v>2.1575342465753424</v>
      </c>
      <c r="CD160" s="102">
        <f t="shared" si="311"/>
        <v>0</v>
      </c>
    </row>
    <row r="161" spans="2:83">
      <c r="B161" s="97" t="s">
        <v>62</v>
      </c>
      <c r="C161" s="111">
        <v>45247</v>
      </c>
      <c r="D161" s="99">
        <v>45268</v>
      </c>
      <c r="E161" s="99">
        <v>45289</v>
      </c>
      <c r="F161" s="99">
        <v>45310</v>
      </c>
      <c r="G161" s="99">
        <v>45331</v>
      </c>
      <c r="H161" s="99">
        <v>45352</v>
      </c>
      <c r="I161" s="99">
        <v>45373</v>
      </c>
      <c r="J161" s="102"/>
      <c r="K161" s="98"/>
      <c r="L161" s="111">
        <v>45604</v>
      </c>
      <c r="M161" s="99">
        <v>45625</v>
      </c>
      <c r="N161" s="99">
        <v>45646</v>
      </c>
      <c r="O161" s="99">
        <v>45667</v>
      </c>
      <c r="P161" s="99">
        <v>45688</v>
      </c>
      <c r="Q161" s="99">
        <v>45709</v>
      </c>
      <c r="R161" s="99">
        <v>45730</v>
      </c>
      <c r="S161" s="98"/>
      <c r="T161" s="102"/>
      <c r="U161" s="98"/>
      <c r="V161" s="97"/>
      <c r="W161" s="99">
        <v>45982</v>
      </c>
      <c r="X161" s="99">
        <v>46003</v>
      </c>
      <c r="Y161" s="99">
        <v>46024</v>
      </c>
      <c r="Z161" s="99">
        <v>46045</v>
      </c>
      <c r="AA161" s="99">
        <v>46066</v>
      </c>
      <c r="AB161" s="99">
        <v>46087</v>
      </c>
      <c r="AC161" s="99">
        <v>46108</v>
      </c>
      <c r="AD161" s="102"/>
      <c r="AF161" s="43" t="s">
        <v>54</v>
      </c>
      <c r="AG161" s="38" t="s">
        <v>103</v>
      </c>
      <c r="AH161" s="35" t="s">
        <v>56</v>
      </c>
      <c r="AI161" s="34"/>
      <c r="AP161" s="97">
        <f>COUNTA(C161:AD161)-AS161-AT161</f>
        <v>21</v>
      </c>
      <c r="AQ161" s="98"/>
      <c r="AR161" s="98"/>
      <c r="AS161" s="138"/>
      <c r="AT161" s="141"/>
      <c r="AU161" s="98"/>
      <c r="AV161" s="137"/>
      <c r="AW161" s="138"/>
      <c r="AX161" s="138"/>
      <c r="AY161" s="138"/>
      <c r="AZ161" s="138"/>
      <c r="BA161" s="138"/>
      <c r="BB161" s="138"/>
      <c r="BC161" s="138"/>
      <c r="BD161" s="138"/>
      <c r="BE161" s="138">
        <v>1</v>
      </c>
      <c r="BF161" s="138">
        <v>1</v>
      </c>
      <c r="BG161" s="98">
        <f t="shared" si="272"/>
        <v>2.054794520547945</v>
      </c>
      <c r="BH161" s="139">
        <f t="shared" si="293"/>
        <v>0.2857142857142857</v>
      </c>
      <c r="BI161" s="98"/>
      <c r="BJ161" s="97">
        <f t="shared" si="294"/>
        <v>0</v>
      </c>
      <c r="BK161" s="98">
        <f t="shared" si="295"/>
        <v>0</v>
      </c>
      <c r="BL161" s="98">
        <f t="shared" si="296"/>
        <v>0</v>
      </c>
      <c r="BM161" s="98">
        <f t="shared" si="297"/>
        <v>0</v>
      </c>
      <c r="BN161" s="98">
        <f t="shared" si="298"/>
        <v>0</v>
      </c>
      <c r="BO161" s="98">
        <f t="shared" si="299"/>
        <v>0</v>
      </c>
      <c r="BP161" s="98">
        <f t="shared" si="300"/>
        <v>0</v>
      </c>
      <c r="BQ161" s="98">
        <f t="shared" si="301"/>
        <v>0</v>
      </c>
      <c r="BR161" s="98">
        <f t="shared" si="302"/>
        <v>0</v>
      </c>
      <c r="BS161" s="98">
        <f t="shared" si="302"/>
        <v>1</v>
      </c>
      <c r="BT161" s="98">
        <f t="shared" si="302"/>
        <v>0</v>
      </c>
      <c r="BU161" s="98">
        <f t="shared" si="303"/>
        <v>43.150684931506845</v>
      </c>
      <c r="BV161" s="131">
        <f t="shared" si="304"/>
        <v>6</v>
      </c>
      <c r="BW161" s="98"/>
      <c r="BX161" s="97">
        <f t="shared" si="305"/>
        <v>4.3150684931506849</v>
      </c>
      <c r="BY161" s="98">
        <f t="shared" si="306"/>
        <v>21.575342465753423</v>
      </c>
      <c r="BZ161" s="98">
        <f t="shared" si="307"/>
        <v>6.4726027397260264</v>
      </c>
      <c r="CA161" s="98">
        <f t="shared" si="308"/>
        <v>20.157534246575342</v>
      </c>
      <c r="CB161" s="98">
        <f t="shared" si="309"/>
        <v>6.4726027397260264</v>
      </c>
      <c r="CC161" s="98">
        <f t="shared" si="310"/>
        <v>11.157534246575342</v>
      </c>
      <c r="CD161" s="102">
        <f t="shared" si="311"/>
        <v>0</v>
      </c>
    </row>
    <row r="162" spans="2:83">
      <c r="B162" s="97" t="s">
        <v>11</v>
      </c>
      <c r="C162" s="111">
        <v>45248</v>
      </c>
      <c r="D162" s="99">
        <v>45269</v>
      </c>
      <c r="E162" s="99">
        <v>45290</v>
      </c>
      <c r="F162" s="99">
        <v>45311</v>
      </c>
      <c r="G162" s="99">
        <v>45332</v>
      </c>
      <c r="H162" s="99">
        <v>45353</v>
      </c>
      <c r="I162" s="99">
        <v>45374</v>
      </c>
      <c r="J162" s="102"/>
      <c r="K162" s="98"/>
      <c r="L162" s="111">
        <v>45605</v>
      </c>
      <c r="M162" s="99">
        <v>45626</v>
      </c>
      <c r="N162" s="99">
        <v>45647</v>
      </c>
      <c r="O162" s="99">
        <v>45668</v>
      </c>
      <c r="P162" s="99">
        <v>45689</v>
      </c>
      <c r="Q162" s="99">
        <v>45710</v>
      </c>
      <c r="R162" s="99">
        <v>45731</v>
      </c>
      <c r="S162" s="98"/>
      <c r="T162" s="102"/>
      <c r="U162" s="98"/>
      <c r="V162" s="111">
        <v>45962</v>
      </c>
      <c r="W162" s="99">
        <v>45983</v>
      </c>
      <c r="X162" s="99">
        <v>46004</v>
      </c>
      <c r="Y162" s="99">
        <v>46025</v>
      </c>
      <c r="Z162" s="99">
        <v>46046</v>
      </c>
      <c r="AA162" s="99">
        <v>46067</v>
      </c>
      <c r="AB162" s="99">
        <v>46088</v>
      </c>
      <c r="AC162" s="99">
        <v>46109</v>
      </c>
      <c r="AD162" s="102"/>
      <c r="AF162" s="43" t="s">
        <v>65</v>
      </c>
      <c r="AG162" s="38" t="s">
        <v>55</v>
      </c>
      <c r="AH162" s="35" t="s">
        <v>104</v>
      </c>
      <c r="AI162" s="34"/>
      <c r="AP162" s="97"/>
      <c r="AQ162" s="98">
        <f>COUNTA(C162:AD162)-AS162-AT162</f>
        <v>22</v>
      </c>
      <c r="AR162" s="98"/>
      <c r="AS162" s="138"/>
      <c r="AT162" s="141"/>
      <c r="AU162" s="98"/>
      <c r="AV162" s="137"/>
      <c r="AW162" s="138"/>
      <c r="AX162" s="138"/>
      <c r="AY162" s="138"/>
      <c r="AZ162" s="138"/>
      <c r="BA162" s="138"/>
      <c r="BB162" s="138"/>
      <c r="BC162" s="138"/>
      <c r="BD162" s="138"/>
      <c r="BE162" s="138">
        <v>1</v>
      </c>
      <c r="BF162" s="138">
        <v>1</v>
      </c>
      <c r="BG162" s="98">
        <f t="shared" si="272"/>
        <v>2.054794520547945</v>
      </c>
      <c r="BH162" s="139">
        <f t="shared" si="293"/>
        <v>0.2857142857142857</v>
      </c>
      <c r="BI162" s="98"/>
      <c r="BJ162" s="97">
        <f t="shared" si="294"/>
        <v>0</v>
      </c>
      <c r="BK162" s="98">
        <f t="shared" si="295"/>
        <v>0</v>
      </c>
      <c r="BL162" s="98">
        <f t="shared" si="296"/>
        <v>0</v>
      </c>
      <c r="BM162" s="98">
        <f t="shared" si="297"/>
        <v>0</v>
      </c>
      <c r="BN162" s="98">
        <f t="shared" si="298"/>
        <v>0</v>
      </c>
      <c r="BO162" s="98">
        <f t="shared" si="299"/>
        <v>0</v>
      </c>
      <c r="BP162" s="98">
        <f t="shared" si="300"/>
        <v>0</v>
      </c>
      <c r="BQ162" s="98">
        <f t="shared" si="301"/>
        <v>0</v>
      </c>
      <c r="BR162" s="98">
        <f t="shared" si="302"/>
        <v>0</v>
      </c>
      <c r="BS162" s="98">
        <f t="shared" si="302"/>
        <v>0</v>
      </c>
      <c r="BT162" s="98">
        <f t="shared" si="302"/>
        <v>0</v>
      </c>
      <c r="BU162" s="98">
        <f t="shared" si="303"/>
        <v>45.205479452054789</v>
      </c>
      <c r="BV162" s="131">
        <f t="shared" si="304"/>
        <v>6.2857142857142856</v>
      </c>
      <c r="BW162" s="98"/>
      <c r="BX162" s="97">
        <f t="shared" si="305"/>
        <v>4.5205479452054789</v>
      </c>
      <c r="BY162" s="98">
        <f t="shared" si="306"/>
        <v>22.602739726027394</v>
      </c>
      <c r="BZ162" s="98">
        <f t="shared" si="307"/>
        <v>6.7808219178082183</v>
      </c>
      <c r="CA162" s="98">
        <f t="shared" si="308"/>
        <v>21.117416829745597</v>
      </c>
      <c r="CB162" s="98">
        <f t="shared" si="309"/>
        <v>6.7808219178082183</v>
      </c>
      <c r="CC162" s="98">
        <f t="shared" si="310"/>
        <v>2.2602739726027394</v>
      </c>
      <c r="CD162" s="102">
        <f t="shared" si="311"/>
        <v>0</v>
      </c>
    </row>
    <row r="163" spans="2:83" ht="16.5" thickBot="1">
      <c r="B163" s="103" t="s">
        <v>35</v>
      </c>
      <c r="C163" s="112">
        <v>45249</v>
      </c>
      <c r="D163" s="104">
        <v>45270</v>
      </c>
      <c r="E163" s="104">
        <v>45291</v>
      </c>
      <c r="F163" s="104">
        <v>45312</v>
      </c>
      <c r="G163" s="104">
        <v>45333</v>
      </c>
      <c r="H163" s="104">
        <v>45354</v>
      </c>
      <c r="I163" s="104">
        <v>45375</v>
      </c>
      <c r="J163" s="106"/>
      <c r="K163" s="105"/>
      <c r="L163" s="112">
        <v>45606</v>
      </c>
      <c r="M163" s="104">
        <v>45627</v>
      </c>
      <c r="N163" s="104">
        <v>45648</v>
      </c>
      <c r="O163" s="104">
        <v>45669</v>
      </c>
      <c r="P163" s="104">
        <v>45690</v>
      </c>
      <c r="Q163" s="104">
        <v>45711</v>
      </c>
      <c r="R163" s="104">
        <v>45732</v>
      </c>
      <c r="S163" s="105"/>
      <c r="T163" s="106"/>
      <c r="U163" s="105"/>
      <c r="V163" s="112">
        <v>45963</v>
      </c>
      <c r="W163" s="104">
        <v>45984</v>
      </c>
      <c r="X163" s="104">
        <v>46005</v>
      </c>
      <c r="Y163" s="104">
        <v>46026</v>
      </c>
      <c r="Z163" s="104">
        <v>46047</v>
      </c>
      <c r="AA163" s="104">
        <v>46068</v>
      </c>
      <c r="AB163" s="104">
        <v>46089</v>
      </c>
      <c r="AC163" s="104">
        <v>46110</v>
      </c>
      <c r="AD163" s="106"/>
      <c r="AF163" s="36" t="s">
        <v>55</v>
      </c>
      <c r="AG163" s="38" t="s">
        <v>55</v>
      </c>
      <c r="AH163" s="39" t="s">
        <v>105</v>
      </c>
      <c r="AI163" s="34"/>
      <c r="AP163" s="97"/>
      <c r="AQ163" s="98"/>
      <c r="AR163" s="98">
        <f>COUNTA(C163:AD163)-AS163-AT163</f>
        <v>22</v>
      </c>
      <c r="AS163" s="138"/>
      <c r="AT163" s="141"/>
      <c r="AU163" s="98"/>
      <c r="AV163" s="137"/>
      <c r="AW163" s="138"/>
      <c r="AX163" s="138"/>
      <c r="AY163" s="138"/>
      <c r="AZ163" s="138"/>
      <c r="BA163" s="138"/>
      <c r="BB163" s="138"/>
      <c r="BC163" s="138"/>
      <c r="BD163" s="138"/>
      <c r="BE163" s="138">
        <v>1</v>
      </c>
      <c r="BF163" s="138">
        <v>1</v>
      </c>
      <c r="BG163" s="98">
        <f t="shared" si="272"/>
        <v>2.054794520547945</v>
      </c>
      <c r="BH163" s="139">
        <f t="shared" si="293"/>
        <v>0.2857142857142857</v>
      </c>
      <c r="BI163" s="98"/>
      <c r="BJ163" s="97">
        <f t="shared" si="294"/>
        <v>0</v>
      </c>
      <c r="BK163" s="98">
        <f t="shared" si="295"/>
        <v>0</v>
      </c>
      <c r="BL163" s="98">
        <f t="shared" si="296"/>
        <v>0</v>
      </c>
      <c r="BM163" s="98">
        <f t="shared" si="297"/>
        <v>0</v>
      </c>
      <c r="BN163" s="98">
        <f t="shared" si="298"/>
        <v>0</v>
      </c>
      <c r="BO163" s="98">
        <f t="shared" si="299"/>
        <v>0</v>
      </c>
      <c r="BP163" s="98">
        <f t="shared" si="300"/>
        <v>0</v>
      </c>
      <c r="BQ163" s="98">
        <f t="shared" si="301"/>
        <v>0</v>
      </c>
      <c r="BR163" s="98">
        <f t="shared" si="302"/>
        <v>0</v>
      </c>
      <c r="BS163" s="98">
        <f t="shared" si="302"/>
        <v>0</v>
      </c>
      <c r="BT163" s="98">
        <f t="shared" si="302"/>
        <v>0</v>
      </c>
      <c r="BU163" s="98">
        <f t="shared" si="303"/>
        <v>45.205479452054789</v>
      </c>
      <c r="BV163" s="131">
        <f t="shared" si="304"/>
        <v>6.2857142857142856</v>
      </c>
      <c r="BW163" s="98"/>
      <c r="BX163" s="97">
        <f t="shared" si="305"/>
        <v>4.5205479452054789</v>
      </c>
      <c r="BY163" s="98">
        <f t="shared" si="306"/>
        <v>22.602739726027394</v>
      </c>
      <c r="BZ163" s="98">
        <f t="shared" si="307"/>
        <v>6.7808219178082183</v>
      </c>
      <c r="CA163" s="98">
        <f t="shared" si="308"/>
        <v>21.117416829745597</v>
      </c>
      <c r="CB163" s="98">
        <f t="shared" si="309"/>
        <v>6.7808219178082183</v>
      </c>
      <c r="CC163" s="98">
        <f t="shared" si="310"/>
        <v>2.2602739726027394</v>
      </c>
      <c r="CD163" s="102">
        <f t="shared" si="311"/>
        <v>0</v>
      </c>
    </row>
    <row r="164" spans="2:83" ht="16.5" thickBot="1">
      <c r="AF164" s="40" t="s">
        <v>97</v>
      </c>
      <c r="AG164" s="40">
        <v>32</v>
      </c>
      <c r="AH164" s="40" t="s">
        <v>106</v>
      </c>
      <c r="AI164" s="34"/>
      <c r="AP164" s="124"/>
      <c r="AQ164" s="125"/>
      <c r="AR164" s="125"/>
      <c r="AS164" s="125"/>
      <c r="AT164" s="126"/>
      <c r="AU164" s="105"/>
      <c r="AV164" s="124"/>
      <c r="AW164" s="125"/>
      <c r="AX164" s="125"/>
      <c r="AY164" s="125"/>
      <c r="AZ164" s="125"/>
      <c r="BA164" s="125"/>
      <c r="BB164" s="125"/>
      <c r="BC164" s="125"/>
      <c r="BD164" s="125"/>
      <c r="BE164" s="125"/>
      <c r="BF164" s="125"/>
      <c r="BG164" s="153"/>
      <c r="BH164" s="126"/>
      <c r="BI164" s="105"/>
      <c r="BJ164" s="124"/>
      <c r="BK164" s="125"/>
      <c r="BL164" s="125"/>
      <c r="BM164" s="125"/>
      <c r="BN164" s="125"/>
      <c r="BO164" s="125"/>
      <c r="BP164" s="125"/>
      <c r="BQ164" s="125"/>
      <c r="BR164" s="125"/>
      <c r="BS164" s="125"/>
      <c r="BT164" s="125"/>
      <c r="BU164" s="153"/>
      <c r="BV164" s="126"/>
      <c r="BW164" s="105"/>
      <c r="BX164" s="124"/>
      <c r="BY164" s="125"/>
      <c r="BZ164" s="125"/>
      <c r="CA164" s="125"/>
      <c r="CB164" s="125"/>
      <c r="CC164" s="125"/>
      <c r="CD164" s="126"/>
    </row>
    <row r="165" spans="2:83">
      <c r="BX165" s="97"/>
      <c r="BY165" s="98"/>
      <c r="BZ165" s="98"/>
      <c r="CA165" s="98"/>
      <c r="CB165" s="98"/>
      <c r="CC165" s="98"/>
      <c r="CD165" s="102"/>
    </row>
    <row r="166" spans="2:83">
      <c r="BX166" s="97"/>
      <c r="BY166" s="98"/>
      <c r="BZ166" s="98"/>
      <c r="CA166" s="98"/>
      <c r="CB166" s="98"/>
      <c r="CC166" s="98"/>
      <c r="CD166" s="102"/>
    </row>
    <row r="167" spans="2:83" ht="16.5" thickBot="1">
      <c r="BX167" s="97"/>
      <c r="BY167" s="98"/>
      <c r="BZ167" s="98"/>
      <c r="CA167" s="98"/>
      <c r="CB167" s="98"/>
      <c r="CC167" s="98"/>
      <c r="CD167" s="102"/>
    </row>
    <row r="168" spans="2:83">
      <c r="BW168" s="108" t="s">
        <v>32</v>
      </c>
      <c r="BX168" s="170" t="s">
        <v>10</v>
      </c>
      <c r="BY168" s="171"/>
      <c r="BZ168" s="171"/>
      <c r="CA168" s="171"/>
      <c r="CB168" s="93" t="s">
        <v>11</v>
      </c>
      <c r="CC168" s="93" t="s">
        <v>12</v>
      </c>
      <c r="CD168" s="94" t="s">
        <v>13</v>
      </c>
    </row>
    <row r="169" spans="2:83" ht="16.5" thickBot="1">
      <c r="BW169" s="109"/>
      <c r="BX169" s="120" t="s">
        <v>19</v>
      </c>
      <c r="BY169" s="28" t="s">
        <v>20</v>
      </c>
      <c r="BZ169" s="28" t="s">
        <v>21</v>
      </c>
      <c r="CA169" s="28" t="s">
        <v>22</v>
      </c>
      <c r="CB169" s="28" t="s">
        <v>23</v>
      </c>
      <c r="CC169" s="28" t="s">
        <v>23</v>
      </c>
      <c r="CD169" s="121" t="s">
        <v>23</v>
      </c>
    </row>
    <row r="170" spans="2:83" ht="21.75" thickBot="1">
      <c r="BW170" s="150" t="s">
        <v>107</v>
      </c>
      <c r="BX170" s="151">
        <f>ROUND(SUM(BX17:BX164),0)</f>
        <v>458</v>
      </c>
      <c r="BY170" s="151">
        <f t="shared" ref="BY170:CC170" si="312">ROUND(SUM(BY17:BY164),0)</f>
        <v>2546</v>
      </c>
      <c r="BZ170" s="151">
        <f t="shared" si="312"/>
        <v>840</v>
      </c>
      <c r="CA170" s="151">
        <f t="shared" si="312"/>
        <v>1481</v>
      </c>
      <c r="CB170" s="151">
        <f t="shared" si="312"/>
        <v>992</v>
      </c>
      <c r="CC170" s="151">
        <f t="shared" si="312"/>
        <v>348</v>
      </c>
      <c r="CD170" s="151">
        <f>ROUND(SUM(CD17:CD164),0)</f>
        <v>36</v>
      </c>
      <c r="CE170" s="159">
        <f>SUM(BX170:CD170)</f>
        <v>6701</v>
      </c>
    </row>
    <row r="171" spans="2:83" ht="21.75" thickBot="1">
      <c r="BW171" s="150" t="s">
        <v>108</v>
      </c>
      <c r="BX171" s="162">
        <v>50</v>
      </c>
      <c r="BY171" s="162">
        <v>50</v>
      </c>
      <c r="BZ171" s="162">
        <v>50</v>
      </c>
      <c r="CA171" s="162">
        <v>50</v>
      </c>
      <c r="CB171" s="162">
        <v>50</v>
      </c>
      <c r="CC171" s="162">
        <v>50</v>
      </c>
      <c r="CD171" s="162">
        <v>5</v>
      </c>
    </row>
    <row r="172" spans="2:83" ht="21.75" thickBot="1">
      <c r="BW172" s="150" t="s">
        <v>109</v>
      </c>
      <c r="BX172" s="151">
        <f>MROUND(BX170,BX171)</f>
        <v>450</v>
      </c>
      <c r="BY172" s="151">
        <f t="shared" ref="BY172:CD172" si="313">MROUND(BY170,BY171)</f>
        <v>2550</v>
      </c>
      <c r="BZ172" s="151">
        <f t="shared" si="313"/>
        <v>850</v>
      </c>
      <c r="CA172" s="151">
        <f t="shared" si="313"/>
        <v>1500</v>
      </c>
      <c r="CB172" s="151">
        <f t="shared" si="313"/>
        <v>1000</v>
      </c>
      <c r="CC172" s="151">
        <f t="shared" si="313"/>
        <v>350</v>
      </c>
      <c r="CD172" s="151">
        <f t="shared" si="313"/>
        <v>35</v>
      </c>
      <c r="CE172" s="159">
        <f>SUM(BX172:CD172)</f>
        <v>6735</v>
      </c>
    </row>
  </sheetData>
  <mergeCells count="7">
    <mergeCell ref="AX15:BC15"/>
    <mergeCell ref="AV15:AW15"/>
    <mergeCell ref="BX168:CA168"/>
    <mergeCell ref="BX15:CA15"/>
    <mergeCell ref="BX9:CA9"/>
    <mergeCell ref="BL15:BQ15"/>
    <mergeCell ref="BJ15:BK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EF38-0018-4545-A39E-8967C7C45782}">
  <dimension ref="B2:I21"/>
  <sheetViews>
    <sheetView showGridLines="0" showRowColHeaders="0" tabSelected="1" workbookViewId="0">
      <selection activeCell="F9" sqref="F9"/>
    </sheetView>
  </sheetViews>
  <sheetFormatPr defaultColWidth="8.875" defaultRowHeight="15.75"/>
  <cols>
    <col min="2" max="2" width="18.625" customWidth="1"/>
    <col min="3" max="3" width="11.875" bestFit="1" customWidth="1"/>
    <col min="4" max="4" width="6.625" bestFit="1" customWidth="1"/>
    <col min="5" max="5" width="19.375" customWidth="1"/>
    <col min="6" max="6" width="21" customWidth="1"/>
    <col min="7" max="7" width="15.625" bestFit="1" customWidth="1"/>
    <col min="9" max="9" width="34.375" bestFit="1" customWidth="1"/>
  </cols>
  <sheetData>
    <row r="2" spans="2:9" ht="20.25">
      <c r="B2" s="1" t="s">
        <v>110</v>
      </c>
      <c r="C2" s="2"/>
      <c r="D2" s="2"/>
      <c r="E2" s="2"/>
      <c r="F2" s="2"/>
      <c r="G2" s="2"/>
    </row>
    <row r="3" spans="2:9">
      <c r="B3" s="4"/>
      <c r="C3" s="2"/>
      <c r="D3" s="2"/>
      <c r="E3" s="2"/>
      <c r="F3" s="2"/>
      <c r="G3" s="2"/>
    </row>
    <row r="4" spans="2:9">
      <c r="B4" s="2" t="s">
        <v>111</v>
      </c>
      <c r="C4" s="2"/>
      <c r="D4" s="2"/>
      <c r="E4" s="2"/>
      <c r="F4" s="2"/>
      <c r="G4" s="2"/>
    </row>
    <row r="5" spans="2:9" ht="16.5" thickBot="1">
      <c r="B5" s="2"/>
      <c r="C5" s="2"/>
      <c r="D5" s="2"/>
      <c r="E5" s="2"/>
      <c r="F5" s="2"/>
      <c r="G5" s="2"/>
    </row>
    <row r="6" spans="2:9" ht="26.25">
      <c r="B6" s="17" t="s">
        <v>112</v>
      </c>
      <c r="C6" s="26" t="s">
        <v>113</v>
      </c>
      <c r="D6" s="27"/>
      <c r="E6" s="18" t="s">
        <v>114</v>
      </c>
      <c r="F6" s="18" t="s">
        <v>115</v>
      </c>
      <c r="G6" s="19" t="s">
        <v>116</v>
      </c>
      <c r="I6" s="164" t="s">
        <v>1</v>
      </c>
    </row>
    <row r="7" spans="2:9">
      <c r="B7" s="20" t="s">
        <v>117</v>
      </c>
      <c r="C7" s="28" t="s">
        <v>19</v>
      </c>
      <c r="D7" s="29" t="s">
        <v>118</v>
      </c>
      <c r="E7" s="21">
        <f>'aantal shiften 2022-2026'!BX172</f>
        <v>450</v>
      </c>
      <c r="F7" s="161"/>
      <c r="G7" s="22">
        <f>E7*F7</f>
        <v>0</v>
      </c>
      <c r="I7" s="165" t="s">
        <v>119</v>
      </c>
    </row>
    <row r="8" spans="2:9">
      <c r="B8" s="20" t="s">
        <v>117</v>
      </c>
      <c r="C8" s="28" t="s">
        <v>20</v>
      </c>
      <c r="D8" s="29" t="s">
        <v>120</v>
      </c>
      <c r="E8" s="21">
        <f>'aantal shiften 2022-2026'!BY172</f>
        <v>2550</v>
      </c>
      <c r="F8" s="161"/>
      <c r="G8" s="22">
        <f t="shared" ref="G8:G13" si="0">E8*F8</f>
        <v>0</v>
      </c>
      <c r="I8" s="165" t="s">
        <v>121</v>
      </c>
    </row>
    <row r="9" spans="2:9">
      <c r="B9" s="20" t="s">
        <v>117</v>
      </c>
      <c r="C9" s="28" t="s">
        <v>21</v>
      </c>
      <c r="D9" s="29" t="s">
        <v>122</v>
      </c>
      <c r="E9" s="21">
        <f>'aantal shiften 2022-2026'!BZ172</f>
        <v>850</v>
      </c>
      <c r="F9" s="161"/>
      <c r="G9" s="22">
        <f t="shared" si="0"/>
        <v>0</v>
      </c>
      <c r="I9" s="165" t="s">
        <v>123</v>
      </c>
    </row>
    <row r="10" spans="2:9">
      <c r="B10" s="20" t="s">
        <v>117</v>
      </c>
      <c r="C10" s="28" t="s">
        <v>22</v>
      </c>
      <c r="D10" s="29" t="s">
        <v>124</v>
      </c>
      <c r="E10" s="21">
        <f>'aantal shiften 2022-2026'!CA172</f>
        <v>1500</v>
      </c>
      <c r="F10" s="161"/>
      <c r="G10" s="22">
        <f>E10*F10</f>
        <v>0</v>
      </c>
      <c r="I10" s="165" t="s">
        <v>125</v>
      </c>
    </row>
    <row r="11" spans="2:9">
      <c r="B11" s="20" t="s">
        <v>126</v>
      </c>
      <c r="C11" s="28" t="s">
        <v>23</v>
      </c>
      <c r="D11" s="29" t="s">
        <v>127</v>
      </c>
      <c r="E11" s="21">
        <f>'aantal shiften 2022-2026'!CB172</f>
        <v>1000</v>
      </c>
      <c r="F11" s="161"/>
      <c r="G11" s="22">
        <f t="shared" si="0"/>
        <v>0</v>
      </c>
      <c r="I11" s="165" t="s">
        <v>128</v>
      </c>
    </row>
    <row r="12" spans="2:9">
      <c r="B12" s="20" t="s">
        <v>129</v>
      </c>
      <c r="C12" s="28" t="s">
        <v>23</v>
      </c>
      <c r="D12" s="29" t="s">
        <v>127</v>
      </c>
      <c r="E12" s="21">
        <f>'aantal shiften 2022-2026'!CC172</f>
        <v>350</v>
      </c>
      <c r="F12" s="161"/>
      <c r="G12" s="22">
        <f t="shared" si="0"/>
        <v>0</v>
      </c>
      <c r="I12" s="166" t="s">
        <v>8</v>
      </c>
    </row>
    <row r="13" spans="2:9">
      <c r="B13" s="23" t="s">
        <v>130</v>
      </c>
      <c r="C13" s="30" t="s">
        <v>23</v>
      </c>
      <c r="D13" s="31" t="s">
        <v>127</v>
      </c>
      <c r="E13" s="24">
        <f>'aantal shiften 2022-2026'!CD172</f>
        <v>35</v>
      </c>
      <c r="F13" s="161"/>
      <c r="G13" s="25">
        <f t="shared" si="0"/>
        <v>0</v>
      </c>
      <c r="I13" s="165" t="s">
        <v>131</v>
      </c>
    </row>
    <row r="14" spans="2:9" ht="16.5" thickBot="1">
      <c r="B14" s="14" t="s">
        <v>132</v>
      </c>
      <c r="C14" s="15"/>
      <c r="D14" s="15"/>
      <c r="E14" s="16"/>
      <c r="F14" s="15"/>
      <c r="G14" s="13">
        <f>SUM(G7:G13)</f>
        <v>0</v>
      </c>
      <c r="I14" s="167" t="s">
        <v>133</v>
      </c>
    </row>
    <row r="15" spans="2:9">
      <c r="B15" s="3"/>
      <c r="C15" s="3"/>
      <c r="D15" s="3"/>
      <c r="E15" s="3"/>
      <c r="F15" s="3"/>
      <c r="G15" s="3"/>
    </row>
    <row r="16" spans="2:9">
      <c r="B16" s="172" t="s">
        <v>134</v>
      </c>
      <c r="C16" s="172"/>
      <c r="D16" s="172"/>
      <c r="E16" s="3"/>
      <c r="F16" s="3"/>
      <c r="G16" s="3"/>
    </row>
    <row r="17" spans="2:4">
      <c r="B17" s="172"/>
      <c r="C17" s="172"/>
      <c r="D17" s="172"/>
    </row>
    <row r="18" spans="2:4">
      <c r="B18" s="172"/>
      <c r="C18" s="172"/>
      <c r="D18" s="172"/>
    </row>
    <row r="19" spans="2:4">
      <c r="B19" s="172"/>
      <c r="C19" s="172"/>
      <c r="D19" s="172"/>
    </row>
    <row r="20" spans="2:4">
      <c r="B20" s="172"/>
      <c r="C20" s="172"/>
      <c r="D20" s="172"/>
    </row>
    <row r="21" spans="2:4">
      <c r="B21" s="172"/>
      <c r="C21" s="172"/>
      <c r="D21" s="172"/>
    </row>
  </sheetData>
  <sheetProtection algorithmName="SHA-512" hashValue="dmEcuTTuVrAleR4AFUNmGujR9e3/ZWBwjItxIwLqlVRQS5fCSClgoLJLgHN10wxGT0sxPbq87a2Ye3kbNvOh/g==" saltValue="6wJzWuQIG6J5A56nZ+OShw==" spinCount="100000" sheet="1" objects="1" scenarios="1" selectLockedCells="1"/>
  <mergeCells count="1">
    <mergeCell ref="B16:D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fa126ea1a5bd4327ba499bf040c5b397>
    <TaxCatchAll xmlns="8839460f-957d-4ceb-913e-1ccbd636f4e1">
      <Value>1</Value>
    </TaxCatchAll>
    <c523776ef64d44ea944eac43704e0b3b xmlns="278c3c4d-f426-4f19-87e5-1f9242ca19bd">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fac772ea-c83a-4d2d-8153-73dc814209cd</TermId>
        </TermInfo>
      </Terms>
    </c523776ef64d44ea944eac43704e0b3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0DD24786F65941BED7017E2FDFFB80" ma:contentTypeVersion="15" ma:contentTypeDescription="Een nieuw document maken." ma:contentTypeScope="" ma:versionID="501473fae174cc1b65a8eec4c95380f0">
  <xsd:schema xmlns:xsd="http://www.w3.org/2001/XMLSchema" xmlns:xs="http://www.w3.org/2001/XMLSchema" xmlns:p="http://schemas.microsoft.com/office/2006/metadata/properties" xmlns:ns2="278c3c4d-f426-4f19-87e5-1f9242ca19bd" xmlns:ns3="8839460f-957d-4ceb-913e-1ccbd636f4e1" xmlns:ns4="cca5136b-d43e-45ed-83ea-8826b0fd6d61" targetNamespace="http://schemas.microsoft.com/office/2006/metadata/properties" ma:root="true" ma:fieldsID="49fb543e07f75d012a7a913d474e3e1c" ns2:_="" ns3:_="" ns4:_="">
    <xsd:import namespace="278c3c4d-f426-4f19-87e5-1f9242ca19bd"/>
    <xsd:import namespace="8839460f-957d-4ceb-913e-1ccbd636f4e1"/>
    <xsd:import namespace="cca5136b-d43e-45ed-83ea-8826b0fd6d61"/>
    <xsd:element name="properties">
      <xsd:complexType>
        <xsd:sequence>
          <xsd:element name="documentManagement">
            <xsd:complexType>
              <xsd:all>
                <xsd:element ref="ns2:o361d3ceefc4464b85133234aef79e41" minOccurs="0"/>
                <xsd:element ref="ns2:c523776ef64d44ea944eac43704e0b3b" minOccurs="0"/>
                <xsd:element ref="ns2:fa126ea1a5bd4327ba499bf040c5b397" minOccurs="0"/>
                <xsd:element ref="ns3:TaxCatchAll"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34ae1ad7-0eb9-4105-841f-9903d4b91b33" ma:open="false" ma:isKeyword="false">
      <xsd:complexType>
        <xsd:sequence>
          <xsd:element ref="pc:Terms" minOccurs="0" maxOccurs="1"/>
        </xsd:sequence>
      </xsd:complexType>
    </xsd:element>
    <xsd:element name="c523776ef64d44ea944eac43704e0b3b" ma:index="9" nillable="true" ma:taxonomy="true" ma:internalName="c523776ef64d44ea944eac43704e0b3b" ma:taxonomyFieldName="gshDocumentstatus" ma:displayName="Documentstatus" ma:default="1;#Concept|fac772ea-c83a-4d2d-8153-73dc814209cd" ma:fieldId="{c523776e-f64d-44ea-944e-ac43704e0b3b}" ma:sspId="316ed7d9-15b5-47e9-844d-373de3abdf45" ma:termSetId="0e84b077-0e23-4632-8d2a-497ecd0bd3c0" ma:anchorId="6d81ceb0-4683-4b56-80b1-fab3c3860f51" ma:open="false" ma:isKeyword="false">
      <xsd:complexType>
        <xsd:sequence>
          <xsd:element ref="pc:Terms" minOccurs="0" maxOccurs="1"/>
        </xsd:sequence>
      </xsd:complexType>
    </xsd:element>
    <xsd:element name="fa126ea1a5bd4327ba499bf040c5b397" ma:index="10" nillable="true" ma:taxonomy="true" ma:internalName="fa126ea1a5bd4327ba499bf040c5b397" ma:taxonomyFieldName="gshDocumentSoort" ma:displayName="Documentsoort" ma:default="" ma:fieldId="{fa126ea1-a5bd-4327-ba49-9bf040c5b397}" ma:sspId="316ed7d9-15b5-47e9-844d-373de3abdf45" ma:termSetId="48ff3d9c-594d-40d6-8e09-5fb00a4f84d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839460f-957d-4ceb-913e-1ccbd636f4e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06a312-3c65-40a9-a0d1-3b68396c1cc8}" ma:internalName="TaxCatchAll" ma:showField="CatchAllData" ma:web="8839460f-957d-4ceb-913e-1ccbd636f4e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ca5136b-d43e-45ed-83ea-8826b0fd6d61"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62E67-7BEB-45B7-A52D-1BC43BCA32A3}"/>
</file>

<file path=customXml/itemProps2.xml><?xml version="1.0" encoding="utf-8"?>
<ds:datastoreItem xmlns:ds="http://schemas.openxmlformats.org/officeDocument/2006/customXml" ds:itemID="{D221C0BC-775B-490D-A85E-02B6D2DE1842}"/>
</file>

<file path=customXml/itemProps3.xml><?xml version="1.0" encoding="utf-8"?>
<ds:datastoreItem xmlns:ds="http://schemas.openxmlformats.org/officeDocument/2006/customXml" ds:itemID="{6B6422DD-2FA7-4864-AAB9-129B000BED66}"/>
</file>

<file path=docProps/app.xml><?xml version="1.0" encoding="utf-8"?>
<Properties xmlns="http://schemas.openxmlformats.org/officeDocument/2006/extended-properties" xmlns:vt="http://schemas.openxmlformats.org/officeDocument/2006/docPropsVTypes">
  <Application>Microsoft Excel Online</Application>
  <Manager/>
  <Company>DON Bureau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van Lakwijk</dc:creator>
  <cp:keywords/>
  <dc:description/>
  <cp:lastModifiedBy>Ilse van Dongen</cp:lastModifiedBy>
  <cp:revision/>
  <dcterms:created xsi:type="dcterms:W3CDTF">2017-12-06T15:00:45Z</dcterms:created>
  <dcterms:modified xsi:type="dcterms:W3CDTF">2021-07-19T19:18:52Z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0x010100DD0DD24786F65941BED7017E2FDFFB80</vt:lpwstr>
  </property>
  <property fmtid="{D5CDD505-2E9C-101B-9397-08002B2CF9AE}" pid="3" name="gshDocumentstatus">
    <vt:lpwstr>1;#Concept|fac772ea-c83a-4d2d-8153-73dc814209cd</vt:lpwstr>
  </property>
  <property fmtid="{D5CDD505-2E9C-101B-9397-08002B2CF9AE}" pid="4" name="gshDocumentSoort">
    <vt:lpwstr/>
  </property>
  <property fmtid="{D5CDD505-2E9C-101B-9397-08002B2CF9AE}" pid="5" name="gshProjectfase">
    <vt:lpwstr/>
  </property>
</Properties>
</file>