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BZK\RVB\Thema's en programma's\Aanbesteding Onderhoud Defensie\Bundel EI 1282613\3. Contractstukken\Sub bundel LS\Werkomschrijving LS\Bijlages\"/>
    </mc:Choice>
  </mc:AlternateContent>
  <bookViews>
    <workbookView xWindow="0" yWindow="0" windowWidth="28800" windowHeight="126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B124" i="1"/>
  <c r="B123" i="1"/>
  <c r="B122" i="1"/>
  <c r="B121" i="1"/>
  <c r="M124" i="1"/>
  <c r="K124" i="1"/>
  <c r="I124" i="1"/>
  <c r="G124" i="1"/>
  <c r="M123" i="1"/>
  <c r="K123" i="1"/>
  <c r="I123" i="1"/>
  <c r="G123" i="1"/>
  <c r="M122" i="1"/>
  <c r="K122" i="1"/>
  <c r="I122" i="1"/>
  <c r="G122" i="1"/>
  <c r="M121" i="1"/>
  <c r="K121" i="1"/>
  <c r="I121" i="1"/>
  <c r="G121" i="1"/>
  <c r="L253" i="1" l="1"/>
  <c r="L252" i="1"/>
  <c r="L251" i="1"/>
  <c r="L250" i="1"/>
  <c r="L249" i="1"/>
  <c r="L178" i="1"/>
  <c r="L148" i="1"/>
  <c r="L147" i="1"/>
  <c r="L146" i="1"/>
  <c r="L145" i="1"/>
  <c r="L29" i="1"/>
  <c r="L26" i="1"/>
  <c r="L23" i="1"/>
  <c r="L9" i="1"/>
  <c r="L11" i="1" s="1"/>
  <c r="J253" i="1"/>
  <c r="J252" i="1"/>
  <c r="J251" i="1"/>
  <c r="J250" i="1"/>
  <c r="J249" i="1"/>
  <c r="J178" i="1"/>
  <c r="J148" i="1"/>
  <c r="J147" i="1"/>
  <c r="J146" i="1"/>
  <c r="J145" i="1"/>
  <c r="J29" i="1"/>
  <c r="J26" i="1"/>
  <c r="J23" i="1"/>
  <c r="J9" i="1"/>
  <c r="J11" i="1" s="1"/>
  <c r="H253" i="1"/>
  <c r="H252" i="1"/>
  <c r="H251" i="1"/>
  <c r="H250" i="1"/>
  <c r="H249" i="1"/>
  <c r="H208" i="1"/>
  <c r="H207" i="1"/>
  <c r="H206" i="1"/>
  <c r="H205" i="1"/>
  <c r="H204" i="1"/>
  <c r="H203" i="1"/>
  <c r="H202" i="1"/>
  <c r="H201" i="1"/>
  <c r="H200" i="1"/>
  <c r="H199" i="1"/>
  <c r="H178" i="1"/>
  <c r="H148" i="1"/>
  <c r="H147" i="1"/>
  <c r="H146" i="1"/>
  <c r="H145" i="1"/>
  <c r="H29" i="1"/>
  <c r="H26" i="1"/>
  <c r="H25" i="1"/>
  <c r="H23" i="1"/>
  <c r="H18" i="1"/>
  <c r="H16" i="1"/>
  <c r="H15" i="1"/>
  <c r="H13" i="1"/>
  <c r="L10" i="1" l="1"/>
  <c r="J10" i="1"/>
  <c r="H9" i="1"/>
  <c r="H11" i="1" l="1"/>
  <c r="H10" i="1"/>
  <c r="G244" i="1" l="1"/>
  <c r="I14" i="1"/>
  <c r="I10" i="1"/>
  <c r="M262" i="1"/>
  <c r="K262" i="1"/>
  <c r="I262" i="1"/>
  <c r="G262" i="1"/>
  <c r="M261" i="1"/>
  <c r="K261" i="1"/>
  <c r="I261" i="1"/>
  <c r="G261" i="1"/>
  <c r="M260" i="1"/>
  <c r="K260" i="1"/>
  <c r="I260" i="1"/>
  <c r="G260" i="1"/>
  <c r="M259" i="1"/>
  <c r="K259" i="1"/>
  <c r="I259" i="1"/>
  <c r="G259" i="1"/>
  <c r="M258" i="1"/>
  <c r="K258" i="1"/>
  <c r="I258" i="1"/>
  <c r="G258" i="1"/>
  <c r="M256" i="1"/>
  <c r="K256" i="1"/>
  <c r="I256" i="1"/>
  <c r="G256" i="1"/>
  <c r="M255" i="1"/>
  <c r="K255" i="1"/>
  <c r="I255" i="1"/>
  <c r="G255" i="1"/>
  <c r="A255" i="1"/>
  <c r="M253" i="1"/>
  <c r="K253" i="1"/>
  <c r="I253" i="1"/>
  <c r="G253" i="1"/>
  <c r="M252" i="1"/>
  <c r="K252" i="1"/>
  <c r="I252" i="1"/>
  <c r="G252" i="1"/>
  <c r="M251" i="1"/>
  <c r="K251" i="1"/>
  <c r="I251" i="1"/>
  <c r="G251" i="1"/>
  <c r="M250" i="1"/>
  <c r="K250" i="1"/>
  <c r="I250" i="1"/>
  <c r="G250" i="1"/>
  <c r="M249" i="1"/>
  <c r="K249" i="1"/>
  <c r="I249" i="1"/>
  <c r="G249" i="1"/>
  <c r="M247" i="1"/>
  <c r="K247" i="1"/>
  <c r="I247" i="1"/>
  <c r="G247" i="1"/>
  <c r="M246" i="1"/>
  <c r="K246" i="1"/>
  <c r="I246" i="1"/>
  <c r="G246" i="1"/>
  <c r="M245" i="1"/>
  <c r="K245" i="1"/>
  <c r="I245" i="1"/>
  <c r="G245" i="1"/>
  <c r="M243" i="1"/>
  <c r="K243" i="1"/>
  <c r="I243" i="1"/>
  <c r="G243" i="1"/>
  <c r="M242" i="1"/>
  <c r="K242" i="1"/>
  <c r="I242" i="1"/>
  <c r="G242" i="1"/>
  <c r="M241" i="1"/>
  <c r="K241" i="1"/>
  <c r="I241" i="1"/>
  <c r="G241" i="1"/>
  <c r="M240" i="1"/>
  <c r="K240" i="1"/>
  <c r="I240" i="1"/>
  <c r="G240" i="1"/>
  <c r="M239" i="1"/>
  <c r="K239" i="1"/>
  <c r="I239" i="1"/>
  <c r="G239" i="1"/>
  <c r="M238" i="1"/>
  <c r="K238" i="1"/>
  <c r="I238" i="1"/>
  <c r="G238" i="1"/>
  <c r="M237" i="1"/>
  <c r="K237" i="1"/>
  <c r="I237" i="1"/>
  <c r="G237" i="1"/>
  <c r="M236" i="1"/>
  <c r="K236" i="1"/>
  <c r="I236" i="1"/>
  <c r="G236" i="1"/>
  <c r="M235" i="1"/>
  <c r="K235" i="1"/>
  <c r="I235" i="1"/>
  <c r="G235" i="1"/>
  <c r="M233" i="1"/>
  <c r="K233" i="1"/>
  <c r="I233" i="1"/>
  <c r="G233" i="1"/>
  <c r="M232" i="1"/>
  <c r="K232" i="1"/>
  <c r="I232" i="1"/>
  <c r="G232" i="1"/>
  <c r="M231" i="1"/>
  <c r="K231" i="1"/>
  <c r="I231" i="1"/>
  <c r="G231" i="1"/>
  <c r="M230" i="1"/>
  <c r="K230" i="1"/>
  <c r="I230" i="1"/>
  <c r="G230" i="1"/>
  <c r="M229" i="1"/>
  <c r="K229" i="1"/>
  <c r="I229" i="1"/>
  <c r="G229" i="1"/>
  <c r="M228" i="1"/>
  <c r="K228" i="1"/>
  <c r="I228" i="1"/>
  <c r="G228" i="1"/>
  <c r="M227" i="1"/>
  <c r="K227" i="1"/>
  <c r="I227" i="1"/>
  <c r="G227" i="1"/>
  <c r="M226" i="1"/>
  <c r="K226" i="1"/>
  <c r="I226" i="1"/>
  <c r="G226" i="1"/>
  <c r="M225" i="1"/>
  <c r="K225" i="1"/>
  <c r="I225" i="1"/>
  <c r="G225" i="1"/>
  <c r="M224" i="1"/>
  <c r="K224" i="1"/>
  <c r="I224" i="1"/>
  <c r="G224" i="1"/>
  <c r="M223" i="1"/>
  <c r="K223" i="1"/>
  <c r="I223" i="1"/>
  <c r="G223" i="1"/>
  <c r="M222" i="1"/>
  <c r="K222" i="1"/>
  <c r="I222" i="1"/>
  <c r="G222" i="1"/>
  <c r="M221" i="1"/>
  <c r="K221" i="1"/>
  <c r="I221" i="1"/>
  <c r="G221" i="1"/>
  <c r="M220" i="1"/>
  <c r="K220" i="1"/>
  <c r="I220" i="1"/>
  <c r="G220" i="1"/>
  <c r="M219" i="1"/>
  <c r="K219" i="1"/>
  <c r="I219" i="1"/>
  <c r="G219" i="1"/>
  <c r="M218" i="1"/>
  <c r="K218" i="1"/>
  <c r="I218" i="1"/>
  <c r="G218" i="1"/>
  <c r="M217" i="1"/>
  <c r="K217" i="1"/>
  <c r="I217" i="1"/>
  <c r="G217" i="1"/>
  <c r="M216" i="1"/>
  <c r="K216" i="1"/>
  <c r="I216" i="1"/>
  <c r="G216" i="1"/>
  <c r="M215" i="1"/>
  <c r="K215" i="1"/>
  <c r="I215" i="1"/>
  <c r="G215" i="1"/>
  <c r="M214" i="1"/>
  <c r="K214" i="1"/>
  <c r="I214" i="1"/>
  <c r="G214" i="1"/>
  <c r="M211" i="1"/>
  <c r="K211" i="1"/>
  <c r="I211" i="1"/>
  <c r="G211" i="1"/>
  <c r="M210" i="1"/>
  <c r="K210" i="1"/>
  <c r="I210" i="1"/>
  <c r="G210" i="1"/>
  <c r="M209" i="1"/>
  <c r="K209" i="1"/>
  <c r="I209" i="1"/>
  <c r="G209" i="1"/>
  <c r="M208" i="1"/>
  <c r="K208" i="1"/>
  <c r="I208" i="1"/>
  <c r="G208" i="1"/>
  <c r="M207" i="1"/>
  <c r="K207" i="1"/>
  <c r="I207" i="1"/>
  <c r="G207" i="1"/>
  <c r="M206" i="1"/>
  <c r="K206" i="1"/>
  <c r="I206" i="1"/>
  <c r="G206" i="1"/>
  <c r="M205" i="1"/>
  <c r="K205" i="1"/>
  <c r="I205" i="1"/>
  <c r="G205" i="1"/>
  <c r="M204" i="1"/>
  <c r="K204" i="1"/>
  <c r="I204" i="1"/>
  <c r="G204" i="1"/>
  <c r="M203" i="1"/>
  <c r="K203" i="1"/>
  <c r="I203" i="1"/>
  <c r="G203" i="1"/>
  <c r="M202" i="1"/>
  <c r="K202" i="1"/>
  <c r="I202" i="1"/>
  <c r="G202" i="1"/>
  <c r="M201" i="1"/>
  <c r="K201" i="1"/>
  <c r="I201" i="1"/>
  <c r="G201" i="1"/>
  <c r="M200" i="1"/>
  <c r="K200" i="1"/>
  <c r="I200" i="1"/>
  <c r="G200" i="1"/>
  <c r="M199" i="1"/>
  <c r="K199" i="1"/>
  <c r="I199" i="1"/>
  <c r="G199" i="1"/>
  <c r="B199" i="1"/>
  <c r="A199" i="1"/>
  <c r="A200" i="1" s="1"/>
  <c r="M196" i="1"/>
  <c r="K196" i="1"/>
  <c r="I196" i="1"/>
  <c r="G196" i="1"/>
  <c r="M195" i="1"/>
  <c r="K195" i="1"/>
  <c r="I195" i="1"/>
  <c r="G195" i="1"/>
  <c r="M194" i="1"/>
  <c r="K194" i="1"/>
  <c r="I194" i="1"/>
  <c r="G194" i="1"/>
  <c r="A194" i="1"/>
  <c r="B194" i="1" s="1"/>
  <c r="M193" i="1"/>
  <c r="K193" i="1"/>
  <c r="I193" i="1"/>
  <c r="G193" i="1"/>
  <c r="B193" i="1"/>
  <c r="A193" i="1"/>
  <c r="F191" i="1"/>
  <c r="K191" i="1" s="1"/>
  <c r="F190" i="1"/>
  <c r="M190" i="1" s="1"/>
  <c r="F189" i="1"/>
  <c r="G189" i="1" s="1"/>
  <c r="A189" i="1"/>
  <c r="M187" i="1"/>
  <c r="K187" i="1"/>
  <c r="I187" i="1"/>
  <c r="G187" i="1"/>
  <c r="M186" i="1"/>
  <c r="K186" i="1"/>
  <c r="I186" i="1"/>
  <c r="G186" i="1"/>
  <c r="M185" i="1"/>
  <c r="K185" i="1"/>
  <c r="I185" i="1"/>
  <c r="G185" i="1"/>
  <c r="M184" i="1"/>
  <c r="K184" i="1"/>
  <c r="I184" i="1"/>
  <c r="G184" i="1"/>
  <c r="M183" i="1"/>
  <c r="K183" i="1"/>
  <c r="I183" i="1"/>
  <c r="G183" i="1"/>
  <c r="M182" i="1"/>
  <c r="K182" i="1"/>
  <c r="I182" i="1"/>
  <c r="G182" i="1"/>
  <c r="A182" i="1"/>
  <c r="A183" i="1" s="1"/>
  <c r="M180" i="1"/>
  <c r="K180" i="1"/>
  <c r="I180" i="1"/>
  <c r="G180" i="1"/>
  <c r="A180" i="1"/>
  <c r="B180" i="1" s="1"/>
  <c r="M178" i="1"/>
  <c r="K178" i="1"/>
  <c r="I178" i="1"/>
  <c r="E178" i="1"/>
  <c r="G178" i="1" s="1"/>
  <c r="A178" i="1"/>
  <c r="B178" i="1" s="1"/>
  <c r="E174" i="1"/>
  <c r="G173" i="1"/>
  <c r="I173" i="1" s="1"/>
  <c r="K173" i="1" s="1"/>
  <c r="M173" i="1" s="1"/>
  <c r="G172" i="1"/>
  <c r="I172" i="1" s="1"/>
  <c r="K172" i="1" s="1"/>
  <c r="M172" i="1" s="1"/>
  <c r="G171" i="1"/>
  <c r="I171" i="1" s="1"/>
  <c r="K171" i="1" s="1"/>
  <c r="M171" i="1" s="1"/>
  <c r="G170" i="1"/>
  <c r="I170" i="1" s="1"/>
  <c r="K170" i="1" s="1"/>
  <c r="M170" i="1" s="1"/>
  <c r="G169" i="1"/>
  <c r="I169" i="1" s="1"/>
  <c r="K169" i="1" s="1"/>
  <c r="M169" i="1" s="1"/>
  <c r="G168" i="1"/>
  <c r="I168" i="1" s="1"/>
  <c r="K168" i="1" s="1"/>
  <c r="M168" i="1" s="1"/>
  <c r="G167" i="1"/>
  <c r="I167" i="1" s="1"/>
  <c r="K167" i="1" s="1"/>
  <c r="M167" i="1" s="1"/>
  <c r="G166" i="1"/>
  <c r="I166" i="1" s="1"/>
  <c r="K166" i="1" s="1"/>
  <c r="M166" i="1" s="1"/>
  <c r="G165" i="1"/>
  <c r="I165" i="1" s="1"/>
  <c r="K165" i="1" s="1"/>
  <c r="M165" i="1" s="1"/>
  <c r="G164" i="1"/>
  <c r="I164" i="1" s="1"/>
  <c r="K164" i="1" s="1"/>
  <c r="M164" i="1" s="1"/>
  <c r="A164" i="1"/>
  <c r="A165" i="1" s="1"/>
  <c r="B165" i="1" s="1"/>
  <c r="M162" i="1"/>
  <c r="K162" i="1"/>
  <c r="I162" i="1"/>
  <c r="G162" i="1"/>
  <c r="M161" i="1"/>
  <c r="K161" i="1"/>
  <c r="I161" i="1"/>
  <c r="G161" i="1"/>
  <c r="M160" i="1"/>
  <c r="K160" i="1"/>
  <c r="I160" i="1"/>
  <c r="G160" i="1"/>
  <c r="A160" i="1"/>
  <c r="A161" i="1" s="1"/>
  <c r="A162" i="1" s="1"/>
  <c r="B162" i="1" s="1"/>
  <c r="M159" i="1"/>
  <c r="K159" i="1"/>
  <c r="I159" i="1"/>
  <c r="G159" i="1"/>
  <c r="B159" i="1"/>
  <c r="M157" i="1"/>
  <c r="K157" i="1"/>
  <c r="I157" i="1"/>
  <c r="G157" i="1"/>
  <c r="M156" i="1"/>
  <c r="K156" i="1"/>
  <c r="I156" i="1"/>
  <c r="G156" i="1"/>
  <c r="M155" i="1"/>
  <c r="K155" i="1"/>
  <c r="I155" i="1"/>
  <c r="G155" i="1"/>
  <c r="A155" i="1"/>
  <c r="A156" i="1" s="1"/>
  <c r="M154" i="1"/>
  <c r="K154" i="1"/>
  <c r="I154" i="1"/>
  <c r="G154" i="1"/>
  <c r="B154" i="1"/>
  <c r="M150" i="1"/>
  <c r="K150" i="1"/>
  <c r="I150" i="1"/>
  <c r="G150" i="1"/>
  <c r="M148" i="1"/>
  <c r="K148" i="1"/>
  <c r="I148" i="1"/>
  <c r="G148" i="1"/>
  <c r="M147" i="1"/>
  <c r="K147" i="1"/>
  <c r="I147" i="1"/>
  <c r="G147" i="1"/>
  <c r="M146" i="1"/>
  <c r="K146" i="1"/>
  <c r="I146" i="1"/>
  <c r="G146" i="1"/>
  <c r="M145" i="1"/>
  <c r="K145" i="1"/>
  <c r="I145" i="1"/>
  <c r="G145" i="1"/>
  <c r="A145" i="1"/>
  <c r="B145" i="1" s="1"/>
  <c r="M142" i="1"/>
  <c r="K142" i="1"/>
  <c r="I142" i="1"/>
  <c r="G142" i="1"/>
  <c r="B142" i="1"/>
  <c r="M140" i="1"/>
  <c r="K140" i="1"/>
  <c r="I140" i="1"/>
  <c r="G140" i="1"/>
  <c r="M139" i="1"/>
  <c r="K139" i="1"/>
  <c r="I139" i="1"/>
  <c r="G139" i="1"/>
  <c r="M138" i="1"/>
  <c r="K138" i="1"/>
  <c r="I138" i="1"/>
  <c r="G138" i="1"/>
  <c r="M137" i="1"/>
  <c r="K137" i="1"/>
  <c r="I137" i="1"/>
  <c r="G137" i="1"/>
  <c r="M136" i="1"/>
  <c r="K136" i="1"/>
  <c r="I136" i="1"/>
  <c r="G136" i="1"/>
  <c r="M135" i="1"/>
  <c r="K135" i="1"/>
  <c r="I135" i="1"/>
  <c r="G135" i="1"/>
  <c r="M134" i="1"/>
  <c r="K134" i="1"/>
  <c r="I134" i="1"/>
  <c r="G134" i="1"/>
  <c r="M133" i="1"/>
  <c r="K133" i="1"/>
  <c r="I133" i="1"/>
  <c r="G133" i="1"/>
  <c r="M132" i="1"/>
  <c r="K132" i="1"/>
  <c r="I132" i="1"/>
  <c r="G132" i="1"/>
  <c r="M131" i="1"/>
  <c r="K131" i="1"/>
  <c r="I131" i="1"/>
  <c r="G131" i="1"/>
  <c r="M130" i="1"/>
  <c r="K130" i="1"/>
  <c r="I130" i="1"/>
  <c r="G130" i="1"/>
  <c r="M129" i="1"/>
  <c r="K129" i="1"/>
  <c r="I129" i="1"/>
  <c r="G129" i="1"/>
  <c r="M128" i="1"/>
  <c r="K128" i="1"/>
  <c r="I128" i="1"/>
  <c r="G128" i="1"/>
  <c r="M127" i="1"/>
  <c r="K127" i="1"/>
  <c r="I127" i="1"/>
  <c r="G127" i="1"/>
  <c r="M119" i="1"/>
  <c r="K119" i="1"/>
  <c r="I119" i="1"/>
  <c r="G119" i="1"/>
  <c r="M118" i="1"/>
  <c r="K118" i="1"/>
  <c r="I118" i="1"/>
  <c r="G118" i="1"/>
  <c r="M117" i="1"/>
  <c r="K117" i="1"/>
  <c r="I117" i="1"/>
  <c r="G117" i="1"/>
  <c r="M116" i="1"/>
  <c r="K116" i="1"/>
  <c r="I116" i="1"/>
  <c r="G116" i="1"/>
  <c r="M109" i="1"/>
  <c r="K109" i="1"/>
  <c r="I109" i="1"/>
  <c r="G109" i="1"/>
  <c r="M108" i="1"/>
  <c r="K108" i="1"/>
  <c r="I108" i="1"/>
  <c r="G108" i="1"/>
  <c r="M107" i="1"/>
  <c r="K107" i="1"/>
  <c r="I107" i="1"/>
  <c r="G107" i="1"/>
  <c r="M106" i="1"/>
  <c r="K106" i="1"/>
  <c r="I106" i="1"/>
  <c r="G106" i="1"/>
  <c r="M105" i="1"/>
  <c r="K105" i="1"/>
  <c r="I105" i="1"/>
  <c r="G105" i="1"/>
  <c r="M104" i="1"/>
  <c r="K104" i="1"/>
  <c r="I104" i="1"/>
  <c r="G104" i="1"/>
  <c r="M103" i="1"/>
  <c r="K103" i="1"/>
  <c r="I103" i="1"/>
  <c r="G103" i="1"/>
  <c r="M102" i="1"/>
  <c r="K102" i="1"/>
  <c r="I102" i="1"/>
  <c r="G102" i="1"/>
  <c r="M101" i="1"/>
  <c r="K101" i="1"/>
  <c r="I101" i="1"/>
  <c r="G101" i="1"/>
  <c r="M100" i="1"/>
  <c r="K100" i="1"/>
  <c r="I100" i="1"/>
  <c r="G100" i="1"/>
  <c r="M99" i="1"/>
  <c r="K99" i="1"/>
  <c r="I99" i="1"/>
  <c r="G99" i="1"/>
  <c r="M98" i="1"/>
  <c r="K98" i="1"/>
  <c r="I98" i="1"/>
  <c r="G98" i="1"/>
  <c r="M97" i="1"/>
  <c r="K97" i="1"/>
  <c r="I97" i="1"/>
  <c r="G97" i="1"/>
  <c r="M96" i="1"/>
  <c r="K96" i="1"/>
  <c r="I96" i="1"/>
  <c r="G96" i="1"/>
  <c r="M95" i="1"/>
  <c r="K95" i="1"/>
  <c r="I95" i="1"/>
  <c r="G95" i="1"/>
  <c r="M94" i="1"/>
  <c r="K94" i="1"/>
  <c r="I94" i="1"/>
  <c r="G94" i="1"/>
  <c r="M93" i="1"/>
  <c r="K93" i="1"/>
  <c r="I93" i="1"/>
  <c r="G93" i="1"/>
  <c r="M92" i="1"/>
  <c r="K92" i="1"/>
  <c r="I92" i="1"/>
  <c r="G92" i="1"/>
  <c r="G89" i="1"/>
  <c r="I89" i="1"/>
  <c r="M87" i="1"/>
  <c r="K86" i="1"/>
  <c r="I86" i="1"/>
  <c r="G86" i="1"/>
  <c r="I85" i="1"/>
  <c r="G85" i="1"/>
  <c r="M84" i="1"/>
  <c r="I80" i="1"/>
  <c r="G80" i="1"/>
  <c r="M78" i="1"/>
  <c r="M75" i="1"/>
  <c r="G75" i="1"/>
  <c r="M73" i="1"/>
  <c r="K73" i="1"/>
  <c r="K72" i="1"/>
  <c r="I72" i="1"/>
  <c r="G72" i="1"/>
  <c r="I71" i="1"/>
  <c r="M69" i="1"/>
  <c r="K68" i="1"/>
  <c r="I68" i="1"/>
  <c r="G68" i="1"/>
  <c r="M66" i="1"/>
  <c r="K66" i="1"/>
  <c r="I66" i="1"/>
  <c r="G66" i="1"/>
  <c r="M65" i="1"/>
  <c r="K65" i="1"/>
  <c r="I65" i="1"/>
  <c r="G65" i="1"/>
  <c r="M64" i="1"/>
  <c r="K64" i="1"/>
  <c r="I64" i="1"/>
  <c r="G64" i="1"/>
  <c r="M63" i="1"/>
  <c r="K63" i="1"/>
  <c r="I63" i="1"/>
  <c r="G63" i="1"/>
  <c r="M62" i="1"/>
  <c r="K62" i="1"/>
  <c r="I62" i="1"/>
  <c r="G62" i="1"/>
  <c r="M61" i="1"/>
  <c r="K61" i="1"/>
  <c r="I61" i="1"/>
  <c r="G61" i="1"/>
  <c r="M60" i="1"/>
  <c r="K60" i="1"/>
  <c r="I60" i="1"/>
  <c r="G60" i="1"/>
  <c r="M59" i="1"/>
  <c r="K59" i="1"/>
  <c r="I59" i="1"/>
  <c r="G59" i="1"/>
  <c r="M58" i="1"/>
  <c r="K58" i="1"/>
  <c r="I58" i="1"/>
  <c r="G58" i="1"/>
  <c r="M57" i="1"/>
  <c r="K57" i="1"/>
  <c r="I57" i="1"/>
  <c r="G57" i="1"/>
  <c r="M56" i="1"/>
  <c r="K56" i="1"/>
  <c r="I56" i="1"/>
  <c r="G56" i="1"/>
  <c r="M55" i="1"/>
  <c r="K55" i="1"/>
  <c r="I55" i="1"/>
  <c r="G55" i="1"/>
  <c r="M54" i="1"/>
  <c r="K54" i="1"/>
  <c r="I54" i="1"/>
  <c r="G54" i="1"/>
  <c r="M53" i="1"/>
  <c r="K53" i="1"/>
  <c r="I53" i="1"/>
  <c r="G53" i="1"/>
  <c r="I52" i="1"/>
  <c r="G52" i="1"/>
  <c r="G51" i="1"/>
  <c r="M50" i="1"/>
  <c r="I48" i="1"/>
  <c r="G48" i="1"/>
  <c r="M47" i="1"/>
  <c r="G47" i="1"/>
  <c r="M46" i="1"/>
  <c r="G45" i="1"/>
  <c r="G43" i="1"/>
  <c r="M41" i="1"/>
  <c r="K40" i="1"/>
  <c r="I40" i="1"/>
  <c r="G40" i="1"/>
  <c r="I39" i="1"/>
  <c r="M37" i="1"/>
  <c r="K37" i="1"/>
  <c r="K36" i="1"/>
  <c r="I36" i="1"/>
  <c r="G36" i="1"/>
  <c r="I35" i="1"/>
  <c r="G35" i="1"/>
  <c r="G34" i="1"/>
  <c r="M33" i="1"/>
  <c r="M29" i="1"/>
  <c r="K29" i="1"/>
  <c r="G29" i="1"/>
  <c r="M28" i="1"/>
  <c r="K28" i="1"/>
  <c r="I29" i="1"/>
  <c r="G28" i="1"/>
  <c r="M26" i="1"/>
  <c r="K26" i="1"/>
  <c r="G26" i="1"/>
  <c r="M25" i="1"/>
  <c r="K25" i="1"/>
  <c r="I26" i="1"/>
  <c r="G25" i="1"/>
  <c r="M23" i="1"/>
  <c r="K23" i="1"/>
  <c r="G23" i="1"/>
  <c r="M22" i="1"/>
  <c r="K22" i="1"/>
  <c r="I23" i="1"/>
  <c r="G22" i="1"/>
  <c r="M20" i="1"/>
  <c r="K20" i="1"/>
  <c r="G20" i="1"/>
  <c r="M19" i="1"/>
  <c r="K19" i="1"/>
  <c r="G19" i="1"/>
  <c r="M18" i="1"/>
  <c r="K18" i="1"/>
  <c r="G18" i="1"/>
  <c r="M16" i="1"/>
  <c r="K16" i="1"/>
  <c r="I16" i="1"/>
  <c r="G16" i="1"/>
  <c r="M15" i="1"/>
  <c r="K15" i="1"/>
  <c r="I15" i="1"/>
  <c r="G15" i="1"/>
  <c r="M14" i="1"/>
  <c r="K14" i="1"/>
  <c r="G14" i="1"/>
  <c r="M13" i="1"/>
  <c r="K13" i="1"/>
  <c r="I13" i="1"/>
  <c r="G13" i="1"/>
  <c r="G11" i="1"/>
  <c r="M10" i="1"/>
  <c r="G10" i="1"/>
  <c r="G9" i="1"/>
  <c r="A9" i="1"/>
  <c r="A10" i="1" s="1"/>
  <c r="A146" i="1" l="1"/>
  <c r="G190" i="1"/>
  <c r="G191" i="1"/>
  <c r="I190" i="1"/>
  <c r="K189" i="1"/>
  <c r="I191" i="1"/>
  <c r="M189" i="1"/>
  <c r="I20" i="1"/>
  <c r="I19" i="1"/>
  <c r="I18" i="1"/>
  <c r="I49" i="1"/>
  <c r="G49" i="1"/>
  <c r="K77" i="1"/>
  <c r="I77" i="1"/>
  <c r="M82" i="1"/>
  <c r="K82" i="1"/>
  <c r="M110" i="1"/>
  <c r="K110" i="1"/>
  <c r="M112" i="1"/>
  <c r="I112" i="1"/>
  <c r="G112" i="1"/>
  <c r="A190" i="1"/>
  <c r="B190" i="1" s="1"/>
  <c r="B189" i="1"/>
  <c r="I22" i="1"/>
  <c r="I32" i="1"/>
  <c r="G32" i="1"/>
  <c r="M38" i="1"/>
  <c r="G38" i="1"/>
  <c r="K49" i="1"/>
  <c r="G71" i="1"/>
  <c r="G77" i="1"/>
  <c r="I110" i="1"/>
  <c r="K113" i="1"/>
  <c r="I113" i="1"/>
  <c r="G113" i="1"/>
  <c r="B161" i="1"/>
  <c r="M11" i="1"/>
  <c r="M9" i="1"/>
  <c r="I28" i="1"/>
  <c r="K32" i="1"/>
  <c r="I44" i="1"/>
  <c r="G44" i="1"/>
  <c r="K46" i="1"/>
  <c r="I81" i="1"/>
  <c r="G81" i="1"/>
  <c r="G84" i="1"/>
  <c r="K91" i="1"/>
  <c r="I91" i="1"/>
  <c r="M111" i="1"/>
  <c r="K111" i="1"/>
  <c r="G39" i="1"/>
  <c r="K45" i="1"/>
  <c r="I45" i="1"/>
  <c r="I76" i="1"/>
  <c r="G76" i="1"/>
  <c r="K81" i="1"/>
  <c r="G91" i="1"/>
  <c r="G111" i="1"/>
  <c r="B155" i="1"/>
  <c r="B160" i="1"/>
  <c r="B182" i="1"/>
  <c r="A195" i="1"/>
  <c r="K175" i="1"/>
  <c r="I11" i="1"/>
  <c r="I9" i="1"/>
  <c r="M174" i="1"/>
  <c r="A11" i="1"/>
  <c r="B10" i="1"/>
  <c r="K70" i="1"/>
  <c r="I70" i="1"/>
  <c r="K79" i="1"/>
  <c r="I79" i="1"/>
  <c r="K87" i="1"/>
  <c r="K88" i="1"/>
  <c r="I88" i="1"/>
  <c r="K90" i="1"/>
  <c r="I90" i="1"/>
  <c r="G90" i="1"/>
  <c r="I175" i="1"/>
  <c r="B164" i="1"/>
  <c r="A184" i="1"/>
  <c r="B183" i="1"/>
  <c r="K9" i="1"/>
  <c r="K10" i="1"/>
  <c r="K11" i="1"/>
  <c r="I25" i="1"/>
  <c r="I37" i="1"/>
  <c r="G37" i="1"/>
  <c r="I46" i="1"/>
  <c r="G46" i="1"/>
  <c r="G70" i="1"/>
  <c r="I73" i="1"/>
  <c r="G73" i="1"/>
  <c r="G79" i="1"/>
  <c r="I82" i="1"/>
  <c r="G82" i="1"/>
  <c r="G88" i="1"/>
  <c r="M90" i="1"/>
  <c r="A157" i="1"/>
  <c r="B157" i="1" s="1"/>
  <c r="B156" i="1"/>
  <c r="G263" i="1"/>
  <c r="A191" i="1"/>
  <c r="B191" i="1" s="1"/>
  <c r="B200" i="1"/>
  <c r="A201" i="1"/>
  <c r="A256" i="1"/>
  <c r="B255" i="1"/>
  <c r="I33" i="1"/>
  <c r="G33" i="1"/>
  <c r="I41" i="1"/>
  <c r="G41" i="1"/>
  <c r="I50" i="1"/>
  <c r="G50" i="1"/>
  <c r="I69" i="1"/>
  <c r="G69" i="1"/>
  <c r="I78" i="1"/>
  <c r="G78" i="1"/>
  <c r="I87" i="1"/>
  <c r="G87" i="1"/>
  <c r="K174" i="1"/>
  <c r="A166" i="1"/>
  <c r="B9" i="1"/>
  <c r="K33" i="1"/>
  <c r="K34" i="1"/>
  <c r="I34" i="1"/>
  <c r="K41" i="1"/>
  <c r="K43" i="1"/>
  <c r="I43" i="1"/>
  <c r="K50" i="1"/>
  <c r="K51" i="1"/>
  <c r="I51" i="1"/>
  <c r="K69" i="1"/>
  <c r="K78" i="1"/>
  <c r="M34" i="1"/>
  <c r="K38" i="1"/>
  <c r="I38" i="1"/>
  <c r="M43" i="1"/>
  <c r="K47" i="1"/>
  <c r="I47" i="1"/>
  <c r="M51" i="1"/>
  <c r="M70" i="1"/>
  <c r="K75" i="1"/>
  <c r="I75" i="1"/>
  <c r="M79" i="1"/>
  <c r="K84" i="1"/>
  <c r="I84" i="1"/>
  <c r="M88" i="1"/>
  <c r="A147" i="1"/>
  <c r="B146" i="1"/>
  <c r="M32" i="1"/>
  <c r="K35" i="1"/>
  <c r="M36" i="1"/>
  <c r="K39" i="1"/>
  <c r="M40" i="1"/>
  <c r="K44" i="1"/>
  <c r="M45" i="1"/>
  <c r="K48" i="1"/>
  <c r="M49" i="1"/>
  <c r="K52" i="1"/>
  <c r="M68" i="1"/>
  <c r="K71" i="1"/>
  <c r="M72" i="1"/>
  <c r="K76" i="1"/>
  <c r="M77" i="1"/>
  <c r="K80" i="1"/>
  <c r="M81" i="1"/>
  <c r="K85" i="1"/>
  <c r="M86" i="1"/>
  <c r="K89" i="1"/>
  <c r="G110" i="1"/>
  <c r="I111" i="1"/>
  <c r="K112" i="1"/>
  <c r="M175" i="1"/>
  <c r="M35" i="1"/>
  <c r="M39" i="1"/>
  <c r="M44" i="1"/>
  <c r="M48" i="1"/>
  <c r="M52" i="1"/>
  <c r="M71" i="1"/>
  <c r="M76" i="1"/>
  <c r="M80" i="1"/>
  <c r="M85" i="1"/>
  <c r="M89" i="1"/>
  <c r="I174" i="1"/>
  <c r="A196" i="1"/>
  <c r="B196" i="1" s="1"/>
  <c r="B195" i="1"/>
  <c r="M91" i="1"/>
  <c r="M113" i="1"/>
  <c r="G174" i="1"/>
  <c r="I189" i="1"/>
  <c r="K190" i="1"/>
  <c r="G175" i="1"/>
  <c r="M191" i="1"/>
  <c r="K263" i="1" l="1"/>
  <c r="I263" i="1"/>
  <c r="M263" i="1"/>
  <c r="G151" i="1"/>
  <c r="G265" i="1" s="1"/>
  <c r="M151" i="1"/>
  <c r="A148" i="1"/>
  <c r="B147" i="1"/>
  <c r="B256" i="1"/>
  <c r="A258" i="1"/>
  <c r="B201" i="1"/>
  <c r="A202" i="1"/>
  <c r="K151" i="1"/>
  <c r="I151" i="1"/>
  <c r="A185" i="1"/>
  <c r="B184" i="1"/>
  <c r="B166" i="1"/>
  <c r="A167" i="1"/>
  <c r="A13" i="1"/>
  <c r="B11" i="1"/>
  <c r="K265" i="1" l="1"/>
  <c r="I265" i="1"/>
  <c r="M265" i="1"/>
  <c r="A168" i="1"/>
  <c r="B167" i="1"/>
  <c r="A259" i="1"/>
  <c r="B258" i="1"/>
  <c r="B202" i="1"/>
  <c r="A203" i="1"/>
  <c r="A14" i="1"/>
  <c r="B13" i="1"/>
  <c r="A186" i="1"/>
  <c r="B185" i="1"/>
  <c r="A150" i="1"/>
  <c r="B150" i="1" s="1"/>
  <c r="B148" i="1"/>
  <c r="M267" i="1" l="1"/>
  <c r="A15" i="1"/>
  <c r="B14" i="1"/>
  <c r="A204" i="1"/>
  <c r="B203" i="1"/>
  <c r="B168" i="1"/>
  <c r="A169" i="1"/>
  <c r="A187" i="1"/>
  <c r="B187" i="1" s="1"/>
  <c r="B186" i="1"/>
  <c r="B259" i="1"/>
  <c r="A260" i="1"/>
  <c r="B204" i="1" l="1"/>
  <c r="A205" i="1"/>
  <c r="A261" i="1"/>
  <c r="B260" i="1"/>
  <c r="A170" i="1"/>
  <c r="B169" i="1"/>
  <c r="B15" i="1"/>
  <c r="A16" i="1"/>
  <c r="A18" i="1" l="1"/>
  <c r="B16" i="1"/>
  <c r="B205" i="1"/>
  <c r="A206" i="1"/>
  <c r="B261" i="1"/>
  <c r="A262" i="1"/>
  <c r="B262" i="1" s="1"/>
  <c r="B170" i="1"/>
  <c r="A171" i="1"/>
  <c r="B171" i="1" l="1"/>
  <c r="A172" i="1"/>
  <c r="B206" i="1"/>
  <c r="A207" i="1"/>
  <c r="A19" i="1"/>
  <c r="B18" i="1"/>
  <c r="A208" i="1" l="1"/>
  <c r="B207" i="1"/>
  <c r="B172" i="1"/>
  <c r="A173" i="1"/>
  <c r="B173" i="1" s="1"/>
  <c r="A20" i="1"/>
  <c r="B19" i="1"/>
  <c r="A22" i="1" l="1"/>
  <c r="B20" i="1"/>
  <c r="A209" i="1"/>
  <c r="B208" i="1"/>
  <c r="B209" i="1" l="1"/>
  <c r="A210" i="1"/>
  <c r="B22" i="1"/>
  <c r="A23" i="1"/>
  <c r="B23" i="1" l="1"/>
  <c r="A25" i="1"/>
  <c r="B210" i="1"/>
  <c r="A211" i="1"/>
  <c r="A214" i="1" l="1"/>
  <c r="B211" i="1"/>
  <c r="B25" i="1"/>
  <c r="A26" i="1"/>
  <c r="A28" i="1" l="1"/>
  <c r="B26" i="1"/>
  <c r="A215" i="1"/>
  <c r="B214" i="1"/>
  <c r="A216" i="1" l="1"/>
  <c r="B215" i="1"/>
  <c r="A29" i="1"/>
  <c r="B28" i="1"/>
  <c r="B29" i="1" l="1"/>
  <c r="A32" i="1"/>
  <c r="A217" i="1"/>
  <c r="B216" i="1"/>
  <c r="A218" i="1" l="1"/>
  <c r="B217" i="1"/>
  <c r="A33" i="1"/>
  <c r="B32" i="1"/>
  <c r="A219" i="1" l="1"/>
  <c r="B218" i="1"/>
  <c r="A34" i="1"/>
  <c r="B33" i="1"/>
  <c r="B34" i="1" l="1"/>
  <c r="A35" i="1"/>
  <c r="A220" i="1"/>
  <c r="B219" i="1"/>
  <c r="A221" i="1" l="1"/>
  <c r="B220" i="1"/>
  <c r="B35" i="1"/>
  <c r="A36" i="1"/>
  <c r="A37" i="1" l="1"/>
  <c r="B36" i="1"/>
  <c r="A222" i="1"/>
  <c r="B221" i="1"/>
  <c r="A223" i="1" l="1"/>
  <c r="B222" i="1"/>
  <c r="A38" i="1"/>
  <c r="B37" i="1"/>
  <c r="B38" i="1" l="1"/>
  <c r="A39" i="1"/>
  <c r="A224" i="1"/>
  <c r="B223" i="1"/>
  <c r="A225" i="1" l="1"/>
  <c r="B224" i="1"/>
  <c r="B39" i="1"/>
  <c r="A40" i="1"/>
  <c r="A41" i="1" l="1"/>
  <c r="B40" i="1"/>
  <c r="A226" i="1"/>
  <c r="B225" i="1"/>
  <c r="A227" i="1" l="1"/>
  <c r="B226" i="1"/>
  <c r="A43" i="1"/>
  <c r="B41" i="1"/>
  <c r="B43" i="1" l="1"/>
  <c r="A44" i="1"/>
  <c r="A228" i="1"/>
  <c r="B227" i="1"/>
  <c r="A229" i="1" l="1"/>
  <c r="B228" i="1"/>
  <c r="B44" i="1"/>
  <c r="A45" i="1"/>
  <c r="A46" i="1" l="1"/>
  <c r="B45" i="1"/>
  <c r="A230" i="1"/>
  <c r="B229" i="1"/>
  <c r="A231" i="1" l="1"/>
  <c r="B230" i="1"/>
  <c r="A47" i="1"/>
  <c r="B46" i="1"/>
  <c r="B47" i="1" l="1"/>
  <c r="A48" i="1"/>
  <c r="A232" i="1"/>
  <c r="B231" i="1"/>
  <c r="B48" i="1" l="1"/>
  <c r="A49" i="1"/>
  <c r="A233" i="1"/>
  <c r="B232" i="1"/>
  <c r="A235" i="1" l="1"/>
  <c r="B233" i="1"/>
  <c r="A50" i="1"/>
  <c r="B49" i="1"/>
  <c r="A51" i="1" l="1"/>
  <c r="B50" i="1"/>
  <c r="A236" i="1"/>
  <c r="B235" i="1"/>
  <c r="A237" i="1" l="1"/>
  <c r="B236" i="1"/>
  <c r="B51" i="1"/>
  <c r="A52" i="1"/>
  <c r="B52" i="1" l="1"/>
  <c r="A53" i="1"/>
  <c r="A238" i="1"/>
  <c r="B237" i="1"/>
  <c r="A239" i="1" l="1"/>
  <c r="B238" i="1"/>
  <c r="A54" i="1"/>
  <c r="B53" i="1"/>
  <c r="B54" i="1" l="1"/>
  <c r="A55" i="1"/>
  <c r="A240" i="1"/>
  <c r="B239" i="1"/>
  <c r="A241" i="1" l="1"/>
  <c r="B240" i="1"/>
  <c r="A56" i="1"/>
  <c r="B55" i="1"/>
  <c r="B56" i="1" l="1"/>
  <c r="A57" i="1"/>
  <c r="A242" i="1"/>
  <c r="B241" i="1"/>
  <c r="A243" i="1" l="1"/>
  <c r="B242" i="1"/>
  <c r="A58" i="1"/>
  <c r="B57" i="1"/>
  <c r="B58" i="1" l="1"/>
  <c r="A59" i="1"/>
  <c r="A245" i="1"/>
  <c r="B243" i="1"/>
  <c r="A246" i="1" l="1"/>
  <c r="B245" i="1"/>
  <c r="A60" i="1"/>
  <c r="B59" i="1"/>
  <c r="B60" i="1" l="1"/>
  <c r="A61" i="1"/>
  <c r="A247" i="1"/>
  <c r="B246" i="1"/>
  <c r="A249" i="1" l="1"/>
  <c r="B247" i="1"/>
  <c r="A62" i="1"/>
  <c r="B61" i="1"/>
  <c r="B62" i="1" l="1"/>
  <c r="A63" i="1"/>
  <c r="A250" i="1"/>
  <c r="B249" i="1"/>
  <c r="A251" i="1" l="1"/>
  <c r="B250" i="1"/>
  <c r="A64" i="1"/>
  <c r="B63" i="1"/>
  <c r="B64" i="1" l="1"/>
  <c r="A65" i="1"/>
  <c r="A252" i="1"/>
  <c r="B251" i="1"/>
  <c r="A253" i="1" l="1"/>
  <c r="B253" i="1" s="1"/>
  <c r="B252" i="1"/>
  <c r="A66" i="1"/>
  <c r="B65" i="1"/>
  <c r="B66" i="1" l="1"/>
  <c r="A68" i="1"/>
  <c r="A69" i="1" l="1"/>
  <c r="B68" i="1"/>
  <c r="A70" i="1" l="1"/>
  <c r="B69" i="1"/>
  <c r="B70" i="1" l="1"/>
  <c r="A71" i="1"/>
  <c r="B71" i="1" l="1"/>
  <c r="A72" i="1"/>
  <c r="A73" i="1" l="1"/>
  <c r="B72" i="1"/>
  <c r="A75" i="1" l="1"/>
  <c r="B73" i="1"/>
  <c r="B75" i="1" l="1"/>
  <c r="A76" i="1"/>
  <c r="B76" i="1" l="1"/>
  <c r="A77" i="1"/>
  <c r="A78" i="1" l="1"/>
  <c r="B77" i="1"/>
  <c r="A79" i="1" l="1"/>
  <c r="B78" i="1"/>
  <c r="B79" i="1" l="1"/>
  <c r="A80" i="1"/>
  <c r="B80" i="1" l="1"/>
  <c r="A81" i="1"/>
  <c r="A82" i="1" l="1"/>
  <c r="B81" i="1"/>
  <c r="A84" i="1" l="1"/>
  <c r="B82" i="1"/>
  <c r="B84" i="1" l="1"/>
  <c r="A85" i="1"/>
  <c r="B85" i="1" l="1"/>
  <c r="A86" i="1"/>
  <c r="A87" i="1" l="1"/>
  <c r="B86" i="1"/>
  <c r="A88" i="1" l="1"/>
  <c r="B87" i="1"/>
  <c r="B88" i="1" l="1"/>
  <c r="A89" i="1"/>
  <c r="B89" i="1" l="1"/>
  <c r="A90" i="1"/>
  <c r="B90" i="1" l="1"/>
  <c r="A91" i="1"/>
  <c r="A92" i="1" l="1"/>
  <c r="B91" i="1"/>
  <c r="A93" i="1" l="1"/>
  <c r="B92" i="1"/>
  <c r="B93" i="1" l="1"/>
  <c r="A94" i="1"/>
  <c r="A95" i="1" l="1"/>
  <c r="B94" i="1"/>
  <c r="B95" i="1" l="1"/>
  <c r="A96" i="1"/>
  <c r="B96" i="1" l="1"/>
  <c r="A97" i="1"/>
  <c r="B97" i="1" l="1"/>
  <c r="A98" i="1"/>
  <c r="B98" i="1" l="1"/>
  <c r="A99" i="1"/>
  <c r="B99" i="1" l="1"/>
  <c r="A100" i="1"/>
  <c r="A101" i="1" l="1"/>
  <c r="B100" i="1"/>
  <c r="B101" i="1" l="1"/>
  <c r="A102" i="1"/>
  <c r="A103" i="1" l="1"/>
  <c r="B102" i="1"/>
  <c r="B103" i="1" l="1"/>
  <c r="A104" i="1"/>
  <c r="A105" i="1" l="1"/>
  <c r="B104" i="1"/>
  <c r="B105" i="1" l="1"/>
  <c r="A106" i="1"/>
  <c r="B106" i="1" l="1"/>
  <c r="A107" i="1"/>
  <c r="B107" i="1" l="1"/>
  <c r="A108" i="1"/>
  <c r="A109" i="1" l="1"/>
  <c r="B108" i="1"/>
  <c r="B109" i="1" l="1"/>
  <c r="A110" i="1"/>
  <c r="A111" i="1" l="1"/>
  <c r="B110" i="1"/>
  <c r="B111" i="1" l="1"/>
  <c r="A112" i="1"/>
  <c r="B112" i="1" l="1"/>
  <c r="A113" i="1"/>
  <c r="A116" i="1" l="1"/>
  <c r="B113" i="1"/>
  <c r="B116" i="1" l="1"/>
  <c r="A117" i="1"/>
  <c r="B117" i="1" l="1"/>
  <c r="A118" i="1"/>
  <c r="A119" i="1" l="1"/>
  <c r="B118" i="1"/>
  <c r="B119" i="1" l="1"/>
  <c r="B127" i="1" l="1"/>
  <c r="B128" i="1" l="1"/>
  <c r="B129" i="1" l="1"/>
  <c r="B130" i="1" l="1"/>
  <c r="B131" i="1" l="1"/>
  <c r="B132" i="1" l="1"/>
  <c r="B133" i="1" l="1"/>
  <c r="B134" i="1" l="1"/>
  <c r="B135" i="1" l="1"/>
  <c r="B136" i="1" l="1"/>
  <c r="A137" i="1"/>
  <c r="A138" i="1" l="1"/>
  <c r="B137" i="1"/>
  <c r="B138" i="1" l="1"/>
  <c r="A139" i="1"/>
  <c r="B139" i="1" l="1"/>
  <c r="A140" i="1"/>
  <c r="B140" i="1" s="1"/>
</calcChain>
</file>

<file path=xl/sharedStrings.xml><?xml version="1.0" encoding="utf-8"?>
<sst xmlns="http://schemas.openxmlformats.org/spreadsheetml/2006/main" count="488" uniqueCount="270">
  <si>
    <t>Blok</t>
  </si>
  <si>
    <t>Eenheid</t>
  </si>
  <si>
    <r>
      <t xml:space="preserve">Verrekenprijs </t>
    </r>
    <r>
      <rPr>
        <sz val="11"/>
        <color theme="1"/>
        <rFont val="Verdana"/>
        <family val="2"/>
      </rPr>
      <t>(per eenheid)</t>
    </r>
  </si>
  <si>
    <r>
      <t xml:space="preserve">Prijs
</t>
    </r>
    <r>
      <rPr>
        <sz val="11"/>
        <color theme="1"/>
        <rFont val="Verdana"/>
        <family val="2"/>
      </rPr>
      <t>(aantal x eenheidsprijs)</t>
    </r>
  </si>
  <si>
    <r>
      <t xml:space="preserve">Prijs
</t>
    </r>
    <r>
      <rPr>
        <sz val="11"/>
        <color theme="1"/>
        <rFont val="Verdana"/>
        <family val="2"/>
      </rPr>
      <t>(aantal x indexering x eenheidsprijs)</t>
    </r>
  </si>
  <si>
    <t>Preventief Onderhoud volgens Keuringsplan</t>
  </si>
  <si>
    <t xml:space="preserve">Bliksembeveiligingsinstallaties en statische aarding </t>
  </si>
  <si>
    <t>Periodieke inspectie bliksembeveiliging munitiegebouw 12m / Periodieke inspectie bliksembeveiliging gebouw 2j</t>
  </si>
  <si>
    <t>Periodieke inspectie bliksembeveiliging per gebouw (excl. meetpunten)</t>
  </si>
  <si>
    <t>stuks</t>
  </si>
  <si>
    <t>Periodieke inspectie bliksembeveiliging gebouw per meetpunt ondergronds</t>
  </si>
  <si>
    <t>Periodieke inspectie bliksembeveiliging gebouw per meetpunt bovengronds</t>
  </si>
  <si>
    <t xml:space="preserve">Visuele inspectie bliksembeveiliging munitiegebouw 6m </t>
  </si>
  <si>
    <t>Visuele inspectie bliksembeveiliging per munitiegebouw 1 t/m 250m2 BVO (dak)</t>
  </si>
  <si>
    <t>Visuele inspectie bliksembeveiliging per munitiegebouw 251 t/m 500m2 BVO (dak)</t>
  </si>
  <si>
    <t>Visuele inspectie bliksembeveiliging per munitiegebouw 501 t/m 1000m2 BVO (dak)</t>
  </si>
  <si>
    <t xml:space="preserve">Visuele inspectie bliksembeveiliging per munitiegebouw groter dan 1000m2 BVO (dak) </t>
  </si>
  <si>
    <t>Periodieke inspectie bliksembeveiliging in terrein 1j</t>
  </si>
  <si>
    <t>Periodieke inspectie bliksembeveiliging per component (excl. meetpunten)</t>
  </si>
  <si>
    <t>Periodieke inspectie bliksembeveiliging in terrein per meetpunt ondergronds</t>
  </si>
  <si>
    <t>Periodieke inspectie bliksembeveiliging in terrein per meetpunt bovengronds</t>
  </si>
  <si>
    <t>Periodieke inspectie geleidende vloer 1j / Periodieke inspectie geleidende vloer munitiegebouw 12m</t>
  </si>
  <si>
    <t>Periodieke inspectie geleidende vloer per ruimte (excl. meetpunten)</t>
  </si>
  <si>
    <t xml:space="preserve">Periodieke inspectie geleidende vloer per meetpunt </t>
  </si>
  <si>
    <t>Periodieke inspectie statische aardpunten in gebouw 1j / Periodieke inspectie statische aardpunten in munitiegebouw 12m</t>
  </si>
  <si>
    <t>Periodieke inspectie statische aardpunten per gebouw (excl. meetpunten)</t>
  </si>
  <si>
    <t>Periodieke inspectie statische aardpunten in gebouw, meetpunt bovengronds</t>
  </si>
  <si>
    <t>Periodieke inspectie statische aarding in terrein 1j</t>
  </si>
  <si>
    <t>Periodieke inspectie statische aardpunten terrein per component (excl. meetpunten)</t>
  </si>
  <si>
    <t>Periodieke inspectie statische aarding in terrein, meetpunt ondergronds</t>
  </si>
  <si>
    <t xml:space="preserve">Noodstroominstallaties </t>
  </si>
  <si>
    <t>Testen Noodstroomaggregaat 2m</t>
  </si>
  <si>
    <t>Testen Noodstroomaggregaat 2m, tot maximaal 150 kVA</t>
  </si>
  <si>
    <t>Testen Noodstroomaggregaat 2m, van150 tot maximaal 250 kVA</t>
  </si>
  <si>
    <t>Testen Noodstroomaggregaat 2m, van 250 tot maximaal 400 kVA</t>
  </si>
  <si>
    <t>Testen Noodstroomaggregaat 2m, van 400 tot maximaal 650 kVA</t>
  </si>
  <si>
    <t>Testen Noodstroomaggregaat 2m, van 650 tot maximaal 800 kVA</t>
  </si>
  <si>
    <t>Testen Noodstroomaggregaat 2m, van 800 tot maximaal 1000 kVA</t>
  </si>
  <si>
    <t>Testen Noodstroomaggregaat 2m, van 1000 tot maximaal 1250 kVA</t>
  </si>
  <si>
    <t>Testen Noodstroomaggregaat 2m, van 1250 tot maximaal 1500 kVA</t>
  </si>
  <si>
    <t>Testen Noodstroomaggregaat 2m, van 1500 tot maximaal 1750 kVA</t>
  </si>
  <si>
    <t>Testen Noodstroomaggregaat 2m, groter dan 1750 kVA</t>
  </si>
  <si>
    <t>Onderhoud Noodstroomaggregaat 1j</t>
  </si>
  <si>
    <t>Onderhoud Noodstroomaggregaat 1j, tot maximaal 150 kVA</t>
  </si>
  <si>
    <t>Onderhoud Noodstroomaggregaat 1j, van 150 tot maximaal 250 kVA</t>
  </si>
  <si>
    <t>Onderhoud Noodstroomaggregaat 1j, van 250 tot maximaal 400 kVA</t>
  </si>
  <si>
    <t>Onderhoud Noodstroomaggregaat 1j, van 400 tot maximaal 650 kVA</t>
  </si>
  <si>
    <t>Onderhoud Noodstroomaggregaat 1j, van 650 tot maximaal 800 kVA</t>
  </si>
  <si>
    <t>Onderhoud Noodstroomaggregaat 1j, van 800 tot maximaal 1000 kVA</t>
  </si>
  <si>
    <t>Onderhoud Noodstroomaggregaat 1j, van 1000 tot maximaal 1250 kVA</t>
  </si>
  <si>
    <t>Onderhoud Noodstroomaggregaat 1j, van 1250 tot maximaal 1500 kVA</t>
  </si>
  <si>
    <t>Onderhoud Noodstroomaggregaat 1j, van 1500 tot maximaal 1750 kVA</t>
  </si>
  <si>
    <t>Onderhoud Noodstroomaggregaat 1j, groter dan 1750 kVA</t>
  </si>
  <si>
    <t xml:space="preserve">Onderhoud Noodstroomaggregaat 1j, bijbehorende load bank t.b.v. belast beproeven tot 500 kVA </t>
  </si>
  <si>
    <t xml:space="preserve">Onderhoud Noodstroomaggregaat 1j, bijbehorende load bank t.b.v. belast beproeven van 500 tot maximaal 1250 kVA </t>
  </si>
  <si>
    <t>Onderhoud Noodstroomaggregaat 1j, bijbehorende load bank t.b.v. belast beproeven van 1250 tot maximaal 2000 kVA</t>
  </si>
  <si>
    <t xml:space="preserve">Onderhoud Noodstroomaggregaat 1j, bijbehorende load bank t.b.v. belast beproeven groter dan 2000 kVA </t>
  </si>
  <si>
    <t xml:space="preserve">Onderhoud Noodstroomaggregaat 1j, bijbehorende oliemonster analyse </t>
  </si>
  <si>
    <t>Onderhoud Noodstroomaggregaat 1j, bijbehorende onderhoud vermogensschakelaar 125 A (5jr)</t>
  </si>
  <si>
    <t>Onderhoud Noodstroomaggregaat 1j, bijbehorende onderhoud vermogensschakelaar 160 A (5jr)</t>
  </si>
  <si>
    <t>Onderhoud Noodstroomaggregaat 1j, bijbehorende onderhoud vermogensschakelaar 250 A (5jr)</t>
  </si>
  <si>
    <t>Onderhoud Noodstroomaggregaat 1j, bijbehorende onderhoud vermogensschakelaar 400 A (5jr)</t>
  </si>
  <si>
    <t>Onderhoud Noodstroomaggregaat 1j, bijbehorende onderhoud vermogensschakelaar 630 A (5jr)</t>
  </si>
  <si>
    <t>Onderhoud Noodstroomaggregaat 1j, bijbehorende onderhoud vermogensschakelaar 800 A (5jr)</t>
  </si>
  <si>
    <t>Onderhoud Noodstroomaggregaat 1j, bijbehorende onderhoud vermogensschakelaar 1000 A (5jr)</t>
  </si>
  <si>
    <t>Onderhoud Noodstroomaggregaat 1j, bijbehorende onderhoud vermogensschakelaar 1250 A (5jr)</t>
  </si>
  <si>
    <t>Onderhoud Noodstroomaggregaat 1j, bijbehorende onderhoud vermogensschakelaar groter dan 1250 A (5jr)</t>
  </si>
  <si>
    <t>Onderhoud Statische No-break 1j</t>
  </si>
  <si>
    <t>Onderhoud Statische No-break 1j, tot maximaal 5 kVA</t>
  </si>
  <si>
    <t>Onderhoud Statische No-break 1j, van 5 tot maximaal 15 kVA</t>
  </si>
  <si>
    <t>Onderhoud Statische No-break 1j, van 15 tot maximaal 25 kVA</t>
  </si>
  <si>
    <t>Onderhoud Statische No-break 1j, van 25 tot maximaal 50 kVA</t>
  </si>
  <si>
    <t>Onderhoud Statische No-break 1j, van 50 tot maximaal 160 kVA</t>
  </si>
  <si>
    <t>Onderhoud Statische No-break 1j, groter dan 160 kVA</t>
  </si>
  <si>
    <t>Testen Dynamische No-break 2m</t>
  </si>
  <si>
    <t>Testen Dynamische No-break 2m, tot maximaal 300 kVA</t>
  </si>
  <si>
    <t>Testen Dynamische No-break 2m, van 300 tot maximaal 600 kVA</t>
  </si>
  <si>
    <t>Testen Dynamische No-break 2m, van 800 tot maximaal 1000 kVA</t>
  </si>
  <si>
    <t>Testen Dynamische No-break 2m, van 1000 tot maximaal 1200 kVA</t>
  </si>
  <si>
    <t>Testen Dynamische No-break 2m, van 1200 tot maximaal 1750 kVA</t>
  </si>
  <si>
    <t>Testen Dynamische No-break 2m, van 1750 tot maximaal 2000 kVA</t>
  </si>
  <si>
    <t>Testen Dynamische No-break 2m, van 2000 tot maximaal 2500 kVA</t>
  </si>
  <si>
    <t>Testen Dynamische No-break 2m, groter dan 2500 kVA</t>
  </si>
  <si>
    <t>Onderhoud Dynamische No-break 1j</t>
  </si>
  <si>
    <t>Onderhoud Dynamische No-break 1j, tot maximaal 300 kVA</t>
  </si>
  <si>
    <t>Onderhoud Dynamische No-break 1j, van 300 tot maximaal 600 kVA</t>
  </si>
  <si>
    <t>Onderhoud Dynamische No-break 1j, van 800 tot maximaal 1000 kVA</t>
  </si>
  <si>
    <t>Onderhoud Dynamische No-break 1j, van 1000 tot maximaal 1200 kVA</t>
  </si>
  <si>
    <t>Onderhoud Dynamische No-break 1j, van 1200 tot maximaal 1750 kVA</t>
  </si>
  <si>
    <t>Onderhoud Dynamische No-break 1j, van 1750 tot maximaal 2000 kVA</t>
  </si>
  <si>
    <t>Onderhoud Dynamische No-break 1j, van 2000 tot maximaal 2500 kVA</t>
  </si>
  <si>
    <t>Onderhoud Dynamische No-break 1j, groter dan 2500 kVA</t>
  </si>
  <si>
    <t xml:space="preserve">Onderhoud Dynamische No-break 1j, bijbehorende load bank t.b.v. belast beproeven tot 500 kVA </t>
  </si>
  <si>
    <t xml:space="preserve">Onderhoud Dynamische No-break 1j, bijbehorende load bank t.b.v. belast beproeven van 500 tot maximaal 1250 kVA </t>
  </si>
  <si>
    <t>Onderhoud Dynamische No-break 1j, bijbehorende load bank t.b.v. belast beproeven van 1250 tot maximaal 2000 kVA</t>
  </si>
  <si>
    <t xml:space="preserve">Onderhoud Dynamische No-break 1j, bijbehorende load bank t.b.v. belast beproeven groter dan 2000 kVA </t>
  </si>
  <si>
    <t xml:space="preserve">Onderhoud Dynamische No-break 1j, bijbehorende oliemonster analyse </t>
  </si>
  <si>
    <t>Onderhoud Dynamische No-break 1j, bijbehorende onderhoud vermogensschakelaar 125 A (5jr)</t>
  </si>
  <si>
    <t>Onderhoud Dynamische No-break 1j, bijbehorende onderhoud vermogensschakelaar 160 A (5jr)</t>
  </si>
  <si>
    <t>Onderhoud Dynamische No-break 1j, bijbehorende onderhoud vermogensschakelaar 250 A (5jr)</t>
  </si>
  <si>
    <t>Onderhoud Dynamische No-break 1j, bijbehorende onderhoud vermogensschakelaar 400 A (5jr)</t>
  </si>
  <si>
    <t>Onderhoud Dynamische No-break 1j, bijbehorende onderhoud vermogensschakelaar 630 A (5jr)</t>
  </si>
  <si>
    <t>Onderhoud Dynamische No-break 1j, bijbehorende onderhoud vermogensschakelaar 800 A (5jr)</t>
  </si>
  <si>
    <t>Onderhoud Dynamische No-break 1j, bijbehorende onderhoud vermogensschakelaar 1000 A (5jr)</t>
  </si>
  <si>
    <t>Onderhoud Dynamische No-break 1j, bijbehorende onderhoud vermogensschakelaar 1250 A (5jr)</t>
  </si>
  <si>
    <t>Onderhoud Dynamische No-break 1j, bijbehorende onderhoud vermogensschakelaar groter dan 1250 A (5jr)</t>
  </si>
  <si>
    <t>Inspectie Noodstroomaggregaat 24m</t>
  </si>
  <si>
    <t>Inspectie Noodstroomaggregaat 48m</t>
  </si>
  <si>
    <t>Inspectie Dynamische No-break 24m</t>
  </si>
  <si>
    <t>Inspectie Dynamische No-break 48m</t>
  </si>
  <si>
    <t>Controle water/sludge bovengrondse opslagtank 1j</t>
  </si>
  <si>
    <t>Controle lekdetectiesysteem bovengrondse opslagtank 1j</t>
  </si>
  <si>
    <t>Herkeuring bovengrondse stalen opslagtank voor 10j,15j,20j</t>
  </si>
  <si>
    <t>Herkeuring bovengrondse kunststof opslagtank 10j,15j,20j</t>
  </si>
  <si>
    <t>Fotovoltaïsche systemen</t>
  </si>
  <si>
    <t>Periodieke inspectie en onderhoud 1j - 1 t/m 20 (panelen)</t>
  </si>
  <si>
    <t>Periodieke inspectie en onderhoud 1j - 21 t/m 50 (panelen)</t>
  </si>
  <si>
    <t>Periodieke inspectie en onderhoud 1j - 51 t/m 100 (panelen)</t>
  </si>
  <si>
    <t>Periodieke inspectie en onderhoud 1j - groter dan 100 (panelen)</t>
  </si>
  <si>
    <t>Elektrische installaties - laagspanning</t>
  </si>
  <si>
    <t>Periodieke inspectie elektrische installatie 3j, 4j, 5j, 6j</t>
  </si>
  <si>
    <t>Bunkers/shelters</t>
  </si>
  <si>
    <t>m2</t>
  </si>
  <si>
    <t>Complexe gebouwen</t>
  </si>
  <si>
    <t>Eetzalen en keukens</t>
  </si>
  <si>
    <t>Hangars/stallingen</t>
  </si>
  <si>
    <t>Installatiegebouwen</t>
  </si>
  <si>
    <t>Kantoor-/lesgebouwen</t>
  </si>
  <si>
    <t>Legeringsgebouwen</t>
  </si>
  <si>
    <t>Magazijnen</t>
  </si>
  <si>
    <t>Speciale magazijnen</t>
  </si>
  <si>
    <t>Overige gebouwen</t>
  </si>
  <si>
    <t>Recreatie-/sportgebouwen</t>
  </si>
  <si>
    <t>Werkplaatsen</t>
  </si>
  <si>
    <t xml:space="preserve">Munitiewerkplaatsen </t>
  </si>
  <si>
    <t>Woningen</t>
  </si>
  <si>
    <t>Periodieke inspectie elektrische installatie 1j</t>
  </si>
  <si>
    <t>Visuele inspectie elektrische installatie 1j</t>
  </si>
  <si>
    <t>Noodverlichtingsinstallaties</t>
  </si>
  <si>
    <t>Periodieke inspectie en onderhoud noodverlichting 1j</t>
  </si>
  <si>
    <t>Periodieke inspectie en onderhoud noodverlichting 1j, decentrale noodverlichting per gebouw (exclusief armaturen)</t>
  </si>
  <si>
    <t>Periodieke inspectie en onderhoud noodverlichting 1j, decentrale noodverlichting per armatuur</t>
  </si>
  <si>
    <t>Periodieke inspectie en onderhoud noodverlichting 1j, centrale noodverlichting per gebouw (exclusief armaturen)</t>
  </si>
  <si>
    <t>Periodieke inspectie en onderhoud noodverlichting 1j, centrale noodverlichting per armatuur</t>
  </si>
  <si>
    <t>Implementatie vergoeding</t>
  </si>
  <si>
    <t>Preventief Onderhoud</t>
  </si>
  <si>
    <t xml:space="preserve">Uurtarief voor het herstellen van Manco's en uitvoeren van projecten (o.a. COVO's, monodisciplinaire projecten en vervangingen) </t>
  </si>
  <si>
    <t>uren</t>
  </si>
  <si>
    <t>Uurtarief op werkdagen van 06:00 tot 18:00 uur</t>
  </si>
  <si>
    <t>uur</t>
  </si>
  <si>
    <t>Toeslag op uurtarief van 20.1 voor werk op werkdagen van 18:00 tot 06:00 uur (maximaal 15%)</t>
  </si>
  <si>
    <t>%</t>
  </si>
  <si>
    <t>Toeslag op uurtarief van 20.1 voor werk op zaterdag (maximaal 25%)</t>
  </si>
  <si>
    <t>Toeslag op uurtarief van 20.1 voor werk op zon- en feestdagen (maximaal 35%)</t>
  </si>
  <si>
    <t>Uurtarief voor het herstellen van storingen</t>
  </si>
  <si>
    <t>Toeslag op uurtarief van 30.1 voor werk op werkdagen van 18:00 tot 06:00 uur (maximaal 15%)</t>
  </si>
  <si>
    <t>Toeslag op uurtarief van 30.1 voor werk op zaterdag (maximaal 25%)</t>
  </si>
  <si>
    <t>Toeslag op uurtarief van 30.1 voor werk op zon- en feestdagen (maximaal 35%)</t>
  </si>
  <si>
    <t>Kortingspercentage materiaal</t>
  </si>
  <si>
    <t>Bruto</t>
  </si>
  <si>
    <t>Korting %</t>
  </si>
  <si>
    <t xml:space="preserve">Korting bruto materiaal prijzen Technische Unie, Elektrotechniek, Draad en Kabel </t>
  </si>
  <si>
    <t>Korting bruto materiaal prijzen Technische Unie, Elektrotechniek, Industriele Elektrotechniek</t>
  </si>
  <si>
    <t>Korting bruto materiaal prijzen Technische Unie, Elektrotechniek, Kabeldraagsystemen</t>
  </si>
  <si>
    <t>Korting bruto materiaal prijzen Technische Unie, Elektrotechniek, Schakel-en stekkermateriaal</t>
  </si>
  <si>
    <t>Korting bruto materiaal prijzen Technische Unie, Elektrotechniek, Data, communicatie &amp; (Brand)beveiliging</t>
  </si>
  <si>
    <t>Korting bruto materiaal prijzen Technische Unie, Elektrotechniek, Verdeelinrichtingen &amp; E-mobility</t>
  </si>
  <si>
    <t>Korting bruto materiaal prijzen Technische Unie, Elektrotechniek, Overig</t>
  </si>
  <si>
    <t>Korting bruto materiaal prijzen Technische Unie, Verlichting, Verlichtingsarmaturen</t>
  </si>
  <si>
    <t>Korting bruto materiaal prijzen Technische Unie, Verlichting, Noodverlichting</t>
  </si>
  <si>
    <t>Korting bruto materiaal prijzen Technische Unie, Overige assortiment</t>
  </si>
  <si>
    <t>Subtotaal</t>
  </si>
  <si>
    <t>60</t>
  </si>
  <si>
    <t>RVB BOEI inspectie</t>
  </si>
  <si>
    <t>Gebouwen</t>
  </si>
  <si>
    <t xml:space="preserve">Nulmeting </t>
  </si>
  <si>
    <t xml:space="preserve">Fotovoltaïsche systemen </t>
  </si>
  <si>
    <t>70</t>
  </si>
  <si>
    <t>Nieuwe Logboeken</t>
  </si>
  <si>
    <t>Logboek Noodstroominstallaties, Noodaggregaat in gebouw/ terrein</t>
  </si>
  <si>
    <t>Logboek Noodstroominstallaties, Statische No-break</t>
  </si>
  <si>
    <t>Logboek Noodstroominstallaties, Dynamische No-break</t>
  </si>
  <si>
    <t>Logboek Noodstroominstallaties, Brandstofvoorziening</t>
  </si>
  <si>
    <t xml:space="preserve">Logboek Fotovoltaïsche systemen </t>
  </si>
  <si>
    <t>Logboek Noodverlichtingsinstallaties</t>
  </si>
  <si>
    <t>75</t>
  </si>
  <si>
    <t>Vergoeding voor niet uit te voeren werkzaamheden en wachturen</t>
  </si>
  <si>
    <t>Vergoeding bij status niet gekeurd</t>
  </si>
  <si>
    <t>Vergoeding voor opnemen volledige gegevens nieuwe componenten</t>
  </si>
  <si>
    <t xml:space="preserve">Wachturen </t>
  </si>
  <si>
    <t>90</t>
  </si>
  <si>
    <t>Te gebruiken hulpmiddelen (materieel)</t>
  </si>
  <si>
    <t>Verrekenprijs rolsteiger voor werkzaamheden hoger dan 5 meter</t>
  </si>
  <si>
    <t>dag</t>
  </si>
  <si>
    <t>Verrekenprijs schaarhoogwerker voor werkzaamheden hoger dan 5 meter</t>
  </si>
  <si>
    <t>Verrekenprijs hoogwerker voor werkzaamheden hoger dan 5 meter (anders dan schaarhoogwerker)</t>
  </si>
  <si>
    <t>Verrekenprijs tijdelijke valbeveiliging</t>
  </si>
  <si>
    <t>100</t>
  </si>
  <si>
    <t>Verrekenprijzen voor herstellen van onderdelen / vervangwerkzaamheden</t>
  </si>
  <si>
    <t>Afstandhouder daknet inclusief betonblokje</t>
  </si>
  <si>
    <t xml:space="preserve">Afstandhouder daknet met plaksteun incl. kit </t>
  </si>
  <si>
    <t xml:space="preserve">inspectieput (groot) compleet, beton </t>
  </si>
  <si>
    <t>inspectieput (klein) compleet, beton</t>
  </si>
  <si>
    <t>inspectieputdeksel (groot), beton</t>
  </si>
  <si>
    <t>inspectieputdeksel (groot), traanplaat rvs</t>
  </si>
  <si>
    <t>inspectieputdeksel (klein), beton</t>
  </si>
  <si>
    <t>inspectieputdeksel (klein), traanplaat rvs</t>
  </si>
  <si>
    <t>Vrijstaande opvanger 3m compleet met betonsokkel</t>
  </si>
  <si>
    <t>Vrijstaande opvanger 6m compleet met betonsokkel</t>
  </si>
  <si>
    <t>Meten vloer vlgs NEN-EN-IEC 61340-4-1, aantal meetpunten 0-10 incl rapport</t>
  </si>
  <si>
    <t>Meten vloer vlgs NEN-EN-IEC 61340-4-1, aantal meetpunten 10-20 incl rapport</t>
  </si>
  <si>
    <t>Meten vloer vlgs NEN-EN-IEC 61340-4-1, aantal meetpunten 20-40 incl rapport</t>
  </si>
  <si>
    <t>Noodstroominstallaties</t>
  </si>
  <si>
    <t>Noodaggregaat in gebouw/ terrein en Dynamische No-break</t>
  </si>
  <si>
    <t>V- snaar</t>
  </si>
  <si>
    <t>Dynamo riem</t>
  </si>
  <si>
    <t>Start accu 12V</t>
  </si>
  <si>
    <t>Start accu 24V</t>
  </si>
  <si>
    <t>Druppellader</t>
  </si>
  <si>
    <t>Brandstofpomp</t>
  </si>
  <si>
    <t>Brandstof filter</t>
  </si>
  <si>
    <t>Verstuiver</t>
  </si>
  <si>
    <t>Bougies</t>
  </si>
  <si>
    <t>Olie p/10ltr.</t>
  </si>
  <si>
    <t>Olie filter</t>
  </si>
  <si>
    <t>Olie sensor</t>
  </si>
  <si>
    <t>Afdichtingsset</t>
  </si>
  <si>
    <t>Pick up sensor</t>
  </si>
  <si>
    <t>Koelvoeistof p/10ltr (NSA)</t>
  </si>
  <si>
    <t>Koelwater thermosstaat</t>
  </si>
  <si>
    <t>koelwaterslangen</t>
  </si>
  <si>
    <t>Brandstofslangen</t>
  </si>
  <si>
    <t>Luchtfilter</t>
  </si>
  <si>
    <t xml:space="preserve">AVR automatische volt regelaar </t>
  </si>
  <si>
    <t>Statische No-break</t>
  </si>
  <si>
    <t>Ventilator</t>
  </si>
  <si>
    <t>Koelvloeistof  p/1ltr (No Break)</t>
  </si>
  <si>
    <t>Accu klem incl. Bevestiging</t>
  </si>
  <si>
    <t>Demi water p/1ltr</t>
  </si>
  <si>
    <t>Accu kabel p/mtr</t>
  </si>
  <si>
    <t>Accu 1 Ah tot en met 25 Ah</t>
  </si>
  <si>
    <t>Accu 30 Ah tot en met 100 Ah</t>
  </si>
  <si>
    <t>Accu 120 Ah tot en met 300 Ah</t>
  </si>
  <si>
    <t>Meting en beproeving Aardlekbeveiliging, bij vervanging</t>
  </si>
  <si>
    <t>Meting en beproeving Circuitimpedantie / Net impedantie, bij vervanging</t>
  </si>
  <si>
    <t>Meting isolatieweerstand, bij vervanging</t>
  </si>
  <si>
    <t>Centrale noodverlichting, vervangen accu centrale, per accu</t>
  </si>
  <si>
    <t>Centrale noodverlichting, vervangen armatuur vluchtweg inbouw</t>
  </si>
  <si>
    <t>Centrale noodverlichting, vervangen armatuur vluchtweg opbouw</t>
  </si>
  <si>
    <t>Centrale noodverlichting, vervangen armatuur vluchtrouteaanduiding inbouw</t>
  </si>
  <si>
    <t>Centrale noodverlichting, vervangen armatuur vluchtrouteaanduiding opbouw</t>
  </si>
  <si>
    <t>140</t>
  </si>
  <si>
    <t>Tekenwerk digitaal</t>
  </si>
  <si>
    <t>Symbool (vakgebied W of E) toevoegen of aanpassen, bij méér dan 40 symbolen per tekening</t>
  </si>
  <si>
    <t>Omzetten tekening van MicroStation naar AutoCAD</t>
  </si>
  <si>
    <t>Compleet nieuwe tekening (conform Werkomschrijving paragraaf 5.9)</t>
  </si>
  <si>
    <t>A0 (1 tekening is 1 bouwlaag voor W óf E per NL-SfB hoofdelement)</t>
  </si>
  <si>
    <t>A1 (1 tekening is 1 bouwlaag voor W óf E per NL-SfB hoofdelement)</t>
  </si>
  <si>
    <t>A2 (1 tekening is 1 bouwlaag voor W óf E per NL-SfB hoofdelement)</t>
  </si>
  <si>
    <t>A3 (1 tekening is 1 bouwlaag voor W óf E per NL-SfB hoofdelement)</t>
  </si>
  <si>
    <t>A4 (1 tekening is 1 bouwlaag voor W óf E per NL-SfB hoofdelement)</t>
  </si>
  <si>
    <t>4 jaar</t>
  </si>
  <si>
    <t>Prijzenboek Regio Noord</t>
  </si>
  <si>
    <r>
      <rPr>
        <b/>
        <sz val="11"/>
        <rFont val="Verdana"/>
        <family val="2"/>
      </rPr>
      <t>Aantallen</t>
    </r>
    <r>
      <rPr>
        <sz val="11"/>
        <rFont val="Verdana"/>
        <family val="2"/>
      </rPr>
      <t xml:space="preserve"> (indicatie per jaar)</t>
    </r>
  </si>
  <si>
    <t>Periodieke inspectie en onderhoud PV systeem 3j</t>
  </si>
  <si>
    <t>Periodieke inspectie en onderhoud PV systeem 1j</t>
  </si>
  <si>
    <t>Periodieke inspectie en onderhoud 3j - 1 t/m 20 (panelen)</t>
  </si>
  <si>
    <t>Periodieke inspectie en onderhoud 3j - 21 t/m 50 (panelen)</t>
  </si>
  <si>
    <t>Periodieke inspectie en onderhoud 3j - 51 t/m 100 (panelen)</t>
  </si>
  <si>
    <t>Periodieke inspectie en onderhoud 3j - groter dan 100 (panelen)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</si>
</sst>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413]\ * #,##0.00_-;_-[$€-413]\ * #,##0.00\-;_-[$€-413]\ * &quot;-&quot;??_-;_-@_-"/>
    <numFmt numFmtId="165" formatCode="0.0%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sz val="11"/>
      <color rgb="FFFF0000"/>
      <name val="Verdana"/>
      <family val="2"/>
    </font>
    <font>
      <b/>
      <i/>
      <sz val="11"/>
      <color theme="1"/>
      <name val="Verdana"/>
      <family val="2"/>
    </font>
    <font>
      <b/>
      <i/>
      <sz val="11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Fill="1"/>
    <xf numFmtId="49" fontId="4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center" vertical="center"/>
    </xf>
    <xf numFmtId="9" fontId="4" fillId="0" borderId="0" xfId="3" applyFont="1"/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 applyProtection="1">
      <alignment horizontal="center" vertical="top" wrapText="1"/>
    </xf>
    <xf numFmtId="0" fontId="0" fillId="0" borderId="0" xfId="0" applyFill="1" applyAlignment="1">
      <alignment vertical="center"/>
    </xf>
    <xf numFmtId="0" fontId="9" fillId="2" borderId="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4" fontId="4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2" fontId="5" fillId="0" borderId="3" xfId="0" applyNumberFormat="1" applyFont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4" fontId="9" fillId="3" borderId="3" xfId="0" applyNumberFormat="1" applyFont="1" applyFill="1" applyBorder="1" applyAlignment="1" applyProtection="1">
      <alignment vertical="center"/>
      <protection locked="0"/>
    </xf>
    <xf numFmtId="164" fontId="5" fillId="5" borderId="3" xfId="0" applyNumberFormat="1" applyFont="1" applyFill="1" applyBorder="1" applyAlignment="1" applyProtection="1">
      <alignment vertical="center"/>
    </xf>
    <xf numFmtId="164" fontId="5" fillId="0" borderId="3" xfId="0" applyNumberFormat="1" applyFont="1" applyFill="1" applyBorder="1" applyAlignment="1" applyProtection="1">
      <alignment vertical="center"/>
    </xf>
    <xf numFmtId="2" fontId="4" fillId="0" borderId="3" xfId="0" applyNumberFormat="1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 applyProtection="1">
      <alignment vertical="center"/>
    </xf>
    <xf numFmtId="164" fontId="4" fillId="0" borderId="3" xfId="0" applyNumberFormat="1" applyFont="1" applyFill="1" applyBorder="1" applyAlignment="1" applyProtection="1">
      <alignment vertical="center"/>
    </xf>
    <xf numFmtId="164" fontId="8" fillId="3" borderId="3" xfId="0" applyNumberFormat="1" applyFont="1" applyFill="1" applyBorder="1" applyAlignment="1" applyProtection="1">
      <alignment vertical="center"/>
      <protection locked="0"/>
    </xf>
    <xf numFmtId="2" fontId="4" fillId="4" borderId="3" xfId="0" applyNumberFormat="1" applyFont="1" applyFill="1" applyBorder="1" applyAlignment="1">
      <alignment horizontal="left" vertical="center"/>
    </xf>
    <xf numFmtId="2" fontId="4" fillId="0" borderId="3" xfId="0" applyNumberFormat="1" applyFont="1" applyFill="1" applyBorder="1" applyAlignment="1">
      <alignment horizontal="left" vertical="center"/>
    </xf>
    <xf numFmtId="2" fontId="5" fillId="0" borderId="3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2" fontId="4" fillId="2" borderId="3" xfId="0" applyNumberFormat="1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5" borderId="7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164" fontId="8" fillId="6" borderId="8" xfId="0" applyNumberFormat="1" applyFont="1" applyFill="1" applyBorder="1" applyAlignment="1" applyProtection="1">
      <alignment vertical="center"/>
    </xf>
    <xf numFmtId="2" fontId="8" fillId="0" borderId="3" xfId="0" applyNumberFormat="1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164" fontId="8" fillId="0" borderId="3" xfId="0" applyNumberFormat="1" applyFont="1" applyFill="1" applyBorder="1" applyAlignment="1" applyProtection="1">
      <alignment vertical="center"/>
    </xf>
    <xf numFmtId="1" fontId="9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/>
    </xf>
    <xf numFmtId="1" fontId="13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8" fillId="3" borderId="3" xfId="2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>
      <alignment horizontal="center" vertical="center"/>
    </xf>
    <xf numFmtId="165" fontId="8" fillId="3" borderId="3" xfId="2" applyNumberFormat="1" applyFont="1" applyFill="1" applyBorder="1" applyAlignment="1" applyProtection="1">
      <alignment horizontal="center" vertical="center" wrapText="1"/>
      <protection locked="0"/>
    </xf>
    <xf numFmtId="44" fontId="8" fillId="3" borderId="3" xfId="2" applyFont="1" applyFill="1" applyBorder="1" applyAlignment="1" applyProtection="1">
      <alignment horizontal="left" vertical="center" wrapText="1"/>
      <protection locked="0"/>
    </xf>
    <xf numFmtId="3" fontId="5" fillId="0" borderId="8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164" fontId="4" fillId="2" borderId="3" xfId="0" applyNumberFormat="1" applyFont="1" applyFill="1" applyBorder="1" applyAlignment="1" applyProtection="1">
      <alignment horizontal="right" vertical="center"/>
      <protection locked="0"/>
    </xf>
    <xf numFmtId="165" fontId="8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 applyProtection="1">
      <alignment horizontal="center" vertical="center"/>
      <protection locked="0"/>
    </xf>
    <xf numFmtId="2" fontId="11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2" fontId="4" fillId="6" borderId="3" xfId="0" applyNumberFormat="1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 wrapText="1"/>
    </xf>
    <xf numFmtId="164" fontId="8" fillId="6" borderId="3" xfId="0" applyNumberFormat="1" applyFont="1" applyFill="1" applyBorder="1" applyAlignment="1" applyProtection="1">
      <alignment vertical="center"/>
    </xf>
    <xf numFmtId="164" fontId="4" fillId="2" borderId="9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5" fillId="0" borderId="6" xfId="0" applyFont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5" fillId="5" borderId="4" xfId="0" applyFont="1" applyFill="1" applyBorder="1" applyAlignment="1" applyProtection="1">
      <alignment vertical="center" wrapText="1"/>
    </xf>
    <xf numFmtId="0" fontId="5" fillId="5" borderId="0" xfId="0" applyFont="1" applyFill="1" applyAlignment="1">
      <alignment vertical="center" wrapText="1"/>
    </xf>
    <xf numFmtId="0" fontId="5" fillId="5" borderId="3" xfId="0" applyFont="1" applyFill="1" applyBorder="1" applyAlignment="1" applyProtection="1">
      <alignment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vertical="center"/>
    </xf>
    <xf numFmtId="1" fontId="11" fillId="2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" fontId="5" fillId="2" borderId="3" xfId="0" applyNumberFormat="1" applyFont="1" applyFill="1" applyBorder="1" applyAlignment="1" applyProtection="1">
      <alignment horizontal="center" vertic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>
      <alignment vertical="top"/>
    </xf>
    <xf numFmtId="164" fontId="4" fillId="0" borderId="0" xfId="0" applyNumberFormat="1" applyFont="1" applyProtection="1"/>
    <xf numFmtId="164" fontId="8" fillId="7" borderId="3" xfId="0" applyNumberFormat="1" applyFont="1" applyFill="1" applyBorder="1" applyProtection="1"/>
    <xf numFmtId="0" fontId="10" fillId="0" borderId="0" xfId="0" applyFont="1" applyFill="1" applyAlignment="1">
      <alignment wrapText="1"/>
    </xf>
    <xf numFmtId="43" fontId="4" fillId="2" borderId="5" xfId="1" applyFont="1" applyFill="1" applyBorder="1" applyAlignment="1">
      <alignment horizontal="center" vertical="center"/>
    </xf>
    <xf numFmtId="2" fontId="4" fillId="2" borderId="6" xfId="3" applyNumberFormat="1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</xf>
    <xf numFmtId="2" fontId="4" fillId="0" borderId="3" xfId="0" applyNumberFormat="1" applyFont="1" applyBorder="1" applyAlignment="1" applyProtection="1">
      <alignment horizontal="left" vertical="center"/>
    </xf>
    <xf numFmtId="0" fontId="5" fillId="5" borderId="6" xfId="0" applyFont="1" applyFill="1" applyBorder="1" applyAlignment="1" applyProtection="1">
      <alignment horizontal="left" vertical="center" wrapText="1"/>
    </xf>
    <xf numFmtId="0" fontId="4" fillId="5" borderId="3" xfId="0" applyFont="1" applyFill="1" applyBorder="1" applyAlignment="1" applyProtection="1">
      <alignment horizontal="center" vertical="center"/>
    </xf>
    <xf numFmtId="0" fontId="0" fillId="0" borderId="0" xfId="0" applyProtection="1"/>
    <xf numFmtId="2" fontId="4" fillId="4" borderId="3" xfId="0" applyNumberFormat="1" applyFont="1" applyFill="1" applyBorder="1" applyAlignment="1" applyProtection="1">
      <alignment horizontal="left" vertical="center"/>
    </xf>
    <xf numFmtId="0" fontId="9" fillId="4" borderId="5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center" vertical="center"/>
    </xf>
    <xf numFmtId="0" fontId="5" fillId="4" borderId="3" xfId="0" applyNumberFormat="1" applyFont="1" applyFill="1" applyBorder="1" applyAlignment="1" applyProtection="1">
      <alignment horizontal="center" vertical="center"/>
    </xf>
    <xf numFmtId="0" fontId="4" fillId="4" borderId="3" xfId="0" applyNumberFormat="1" applyFont="1" applyFill="1" applyBorder="1" applyAlignment="1" applyProtection="1">
      <alignment horizontal="center" vertical="center"/>
    </xf>
    <xf numFmtId="49" fontId="4" fillId="4" borderId="3" xfId="0" applyNumberFormat="1" applyFont="1" applyFill="1" applyBorder="1" applyAlignment="1" applyProtection="1">
      <alignment horizontal="left" vertical="center"/>
    </xf>
    <xf numFmtId="0" fontId="5" fillId="0" borderId="6" xfId="0" applyFont="1" applyBorder="1" applyAlignment="1">
      <alignment horizontal="right" vertical="center" wrapText="1"/>
    </xf>
    <xf numFmtId="0" fontId="9" fillId="4" borderId="5" xfId="0" applyFont="1" applyFill="1" applyBorder="1" applyAlignment="1" applyProtection="1">
      <alignment vertical="center"/>
    </xf>
    <xf numFmtId="2" fontId="11" fillId="2" borderId="3" xfId="0" applyNumberFormat="1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 wrapText="1"/>
    </xf>
    <xf numFmtId="3" fontId="9" fillId="2" borderId="3" xfId="0" applyNumberFormat="1" applyFont="1" applyFill="1" applyBorder="1" applyAlignment="1" applyProtection="1">
      <alignment horizontal="center" vertical="center"/>
    </xf>
    <xf numFmtId="3" fontId="5" fillId="2" borderId="3" xfId="0" applyNumberFormat="1" applyFont="1" applyFill="1" applyBorder="1" applyAlignment="1" applyProtection="1">
      <alignment horizontal="center" vertical="center"/>
    </xf>
    <xf numFmtId="3" fontId="4" fillId="2" borderId="3" xfId="0" applyNumberFormat="1" applyFont="1" applyFill="1" applyBorder="1" applyAlignment="1" applyProtection="1">
      <alignment horizontal="center" vertical="center"/>
    </xf>
    <xf numFmtId="2" fontId="8" fillId="6" borderId="8" xfId="0" applyNumberFormat="1" applyFont="1" applyFill="1" applyBorder="1" applyAlignment="1" applyProtection="1">
      <alignment horizontal="left" vertical="center"/>
    </xf>
    <xf numFmtId="0" fontId="9" fillId="6" borderId="7" xfId="0" applyFont="1" applyFill="1" applyBorder="1" applyAlignment="1" applyProtection="1">
      <alignment horizontal="left" vertical="center" wrapText="1"/>
    </xf>
    <xf numFmtId="2" fontId="4" fillId="2" borderId="9" xfId="0" applyNumberFormat="1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9" fillId="2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2" fontId="5" fillId="2" borderId="11" xfId="0" applyNumberFormat="1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164" fontId="14" fillId="2" borderId="3" xfId="0" applyNumberFormat="1" applyFont="1" applyFill="1" applyBorder="1" applyAlignment="1" applyProtection="1">
      <alignment vertical="center"/>
    </xf>
    <xf numFmtId="2" fontId="4" fillId="2" borderId="3" xfId="0" applyNumberFormat="1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49" fontId="4" fillId="6" borderId="3" xfId="0" applyNumberFormat="1" applyFont="1" applyFill="1" applyBorder="1" applyAlignment="1" applyProtection="1">
      <alignment horizontal="left" vertical="center"/>
    </xf>
    <xf numFmtId="0" fontId="5" fillId="6" borderId="6" xfId="0" applyFont="1" applyFill="1" applyBorder="1" applyAlignment="1" applyProtection="1">
      <alignment horizontal="left" vertical="center" wrapText="1"/>
    </xf>
    <xf numFmtId="0" fontId="4" fillId="6" borderId="3" xfId="0" applyFont="1" applyFill="1" applyBorder="1" applyAlignment="1" applyProtection="1">
      <alignment horizontal="center" vertical="center"/>
    </xf>
    <xf numFmtId="1" fontId="5" fillId="6" borderId="3" xfId="0" applyNumberFormat="1" applyFont="1" applyFill="1" applyBorder="1" applyAlignment="1" applyProtection="1">
      <alignment horizontal="center" vertical="center"/>
    </xf>
    <xf numFmtId="164" fontId="8" fillId="6" borderId="3" xfId="0" applyNumberFormat="1" applyFont="1" applyFill="1" applyBorder="1" applyAlignment="1" applyProtection="1">
      <alignment horizontal="right" vertical="center"/>
    </xf>
    <xf numFmtId="1" fontId="4" fillId="6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4" fillId="0" borderId="3" xfId="0" applyNumberFormat="1" applyFont="1" applyFill="1" applyBorder="1" applyAlignment="1" applyProtection="1">
      <alignment horizontal="center" vertical="center"/>
    </xf>
    <xf numFmtId="49" fontId="8" fillId="6" borderId="3" xfId="0" applyNumberFormat="1" applyFont="1" applyFill="1" applyBorder="1" applyAlignment="1" applyProtection="1">
      <alignment horizontal="left" vertical="center"/>
    </xf>
    <xf numFmtId="0" fontId="9" fillId="6" borderId="6" xfId="0" applyFont="1" applyFill="1" applyBorder="1" applyAlignment="1" applyProtection="1">
      <alignment horizontal="left" vertical="center" wrapText="1"/>
    </xf>
    <xf numFmtId="0" fontId="8" fillId="6" borderId="3" xfId="0" applyFont="1" applyFill="1" applyBorder="1" applyAlignment="1" applyProtection="1">
      <alignment horizontal="center" vertical="center"/>
    </xf>
    <xf numFmtId="1" fontId="9" fillId="6" borderId="3" xfId="0" applyNumberFormat="1" applyFont="1" applyFill="1" applyBorder="1" applyAlignment="1" applyProtection="1">
      <alignment horizontal="center" vertical="center"/>
    </xf>
    <xf numFmtId="1" fontId="8" fillId="6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49" fontId="8" fillId="0" borderId="3" xfId="0" applyNumberFormat="1" applyFont="1" applyBorder="1" applyAlignment="1" applyProtection="1">
      <alignment horizontal="left" vertical="top"/>
    </xf>
    <xf numFmtId="0" fontId="9" fillId="0" borderId="6" xfId="0" applyFont="1" applyBorder="1" applyAlignment="1" applyProtection="1">
      <alignment horizontal="left" vertical="top" wrapText="1"/>
    </xf>
    <xf numFmtId="1" fontId="5" fillId="0" borderId="3" xfId="0" applyNumberFormat="1" applyFont="1" applyFill="1" applyBorder="1" applyAlignment="1" applyProtection="1">
      <alignment horizontal="center" vertical="top" wrapText="1"/>
    </xf>
    <xf numFmtId="49" fontId="4" fillId="2" borderId="3" xfId="0" applyNumberFormat="1" applyFont="1" applyFill="1" applyBorder="1" applyAlignment="1" applyProtection="1">
      <alignment horizontal="left" vertical="center"/>
    </xf>
    <xf numFmtId="1" fontId="5" fillId="2" borderId="3" xfId="0" applyNumberFormat="1" applyFont="1" applyFill="1" applyBorder="1" applyAlignment="1" applyProtection="1">
      <alignment horizontal="center" vertical="center"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1" fontId="8" fillId="2" borderId="9" xfId="0" applyNumberFormat="1" applyFont="1" applyFill="1" applyBorder="1" applyAlignment="1">
      <alignment horizontal="center" vertical="center"/>
    </xf>
    <xf numFmtId="1" fontId="8" fillId="6" borderId="3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164" fontId="4" fillId="4" borderId="3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>
      <alignment horizontal="left" vertical="center"/>
    </xf>
    <xf numFmtId="15" fontId="16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10" fillId="0" borderId="0" xfId="0" applyFont="1" applyFill="1" applyBorder="1" applyAlignment="1"/>
    <xf numFmtId="2" fontId="5" fillId="4" borderId="3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 applyProtection="1">
      <alignment vertical="center"/>
      <protection locked="0"/>
    </xf>
    <xf numFmtId="164" fontId="5" fillId="4" borderId="3" xfId="0" applyNumberFormat="1" applyFont="1" applyFill="1" applyBorder="1" applyAlignment="1" applyProtection="1">
      <alignment vertical="center"/>
    </xf>
    <xf numFmtId="164" fontId="8" fillId="4" borderId="3" xfId="0" applyNumberFormat="1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 wrapText="1"/>
    </xf>
    <xf numFmtId="0" fontId="5" fillId="4" borderId="3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right" vertical="center"/>
    </xf>
    <xf numFmtId="0" fontId="4" fillId="6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9"/>
  <sheetViews>
    <sheetView tabSelected="1" topLeftCell="A164" zoomScale="87" zoomScaleNormal="87" workbookViewId="0">
      <selection activeCell="E182" sqref="E182:E185"/>
    </sheetView>
  </sheetViews>
  <sheetFormatPr defaultRowHeight="15" x14ac:dyDescent="0.25"/>
  <cols>
    <col min="1" max="1" width="4.5703125" bestFit="1" customWidth="1"/>
    <col min="2" max="2" width="8.7109375" customWidth="1"/>
    <col min="3" max="3" width="109.85546875" customWidth="1"/>
    <col min="4" max="4" width="14.7109375" customWidth="1"/>
    <col min="5" max="5" width="18.5703125" bestFit="1" customWidth="1"/>
    <col min="6" max="6" width="20.7109375" customWidth="1"/>
    <col min="7" max="7" width="22.7109375" customWidth="1"/>
    <col min="8" max="8" width="12.7109375" customWidth="1"/>
    <col min="9" max="9" width="22.7109375" customWidth="1"/>
    <col min="10" max="10" width="12.7109375" customWidth="1"/>
    <col min="11" max="11" width="22.7109375" customWidth="1"/>
    <col min="12" max="12" width="12.7109375" customWidth="1"/>
    <col min="13" max="13" width="25.7109375" customWidth="1"/>
  </cols>
  <sheetData>
    <row r="1" spans="1:13" ht="45.75" x14ac:dyDescent="0.25">
      <c r="A1" s="1"/>
      <c r="B1" s="222" t="s">
        <v>262</v>
      </c>
      <c r="C1" s="223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22.5" x14ac:dyDescent="0.25">
      <c r="A2" s="1"/>
      <c r="B2" s="2"/>
      <c r="C2" s="3"/>
      <c r="D2" s="4"/>
      <c r="E2" s="5"/>
      <c r="F2" s="225">
        <v>2022</v>
      </c>
      <c r="G2" s="226"/>
      <c r="H2" s="6"/>
      <c r="I2" s="7">
        <v>2023</v>
      </c>
      <c r="J2" s="8"/>
      <c r="K2" s="7">
        <v>2024</v>
      </c>
      <c r="L2" s="8"/>
      <c r="M2" s="7">
        <v>2025</v>
      </c>
    </row>
    <row r="3" spans="1:13" x14ac:dyDescent="0.25">
      <c r="A3" s="1"/>
      <c r="B3" s="9"/>
      <c r="C3" s="10"/>
      <c r="D3" s="11"/>
      <c r="E3" s="12"/>
      <c r="F3" s="13"/>
      <c r="G3" s="13"/>
      <c r="H3" s="14"/>
      <c r="I3" s="124">
        <v>1</v>
      </c>
      <c r="J3" s="15"/>
      <c r="K3" s="124">
        <v>1</v>
      </c>
      <c r="L3" s="15"/>
      <c r="M3" s="125">
        <v>1</v>
      </c>
    </row>
    <row r="4" spans="1:13" x14ac:dyDescent="0.25">
      <c r="A4" s="1"/>
      <c r="B4" s="16"/>
      <c r="C4" s="17"/>
      <c r="D4" s="18"/>
      <c r="E4" s="19"/>
      <c r="F4" s="20"/>
      <c r="G4" s="20"/>
      <c r="H4" s="21"/>
      <c r="I4" s="22"/>
      <c r="J4" s="23"/>
      <c r="K4" s="20"/>
      <c r="L4" s="23"/>
      <c r="M4" s="20"/>
    </row>
    <row r="5" spans="1:13" s="130" customFormat="1" ht="42.75" x14ac:dyDescent="0.25">
      <c r="A5" s="174"/>
      <c r="B5" s="175" t="s">
        <v>0</v>
      </c>
      <c r="C5" s="176"/>
      <c r="D5" s="24" t="s">
        <v>1</v>
      </c>
      <c r="E5" s="177" t="s">
        <v>263</v>
      </c>
      <c r="F5" s="24" t="s">
        <v>2</v>
      </c>
      <c r="G5" s="24" t="s">
        <v>3</v>
      </c>
      <c r="H5" s="177" t="s">
        <v>263</v>
      </c>
      <c r="I5" s="24" t="s">
        <v>4</v>
      </c>
      <c r="J5" s="177" t="s">
        <v>263</v>
      </c>
      <c r="K5" s="24" t="s">
        <v>4</v>
      </c>
      <c r="L5" s="177" t="s">
        <v>263</v>
      </c>
      <c r="M5" s="24" t="s">
        <v>4</v>
      </c>
    </row>
    <row r="6" spans="1:13" s="130" customFormat="1" x14ac:dyDescent="0.25">
      <c r="A6" s="126"/>
      <c r="B6" s="178">
        <v>10</v>
      </c>
      <c r="C6" s="140" t="s">
        <v>5</v>
      </c>
      <c r="D6" s="27"/>
      <c r="E6" s="179"/>
      <c r="F6" s="27"/>
      <c r="G6" s="27"/>
      <c r="H6" s="179"/>
      <c r="I6" s="28"/>
      <c r="J6" s="180"/>
      <c r="K6" s="28"/>
      <c r="L6" s="180"/>
      <c r="M6" s="28"/>
    </row>
    <row r="7" spans="1:13" s="130" customFormat="1" x14ac:dyDescent="0.25">
      <c r="A7" s="126"/>
      <c r="B7" s="178"/>
      <c r="C7" s="140" t="s">
        <v>6</v>
      </c>
      <c r="D7" s="116"/>
      <c r="E7" s="153"/>
      <c r="F7" s="28"/>
      <c r="G7" s="28"/>
      <c r="H7" s="153"/>
      <c r="I7" s="28"/>
      <c r="J7" s="143"/>
      <c r="K7" s="28"/>
      <c r="L7" s="157"/>
      <c r="M7" s="28"/>
    </row>
    <row r="8" spans="1:13" s="130" customFormat="1" ht="28.5" x14ac:dyDescent="0.25">
      <c r="A8" s="126"/>
      <c r="B8" s="136"/>
      <c r="C8" s="132" t="s">
        <v>7</v>
      </c>
      <c r="D8" s="133"/>
      <c r="E8" s="134"/>
      <c r="F8" s="34"/>
      <c r="G8" s="34"/>
      <c r="H8" s="134"/>
      <c r="I8" s="34"/>
      <c r="J8" s="135"/>
      <c r="K8" s="34"/>
      <c r="L8" s="135"/>
      <c r="M8" s="34"/>
    </row>
    <row r="9" spans="1:13" x14ac:dyDescent="0.25">
      <c r="A9" s="35">
        <f>A7+1</f>
        <v>1</v>
      </c>
      <c r="B9" s="36" t="str">
        <f>B$6&amp;"."&amp;A9</f>
        <v>10.1</v>
      </c>
      <c r="C9" s="37" t="s">
        <v>8</v>
      </c>
      <c r="D9" s="38" t="s">
        <v>9</v>
      </c>
      <c r="E9" s="39"/>
      <c r="F9" s="47">
        <v>0</v>
      </c>
      <c r="G9" s="41">
        <f t="shared" ref="G9:G26" si="0">E9*F9</f>
        <v>0</v>
      </c>
      <c r="H9" s="181">
        <f>+J9/2</f>
        <v>213</v>
      </c>
      <c r="I9" s="42">
        <f t="shared" ref="I9:I26" si="1">($F9*$I$3)*H9</f>
        <v>0</v>
      </c>
      <c r="J9" s="181">
        <f>389+37</f>
        <v>426</v>
      </c>
      <c r="K9" s="42">
        <f t="shared" ref="K9:K26" si="2">$F9*$I$3*$K$3*J9</f>
        <v>0</v>
      </c>
      <c r="L9" s="181">
        <f>389+37</f>
        <v>426</v>
      </c>
      <c r="M9" s="42">
        <f t="shared" ref="M9:M26" si="3">$F9*$I$3*$K$3*$M$3*L9</f>
        <v>0</v>
      </c>
    </row>
    <row r="10" spans="1:13" x14ac:dyDescent="0.25">
      <c r="A10" s="25">
        <f>A9+1</f>
        <v>2</v>
      </c>
      <c r="B10" s="43" t="str">
        <f>B$6&amp;"."&amp;A10</f>
        <v>10.2</v>
      </c>
      <c r="C10" s="37" t="s">
        <v>10</v>
      </c>
      <c r="D10" s="44" t="s">
        <v>9</v>
      </c>
      <c r="E10" s="39"/>
      <c r="F10" s="47">
        <v>0</v>
      </c>
      <c r="G10" s="45">
        <f t="shared" si="0"/>
        <v>0</v>
      </c>
      <c r="H10" s="181">
        <f>25*H9</f>
        <v>5325</v>
      </c>
      <c r="I10" s="42">
        <f t="shared" si="1"/>
        <v>0</v>
      </c>
      <c r="J10" s="189">
        <f>25*J9</f>
        <v>10650</v>
      </c>
      <c r="K10" s="46">
        <f t="shared" si="2"/>
        <v>0</v>
      </c>
      <c r="L10" s="189">
        <f>25*L9</f>
        <v>10650</v>
      </c>
      <c r="M10" s="46">
        <f t="shared" si="3"/>
        <v>0</v>
      </c>
    </row>
    <row r="11" spans="1:13" x14ac:dyDescent="0.25">
      <c r="A11" s="25">
        <f t="shared" ref="A11:A15" si="4">A10+1</f>
        <v>3</v>
      </c>
      <c r="B11" s="43" t="str">
        <f>B$6&amp;"."&amp;A11</f>
        <v>10.3</v>
      </c>
      <c r="C11" s="37" t="s">
        <v>11</v>
      </c>
      <c r="D11" s="44" t="s">
        <v>9</v>
      </c>
      <c r="E11" s="39"/>
      <c r="F11" s="47">
        <v>0</v>
      </c>
      <c r="G11" s="45">
        <f t="shared" si="0"/>
        <v>0</v>
      </c>
      <c r="H11" s="181">
        <f>12*H9</f>
        <v>2556</v>
      </c>
      <c r="I11" s="46">
        <f t="shared" si="1"/>
        <v>0</v>
      </c>
      <c r="J11" s="189">
        <f>12*J9</f>
        <v>5112</v>
      </c>
      <c r="K11" s="46">
        <f t="shared" si="2"/>
        <v>0</v>
      </c>
      <c r="L11" s="189">
        <f>12*L9</f>
        <v>5112</v>
      </c>
      <c r="M11" s="46">
        <f t="shared" si="3"/>
        <v>0</v>
      </c>
    </row>
    <row r="12" spans="1:13" s="130" customFormat="1" x14ac:dyDescent="0.25">
      <c r="A12" s="126"/>
      <c r="B12" s="131"/>
      <c r="C12" s="132" t="s">
        <v>12</v>
      </c>
      <c r="D12" s="133"/>
      <c r="E12" s="134"/>
      <c r="F12" s="34"/>
      <c r="G12" s="34"/>
      <c r="H12" s="182"/>
      <c r="I12" s="34"/>
      <c r="J12" s="190"/>
      <c r="K12" s="34"/>
      <c r="L12" s="190"/>
      <c r="M12" s="34"/>
    </row>
    <row r="13" spans="1:13" x14ac:dyDescent="0.25">
      <c r="A13" s="25">
        <f>A11+1</f>
        <v>4</v>
      </c>
      <c r="B13" s="43" t="str">
        <f>B$6&amp;"."&amp;A13</f>
        <v>10.4</v>
      </c>
      <c r="C13" s="37" t="s">
        <v>13</v>
      </c>
      <c r="D13" s="44" t="s">
        <v>9</v>
      </c>
      <c r="E13" s="39"/>
      <c r="F13" s="47">
        <v>0</v>
      </c>
      <c r="G13" s="45">
        <f t="shared" si="0"/>
        <v>0</v>
      </c>
      <c r="H13" s="181">
        <f>+J13/2</f>
        <v>191</v>
      </c>
      <c r="I13" s="46">
        <f t="shared" si="1"/>
        <v>0</v>
      </c>
      <c r="J13" s="189">
        <v>382</v>
      </c>
      <c r="K13" s="46">
        <f t="shared" si="2"/>
        <v>0</v>
      </c>
      <c r="L13" s="189">
        <v>382</v>
      </c>
      <c r="M13" s="46">
        <f t="shared" si="3"/>
        <v>0</v>
      </c>
    </row>
    <row r="14" spans="1:13" x14ac:dyDescent="0.25">
      <c r="A14" s="25">
        <f t="shared" si="4"/>
        <v>5</v>
      </c>
      <c r="B14" s="43" t="str">
        <f>B$6&amp;"."&amp;A14</f>
        <v>10.5</v>
      </c>
      <c r="C14" s="37" t="s">
        <v>14</v>
      </c>
      <c r="D14" s="44" t="s">
        <v>9</v>
      </c>
      <c r="E14" s="39"/>
      <c r="F14" s="47">
        <v>0</v>
      </c>
      <c r="G14" s="45">
        <f t="shared" si="0"/>
        <v>0</v>
      </c>
      <c r="H14" s="181">
        <v>2</v>
      </c>
      <c r="I14" s="46">
        <f>($F14*$I$3)*H14</f>
        <v>0</v>
      </c>
      <c r="J14" s="189">
        <v>3</v>
      </c>
      <c r="K14" s="46">
        <f t="shared" si="2"/>
        <v>0</v>
      </c>
      <c r="L14" s="189">
        <v>3</v>
      </c>
      <c r="M14" s="46">
        <f t="shared" si="3"/>
        <v>0</v>
      </c>
    </row>
    <row r="15" spans="1:13" x14ac:dyDescent="0.25">
      <c r="A15" s="25">
        <f t="shared" si="4"/>
        <v>6</v>
      </c>
      <c r="B15" s="43" t="str">
        <f>B$6&amp;"."&amp;A15</f>
        <v>10.6</v>
      </c>
      <c r="C15" s="37" t="s">
        <v>15</v>
      </c>
      <c r="D15" s="44" t="s">
        <v>9</v>
      </c>
      <c r="E15" s="39"/>
      <c r="F15" s="47">
        <v>0</v>
      </c>
      <c r="G15" s="45">
        <f t="shared" si="0"/>
        <v>0</v>
      </c>
      <c r="H15" s="181">
        <f t="shared" ref="H15:H16" si="5">+J15/2</f>
        <v>1</v>
      </c>
      <c r="I15" s="46">
        <f t="shared" si="1"/>
        <v>0</v>
      </c>
      <c r="J15" s="189">
        <v>2</v>
      </c>
      <c r="K15" s="46">
        <f t="shared" si="2"/>
        <v>0</v>
      </c>
      <c r="L15" s="189">
        <v>2</v>
      </c>
      <c r="M15" s="46">
        <f t="shared" si="3"/>
        <v>0</v>
      </c>
    </row>
    <row r="16" spans="1:13" x14ac:dyDescent="0.25">
      <c r="A16" s="25">
        <f>A15+1</f>
        <v>7</v>
      </c>
      <c r="B16" s="43" t="str">
        <f>B$6&amp;"."&amp;A16</f>
        <v>10.7</v>
      </c>
      <c r="C16" s="37" t="s">
        <v>16</v>
      </c>
      <c r="D16" s="44" t="s">
        <v>9</v>
      </c>
      <c r="E16" s="39"/>
      <c r="F16" s="47">
        <v>0</v>
      </c>
      <c r="G16" s="45">
        <f t="shared" si="0"/>
        <v>0</v>
      </c>
      <c r="H16" s="181">
        <f t="shared" si="5"/>
        <v>1</v>
      </c>
      <c r="I16" s="46">
        <f t="shared" si="1"/>
        <v>0</v>
      </c>
      <c r="J16" s="189">
        <v>2</v>
      </c>
      <c r="K16" s="46">
        <f t="shared" si="2"/>
        <v>0</v>
      </c>
      <c r="L16" s="189">
        <v>2</v>
      </c>
      <c r="M16" s="46">
        <f t="shared" si="3"/>
        <v>0</v>
      </c>
    </row>
    <row r="17" spans="1:13" s="130" customFormat="1" x14ac:dyDescent="0.25">
      <c r="A17" s="126"/>
      <c r="B17" s="131"/>
      <c r="C17" s="132" t="s">
        <v>17</v>
      </c>
      <c r="D17" s="133"/>
      <c r="E17" s="134"/>
      <c r="F17" s="34"/>
      <c r="G17" s="34"/>
      <c r="H17" s="182"/>
      <c r="I17" s="34"/>
      <c r="J17" s="190"/>
      <c r="K17" s="34"/>
      <c r="L17" s="190"/>
      <c r="M17" s="34"/>
    </row>
    <row r="18" spans="1:13" x14ac:dyDescent="0.25">
      <c r="A18" s="35">
        <f>A16+1</f>
        <v>8</v>
      </c>
      <c r="B18" s="36" t="str">
        <f>B$6&amp;"."&amp;A18</f>
        <v>10.8</v>
      </c>
      <c r="C18" s="37" t="s">
        <v>18</v>
      </c>
      <c r="D18" s="38" t="s">
        <v>9</v>
      </c>
      <c r="E18" s="39"/>
      <c r="F18" s="47">
        <v>0</v>
      </c>
      <c r="G18" s="41">
        <f t="shared" ref="G18:G19" si="6">E18*F18</f>
        <v>0</v>
      </c>
      <c r="H18" s="181">
        <f>+J18/2</f>
        <v>23</v>
      </c>
      <c r="I18" s="42">
        <f t="shared" ref="I18:I19" si="7">($F18*$I$3)*H18</f>
        <v>0</v>
      </c>
      <c r="J18" s="181">
        <v>46</v>
      </c>
      <c r="K18" s="42">
        <f t="shared" ref="K18:K19" si="8">$F18*$I$3*$K$3*J18</f>
        <v>0</v>
      </c>
      <c r="L18" s="181">
        <v>46</v>
      </c>
      <c r="M18" s="42">
        <f t="shared" ref="M18:M19" si="9">$F18*$I$3*$K$3*$M$3*L18</f>
        <v>0</v>
      </c>
    </row>
    <row r="19" spans="1:13" x14ac:dyDescent="0.25">
      <c r="A19" s="25">
        <f>A18+1</f>
        <v>9</v>
      </c>
      <c r="B19" s="43" t="str">
        <f>B$6&amp;"."&amp;A19</f>
        <v>10.9</v>
      </c>
      <c r="C19" s="37" t="s">
        <v>19</v>
      </c>
      <c r="D19" s="44" t="s">
        <v>9</v>
      </c>
      <c r="E19" s="39"/>
      <c r="F19" s="47">
        <v>0</v>
      </c>
      <c r="G19" s="45">
        <f t="shared" si="6"/>
        <v>0</v>
      </c>
      <c r="H19" s="181">
        <v>37</v>
      </c>
      <c r="I19" s="46">
        <f t="shared" si="7"/>
        <v>0</v>
      </c>
      <c r="J19" s="189">
        <v>74</v>
      </c>
      <c r="K19" s="46">
        <f t="shared" si="8"/>
        <v>0</v>
      </c>
      <c r="L19" s="189">
        <v>74</v>
      </c>
      <c r="M19" s="46">
        <f t="shared" si="9"/>
        <v>0</v>
      </c>
    </row>
    <row r="20" spans="1:13" x14ac:dyDescent="0.25">
      <c r="A20" s="25">
        <f>A19+1</f>
        <v>10</v>
      </c>
      <c r="B20" s="43" t="str">
        <f>B$6&amp;"."&amp;A20</f>
        <v>10.10</v>
      </c>
      <c r="C20" s="37" t="s">
        <v>20</v>
      </c>
      <c r="D20" s="44" t="s">
        <v>9</v>
      </c>
      <c r="E20" s="39"/>
      <c r="F20" s="47">
        <v>0</v>
      </c>
      <c r="G20" s="45">
        <f t="shared" si="0"/>
        <v>0</v>
      </c>
      <c r="H20" s="181">
        <v>28</v>
      </c>
      <c r="I20" s="46">
        <f t="shared" si="1"/>
        <v>0</v>
      </c>
      <c r="J20" s="189">
        <v>55</v>
      </c>
      <c r="K20" s="46">
        <f t="shared" si="2"/>
        <v>0</v>
      </c>
      <c r="L20" s="189">
        <v>55</v>
      </c>
      <c r="M20" s="46">
        <f t="shared" si="3"/>
        <v>0</v>
      </c>
    </row>
    <row r="21" spans="1:13" s="130" customFormat="1" ht="28.5" x14ac:dyDescent="0.25">
      <c r="A21" s="126"/>
      <c r="B21" s="131"/>
      <c r="C21" s="132" t="s">
        <v>21</v>
      </c>
      <c r="D21" s="133"/>
      <c r="E21" s="134"/>
      <c r="F21" s="34"/>
      <c r="G21" s="34"/>
      <c r="H21" s="182"/>
      <c r="I21" s="34"/>
      <c r="J21" s="190"/>
      <c r="K21" s="34"/>
      <c r="L21" s="190"/>
      <c r="M21" s="34"/>
    </row>
    <row r="22" spans="1:13" x14ac:dyDescent="0.25">
      <c r="A22" s="35">
        <f>A20+1</f>
        <v>11</v>
      </c>
      <c r="B22" s="36" t="str">
        <f>B$6&amp;"."&amp;A22</f>
        <v>10.11</v>
      </c>
      <c r="C22" s="37" t="s">
        <v>22</v>
      </c>
      <c r="D22" s="38" t="s">
        <v>9</v>
      </c>
      <c r="E22" s="39"/>
      <c r="F22" s="47">
        <v>0</v>
      </c>
      <c r="G22" s="41">
        <f t="shared" ref="G22" si="10">E22*F22</f>
        <v>0</v>
      </c>
      <c r="H22" s="181">
        <v>75</v>
      </c>
      <c r="I22" s="42">
        <f t="shared" ref="I22" si="11">($F22*$I$3)*H22</f>
        <v>0</v>
      </c>
      <c r="J22" s="181">
        <v>149</v>
      </c>
      <c r="K22" s="42">
        <f t="shared" ref="K22" si="12">$F22*$I$3*$K$3*J22</f>
        <v>0</v>
      </c>
      <c r="L22" s="181">
        <v>149</v>
      </c>
      <c r="M22" s="42">
        <f t="shared" ref="M22" si="13">$F22*$I$3*$K$3*$M$3*L22</f>
        <v>0</v>
      </c>
    </row>
    <row r="23" spans="1:13" x14ac:dyDescent="0.25">
      <c r="A23" s="25">
        <f>A22+1</f>
        <v>12</v>
      </c>
      <c r="B23" s="49" t="str">
        <f>B$6&amp;"."&amp;A23</f>
        <v>10.12</v>
      </c>
      <c r="C23" s="37" t="s">
        <v>23</v>
      </c>
      <c r="D23" s="44" t="s">
        <v>9</v>
      </c>
      <c r="E23" s="39"/>
      <c r="F23" s="47">
        <v>0</v>
      </c>
      <c r="G23" s="45">
        <f t="shared" si="0"/>
        <v>0</v>
      </c>
      <c r="H23" s="181">
        <f>30*H22</f>
        <v>2250</v>
      </c>
      <c r="I23" s="46">
        <f t="shared" si="1"/>
        <v>0</v>
      </c>
      <c r="J23" s="189">
        <f>30*J22</f>
        <v>4470</v>
      </c>
      <c r="K23" s="46">
        <f t="shared" si="2"/>
        <v>0</v>
      </c>
      <c r="L23" s="189">
        <f>30*L22</f>
        <v>4470</v>
      </c>
      <c r="M23" s="46">
        <f t="shared" si="3"/>
        <v>0</v>
      </c>
    </row>
    <row r="24" spans="1:13" s="130" customFormat="1" ht="28.5" x14ac:dyDescent="0.25">
      <c r="A24" s="126"/>
      <c r="B24" s="131"/>
      <c r="C24" s="132" t="s">
        <v>24</v>
      </c>
      <c r="D24" s="133"/>
      <c r="E24" s="134"/>
      <c r="F24" s="34"/>
      <c r="G24" s="34"/>
      <c r="H24" s="182"/>
      <c r="I24" s="34"/>
      <c r="J24" s="190"/>
      <c r="K24" s="34"/>
      <c r="L24" s="190"/>
      <c r="M24" s="34"/>
    </row>
    <row r="25" spans="1:13" x14ac:dyDescent="0.25">
      <c r="A25" s="35">
        <f>A23+1</f>
        <v>13</v>
      </c>
      <c r="B25" s="36" t="str">
        <f>B$6&amp;"."&amp;A25</f>
        <v>10.13</v>
      </c>
      <c r="C25" s="37" t="s">
        <v>25</v>
      </c>
      <c r="D25" s="38" t="s">
        <v>9</v>
      </c>
      <c r="E25" s="39"/>
      <c r="F25" s="47">
        <v>0</v>
      </c>
      <c r="G25" s="41">
        <f t="shared" ref="G25" si="14">E25*F25</f>
        <v>0</v>
      </c>
      <c r="H25" s="181">
        <f>+J25/2</f>
        <v>47</v>
      </c>
      <c r="I25" s="42">
        <f t="shared" ref="I25" si="15">($F25*$I$3)*H25</f>
        <v>0</v>
      </c>
      <c r="J25" s="181">
        <v>94</v>
      </c>
      <c r="K25" s="42">
        <f t="shared" ref="K25" si="16">$F25*$I$3*$K$3*J25</f>
        <v>0</v>
      </c>
      <c r="L25" s="181">
        <v>94</v>
      </c>
      <c r="M25" s="42">
        <f t="shared" ref="M25" si="17">$F25*$I$3*$K$3*$M$3*L25</f>
        <v>0</v>
      </c>
    </row>
    <row r="26" spans="1:13" x14ac:dyDescent="0.25">
      <c r="A26" s="35">
        <f>A25+1</f>
        <v>14</v>
      </c>
      <c r="B26" s="50" t="str">
        <f>B$6&amp;"."&amp;A26</f>
        <v>10.14</v>
      </c>
      <c r="C26" s="37" t="s">
        <v>26</v>
      </c>
      <c r="D26" s="38" t="s">
        <v>9</v>
      </c>
      <c r="E26" s="39"/>
      <c r="F26" s="47">
        <v>0</v>
      </c>
      <c r="G26" s="41">
        <f t="shared" si="0"/>
        <v>0</v>
      </c>
      <c r="H26" s="181">
        <f>6*H25</f>
        <v>282</v>
      </c>
      <c r="I26" s="42">
        <f t="shared" si="1"/>
        <v>0</v>
      </c>
      <c r="J26" s="189">
        <f>6*J25</f>
        <v>564</v>
      </c>
      <c r="K26" s="42">
        <f t="shared" si="2"/>
        <v>0</v>
      </c>
      <c r="L26" s="189">
        <f>6*L25</f>
        <v>564</v>
      </c>
      <c r="M26" s="42">
        <f t="shared" si="3"/>
        <v>0</v>
      </c>
    </row>
    <row r="27" spans="1:13" s="130" customFormat="1" x14ac:dyDescent="0.25">
      <c r="A27" s="126"/>
      <c r="B27" s="131"/>
      <c r="C27" s="132" t="s">
        <v>27</v>
      </c>
      <c r="D27" s="133"/>
      <c r="E27" s="134"/>
      <c r="F27" s="34"/>
      <c r="G27" s="34"/>
      <c r="H27" s="182"/>
      <c r="I27" s="34"/>
      <c r="J27" s="190"/>
      <c r="K27" s="34"/>
      <c r="L27" s="190"/>
      <c r="M27" s="34"/>
    </row>
    <row r="28" spans="1:13" x14ac:dyDescent="0.25">
      <c r="A28" s="35">
        <f>A26+1</f>
        <v>15</v>
      </c>
      <c r="B28" s="36" t="str">
        <f>B$6&amp;"."&amp;A28</f>
        <v>10.15</v>
      </c>
      <c r="C28" s="37" t="s">
        <v>28</v>
      </c>
      <c r="D28" s="38" t="s">
        <v>9</v>
      </c>
      <c r="E28" s="39"/>
      <c r="F28" s="47">
        <v>0</v>
      </c>
      <c r="G28" s="41">
        <f t="shared" ref="G28:G29" si="18">E28*F28</f>
        <v>0</v>
      </c>
      <c r="H28" s="181">
        <v>11</v>
      </c>
      <c r="I28" s="42">
        <f t="shared" ref="I28:I29" si="19">($F28*$I$3)*H28</f>
        <v>0</v>
      </c>
      <c r="J28" s="181">
        <v>21</v>
      </c>
      <c r="K28" s="42">
        <f t="shared" ref="K28:K29" si="20">$F28*$I$3*$K$3*J28</f>
        <v>0</v>
      </c>
      <c r="L28" s="181">
        <v>21</v>
      </c>
      <c r="M28" s="42">
        <f t="shared" ref="M28:M29" si="21">$F28*$I$3*$K$3*$M$3*L28</f>
        <v>0</v>
      </c>
    </row>
    <row r="29" spans="1:13" x14ac:dyDescent="0.25">
      <c r="A29" s="25">
        <f>A28+1</f>
        <v>16</v>
      </c>
      <c r="B29" s="43" t="str">
        <f>B$6&amp;"."&amp;A29</f>
        <v>10.16</v>
      </c>
      <c r="C29" s="51" t="s">
        <v>29</v>
      </c>
      <c r="D29" s="44" t="s">
        <v>9</v>
      </c>
      <c r="E29" s="39"/>
      <c r="F29" s="47">
        <v>0</v>
      </c>
      <c r="G29" s="45">
        <f t="shared" si="18"/>
        <v>0</v>
      </c>
      <c r="H29" s="181">
        <f>6*H28</f>
        <v>66</v>
      </c>
      <c r="I29" s="46">
        <f t="shared" si="19"/>
        <v>0</v>
      </c>
      <c r="J29" s="189">
        <f>6*J28</f>
        <v>126</v>
      </c>
      <c r="K29" s="46">
        <f t="shared" si="20"/>
        <v>0</v>
      </c>
      <c r="L29" s="189">
        <f>6*L28</f>
        <v>126</v>
      </c>
      <c r="M29" s="46">
        <f t="shared" si="21"/>
        <v>0</v>
      </c>
    </row>
    <row r="30" spans="1:13" s="130" customFormat="1" x14ac:dyDescent="0.25">
      <c r="A30" s="126"/>
      <c r="B30" s="155"/>
      <c r="C30" s="140" t="s">
        <v>30</v>
      </c>
      <c r="D30" s="116"/>
      <c r="E30" s="142"/>
      <c r="F30" s="28"/>
      <c r="G30" s="28"/>
      <c r="H30" s="73"/>
      <c r="I30" s="28"/>
      <c r="J30" s="101"/>
      <c r="K30" s="28"/>
      <c r="L30" s="101"/>
      <c r="M30" s="28"/>
    </row>
    <row r="31" spans="1:13" s="130" customFormat="1" x14ac:dyDescent="0.25">
      <c r="A31" s="126"/>
      <c r="B31" s="131"/>
      <c r="C31" s="132" t="s">
        <v>31</v>
      </c>
      <c r="D31" s="133"/>
      <c r="E31" s="134"/>
      <c r="F31" s="34"/>
      <c r="G31" s="34"/>
      <c r="H31" s="182"/>
      <c r="I31" s="34"/>
      <c r="J31" s="190"/>
      <c r="K31" s="34"/>
      <c r="L31" s="190"/>
      <c r="M31" s="34"/>
    </row>
    <row r="32" spans="1:13" x14ac:dyDescent="0.25">
      <c r="A32" s="25">
        <f>A29+1</f>
        <v>17</v>
      </c>
      <c r="B32" s="43" t="str">
        <f t="shared" ref="B32:B41" si="22">B$6&amp;"."&amp;A32</f>
        <v>10.17</v>
      </c>
      <c r="C32" s="54" t="s">
        <v>32</v>
      </c>
      <c r="D32" s="55" t="s">
        <v>9</v>
      </c>
      <c r="E32" s="189"/>
      <c r="F32" s="47">
        <v>0</v>
      </c>
      <c r="G32" s="45">
        <f t="shared" ref="G32:G36" si="23">E32*F32</f>
        <v>0</v>
      </c>
      <c r="H32" s="189">
        <v>140</v>
      </c>
      <c r="I32" s="46">
        <f t="shared" ref="I32:I41" si="24">($F32*$I$3)*H32</f>
        <v>0</v>
      </c>
      <c r="J32" s="189">
        <v>140</v>
      </c>
      <c r="K32" s="46">
        <f t="shared" ref="K32:K41" si="25">$F32*$I$3*$K$3*J32</f>
        <v>0</v>
      </c>
      <c r="L32" s="189">
        <v>140</v>
      </c>
      <c r="M32" s="46">
        <f t="shared" ref="M32:M41" si="26">$F32*$I$3*$K$3*$M$3*L32</f>
        <v>0</v>
      </c>
    </row>
    <row r="33" spans="1:13" x14ac:dyDescent="0.25">
      <c r="A33" s="25">
        <f t="shared" ref="A33:A41" si="27">A32+1</f>
        <v>18</v>
      </c>
      <c r="B33" s="43" t="str">
        <f t="shared" si="22"/>
        <v>10.18</v>
      </c>
      <c r="C33" s="54" t="s">
        <v>33</v>
      </c>
      <c r="D33" s="55" t="s">
        <v>9</v>
      </c>
      <c r="E33" s="189"/>
      <c r="F33" s="47">
        <v>0</v>
      </c>
      <c r="G33" s="45">
        <f t="shared" si="23"/>
        <v>0</v>
      </c>
      <c r="H33" s="189">
        <v>35</v>
      </c>
      <c r="I33" s="46">
        <f t="shared" si="24"/>
        <v>0</v>
      </c>
      <c r="J33" s="189">
        <v>35</v>
      </c>
      <c r="K33" s="46">
        <f t="shared" si="25"/>
        <v>0</v>
      </c>
      <c r="L33" s="189">
        <v>35</v>
      </c>
      <c r="M33" s="46">
        <f t="shared" si="26"/>
        <v>0</v>
      </c>
    </row>
    <row r="34" spans="1:13" x14ac:dyDescent="0.25">
      <c r="A34" s="25">
        <f t="shared" si="27"/>
        <v>19</v>
      </c>
      <c r="B34" s="43" t="str">
        <f t="shared" si="22"/>
        <v>10.19</v>
      </c>
      <c r="C34" s="54" t="s">
        <v>34</v>
      </c>
      <c r="D34" s="55" t="s">
        <v>9</v>
      </c>
      <c r="E34" s="189"/>
      <c r="F34" s="47">
        <v>0</v>
      </c>
      <c r="G34" s="45">
        <f t="shared" si="23"/>
        <v>0</v>
      </c>
      <c r="H34" s="189">
        <v>30</v>
      </c>
      <c r="I34" s="46">
        <f t="shared" si="24"/>
        <v>0</v>
      </c>
      <c r="J34" s="189">
        <v>30</v>
      </c>
      <c r="K34" s="46">
        <f t="shared" si="25"/>
        <v>0</v>
      </c>
      <c r="L34" s="189">
        <v>30</v>
      </c>
      <c r="M34" s="46">
        <f t="shared" si="26"/>
        <v>0</v>
      </c>
    </row>
    <row r="35" spans="1:13" x14ac:dyDescent="0.25">
      <c r="A35" s="25">
        <f t="shared" si="27"/>
        <v>20</v>
      </c>
      <c r="B35" s="43" t="str">
        <f t="shared" si="22"/>
        <v>10.20</v>
      </c>
      <c r="C35" s="54" t="s">
        <v>35</v>
      </c>
      <c r="D35" s="55" t="s">
        <v>9</v>
      </c>
      <c r="E35" s="189"/>
      <c r="F35" s="93"/>
      <c r="G35" s="45">
        <f t="shared" si="23"/>
        <v>0</v>
      </c>
      <c r="H35" s="189"/>
      <c r="I35" s="46">
        <f t="shared" si="24"/>
        <v>0</v>
      </c>
      <c r="J35" s="189"/>
      <c r="K35" s="46">
        <f t="shared" si="25"/>
        <v>0</v>
      </c>
      <c r="L35" s="189"/>
      <c r="M35" s="46">
        <f t="shared" si="26"/>
        <v>0</v>
      </c>
    </row>
    <row r="36" spans="1:13" x14ac:dyDescent="0.25">
      <c r="A36" s="25">
        <f t="shared" si="27"/>
        <v>21</v>
      </c>
      <c r="B36" s="43" t="str">
        <f t="shared" si="22"/>
        <v>10.21</v>
      </c>
      <c r="C36" s="54" t="s">
        <v>36</v>
      </c>
      <c r="D36" s="55" t="s">
        <v>9</v>
      </c>
      <c r="E36" s="189"/>
      <c r="F36" s="93"/>
      <c r="G36" s="45">
        <f t="shared" si="23"/>
        <v>0</v>
      </c>
      <c r="H36" s="189"/>
      <c r="I36" s="46">
        <f t="shared" si="24"/>
        <v>0</v>
      </c>
      <c r="J36" s="189"/>
      <c r="K36" s="46">
        <f t="shared" si="25"/>
        <v>0</v>
      </c>
      <c r="L36" s="189"/>
      <c r="M36" s="46">
        <f t="shared" si="26"/>
        <v>0</v>
      </c>
    </row>
    <row r="37" spans="1:13" x14ac:dyDescent="0.25">
      <c r="A37" s="25">
        <f t="shared" si="27"/>
        <v>22</v>
      </c>
      <c r="B37" s="43" t="str">
        <f t="shared" si="22"/>
        <v>10.22</v>
      </c>
      <c r="C37" s="54" t="s">
        <v>37</v>
      </c>
      <c r="D37" s="55" t="s">
        <v>9</v>
      </c>
      <c r="E37" s="189"/>
      <c r="F37" s="93"/>
      <c r="G37" s="45">
        <f>E37*F37</f>
        <v>0</v>
      </c>
      <c r="H37" s="189"/>
      <c r="I37" s="46">
        <f t="shared" si="24"/>
        <v>0</v>
      </c>
      <c r="J37" s="189"/>
      <c r="K37" s="46">
        <f t="shared" si="25"/>
        <v>0</v>
      </c>
      <c r="L37" s="189"/>
      <c r="M37" s="46">
        <f t="shared" si="26"/>
        <v>0</v>
      </c>
    </row>
    <row r="38" spans="1:13" x14ac:dyDescent="0.25">
      <c r="A38" s="25">
        <f t="shared" si="27"/>
        <v>23</v>
      </c>
      <c r="B38" s="43" t="str">
        <f t="shared" si="22"/>
        <v>10.23</v>
      </c>
      <c r="C38" s="54" t="s">
        <v>38</v>
      </c>
      <c r="D38" s="55" t="s">
        <v>9</v>
      </c>
      <c r="E38" s="189"/>
      <c r="F38" s="47">
        <v>0</v>
      </c>
      <c r="G38" s="45">
        <f t="shared" ref="G38:G41" si="28">E38*F38</f>
        <v>0</v>
      </c>
      <c r="H38" s="189">
        <v>5</v>
      </c>
      <c r="I38" s="46">
        <f t="shared" si="24"/>
        <v>0</v>
      </c>
      <c r="J38" s="189">
        <v>5</v>
      </c>
      <c r="K38" s="46">
        <f t="shared" si="25"/>
        <v>0</v>
      </c>
      <c r="L38" s="189">
        <v>5</v>
      </c>
      <c r="M38" s="46">
        <f t="shared" si="26"/>
        <v>0</v>
      </c>
    </row>
    <row r="39" spans="1:13" x14ac:dyDescent="0.25">
      <c r="A39" s="25">
        <f t="shared" si="27"/>
        <v>24</v>
      </c>
      <c r="B39" s="43" t="str">
        <f t="shared" si="22"/>
        <v>10.24</v>
      </c>
      <c r="C39" s="54" t="s">
        <v>39</v>
      </c>
      <c r="D39" s="55" t="s">
        <v>9</v>
      </c>
      <c r="E39" s="189"/>
      <c r="F39" s="93"/>
      <c r="G39" s="45">
        <f t="shared" si="28"/>
        <v>0</v>
      </c>
      <c r="H39" s="189"/>
      <c r="I39" s="46">
        <f t="shared" si="24"/>
        <v>0</v>
      </c>
      <c r="J39" s="189"/>
      <c r="K39" s="46">
        <f t="shared" si="25"/>
        <v>0</v>
      </c>
      <c r="L39" s="189"/>
      <c r="M39" s="46">
        <f t="shared" si="26"/>
        <v>0</v>
      </c>
    </row>
    <row r="40" spans="1:13" x14ac:dyDescent="0.25">
      <c r="A40" s="25">
        <f t="shared" si="27"/>
        <v>25</v>
      </c>
      <c r="B40" s="43" t="str">
        <f t="shared" si="22"/>
        <v>10.25</v>
      </c>
      <c r="C40" s="54" t="s">
        <v>40</v>
      </c>
      <c r="D40" s="55" t="s">
        <v>9</v>
      </c>
      <c r="E40" s="189"/>
      <c r="F40" s="93"/>
      <c r="G40" s="45">
        <f t="shared" si="28"/>
        <v>0</v>
      </c>
      <c r="H40" s="189"/>
      <c r="I40" s="46">
        <f t="shared" si="24"/>
        <v>0</v>
      </c>
      <c r="J40" s="189"/>
      <c r="K40" s="46">
        <f t="shared" si="25"/>
        <v>0</v>
      </c>
      <c r="L40" s="189"/>
      <c r="M40" s="46">
        <f t="shared" si="26"/>
        <v>0</v>
      </c>
    </row>
    <row r="41" spans="1:13" s="130" customFormat="1" x14ac:dyDescent="0.25">
      <c r="A41" s="126">
        <f t="shared" si="27"/>
        <v>26</v>
      </c>
      <c r="B41" s="127" t="str">
        <f t="shared" si="22"/>
        <v>10.26</v>
      </c>
      <c r="C41" s="128" t="s">
        <v>41</v>
      </c>
      <c r="D41" s="129" t="s">
        <v>9</v>
      </c>
      <c r="E41" s="189"/>
      <c r="F41" s="93"/>
      <c r="G41" s="45">
        <f t="shared" si="28"/>
        <v>0</v>
      </c>
      <c r="H41" s="189"/>
      <c r="I41" s="46">
        <f t="shared" si="24"/>
        <v>0</v>
      </c>
      <c r="J41" s="189"/>
      <c r="K41" s="46">
        <f t="shared" si="25"/>
        <v>0</v>
      </c>
      <c r="L41" s="189"/>
      <c r="M41" s="46">
        <f t="shared" si="26"/>
        <v>0</v>
      </c>
    </row>
    <row r="42" spans="1:13" x14ac:dyDescent="0.25">
      <c r="A42" s="25"/>
      <c r="B42" s="48"/>
      <c r="C42" s="31" t="s">
        <v>42</v>
      </c>
      <c r="D42" s="32"/>
      <c r="E42" s="190"/>
      <c r="F42" s="34"/>
      <c r="G42" s="34"/>
      <c r="H42" s="190"/>
      <c r="I42" s="34"/>
      <c r="J42" s="190"/>
      <c r="K42" s="34"/>
      <c r="L42" s="190"/>
      <c r="M42" s="34"/>
    </row>
    <row r="43" spans="1:13" x14ac:dyDescent="0.25">
      <c r="A43" s="25">
        <f>A41+1</f>
        <v>27</v>
      </c>
      <c r="B43" s="43" t="str">
        <f t="shared" ref="B43:B66" si="29">B$6&amp;"."&amp;A43</f>
        <v>10.27</v>
      </c>
      <c r="C43" s="54" t="s">
        <v>43</v>
      </c>
      <c r="D43" s="55" t="s">
        <v>9</v>
      </c>
      <c r="E43" s="189"/>
      <c r="F43" s="47">
        <v>0</v>
      </c>
      <c r="G43" s="45">
        <f t="shared" ref="G43:G66" si="30">E43*F43</f>
        <v>0</v>
      </c>
      <c r="H43" s="189">
        <v>28</v>
      </c>
      <c r="I43" s="46">
        <f t="shared" ref="I43:I56" si="31">($F43*$I$3)*H43</f>
        <v>0</v>
      </c>
      <c r="J43" s="189">
        <v>28</v>
      </c>
      <c r="K43" s="46">
        <f t="shared" ref="K43:K56" si="32">$F43*$I$3*$K$3*J43</f>
        <v>0</v>
      </c>
      <c r="L43" s="189">
        <v>28</v>
      </c>
      <c r="M43" s="46">
        <f t="shared" ref="M43:M56" si="33">$F43*$I$3*$K$3*$M$3*L43</f>
        <v>0</v>
      </c>
    </row>
    <row r="44" spans="1:13" x14ac:dyDescent="0.25">
      <c r="A44" s="25">
        <f t="shared" ref="A44:A57" si="34">A43+1</f>
        <v>28</v>
      </c>
      <c r="B44" s="43" t="str">
        <f t="shared" si="29"/>
        <v>10.28</v>
      </c>
      <c r="C44" s="54" t="s">
        <v>44</v>
      </c>
      <c r="D44" s="55" t="s">
        <v>9</v>
      </c>
      <c r="E44" s="189"/>
      <c r="F44" s="47">
        <v>0</v>
      </c>
      <c r="G44" s="45">
        <f t="shared" si="30"/>
        <v>0</v>
      </c>
      <c r="H44" s="189">
        <v>7</v>
      </c>
      <c r="I44" s="46">
        <f t="shared" si="31"/>
        <v>0</v>
      </c>
      <c r="J44" s="189">
        <v>7</v>
      </c>
      <c r="K44" s="46">
        <f t="shared" si="32"/>
        <v>0</v>
      </c>
      <c r="L44" s="189">
        <v>7</v>
      </c>
      <c r="M44" s="46">
        <f t="shared" si="33"/>
        <v>0</v>
      </c>
    </row>
    <row r="45" spans="1:13" x14ac:dyDescent="0.25">
      <c r="A45" s="25">
        <f t="shared" si="34"/>
        <v>29</v>
      </c>
      <c r="B45" s="43" t="str">
        <f t="shared" si="29"/>
        <v>10.29</v>
      </c>
      <c r="C45" s="54" t="s">
        <v>45</v>
      </c>
      <c r="D45" s="55" t="s">
        <v>9</v>
      </c>
      <c r="E45" s="189"/>
      <c r="F45" s="47">
        <v>0</v>
      </c>
      <c r="G45" s="45">
        <f t="shared" si="30"/>
        <v>0</v>
      </c>
      <c r="H45" s="189">
        <v>6</v>
      </c>
      <c r="I45" s="46">
        <f t="shared" si="31"/>
        <v>0</v>
      </c>
      <c r="J45" s="189">
        <v>6</v>
      </c>
      <c r="K45" s="46">
        <f t="shared" si="32"/>
        <v>0</v>
      </c>
      <c r="L45" s="189">
        <v>6</v>
      </c>
      <c r="M45" s="46">
        <f t="shared" si="33"/>
        <v>0</v>
      </c>
    </row>
    <row r="46" spans="1:13" x14ac:dyDescent="0.25">
      <c r="A46" s="25">
        <f t="shared" si="34"/>
        <v>30</v>
      </c>
      <c r="B46" s="43" t="str">
        <f t="shared" si="29"/>
        <v>10.30</v>
      </c>
      <c r="C46" s="54" t="s">
        <v>46</v>
      </c>
      <c r="D46" s="55" t="s">
        <v>9</v>
      </c>
      <c r="E46" s="189"/>
      <c r="F46" s="93"/>
      <c r="G46" s="45">
        <f t="shared" si="30"/>
        <v>0</v>
      </c>
      <c r="H46" s="189"/>
      <c r="I46" s="46">
        <f t="shared" si="31"/>
        <v>0</v>
      </c>
      <c r="J46" s="189"/>
      <c r="K46" s="46">
        <f t="shared" si="32"/>
        <v>0</v>
      </c>
      <c r="L46" s="189"/>
      <c r="M46" s="46">
        <f t="shared" si="33"/>
        <v>0</v>
      </c>
    </row>
    <row r="47" spans="1:13" x14ac:dyDescent="0.25">
      <c r="A47" s="25">
        <f t="shared" si="34"/>
        <v>31</v>
      </c>
      <c r="B47" s="43" t="str">
        <f t="shared" si="29"/>
        <v>10.31</v>
      </c>
      <c r="C47" s="54" t="s">
        <v>47</v>
      </c>
      <c r="D47" s="55" t="s">
        <v>9</v>
      </c>
      <c r="E47" s="189"/>
      <c r="F47" s="93"/>
      <c r="G47" s="45">
        <f t="shared" si="30"/>
        <v>0</v>
      </c>
      <c r="H47" s="189"/>
      <c r="I47" s="46">
        <f t="shared" si="31"/>
        <v>0</v>
      </c>
      <c r="J47" s="189"/>
      <c r="K47" s="46">
        <f t="shared" si="32"/>
        <v>0</v>
      </c>
      <c r="L47" s="189"/>
      <c r="M47" s="46">
        <f t="shared" si="33"/>
        <v>0</v>
      </c>
    </row>
    <row r="48" spans="1:13" x14ac:dyDescent="0.25">
      <c r="A48" s="25">
        <f t="shared" si="34"/>
        <v>32</v>
      </c>
      <c r="B48" s="43" t="str">
        <f t="shared" si="29"/>
        <v>10.32</v>
      </c>
      <c r="C48" s="54" t="s">
        <v>48</v>
      </c>
      <c r="D48" s="55" t="s">
        <v>9</v>
      </c>
      <c r="E48" s="189"/>
      <c r="F48" s="93"/>
      <c r="G48" s="45">
        <f t="shared" si="30"/>
        <v>0</v>
      </c>
      <c r="H48" s="189"/>
      <c r="I48" s="46">
        <f t="shared" si="31"/>
        <v>0</v>
      </c>
      <c r="J48" s="189"/>
      <c r="K48" s="46">
        <f t="shared" si="32"/>
        <v>0</v>
      </c>
      <c r="L48" s="189"/>
      <c r="M48" s="46">
        <f t="shared" si="33"/>
        <v>0</v>
      </c>
    </row>
    <row r="49" spans="1:13" x14ac:dyDescent="0.25">
      <c r="A49" s="25">
        <f t="shared" si="34"/>
        <v>33</v>
      </c>
      <c r="B49" s="43" t="str">
        <f t="shared" si="29"/>
        <v>10.33</v>
      </c>
      <c r="C49" s="54" t="s">
        <v>49</v>
      </c>
      <c r="D49" s="55" t="s">
        <v>9</v>
      </c>
      <c r="E49" s="189"/>
      <c r="F49" s="47">
        <v>0</v>
      </c>
      <c r="G49" s="45">
        <f t="shared" si="30"/>
        <v>0</v>
      </c>
      <c r="H49" s="189">
        <v>1</v>
      </c>
      <c r="I49" s="46">
        <f t="shared" si="31"/>
        <v>0</v>
      </c>
      <c r="J49" s="189">
        <v>1</v>
      </c>
      <c r="K49" s="46">
        <f t="shared" si="32"/>
        <v>0</v>
      </c>
      <c r="L49" s="189">
        <v>1</v>
      </c>
      <c r="M49" s="46">
        <f t="shared" si="33"/>
        <v>0</v>
      </c>
    </row>
    <row r="50" spans="1:13" x14ac:dyDescent="0.25">
      <c r="A50" s="25">
        <f t="shared" si="34"/>
        <v>34</v>
      </c>
      <c r="B50" s="43" t="str">
        <f t="shared" si="29"/>
        <v>10.34</v>
      </c>
      <c r="C50" s="54" t="s">
        <v>50</v>
      </c>
      <c r="D50" s="55" t="s">
        <v>9</v>
      </c>
      <c r="E50" s="189"/>
      <c r="F50" s="93"/>
      <c r="G50" s="45">
        <f t="shared" si="30"/>
        <v>0</v>
      </c>
      <c r="H50" s="189"/>
      <c r="I50" s="46">
        <f t="shared" si="31"/>
        <v>0</v>
      </c>
      <c r="J50" s="189"/>
      <c r="K50" s="46">
        <f t="shared" si="32"/>
        <v>0</v>
      </c>
      <c r="L50" s="189"/>
      <c r="M50" s="46">
        <f t="shared" si="33"/>
        <v>0</v>
      </c>
    </row>
    <row r="51" spans="1:13" x14ac:dyDescent="0.25">
      <c r="A51" s="25">
        <f t="shared" si="34"/>
        <v>35</v>
      </c>
      <c r="B51" s="43" t="str">
        <f t="shared" si="29"/>
        <v>10.35</v>
      </c>
      <c r="C51" s="54" t="s">
        <v>51</v>
      </c>
      <c r="D51" s="55" t="s">
        <v>9</v>
      </c>
      <c r="E51" s="189"/>
      <c r="F51" s="93"/>
      <c r="G51" s="45">
        <f t="shared" si="30"/>
        <v>0</v>
      </c>
      <c r="H51" s="189"/>
      <c r="I51" s="46">
        <f t="shared" si="31"/>
        <v>0</v>
      </c>
      <c r="J51" s="189"/>
      <c r="K51" s="46">
        <f t="shared" si="32"/>
        <v>0</v>
      </c>
      <c r="L51" s="189"/>
      <c r="M51" s="46">
        <f t="shared" si="33"/>
        <v>0</v>
      </c>
    </row>
    <row r="52" spans="1:13" x14ac:dyDescent="0.25">
      <c r="A52" s="25">
        <f t="shared" si="34"/>
        <v>36</v>
      </c>
      <c r="B52" s="43" t="str">
        <f t="shared" si="29"/>
        <v>10.36</v>
      </c>
      <c r="C52" s="54" t="s">
        <v>52</v>
      </c>
      <c r="D52" s="55" t="s">
        <v>9</v>
      </c>
      <c r="E52" s="189"/>
      <c r="F52" s="93"/>
      <c r="G52" s="45">
        <f t="shared" si="30"/>
        <v>0</v>
      </c>
      <c r="H52" s="189"/>
      <c r="I52" s="46">
        <f t="shared" si="31"/>
        <v>0</v>
      </c>
      <c r="J52" s="189"/>
      <c r="K52" s="46">
        <f t="shared" si="32"/>
        <v>0</v>
      </c>
      <c r="L52" s="189"/>
      <c r="M52" s="46">
        <f t="shared" si="33"/>
        <v>0</v>
      </c>
    </row>
    <row r="53" spans="1:13" x14ac:dyDescent="0.25">
      <c r="A53" s="25">
        <f t="shared" si="34"/>
        <v>37</v>
      </c>
      <c r="B53" s="43" t="str">
        <f t="shared" si="29"/>
        <v>10.37</v>
      </c>
      <c r="C53" s="57" t="s">
        <v>53</v>
      </c>
      <c r="D53" s="44" t="s">
        <v>9</v>
      </c>
      <c r="E53" s="189"/>
      <c r="F53" s="47">
        <v>0</v>
      </c>
      <c r="G53" s="45">
        <f t="shared" si="30"/>
        <v>0</v>
      </c>
      <c r="H53" s="189">
        <v>10</v>
      </c>
      <c r="I53" s="46">
        <f t="shared" si="31"/>
        <v>0</v>
      </c>
      <c r="J53" s="189">
        <v>10</v>
      </c>
      <c r="K53" s="46">
        <f t="shared" si="32"/>
        <v>0</v>
      </c>
      <c r="L53" s="189">
        <v>10</v>
      </c>
      <c r="M53" s="46">
        <f t="shared" si="33"/>
        <v>0</v>
      </c>
    </row>
    <row r="54" spans="1:13" ht="28.5" x14ac:dyDescent="0.25">
      <c r="A54" s="25">
        <f t="shared" si="34"/>
        <v>38</v>
      </c>
      <c r="B54" s="43" t="str">
        <f t="shared" si="29"/>
        <v>10.38</v>
      </c>
      <c r="C54" s="58" t="s">
        <v>54</v>
      </c>
      <c r="D54" s="44" t="s">
        <v>9</v>
      </c>
      <c r="E54" s="189"/>
      <c r="F54" s="93"/>
      <c r="G54" s="45">
        <f t="shared" si="30"/>
        <v>0</v>
      </c>
      <c r="H54" s="189"/>
      <c r="I54" s="46">
        <f t="shared" si="31"/>
        <v>0</v>
      </c>
      <c r="J54" s="189"/>
      <c r="K54" s="46">
        <f t="shared" si="32"/>
        <v>0</v>
      </c>
      <c r="L54" s="189"/>
      <c r="M54" s="46">
        <f t="shared" si="33"/>
        <v>0</v>
      </c>
    </row>
    <row r="55" spans="1:13" ht="28.5" x14ac:dyDescent="0.25">
      <c r="A55" s="25">
        <f t="shared" si="34"/>
        <v>39</v>
      </c>
      <c r="B55" s="43" t="str">
        <f t="shared" si="29"/>
        <v>10.39</v>
      </c>
      <c r="C55" s="58" t="s">
        <v>55</v>
      </c>
      <c r="D55" s="44" t="s">
        <v>9</v>
      </c>
      <c r="E55" s="189"/>
      <c r="F55" s="93"/>
      <c r="G55" s="45">
        <f t="shared" si="30"/>
        <v>0</v>
      </c>
      <c r="H55" s="189"/>
      <c r="I55" s="46">
        <f t="shared" si="31"/>
        <v>0</v>
      </c>
      <c r="J55" s="189"/>
      <c r="K55" s="46">
        <f t="shared" si="32"/>
        <v>0</v>
      </c>
      <c r="L55" s="189"/>
      <c r="M55" s="46">
        <f t="shared" si="33"/>
        <v>0</v>
      </c>
    </row>
    <row r="56" spans="1:13" ht="28.5" x14ac:dyDescent="0.25">
      <c r="A56" s="25">
        <f t="shared" si="34"/>
        <v>40</v>
      </c>
      <c r="B56" s="43" t="str">
        <f t="shared" si="29"/>
        <v>10.40</v>
      </c>
      <c r="C56" s="58" t="s">
        <v>56</v>
      </c>
      <c r="D56" s="59" t="s">
        <v>9</v>
      </c>
      <c r="E56" s="189"/>
      <c r="F56" s="93"/>
      <c r="G56" s="45">
        <f t="shared" si="30"/>
        <v>0</v>
      </c>
      <c r="H56" s="189"/>
      <c r="I56" s="46">
        <f t="shared" si="31"/>
        <v>0</v>
      </c>
      <c r="J56" s="189"/>
      <c r="K56" s="46">
        <f t="shared" si="32"/>
        <v>0</v>
      </c>
      <c r="L56" s="189"/>
      <c r="M56" s="46">
        <f t="shared" si="33"/>
        <v>0</v>
      </c>
    </row>
    <row r="57" spans="1:13" x14ac:dyDescent="0.25">
      <c r="A57" s="25">
        <f t="shared" si="34"/>
        <v>41</v>
      </c>
      <c r="B57" s="43" t="str">
        <f t="shared" si="29"/>
        <v>10.41</v>
      </c>
      <c r="C57" s="54" t="s">
        <v>57</v>
      </c>
      <c r="D57" s="38" t="s">
        <v>9</v>
      </c>
      <c r="E57" s="181"/>
      <c r="F57" s="47">
        <v>0</v>
      </c>
      <c r="G57" s="45">
        <f t="shared" si="30"/>
        <v>0</v>
      </c>
      <c r="H57" s="181">
        <v>10</v>
      </c>
      <c r="I57" s="46">
        <f>($F57*$I$3)*H57</f>
        <v>0</v>
      </c>
      <c r="J57" s="181">
        <v>10</v>
      </c>
      <c r="K57" s="46">
        <f>$F57*$I$3*$K$3*J57</f>
        <v>0</v>
      </c>
      <c r="L57" s="181">
        <v>10</v>
      </c>
      <c r="M57" s="46">
        <f>$F57*$I$3*$K$3*$M$3*L57</f>
        <v>0</v>
      </c>
    </row>
    <row r="58" spans="1:13" x14ac:dyDescent="0.25">
      <c r="A58" s="35">
        <f>A57+1</f>
        <v>42</v>
      </c>
      <c r="B58" s="43" t="str">
        <f t="shared" si="29"/>
        <v>10.42</v>
      </c>
      <c r="C58" s="54" t="s">
        <v>58</v>
      </c>
      <c r="D58" s="44" t="s">
        <v>9</v>
      </c>
      <c r="E58" s="189"/>
      <c r="F58" s="47">
        <v>0</v>
      </c>
      <c r="G58" s="45">
        <f t="shared" si="30"/>
        <v>0</v>
      </c>
      <c r="H58" s="189">
        <v>5</v>
      </c>
      <c r="I58" s="46">
        <f>($F58*$I$3)*H58</f>
        <v>0</v>
      </c>
      <c r="J58" s="189">
        <v>5</v>
      </c>
      <c r="K58" s="46">
        <f>$F58*$I$3*$K$3*J58</f>
        <v>0</v>
      </c>
      <c r="L58" s="189">
        <v>5</v>
      </c>
      <c r="M58" s="46">
        <f>$F58*$I$3*$K$3*$M$3*L58</f>
        <v>0</v>
      </c>
    </row>
    <row r="59" spans="1:13" x14ac:dyDescent="0.25">
      <c r="A59" s="35">
        <f t="shared" ref="A59:A66" si="35">A58+1</f>
        <v>43</v>
      </c>
      <c r="B59" s="43" t="str">
        <f t="shared" si="29"/>
        <v>10.43</v>
      </c>
      <c r="C59" s="54" t="s">
        <v>59</v>
      </c>
      <c r="D59" s="44" t="s">
        <v>9</v>
      </c>
      <c r="E59" s="189"/>
      <c r="F59" s="47">
        <v>0</v>
      </c>
      <c r="G59" s="45">
        <f t="shared" si="30"/>
        <v>0</v>
      </c>
      <c r="H59" s="189">
        <v>5</v>
      </c>
      <c r="I59" s="46">
        <f t="shared" ref="I59:I66" si="36">($F59*$I$3)*H59</f>
        <v>0</v>
      </c>
      <c r="J59" s="189">
        <v>5</v>
      </c>
      <c r="K59" s="46">
        <f t="shared" ref="K59:K66" si="37">$F59*$I$3*$K$3*J59</f>
        <v>0</v>
      </c>
      <c r="L59" s="189">
        <v>5</v>
      </c>
      <c r="M59" s="46">
        <f t="shared" ref="M59:M66" si="38">$F59*$I$3*$K$3*$M$3*L59</f>
        <v>0</v>
      </c>
    </row>
    <row r="60" spans="1:13" x14ac:dyDescent="0.25">
      <c r="A60" s="35">
        <f t="shared" si="35"/>
        <v>44</v>
      </c>
      <c r="B60" s="43" t="str">
        <f t="shared" si="29"/>
        <v>10.44</v>
      </c>
      <c r="C60" s="54" t="s">
        <v>60</v>
      </c>
      <c r="D60" s="44" t="s">
        <v>9</v>
      </c>
      <c r="E60" s="189"/>
      <c r="F60" s="47">
        <v>0</v>
      </c>
      <c r="G60" s="45">
        <f t="shared" si="30"/>
        <v>0</v>
      </c>
      <c r="H60" s="189">
        <v>5</v>
      </c>
      <c r="I60" s="46">
        <f t="shared" si="36"/>
        <v>0</v>
      </c>
      <c r="J60" s="189">
        <v>5</v>
      </c>
      <c r="K60" s="46">
        <f t="shared" si="37"/>
        <v>0</v>
      </c>
      <c r="L60" s="189">
        <v>5</v>
      </c>
      <c r="M60" s="46">
        <f t="shared" si="38"/>
        <v>0</v>
      </c>
    </row>
    <row r="61" spans="1:13" x14ac:dyDescent="0.25">
      <c r="A61" s="35">
        <f t="shared" si="35"/>
        <v>45</v>
      </c>
      <c r="B61" s="43" t="str">
        <f t="shared" si="29"/>
        <v>10.45</v>
      </c>
      <c r="C61" s="54" t="s">
        <v>61</v>
      </c>
      <c r="D61" s="44" t="s">
        <v>9</v>
      </c>
      <c r="E61" s="189"/>
      <c r="F61" s="93"/>
      <c r="G61" s="45">
        <f t="shared" si="30"/>
        <v>0</v>
      </c>
      <c r="H61" s="189"/>
      <c r="I61" s="46">
        <f t="shared" si="36"/>
        <v>0</v>
      </c>
      <c r="J61" s="189"/>
      <c r="K61" s="46">
        <f t="shared" si="37"/>
        <v>0</v>
      </c>
      <c r="L61" s="189"/>
      <c r="M61" s="46">
        <f t="shared" si="38"/>
        <v>0</v>
      </c>
    </row>
    <row r="62" spans="1:13" x14ac:dyDescent="0.25">
      <c r="A62" s="35">
        <f t="shared" si="35"/>
        <v>46</v>
      </c>
      <c r="B62" s="43" t="str">
        <f t="shared" si="29"/>
        <v>10.46</v>
      </c>
      <c r="C62" s="54" t="s">
        <v>62</v>
      </c>
      <c r="D62" s="44" t="s">
        <v>9</v>
      </c>
      <c r="E62" s="189"/>
      <c r="F62" s="47">
        <v>0</v>
      </c>
      <c r="G62" s="45">
        <f t="shared" si="30"/>
        <v>0</v>
      </c>
      <c r="H62" s="189">
        <v>5</v>
      </c>
      <c r="I62" s="46">
        <f t="shared" si="36"/>
        <v>0</v>
      </c>
      <c r="J62" s="189">
        <v>5</v>
      </c>
      <c r="K62" s="46">
        <f t="shared" si="37"/>
        <v>0</v>
      </c>
      <c r="L62" s="189">
        <v>5</v>
      </c>
      <c r="M62" s="46">
        <f t="shared" si="38"/>
        <v>0</v>
      </c>
    </row>
    <row r="63" spans="1:13" x14ac:dyDescent="0.25">
      <c r="A63" s="35">
        <f t="shared" si="35"/>
        <v>47</v>
      </c>
      <c r="B63" s="43" t="str">
        <f t="shared" si="29"/>
        <v>10.47</v>
      </c>
      <c r="C63" s="54" t="s">
        <v>63</v>
      </c>
      <c r="D63" s="44" t="s">
        <v>9</v>
      </c>
      <c r="E63" s="189"/>
      <c r="F63" s="93"/>
      <c r="G63" s="45">
        <f t="shared" si="30"/>
        <v>0</v>
      </c>
      <c r="H63" s="189"/>
      <c r="I63" s="46">
        <f t="shared" si="36"/>
        <v>0</v>
      </c>
      <c r="J63" s="189"/>
      <c r="K63" s="46">
        <f t="shared" si="37"/>
        <v>0</v>
      </c>
      <c r="L63" s="189"/>
      <c r="M63" s="46">
        <f t="shared" si="38"/>
        <v>0</v>
      </c>
    </row>
    <row r="64" spans="1:13" x14ac:dyDescent="0.25">
      <c r="A64" s="35">
        <f t="shared" si="35"/>
        <v>48</v>
      </c>
      <c r="B64" s="43" t="str">
        <f t="shared" si="29"/>
        <v>10.48</v>
      </c>
      <c r="C64" s="54" t="s">
        <v>64</v>
      </c>
      <c r="D64" s="44" t="s">
        <v>9</v>
      </c>
      <c r="E64" s="189"/>
      <c r="F64" s="93"/>
      <c r="G64" s="45">
        <f t="shared" si="30"/>
        <v>0</v>
      </c>
      <c r="H64" s="189"/>
      <c r="I64" s="46">
        <f t="shared" si="36"/>
        <v>0</v>
      </c>
      <c r="J64" s="189"/>
      <c r="K64" s="46">
        <f t="shared" si="37"/>
        <v>0</v>
      </c>
      <c r="L64" s="189"/>
      <c r="M64" s="46">
        <f t="shared" si="38"/>
        <v>0</v>
      </c>
    </row>
    <row r="65" spans="1:13" x14ac:dyDescent="0.25">
      <c r="A65" s="35">
        <f t="shared" si="35"/>
        <v>49</v>
      </c>
      <c r="B65" s="43" t="str">
        <f t="shared" si="29"/>
        <v>10.49</v>
      </c>
      <c r="C65" s="54" t="s">
        <v>65</v>
      </c>
      <c r="D65" s="44" t="s">
        <v>9</v>
      </c>
      <c r="E65" s="189"/>
      <c r="F65" s="93"/>
      <c r="G65" s="45">
        <f t="shared" si="30"/>
        <v>0</v>
      </c>
      <c r="H65" s="189"/>
      <c r="I65" s="46">
        <f t="shared" si="36"/>
        <v>0</v>
      </c>
      <c r="J65" s="189"/>
      <c r="K65" s="46">
        <f t="shared" si="37"/>
        <v>0</v>
      </c>
      <c r="L65" s="189"/>
      <c r="M65" s="46">
        <f t="shared" si="38"/>
        <v>0</v>
      </c>
    </row>
    <row r="66" spans="1:13" ht="28.5" x14ac:dyDescent="0.25">
      <c r="A66" s="35">
        <f t="shared" si="35"/>
        <v>50</v>
      </c>
      <c r="B66" s="43" t="str">
        <f t="shared" si="29"/>
        <v>10.50</v>
      </c>
      <c r="C66" s="54" t="s">
        <v>66</v>
      </c>
      <c r="D66" s="44" t="s">
        <v>9</v>
      </c>
      <c r="E66" s="189"/>
      <c r="F66" s="47">
        <v>0</v>
      </c>
      <c r="G66" s="45">
        <f t="shared" si="30"/>
        <v>0</v>
      </c>
      <c r="H66" s="189">
        <v>2</v>
      </c>
      <c r="I66" s="46">
        <f t="shared" si="36"/>
        <v>0</v>
      </c>
      <c r="J66" s="189">
        <v>2</v>
      </c>
      <c r="K66" s="46">
        <f t="shared" si="37"/>
        <v>0</v>
      </c>
      <c r="L66" s="189">
        <v>2</v>
      </c>
      <c r="M66" s="46">
        <f t="shared" si="38"/>
        <v>0</v>
      </c>
    </row>
    <row r="67" spans="1:13" x14ac:dyDescent="0.25">
      <c r="A67" s="25"/>
      <c r="B67" s="48"/>
      <c r="C67" s="31" t="s">
        <v>67</v>
      </c>
      <c r="D67" s="32"/>
      <c r="E67" s="190"/>
      <c r="F67" s="34"/>
      <c r="G67" s="34"/>
      <c r="H67" s="190"/>
      <c r="I67" s="34"/>
      <c r="J67" s="190"/>
      <c r="K67" s="34"/>
      <c r="L67" s="190"/>
      <c r="M67" s="34"/>
    </row>
    <row r="68" spans="1:13" x14ac:dyDescent="0.25">
      <c r="A68" s="25">
        <f>A66+1</f>
        <v>51</v>
      </c>
      <c r="B68" s="43" t="str">
        <f t="shared" ref="B68:B73" si="39">B$6&amp;"."&amp;A68</f>
        <v>10.51</v>
      </c>
      <c r="C68" s="54" t="s">
        <v>68</v>
      </c>
      <c r="D68" s="55" t="s">
        <v>9</v>
      </c>
      <c r="E68" s="189"/>
      <c r="F68" s="47">
        <v>0</v>
      </c>
      <c r="G68" s="45">
        <f t="shared" ref="G68:G73" si="40">E68*F68</f>
        <v>0</v>
      </c>
      <c r="H68" s="189">
        <v>7</v>
      </c>
      <c r="I68" s="46">
        <f t="shared" ref="I68:I73" si="41">($F68*$I$3)*H68</f>
        <v>0</v>
      </c>
      <c r="J68" s="189">
        <v>7</v>
      </c>
      <c r="K68" s="46">
        <f t="shared" ref="K68:K73" si="42">$F68*$I$3*$K$3*J68</f>
        <v>0</v>
      </c>
      <c r="L68" s="189">
        <v>7</v>
      </c>
      <c r="M68" s="46">
        <f t="shared" ref="M68:M73" si="43">$F68*$I$3*$K$3*$M$3*L68</f>
        <v>0</v>
      </c>
    </row>
    <row r="69" spans="1:13" x14ac:dyDescent="0.25">
      <c r="A69" s="25">
        <f t="shared" ref="A69:A82" si="44">A68+1</f>
        <v>52</v>
      </c>
      <c r="B69" s="43" t="str">
        <f t="shared" si="39"/>
        <v>10.52</v>
      </c>
      <c r="C69" s="54" t="s">
        <v>69</v>
      </c>
      <c r="D69" s="55" t="s">
        <v>9</v>
      </c>
      <c r="E69" s="189"/>
      <c r="F69" s="47">
        <v>0</v>
      </c>
      <c r="G69" s="45">
        <f t="shared" si="40"/>
        <v>0</v>
      </c>
      <c r="H69" s="189">
        <v>6</v>
      </c>
      <c r="I69" s="46">
        <f t="shared" si="41"/>
        <v>0</v>
      </c>
      <c r="J69" s="189">
        <v>6</v>
      </c>
      <c r="K69" s="46">
        <f t="shared" si="42"/>
        <v>0</v>
      </c>
      <c r="L69" s="189">
        <v>6</v>
      </c>
      <c r="M69" s="46">
        <f t="shared" si="43"/>
        <v>0</v>
      </c>
    </row>
    <row r="70" spans="1:13" x14ac:dyDescent="0.25">
      <c r="A70" s="25">
        <f t="shared" si="44"/>
        <v>53</v>
      </c>
      <c r="B70" s="43" t="str">
        <f t="shared" si="39"/>
        <v>10.53</v>
      </c>
      <c r="C70" s="54" t="s">
        <v>70</v>
      </c>
      <c r="D70" s="55" t="s">
        <v>9</v>
      </c>
      <c r="E70" s="189"/>
      <c r="F70" s="47">
        <v>0</v>
      </c>
      <c r="G70" s="45">
        <f t="shared" si="40"/>
        <v>0</v>
      </c>
      <c r="H70" s="189">
        <v>5</v>
      </c>
      <c r="I70" s="46">
        <f t="shared" si="41"/>
        <v>0</v>
      </c>
      <c r="J70" s="189">
        <v>5</v>
      </c>
      <c r="K70" s="46">
        <f t="shared" si="42"/>
        <v>0</v>
      </c>
      <c r="L70" s="189">
        <v>5</v>
      </c>
      <c r="M70" s="46">
        <f t="shared" si="43"/>
        <v>0</v>
      </c>
    </row>
    <row r="71" spans="1:13" x14ac:dyDescent="0.25">
      <c r="A71" s="25">
        <f t="shared" si="44"/>
        <v>54</v>
      </c>
      <c r="B71" s="43" t="str">
        <f t="shared" si="39"/>
        <v>10.54</v>
      </c>
      <c r="C71" s="54" t="s">
        <v>71</v>
      </c>
      <c r="D71" s="55" t="s">
        <v>9</v>
      </c>
      <c r="E71" s="189"/>
      <c r="F71" s="93"/>
      <c r="G71" s="45">
        <f t="shared" si="40"/>
        <v>0</v>
      </c>
      <c r="H71" s="189"/>
      <c r="I71" s="46">
        <f t="shared" si="41"/>
        <v>0</v>
      </c>
      <c r="J71" s="189"/>
      <c r="K71" s="46">
        <f t="shared" si="42"/>
        <v>0</v>
      </c>
      <c r="L71" s="189"/>
      <c r="M71" s="46">
        <f t="shared" si="43"/>
        <v>0</v>
      </c>
    </row>
    <row r="72" spans="1:13" x14ac:dyDescent="0.25">
      <c r="A72" s="25">
        <f t="shared" si="44"/>
        <v>55</v>
      </c>
      <c r="B72" s="43" t="str">
        <f t="shared" si="39"/>
        <v>10.55</v>
      </c>
      <c r="C72" s="54" t="s">
        <v>72</v>
      </c>
      <c r="D72" s="55" t="s">
        <v>9</v>
      </c>
      <c r="E72" s="189"/>
      <c r="F72" s="47">
        <v>0</v>
      </c>
      <c r="G72" s="45">
        <f t="shared" si="40"/>
        <v>0</v>
      </c>
      <c r="H72" s="189">
        <v>2</v>
      </c>
      <c r="I72" s="46">
        <f t="shared" si="41"/>
        <v>0</v>
      </c>
      <c r="J72" s="189">
        <v>2</v>
      </c>
      <c r="K72" s="46">
        <f t="shared" si="42"/>
        <v>0</v>
      </c>
      <c r="L72" s="189">
        <v>2</v>
      </c>
      <c r="M72" s="46">
        <f t="shared" si="43"/>
        <v>0</v>
      </c>
    </row>
    <row r="73" spans="1:13" x14ac:dyDescent="0.25">
      <c r="A73" s="25">
        <f t="shared" si="44"/>
        <v>56</v>
      </c>
      <c r="B73" s="43" t="str">
        <f t="shared" si="39"/>
        <v>10.56</v>
      </c>
      <c r="C73" s="54" t="s">
        <v>73</v>
      </c>
      <c r="D73" s="55" t="s">
        <v>9</v>
      </c>
      <c r="E73" s="189"/>
      <c r="F73" s="93"/>
      <c r="G73" s="45">
        <f t="shared" si="40"/>
        <v>0</v>
      </c>
      <c r="H73" s="189"/>
      <c r="I73" s="46">
        <f t="shared" si="41"/>
        <v>0</v>
      </c>
      <c r="J73" s="189"/>
      <c r="K73" s="46">
        <f t="shared" si="42"/>
        <v>0</v>
      </c>
      <c r="L73" s="189"/>
      <c r="M73" s="46">
        <f t="shared" si="43"/>
        <v>0</v>
      </c>
    </row>
    <row r="74" spans="1:13" x14ac:dyDescent="0.25">
      <c r="A74" s="25"/>
      <c r="B74" s="48"/>
      <c r="C74" s="31" t="s">
        <v>74</v>
      </c>
      <c r="D74" s="32"/>
      <c r="E74" s="190"/>
      <c r="F74" s="34"/>
      <c r="G74" s="34"/>
      <c r="H74" s="190"/>
      <c r="I74" s="34"/>
      <c r="J74" s="190"/>
      <c r="K74" s="34"/>
      <c r="L74" s="190"/>
      <c r="M74" s="34"/>
    </row>
    <row r="75" spans="1:13" x14ac:dyDescent="0.25">
      <c r="A75" s="25">
        <f>A73+1</f>
        <v>57</v>
      </c>
      <c r="B75" s="43" t="str">
        <f t="shared" ref="B75:B82" si="45">B$6&amp;"."&amp;A75</f>
        <v>10.57</v>
      </c>
      <c r="C75" s="54" t="s">
        <v>75</v>
      </c>
      <c r="D75" s="55" t="s">
        <v>9</v>
      </c>
      <c r="E75" s="189"/>
      <c r="F75" s="47">
        <v>0</v>
      </c>
      <c r="G75" s="45">
        <f>E75*F75</f>
        <v>0</v>
      </c>
      <c r="H75" s="189">
        <v>5</v>
      </c>
      <c r="I75" s="46">
        <f t="shared" ref="I75:I82" si="46">($F75*$I$3)*H75</f>
        <v>0</v>
      </c>
      <c r="J75" s="189">
        <v>5</v>
      </c>
      <c r="K75" s="46">
        <f t="shared" ref="K75:K82" si="47">$F75*$I$3*$K$3*J75</f>
        <v>0</v>
      </c>
      <c r="L75" s="189">
        <v>5</v>
      </c>
      <c r="M75" s="46">
        <f t="shared" ref="M75:M82" si="48">$F75*$I$3*$K$3*$M$3*L75</f>
        <v>0</v>
      </c>
    </row>
    <row r="76" spans="1:13" x14ac:dyDescent="0.25">
      <c r="A76" s="25">
        <f t="shared" si="44"/>
        <v>58</v>
      </c>
      <c r="B76" s="43" t="str">
        <f t="shared" si="45"/>
        <v>10.58</v>
      </c>
      <c r="C76" s="54" t="s">
        <v>76</v>
      </c>
      <c r="D76" s="55" t="s">
        <v>9</v>
      </c>
      <c r="E76" s="189"/>
      <c r="F76" s="93"/>
      <c r="G76" s="45">
        <f t="shared" ref="G76:G79" si="49">E76*F76</f>
        <v>0</v>
      </c>
      <c r="H76" s="189"/>
      <c r="I76" s="46">
        <f t="shared" si="46"/>
        <v>0</v>
      </c>
      <c r="J76" s="189"/>
      <c r="K76" s="46">
        <f t="shared" si="47"/>
        <v>0</v>
      </c>
      <c r="L76" s="189"/>
      <c r="M76" s="46">
        <f t="shared" si="48"/>
        <v>0</v>
      </c>
    </row>
    <row r="77" spans="1:13" x14ac:dyDescent="0.25">
      <c r="A77" s="25">
        <f t="shared" si="44"/>
        <v>59</v>
      </c>
      <c r="B77" s="43" t="str">
        <f t="shared" si="45"/>
        <v>10.59</v>
      </c>
      <c r="C77" s="54" t="s">
        <v>77</v>
      </c>
      <c r="D77" s="55" t="s">
        <v>9</v>
      </c>
      <c r="E77" s="189"/>
      <c r="F77" s="93"/>
      <c r="G77" s="45">
        <f t="shared" si="49"/>
        <v>0</v>
      </c>
      <c r="H77" s="189"/>
      <c r="I77" s="46">
        <f t="shared" si="46"/>
        <v>0</v>
      </c>
      <c r="J77" s="189"/>
      <c r="K77" s="46">
        <f t="shared" si="47"/>
        <v>0</v>
      </c>
      <c r="L77" s="189"/>
      <c r="M77" s="46">
        <f t="shared" si="48"/>
        <v>0</v>
      </c>
    </row>
    <row r="78" spans="1:13" x14ac:dyDescent="0.25">
      <c r="A78" s="25">
        <f t="shared" si="44"/>
        <v>60</v>
      </c>
      <c r="B78" s="43" t="str">
        <f t="shared" si="45"/>
        <v>10.60</v>
      </c>
      <c r="C78" s="54" t="s">
        <v>78</v>
      </c>
      <c r="D78" s="55" t="s">
        <v>9</v>
      </c>
      <c r="E78" s="189"/>
      <c r="F78" s="93"/>
      <c r="G78" s="45">
        <f t="shared" si="49"/>
        <v>0</v>
      </c>
      <c r="H78" s="189"/>
      <c r="I78" s="46">
        <f t="shared" si="46"/>
        <v>0</v>
      </c>
      <c r="J78" s="189"/>
      <c r="K78" s="46">
        <f t="shared" si="47"/>
        <v>0</v>
      </c>
      <c r="L78" s="189"/>
      <c r="M78" s="46">
        <f t="shared" si="48"/>
        <v>0</v>
      </c>
    </row>
    <row r="79" spans="1:13" x14ac:dyDescent="0.25">
      <c r="A79" s="25">
        <f t="shared" si="44"/>
        <v>61</v>
      </c>
      <c r="B79" s="43" t="str">
        <f t="shared" si="45"/>
        <v>10.61</v>
      </c>
      <c r="C79" s="54" t="s">
        <v>79</v>
      </c>
      <c r="D79" s="55" t="s">
        <v>9</v>
      </c>
      <c r="E79" s="189"/>
      <c r="F79" s="93"/>
      <c r="G79" s="45">
        <f t="shared" si="49"/>
        <v>0</v>
      </c>
      <c r="H79" s="189"/>
      <c r="I79" s="46">
        <f t="shared" si="46"/>
        <v>0</v>
      </c>
      <c r="J79" s="189"/>
      <c r="K79" s="46">
        <f t="shared" si="47"/>
        <v>0</v>
      </c>
      <c r="L79" s="189"/>
      <c r="M79" s="46">
        <f t="shared" si="48"/>
        <v>0</v>
      </c>
    </row>
    <row r="80" spans="1:13" x14ac:dyDescent="0.25">
      <c r="A80" s="25">
        <f t="shared" si="44"/>
        <v>62</v>
      </c>
      <c r="B80" s="43" t="str">
        <f t="shared" si="45"/>
        <v>10.62</v>
      </c>
      <c r="C80" s="54" t="s">
        <v>80</v>
      </c>
      <c r="D80" s="55" t="s">
        <v>9</v>
      </c>
      <c r="E80" s="189"/>
      <c r="F80" s="93"/>
      <c r="G80" s="45">
        <f>E80*F80</f>
        <v>0</v>
      </c>
      <c r="H80" s="189"/>
      <c r="I80" s="46">
        <f t="shared" si="46"/>
        <v>0</v>
      </c>
      <c r="J80" s="189"/>
      <c r="K80" s="46">
        <f t="shared" si="47"/>
        <v>0</v>
      </c>
      <c r="L80" s="189"/>
      <c r="M80" s="46">
        <f t="shared" si="48"/>
        <v>0</v>
      </c>
    </row>
    <row r="81" spans="1:13" x14ac:dyDescent="0.25">
      <c r="A81" s="25">
        <f t="shared" si="44"/>
        <v>63</v>
      </c>
      <c r="B81" s="43" t="str">
        <f t="shared" si="45"/>
        <v>10.63</v>
      </c>
      <c r="C81" s="54" t="s">
        <v>81</v>
      </c>
      <c r="D81" s="55" t="s">
        <v>9</v>
      </c>
      <c r="E81" s="189"/>
      <c r="F81" s="93"/>
      <c r="G81" s="45">
        <f t="shared" ref="G81" si="50">E81*F81</f>
        <v>0</v>
      </c>
      <c r="H81" s="189"/>
      <c r="I81" s="46">
        <f t="shared" si="46"/>
        <v>0</v>
      </c>
      <c r="J81" s="189"/>
      <c r="K81" s="46">
        <f t="shared" si="47"/>
        <v>0</v>
      </c>
      <c r="L81" s="189"/>
      <c r="M81" s="46">
        <f t="shared" si="48"/>
        <v>0</v>
      </c>
    </row>
    <row r="82" spans="1:13" x14ac:dyDescent="0.25">
      <c r="A82" s="25">
        <f t="shared" si="44"/>
        <v>64</v>
      </c>
      <c r="B82" s="43" t="str">
        <f t="shared" si="45"/>
        <v>10.64</v>
      </c>
      <c r="C82" s="54" t="s">
        <v>82</v>
      </c>
      <c r="D82" s="55" t="s">
        <v>9</v>
      </c>
      <c r="E82" s="189"/>
      <c r="F82" s="93"/>
      <c r="G82" s="45">
        <f>E82*F82</f>
        <v>0</v>
      </c>
      <c r="H82" s="189"/>
      <c r="I82" s="46">
        <f t="shared" si="46"/>
        <v>0</v>
      </c>
      <c r="J82" s="189"/>
      <c r="K82" s="46">
        <f t="shared" si="47"/>
        <v>0</v>
      </c>
      <c r="L82" s="189"/>
      <c r="M82" s="46">
        <f t="shared" si="48"/>
        <v>0</v>
      </c>
    </row>
    <row r="83" spans="1:13" s="130" customFormat="1" x14ac:dyDescent="0.25">
      <c r="A83" s="126"/>
      <c r="B83" s="131"/>
      <c r="C83" s="132" t="s">
        <v>83</v>
      </c>
      <c r="D83" s="133"/>
      <c r="E83" s="190"/>
      <c r="F83" s="34"/>
      <c r="G83" s="34"/>
      <c r="H83" s="190"/>
      <c r="I83" s="34"/>
      <c r="J83" s="190"/>
      <c r="K83" s="34"/>
      <c r="L83" s="190"/>
      <c r="M83" s="34"/>
    </row>
    <row r="84" spans="1:13" x14ac:dyDescent="0.25">
      <c r="A84" s="25">
        <f>A82+1</f>
        <v>65</v>
      </c>
      <c r="B84" s="43" t="str">
        <f t="shared" ref="B84:B113" si="51">B$6&amp;"."&amp;A84</f>
        <v>10.65</v>
      </c>
      <c r="C84" s="54" t="s">
        <v>84</v>
      </c>
      <c r="D84" s="55" t="s">
        <v>9</v>
      </c>
      <c r="E84" s="189"/>
      <c r="F84" s="47">
        <v>0</v>
      </c>
      <c r="G84" s="45">
        <f>E84*F84</f>
        <v>0</v>
      </c>
      <c r="H84" s="189">
        <v>1</v>
      </c>
      <c r="I84" s="46">
        <f t="shared" ref="I84:I96" si="52">($F84*$I$3)*H84</f>
        <v>0</v>
      </c>
      <c r="J84" s="189">
        <v>1</v>
      </c>
      <c r="K84" s="46">
        <f t="shared" ref="K84:K96" si="53">$F84*$I$3*$K$3*J84</f>
        <v>0</v>
      </c>
      <c r="L84" s="189">
        <v>1</v>
      </c>
      <c r="M84" s="46">
        <f t="shared" ref="M84:M96" si="54">$F84*$I$3*$K$3*$M$3*L84</f>
        <v>0</v>
      </c>
    </row>
    <row r="85" spans="1:13" x14ac:dyDescent="0.25">
      <c r="A85" s="25">
        <f t="shared" ref="A85:A113" si="55">A84+1</f>
        <v>66</v>
      </c>
      <c r="B85" s="43" t="str">
        <f t="shared" si="51"/>
        <v>10.66</v>
      </c>
      <c r="C85" s="54" t="s">
        <v>85</v>
      </c>
      <c r="D85" s="55" t="s">
        <v>9</v>
      </c>
      <c r="E85" s="189"/>
      <c r="F85" s="93"/>
      <c r="G85" s="45">
        <f t="shared" ref="G85:G88" si="56">E85*F85</f>
        <v>0</v>
      </c>
      <c r="H85" s="189"/>
      <c r="I85" s="46">
        <f t="shared" si="52"/>
        <v>0</v>
      </c>
      <c r="J85" s="189"/>
      <c r="K85" s="46">
        <f t="shared" si="53"/>
        <v>0</v>
      </c>
      <c r="L85" s="189"/>
      <c r="M85" s="46">
        <f t="shared" si="54"/>
        <v>0</v>
      </c>
    </row>
    <row r="86" spans="1:13" x14ac:dyDescent="0.25">
      <c r="A86" s="25">
        <f t="shared" si="55"/>
        <v>67</v>
      </c>
      <c r="B86" s="43" t="str">
        <f t="shared" si="51"/>
        <v>10.67</v>
      </c>
      <c r="C86" s="54" t="s">
        <v>86</v>
      </c>
      <c r="D86" s="55" t="s">
        <v>9</v>
      </c>
      <c r="E86" s="189"/>
      <c r="F86" s="93"/>
      <c r="G86" s="45">
        <f t="shared" si="56"/>
        <v>0</v>
      </c>
      <c r="H86" s="189"/>
      <c r="I86" s="46">
        <f t="shared" si="52"/>
        <v>0</v>
      </c>
      <c r="J86" s="189"/>
      <c r="K86" s="46">
        <f t="shared" si="53"/>
        <v>0</v>
      </c>
      <c r="L86" s="189"/>
      <c r="M86" s="46">
        <f t="shared" si="54"/>
        <v>0</v>
      </c>
    </row>
    <row r="87" spans="1:13" x14ac:dyDescent="0.25">
      <c r="A87" s="25">
        <f t="shared" si="55"/>
        <v>68</v>
      </c>
      <c r="B87" s="43" t="str">
        <f t="shared" si="51"/>
        <v>10.68</v>
      </c>
      <c r="C87" s="54" t="s">
        <v>87</v>
      </c>
      <c r="D87" s="55" t="s">
        <v>9</v>
      </c>
      <c r="E87" s="189"/>
      <c r="F87" s="93"/>
      <c r="G87" s="45">
        <f t="shared" si="56"/>
        <v>0</v>
      </c>
      <c r="H87" s="189"/>
      <c r="I87" s="46">
        <f t="shared" si="52"/>
        <v>0</v>
      </c>
      <c r="J87" s="189"/>
      <c r="K87" s="46">
        <f t="shared" si="53"/>
        <v>0</v>
      </c>
      <c r="L87" s="189"/>
      <c r="M87" s="46">
        <f t="shared" si="54"/>
        <v>0</v>
      </c>
    </row>
    <row r="88" spans="1:13" x14ac:dyDescent="0.25">
      <c r="A88" s="25">
        <f t="shared" si="55"/>
        <v>69</v>
      </c>
      <c r="B88" s="43" t="str">
        <f t="shared" si="51"/>
        <v>10.69</v>
      </c>
      <c r="C88" s="54" t="s">
        <v>88</v>
      </c>
      <c r="D88" s="55" t="s">
        <v>9</v>
      </c>
      <c r="E88" s="189"/>
      <c r="F88" s="93"/>
      <c r="G88" s="45">
        <f t="shared" si="56"/>
        <v>0</v>
      </c>
      <c r="H88" s="189"/>
      <c r="I88" s="46">
        <f t="shared" si="52"/>
        <v>0</v>
      </c>
      <c r="J88" s="189"/>
      <c r="K88" s="46">
        <f t="shared" si="53"/>
        <v>0</v>
      </c>
      <c r="L88" s="189"/>
      <c r="M88" s="46">
        <f t="shared" si="54"/>
        <v>0</v>
      </c>
    </row>
    <row r="89" spans="1:13" x14ac:dyDescent="0.25">
      <c r="A89" s="25">
        <f t="shared" si="55"/>
        <v>70</v>
      </c>
      <c r="B89" s="43" t="str">
        <f t="shared" si="51"/>
        <v>10.70</v>
      </c>
      <c r="C89" s="54" t="s">
        <v>89</v>
      </c>
      <c r="D89" s="55" t="s">
        <v>9</v>
      </c>
      <c r="E89" s="189"/>
      <c r="F89" s="93"/>
      <c r="G89" s="45">
        <f>E89*F89</f>
        <v>0</v>
      </c>
      <c r="H89" s="189"/>
      <c r="I89" s="46">
        <f t="shared" si="52"/>
        <v>0</v>
      </c>
      <c r="J89" s="189"/>
      <c r="K89" s="46">
        <f t="shared" si="53"/>
        <v>0</v>
      </c>
      <c r="L89" s="189"/>
      <c r="M89" s="46">
        <f t="shared" si="54"/>
        <v>0</v>
      </c>
    </row>
    <row r="90" spans="1:13" x14ac:dyDescent="0.25">
      <c r="A90" s="25">
        <f t="shared" si="55"/>
        <v>71</v>
      </c>
      <c r="B90" s="43" t="str">
        <f t="shared" si="51"/>
        <v>10.71</v>
      </c>
      <c r="C90" s="54" t="s">
        <v>90</v>
      </c>
      <c r="D90" s="55" t="s">
        <v>9</v>
      </c>
      <c r="E90" s="189"/>
      <c r="F90" s="93"/>
      <c r="G90" s="45">
        <f t="shared" ref="G90" si="57">E90*F90</f>
        <v>0</v>
      </c>
      <c r="H90" s="189"/>
      <c r="I90" s="46">
        <f t="shared" si="52"/>
        <v>0</v>
      </c>
      <c r="J90" s="189"/>
      <c r="K90" s="46">
        <f t="shared" si="53"/>
        <v>0</v>
      </c>
      <c r="L90" s="189"/>
      <c r="M90" s="46">
        <f t="shared" si="54"/>
        <v>0</v>
      </c>
    </row>
    <row r="91" spans="1:13" x14ac:dyDescent="0.25">
      <c r="A91" s="25">
        <f t="shared" si="55"/>
        <v>72</v>
      </c>
      <c r="B91" s="43" t="str">
        <f t="shared" si="51"/>
        <v>10.72</v>
      </c>
      <c r="C91" s="54" t="s">
        <v>91</v>
      </c>
      <c r="D91" s="55" t="s">
        <v>9</v>
      </c>
      <c r="E91" s="189"/>
      <c r="F91" s="93"/>
      <c r="G91" s="45">
        <f>E91*F91</f>
        <v>0</v>
      </c>
      <c r="H91" s="189"/>
      <c r="I91" s="46">
        <f t="shared" si="52"/>
        <v>0</v>
      </c>
      <c r="J91" s="189"/>
      <c r="K91" s="46">
        <f t="shared" si="53"/>
        <v>0</v>
      </c>
      <c r="L91" s="189"/>
      <c r="M91" s="46">
        <f t="shared" si="54"/>
        <v>0</v>
      </c>
    </row>
    <row r="92" spans="1:13" x14ac:dyDescent="0.25">
      <c r="A92" s="25">
        <f t="shared" si="55"/>
        <v>73</v>
      </c>
      <c r="B92" s="43" t="str">
        <f t="shared" si="51"/>
        <v>10.73</v>
      </c>
      <c r="C92" s="57" t="s">
        <v>92</v>
      </c>
      <c r="D92" s="55" t="s">
        <v>9</v>
      </c>
      <c r="E92" s="189"/>
      <c r="F92" s="93"/>
      <c r="G92" s="45">
        <f t="shared" ref="G92:G113" si="58">E92*F92</f>
        <v>0</v>
      </c>
      <c r="H92" s="189"/>
      <c r="I92" s="46">
        <f t="shared" si="52"/>
        <v>0</v>
      </c>
      <c r="J92" s="189"/>
      <c r="K92" s="46">
        <f t="shared" si="53"/>
        <v>0</v>
      </c>
      <c r="L92" s="189"/>
      <c r="M92" s="46">
        <f t="shared" si="54"/>
        <v>0</v>
      </c>
    </row>
    <row r="93" spans="1:13" ht="28.5" x14ac:dyDescent="0.25">
      <c r="A93" s="25">
        <f t="shared" si="55"/>
        <v>74</v>
      </c>
      <c r="B93" s="43" t="str">
        <f t="shared" si="51"/>
        <v>10.74</v>
      </c>
      <c r="C93" s="58" t="s">
        <v>93</v>
      </c>
      <c r="D93" s="55" t="s">
        <v>9</v>
      </c>
      <c r="E93" s="189"/>
      <c r="F93" s="93"/>
      <c r="G93" s="45">
        <f t="shared" si="58"/>
        <v>0</v>
      </c>
      <c r="H93" s="189"/>
      <c r="I93" s="46">
        <f t="shared" si="52"/>
        <v>0</v>
      </c>
      <c r="J93" s="189"/>
      <c r="K93" s="46">
        <f t="shared" si="53"/>
        <v>0</v>
      </c>
      <c r="L93" s="189"/>
      <c r="M93" s="46">
        <f t="shared" si="54"/>
        <v>0</v>
      </c>
    </row>
    <row r="94" spans="1:13" ht="28.5" x14ac:dyDescent="0.25">
      <c r="A94" s="25">
        <f t="shared" si="55"/>
        <v>75</v>
      </c>
      <c r="B94" s="43" t="str">
        <f t="shared" si="51"/>
        <v>10.75</v>
      </c>
      <c r="C94" s="58" t="s">
        <v>94</v>
      </c>
      <c r="D94" s="55" t="s">
        <v>9</v>
      </c>
      <c r="E94" s="189"/>
      <c r="F94" s="93"/>
      <c r="G94" s="45">
        <f t="shared" si="58"/>
        <v>0</v>
      </c>
      <c r="H94" s="189"/>
      <c r="I94" s="46">
        <f t="shared" si="52"/>
        <v>0</v>
      </c>
      <c r="J94" s="189"/>
      <c r="K94" s="46">
        <f t="shared" si="53"/>
        <v>0</v>
      </c>
      <c r="L94" s="189"/>
      <c r="M94" s="46">
        <f t="shared" si="54"/>
        <v>0</v>
      </c>
    </row>
    <row r="95" spans="1:13" ht="28.5" x14ac:dyDescent="0.25">
      <c r="A95" s="25">
        <f t="shared" si="55"/>
        <v>76</v>
      </c>
      <c r="B95" s="43" t="str">
        <f t="shared" si="51"/>
        <v>10.76</v>
      </c>
      <c r="C95" s="58" t="s">
        <v>95</v>
      </c>
      <c r="D95" s="55" t="s">
        <v>9</v>
      </c>
      <c r="E95" s="189"/>
      <c r="F95" s="93"/>
      <c r="G95" s="45">
        <f t="shared" si="58"/>
        <v>0</v>
      </c>
      <c r="H95" s="189"/>
      <c r="I95" s="46">
        <f t="shared" si="52"/>
        <v>0</v>
      </c>
      <c r="J95" s="189"/>
      <c r="K95" s="46">
        <f t="shared" si="53"/>
        <v>0</v>
      </c>
      <c r="L95" s="189"/>
      <c r="M95" s="46">
        <f t="shared" si="54"/>
        <v>0</v>
      </c>
    </row>
    <row r="96" spans="1:13" x14ac:dyDescent="0.25">
      <c r="A96" s="25">
        <f t="shared" si="55"/>
        <v>77</v>
      </c>
      <c r="B96" s="43" t="str">
        <f t="shared" si="51"/>
        <v>10.77</v>
      </c>
      <c r="C96" s="54" t="s">
        <v>96</v>
      </c>
      <c r="D96" s="55" t="s">
        <v>9</v>
      </c>
      <c r="E96" s="189"/>
      <c r="F96" s="47">
        <v>0</v>
      </c>
      <c r="G96" s="45">
        <f t="shared" si="58"/>
        <v>0</v>
      </c>
      <c r="H96" s="189">
        <v>1</v>
      </c>
      <c r="I96" s="46">
        <f t="shared" si="52"/>
        <v>0</v>
      </c>
      <c r="J96" s="189">
        <v>1</v>
      </c>
      <c r="K96" s="46">
        <f t="shared" si="53"/>
        <v>0</v>
      </c>
      <c r="L96" s="189">
        <v>1</v>
      </c>
      <c r="M96" s="46">
        <f t="shared" si="54"/>
        <v>0</v>
      </c>
    </row>
    <row r="97" spans="1:13" x14ac:dyDescent="0.25">
      <c r="A97" s="35">
        <f>A96+1</f>
        <v>78</v>
      </c>
      <c r="B97" s="43" t="str">
        <f t="shared" si="51"/>
        <v>10.78</v>
      </c>
      <c r="C97" s="54" t="s">
        <v>97</v>
      </c>
      <c r="D97" s="44" t="s">
        <v>9</v>
      </c>
      <c r="E97" s="189"/>
      <c r="F97" s="93"/>
      <c r="G97" s="45">
        <f t="shared" si="58"/>
        <v>0</v>
      </c>
      <c r="H97" s="189"/>
      <c r="I97" s="46">
        <f>($F97*$I$3)*H97</f>
        <v>0</v>
      </c>
      <c r="J97" s="189"/>
      <c r="K97" s="46">
        <f>$F97*$I$3*$K$3*J97</f>
        <v>0</v>
      </c>
      <c r="L97" s="189"/>
      <c r="M97" s="46">
        <f>$F97*$I$3*$K$3*$M$3*L97</f>
        <v>0</v>
      </c>
    </row>
    <row r="98" spans="1:13" x14ac:dyDescent="0.25">
      <c r="A98" s="35">
        <f t="shared" ref="A98:A105" si="59">A97+1</f>
        <v>79</v>
      </c>
      <c r="B98" s="43" t="str">
        <f t="shared" si="51"/>
        <v>10.79</v>
      </c>
      <c r="C98" s="54" t="s">
        <v>98</v>
      </c>
      <c r="D98" s="44" t="s">
        <v>9</v>
      </c>
      <c r="E98" s="189"/>
      <c r="F98" s="47">
        <v>0</v>
      </c>
      <c r="G98" s="45">
        <f t="shared" si="58"/>
        <v>0</v>
      </c>
      <c r="H98" s="189">
        <v>1</v>
      </c>
      <c r="I98" s="46">
        <f t="shared" ref="I98:I113" si="60">($F98*$I$3)*H98</f>
        <v>0</v>
      </c>
      <c r="J98" s="189">
        <v>1</v>
      </c>
      <c r="K98" s="46">
        <f t="shared" ref="K98:K113" si="61">$F98*$I$3*$K$3*J98</f>
        <v>0</v>
      </c>
      <c r="L98" s="189">
        <v>1</v>
      </c>
      <c r="M98" s="46">
        <f t="shared" ref="M98:M113" si="62">$F98*$I$3*$K$3*$M$3*L98</f>
        <v>0</v>
      </c>
    </row>
    <row r="99" spans="1:13" x14ac:dyDescent="0.25">
      <c r="A99" s="35">
        <f t="shared" si="59"/>
        <v>80</v>
      </c>
      <c r="B99" s="43" t="str">
        <f t="shared" si="51"/>
        <v>10.80</v>
      </c>
      <c r="C99" s="54" t="s">
        <v>99</v>
      </c>
      <c r="D99" s="44" t="s">
        <v>9</v>
      </c>
      <c r="E99" s="189"/>
      <c r="F99" s="93"/>
      <c r="G99" s="45">
        <f t="shared" si="58"/>
        <v>0</v>
      </c>
      <c r="H99" s="189"/>
      <c r="I99" s="46">
        <f t="shared" si="60"/>
        <v>0</v>
      </c>
      <c r="J99" s="189"/>
      <c r="K99" s="46">
        <f t="shared" si="61"/>
        <v>0</v>
      </c>
      <c r="L99" s="189"/>
      <c r="M99" s="46">
        <f t="shared" si="62"/>
        <v>0</v>
      </c>
    </row>
    <row r="100" spans="1:13" x14ac:dyDescent="0.25">
      <c r="A100" s="35">
        <f t="shared" si="59"/>
        <v>81</v>
      </c>
      <c r="B100" s="43" t="str">
        <f t="shared" si="51"/>
        <v>10.81</v>
      </c>
      <c r="C100" s="54" t="s">
        <v>100</v>
      </c>
      <c r="D100" s="44" t="s">
        <v>9</v>
      </c>
      <c r="E100" s="189"/>
      <c r="F100" s="93"/>
      <c r="G100" s="45">
        <f t="shared" si="58"/>
        <v>0</v>
      </c>
      <c r="H100" s="189"/>
      <c r="I100" s="46">
        <f t="shared" si="60"/>
        <v>0</v>
      </c>
      <c r="J100" s="189"/>
      <c r="K100" s="46">
        <f t="shared" si="61"/>
        <v>0</v>
      </c>
      <c r="L100" s="189"/>
      <c r="M100" s="46">
        <f t="shared" si="62"/>
        <v>0</v>
      </c>
    </row>
    <row r="101" spans="1:13" x14ac:dyDescent="0.25">
      <c r="A101" s="35">
        <f t="shared" si="59"/>
        <v>82</v>
      </c>
      <c r="B101" s="43" t="str">
        <f t="shared" si="51"/>
        <v>10.82</v>
      </c>
      <c r="C101" s="54" t="s">
        <v>101</v>
      </c>
      <c r="D101" s="44" t="s">
        <v>9</v>
      </c>
      <c r="E101" s="189"/>
      <c r="F101" s="93"/>
      <c r="G101" s="45">
        <f t="shared" si="58"/>
        <v>0</v>
      </c>
      <c r="H101" s="189"/>
      <c r="I101" s="46">
        <f t="shared" si="60"/>
        <v>0</v>
      </c>
      <c r="J101" s="189"/>
      <c r="K101" s="46">
        <f t="shared" si="61"/>
        <v>0</v>
      </c>
      <c r="L101" s="189"/>
      <c r="M101" s="46">
        <f t="shared" si="62"/>
        <v>0</v>
      </c>
    </row>
    <row r="102" spans="1:13" x14ac:dyDescent="0.25">
      <c r="A102" s="35">
        <f t="shared" si="59"/>
        <v>83</v>
      </c>
      <c r="B102" s="43" t="str">
        <f t="shared" si="51"/>
        <v>10.83</v>
      </c>
      <c r="C102" s="54" t="s">
        <v>102</v>
      </c>
      <c r="D102" s="44" t="s">
        <v>9</v>
      </c>
      <c r="E102" s="189"/>
      <c r="F102" s="93"/>
      <c r="G102" s="45">
        <f t="shared" si="58"/>
        <v>0</v>
      </c>
      <c r="H102" s="189"/>
      <c r="I102" s="46">
        <f t="shared" si="60"/>
        <v>0</v>
      </c>
      <c r="J102" s="189"/>
      <c r="K102" s="46">
        <f t="shared" si="61"/>
        <v>0</v>
      </c>
      <c r="L102" s="189"/>
      <c r="M102" s="46">
        <f t="shared" si="62"/>
        <v>0</v>
      </c>
    </row>
    <row r="103" spans="1:13" x14ac:dyDescent="0.25">
      <c r="A103" s="35">
        <f t="shared" si="59"/>
        <v>84</v>
      </c>
      <c r="B103" s="43" t="str">
        <f t="shared" si="51"/>
        <v>10.84</v>
      </c>
      <c r="C103" s="54" t="s">
        <v>103</v>
      </c>
      <c r="D103" s="44" t="s">
        <v>9</v>
      </c>
      <c r="E103" s="189"/>
      <c r="F103" s="93"/>
      <c r="G103" s="45">
        <f t="shared" si="58"/>
        <v>0</v>
      </c>
      <c r="H103" s="189"/>
      <c r="I103" s="46">
        <f t="shared" si="60"/>
        <v>0</v>
      </c>
      <c r="J103" s="189"/>
      <c r="K103" s="46">
        <f t="shared" si="61"/>
        <v>0</v>
      </c>
      <c r="L103" s="189"/>
      <c r="M103" s="46">
        <f t="shared" si="62"/>
        <v>0</v>
      </c>
    </row>
    <row r="104" spans="1:13" x14ac:dyDescent="0.25">
      <c r="A104" s="35">
        <f t="shared" si="59"/>
        <v>85</v>
      </c>
      <c r="B104" s="43" t="str">
        <f t="shared" si="51"/>
        <v>10.85</v>
      </c>
      <c r="C104" s="54" t="s">
        <v>104</v>
      </c>
      <c r="D104" s="44" t="s">
        <v>9</v>
      </c>
      <c r="E104" s="189"/>
      <c r="F104" s="93"/>
      <c r="G104" s="45">
        <f t="shared" si="58"/>
        <v>0</v>
      </c>
      <c r="H104" s="189"/>
      <c r="I104" s="46">
        <f t="shared" si="60"/>
        <v>0</v>
      </c>
      <c r="J104" s="189"/>
      <c r="K104" s="46">
        <f t="shared" si="61"/>
        <v>0</v>
      </c>
      <c r="L104" s="189"/>
      <c r="M104" s="46">
        <f t="shared" si="62"/>
        <v>0</v>
      </c>
    </row>
    <row r="105" spans="1:13" ht="28.5" x14ac:dyDescent="0.25">
      <c r="A105" s="35">
        <f t="shared" si="59"/>
        <v>86</v>
      </c>
      <c r="B105" s="43" t="str">
        <f t="shared" si="51"/>
        <v>10.86</v>
      </c>
      <c r="C105" s="54" t="s">
        <v>105</v>
      </c>
      <c r="D105" s="44" t="s">
        <v>9</v>
      </c>
      <c r="E105" s="189"/>
      <c r="F105" s="93"/>
      <c r="G105" s="45">
        <f t="shared" si="58"/>
        <v>0</v>
      </c>
      <c r="H105" s="189"/>
      <c r="I105" s="46">
        <f t="shared" si="60"/>
        <v>0</v>
      </c>
      <c r="J105" s="189"/>
      <c r="K105" s="46">
        <f t="shared" si="61"/>
        <v>0</v>
      </c>
      <c r="L105" s="189"/>
      <c r="M105" s="46">
        <f t="shared" si="62"/>
        <v>0</v>
      </c>
    </row>
    <row r="106" spans="1:13" s="1" customFormat="1" x14ac:dyDescent="0.25">
      <c r="A106" s="35">
        <f>A105+1</f>
        <v>87</v>
      </c>
      <c r="B106" s="214" t="str">
        <f t="shared" si="51"/>
        <v>10.87</v>
      </c>
      <c r="C106" s="215" t="s">
        <v>106</v>
      </c>
      <c r="D106" s="216" t="s">
        <v>9</v>
      </c>
      <c r="E106" s="190"/>
      <c r="F106" s="217">
        <v>0</v>
      </c>
      <c r="G106" s="218">
        <f t="shared" si="58"/>
        <v>0</v>
      </c>
      <c r="H106" s="190">
        <v>9</v>
      </c>
      <c r="I106" s="218">
        <f t="shared" si="60"/>
        <v>0</v>
      </c>
      <c r="J106" s="190">
        <v>9</v>
      </c>
      <c r="K106" s="218">
        <f t="shared" si="61"/>
        <v>0</v>
      </c>
      <c r="L106" s="190">
        <v>9</v>
      </c>
      <c r="M106" s="218">
        <f t="shared" si="62"/>
        <v>0</v>
      </c>
    </row>
    <row r="107" spans="1:13" s="1" customFormat="1" x14ac:dyDescent="0.25">
      <c r="A107" s="25">
        <f t="shared" si="55"/>
        <v>88</v>
      </c>
      <c r="B107" s="214" t="str">
        <f t="shared" si="51"/>
        <v>10.88</v>
      </c>
      <c r="C107" s="215" t="s">
        <v>107</v>
      </c>
      <c r="D107" s="216" t="s">
        <v>9</v>
      </c>
      <c r="E107" s="190"/>
      <c r="F107" s="217">
        <v>0</v>
      </c>
      <c r="G107" s="218">
        <f t="shared" si="58"/>
        <v>0</v>
      </c>
      <c r="H107" s="190">
        <v>7</v>
      </c>
      <c r="I107" s="218">
        <f t="shared" si="60"/>
        <v>0</v>
      </c>
      <c r="J107" s="190">
        <v>7</v>
      </c>
      <c r="K107" s="218">
        <f t="shared" si="61"/>
        <v>0</v>
      </c>
      <c r="L107" s="190">
        <v>7</v>
      </c>
      <c r="M107" s="218">
        <f t="shared" si="62"/>
        <v>0</v>
      </c>
    </row>
    <row r="108" spans="1:13" s="1" customFormat="1" x14ac:dyDescent="0.25">
      <c r="A108" s="25">
        <f t="shared" si="55"/>
        <v>89</v>
      </c>
      <c r="B108" s="214" t="str">
        <f t="shared" si="51"/>
        <v>10.89</v>
      </c>
      <c r="C108" s="215" t="s">
        <v>108</v>
      </c>
      <c r="D108" s="216" t="s">
        <v>9</v>
      </c>
      <c r="E108" s="190"/>
      <c r="F108" s="219"/>
      <c r="G108" s="218">
        <f t="shared" si="58"/>
        <v>0</v>
      </c>
      <c r="H108" s="190"/>
      <c r="I108" s="218">
        <f t="shared" si="60"/>
        <v>0</v>
      </c>
      <c r="J108" s="190"/>
      <c r="K108" s="218">
        <f t="shared" si="61"/>
        <v>0</v>
      </c>
      <c r="L108" s="190"/>
      <c r="M108" s="218">
        <f t="shared" si="62"/>
        <v>0</v>
      </c>
    </row>
    <row r="109" spans="1:13" s="1" customFormat="1" x14ac:dyDescent="0.25">
      <c r="A109" s="25">
        <f t="shared" si="55"/>
        <v>90</v>
      </c>
      <c r="B109" s="214" t="str">
        <f t="shared" si="51"/>
        <v>10.90</v>
      </c>
      <c r="C109" s="215" t="s">
        <v>109</v>
      </c>
      <c r="D109" s="216" t="s">
        <v>9</v>
      </c>
      <c r="E109" s="190"/>
      <c r="F109" s="217">
        <v>0</v>
      </c>
      <c r="G109" s="218">
        <f t="shared" si="58"/>
        <v>0</v>
      </c>
      <c r="H109" s="190">
        <v>1</v>
      </c>
      <c r="I109" s="218">
        <f t="shared" si="60"/>
        <v>0</v>
      </c>
      <c r="J109" s="190">
        <v>1</v>
      </c>
      <c r="K109" s="218">
        <f t="shared" si="61"/>
        <v>0</v>
      </c>
      <c r="L109" s="190">
        <v>1</v>
      </c>
      <c r="M109" s="218">
        <f t="shared" si="62"/>
        <v>0</v>
      </c>
    </row>
    <row r="110" spans="1:13" s="1" customFormat="1" x14ac:dyDescent="0.25">
      <c r="A110" s="25">
        <f t="shared" si="55"/>
        <v>91</v>
      </c>
      <c r="B110" s="214" t="str">
        <f t="shared" si="51"/>
        <v>10.91</v>
      </c>
      <c r="C110" s="220" t="s">
        <v>110</v>
      </c>
      <c r="D110" s="32" t="s">
        <v>9</v>
      </c>
      <c r="E110" s="190"/>
      <c r="F110" s="217">
        <v>0</v>
      </c>
      <c r="G110" s="34">
        <f t="shared" si="58"/>
        <v>0</v>
      </c>
      <c r="H110" s="190">
        <v>16</v>
      </c>
      <c r="I110" s="34">
        <f t="shared" si="60"/>
        <v>0</v>
      </c>
      <c r="J110" s="190">
        <v>16</v>
      </c>
      <c r="K110" s="34">
        <f t="shared" si="61"/>
        <v>0</v>
      </c>
      <c r="L110" s="190">
        <v>16</v>
      </c>
      <c r="M110" s="34">
        <f t="shared" si="62"/>
        <v>0</v>
      </c>
    </row>
    <row r="111" spans="1:13" s="1" customFormat="1" x14ac:dyDescent="0.25">
      <c r="A111" s="25">
        <f t="shared" si="55"/>
        <v>92</v>
      </c>
      <c r="B111" s="48" t="str">
        <f t="shared" si="51"/>
        <v>10.92</v>
      </c>
      <c r="C111" s="220" t="s">
        <v>111</v>
      </c>
      <c r="D111" s="32" t="s">
        <v>9</v>
      </c>
      <c r="E111" s="190"/>
      <c r="F111" s="217">
        <v>0</v>
      </c>
      <c r="G111" s="34">
        <f t="shared" si="58"/>
        <v>0</v>
      </c>
      <c r="H111" s="190">
        <v>10</v>
      </c>
      <c r="I111" s="34">
        <f t="shared" si="60"/>
        <v>0</v>
      </c>
      <c r="J111" s="190">
        <v>10</v>
      </c>
      <c r="K111" s="34">
        <f t="shared" si="61"/>
        <v>0</v>
      </c>
      <c r="L111" s="190">
        <v>10</v>
      </c>
      <c r="M111" s="34">
        <f t="shared" si="62"/>
        <v>0</v>
      </c>
    </row>
    <row r="112" spans="1:13" s="1" customFormat="1" x14ac:dyDescent="0.25">
      <c r="A112" s="25">
        <f t="shared" si="55"/>
        <v>93</v>
      </c>
      <c r="B112" s="48" t="str">
        <f t="shared" si="51"/>
        <v>10.93</v>
      </c>
      <c r="C112" s="221" t="s">
        <v>112</v>
      </c>
      <c r="D112" s="32" t="s">
        <v>9</v>
      </c>
      <c r="E112" s="190"/>
      <c r="F112" s="217">
        <v>0</v>
      </c>
      <c r="G112" s="34">
        <f t="shared" si="58"/>
        <v>0</v>
      </c>
      <c r="H112" s="190">
        <v>2</v>
      </c>
      <c r="I112" s="34">
        <f t="shared" si="60"/>
        <v>0</v>
      </c>
      <c r="J112" s="190">
        <v>2</v>
      </c>
      <c r="K112" s="34">
        <f t="shared" si="61"/>
        <v>0</v>
      </c>
      <c r="L112" s="190">
        <v>2</v>
      </c>
      <c r="M112" s="34">
        <f t="shared" si="62"/>
        <v>0</v>
      </c>
    </row>
    <row r="113" spans="1:13" s="1" customFormat="1" x14ac:dyDescent="0.25">
      <c r="A113" s="25">
        <f t="shared" si="55"/>
        <v>94</v>
      </c>
      <c r="B113" s="48" t="str">
        <f t="shared" si="51"/>
        <v>10.94</v>
      </c>
      <c r="C113" s="220" t="s">
        <v>113</v>
      </c>
      <c r="D113" s="32" t="s">
        <v>9</v>
      </c>
      <c r="E113" s="190"/>
      <c r="F113" s="217">
        <v>0</v>
      </c>
      <c r="G113" s="34">
        <f t="shared" si="58"/>
        <v>0</v>
      </c>
      <c r="H113" s="190">
        <v>4</v>
      </c>
      <c r="I113" s="34">
        <f t="shared" si="60"/>
        <v>0</v>
      </c>
      <c r="J113" s="190">
        <v>4</v>
      </c>
      <c r="K113" s="34">
        <f t="shared" si="61"/>
        <v>0</v>
      </c>
      <c r="L113" s="190">
        <v>4</v>
      </c>
      <c r="M113" s="34">
        <f t="shared" si="62"/>
        <v>0</v>
      </c>
    </row>
    <row r="114" spans="1:13" s="130" customFormat="1" x14ac:dyDescent="0.25">
      <c r="A114" s="126"/>
      <c r="B114" s="155"/>
      <c r="C114" s="140" t="s">
        <v>114</v>
      </c>
      <c r="D114" s="116"/>
      <c r="E114" s="141"/>
      <c r="F114" s="28"/>
      <c r="G114" s="28"/>
      <c r="H114" s="183"/>
      <c r="I114" s="28"/>
      <c r="J114" s="191"/>
      <c r="K114" s="28"/>
      <c r="L114" s="191"/>
      <c r="M114" s="28"/>
    </row>
    <row r="115" spans="1:13" s="130" customFormat="1" x14ac:dyDescent="0.25">
      <c r="A115" s="126"/>
      <c r="B115" s="131"/>
      <c r="C115" s="31" t="s">
        <v>265</v>
      </c>
      <c r="D115" s="133"/>
      <c r="E115" s="134"/>
      <c r="F115" s="34"/>
      <c r="G115" s="34"/>
      <c r="H115" s="182"/>
      <c r="I115" s="34"/>
      <c r="J115" s="190"/>
      <c r="K115" s="34"/>
      <c r="L115" s="190"/>
      <c r="M115" s="34"/>
    </row>
    <row r="116" spans="1:13" x14ac:dyDescent="0.25">
      <c r="A116" s="35">
        <f>A113+1</f>
        <v>95</v>
      </c>
      <c r="B116" s="36" t="str">
        <f>B$6&amp;"."&amp;A116</f>
        <v>10.95</v>
      </c>
      <c r="C116" s="37" t="s">
        <v>115</v>
      </c>
      <c r="D116" s="38" t="s">
        <v>9</v>
      </c>
      <c r="E116" s="39"/>
      <c r="F116" s="47">
        <v>0</v>
      </c>
      <c r="G116" s="41">
        <f t="shared" ref="G116:G119" si="63">E116*F116</f>
        <v>0</v>
      </c>
      <c r="H116" s="181">
        <v>3</v>
      </c>
      <c r="I116" s="42">
        <f t="shared" ref="I116:I119" si="64">($F116*$I$3)*H116</f>
        <v>0</v>
      </c>
      <c r="J116" s="181">
        <v>3</v>
      </c>
      <c r="K116" s="42">
        <f t="shared" ref="K116:K119" si="65">$F116*$I$3*$K$3*J116</f>
        <v>0</v>
      </c>
      <c r="L116" s="181"/>
      <c r="M116" s="42">
        <f t="shared" ref="M116:M119" si="66">$F116*$I$3*$K$3*$M$3*L116</f>
        <v>0</v>
      </c>
    </row>
    <row r="117" spans="1:13" x14ac:dyDescent="0.25">
      <c r="A117" s="25">
        <f t="shared" ref="A117:A119" si="67">A116+1</f>
        <v>96</v>
      </c>
      <c r="B117" s="36" t="str">
        <f>B$6&amp;"."&amp;A117</f>
        <v>10.96</v>
      </c>
      <c r="C117" s="37" t="s">
        <v>116</v>
      </c>
      <c r="D117" s="38" t="s">
        <v>9</v>
      </c>
      <c r="E117" s="39"/>
      <c r="F117" s="47">
        <v>0</v>
      </c>
      <c r="G117" s="41">
        <f t="shared" si="63"/>
        <v>0</v>
      </c>
      <c r="H117" s="181">
        <v>11</v>
      </c>
      <c r="I117" s="42">
        <f t="shared" si="64"/>
        <v>0</v>
      </c>
      <c r="J117" s="181">
        <v>11</v>
      </c>
      <c r="K117" s="42">
        <f t="shared" si="65"/>
        <v>0</v>
      </c>
      <c r="L117" s="181"/>
      <c r="M117" s="42">
        <f t="shared" si="66"/>
        <v>0</v>
      </c>
    </row>
    <row r="118" spans="1:13" x14ac:dyDescent="0.25">
      <c r="A118" s="25">
        <f t="shared" si="67"/>
        <v>97</v>
      </c>
      <c r="B118" s="36" t="str">
        <f>B$6&amp;"."&amp;A118</f>
        <v>10.97</v>
      </c>
      <c r="C118" s="37" t="s">
        <v>117</v>
      </c>
      <c r="D118" s="38" t="s">
        <v>9</v>
      </c>
      <c r="E118" s="39"/>
      <c r="F118" s="47">
        <v>0</v>
      </c>
      <c r="G118" s="41">
        <f t="shared" si="63"/>
        <v>0</v>
      </c>
      <c r="H118" s="181">
        <v>1</v>
      </c>
      <c r="I118" s="42">
        <f t="shared" si="64"/>
        <v>0</v>
      </c>
      <c r="J118" s="181">
        <v>1</v>
      </c>
      <c r="K118" s="42">
        <f t="shared" si="65"/>
        <v>0</v>
      </c>
      <c r="L118" s="181"/>
      <c r="M118" s="42">
        <f t="shared" si="66"/>
        <v>0</v>
      </c>
    </row>
    <row r="119" spans="1:13" x14ac:dyDescent="0.25">
      <c r="A119" s="25">
        <f t="shared" si="67"/>
        <v>98</v>
      </c>
      <c r="B119" s="36" t="str">
        <f>B$6&amp;"."&amp;A119</f>
        <v>10.98</v>
      </c>
      <c r="C119" s="37" t="s">
        <v>118</v>
      </c>
      <c r="D119" s="38" t="s">
        <v>9</v>
      </c>
      <c r="E119" s="39"/>
      <c r="F119" s="47">
        <v>0</v>
      </c>
      <c r="G119" s="41">
        <f t="shared" si="63"/>
        <v>0</v>
      </c>
      <c r="H119" s="181">
        <v>3</v>
      </c>
      <c r="I119" s="42">
        <f t="shared" si="64"/>
        <v>0</v>
      </c>
      <c r="J119" s="181">
        <v>3</v>
      </c>
      <c r="K119" s="42">
        <f t="shared" si="65"/>
        <v>0</v>
      </c>
      <c r="L119" s="181"/>
      <c r="M119" s="42">
        <f t="shared" si="66"/>
        <v>0</v>
      </c>
    </row>
    <row r="120" spans="1:13" x14ac:dyDescent="0.25">
      <c r="A120" s="25"/>
      <c r="B120" s="131"/>
      <c r="C120" s="198" t="s">
        <v>264</v>
      </c>
      <c r="D120" s="32"/>
      <c r="E120" s="33"/>
      <c r="F120" s="199"/>
      <c r="G120" s="34"/>
      <c r="H120" s="182"/>
      <c r="I120" s="34"/>
      <c r="J120" s="190"/>
      <c r="K120" s="34"/>
      <c r="L120" s="190"/>
      <c r="M120" s="34"/>
    </row>
    <row r="121" spans="1:13" x14ac:dyDescent="0.25">
      <c r="A121" s="25">
        <v>99</v>
      </c>
      <c r="B121" s="36" t="str">
        <f>B$6&amp;"."&amp;A121</f>
        <v>10.99</v>
      </c>
      <c r="C121" s="37" t="s">
        <v>266</v>
      </c>
      <c r="D121" s="38" t="s">
        <v>9</v>
      </c>
      <c r="E121" s="39">
        <v>3</v>
      </c>
      <c r="F121" s="47">
        <v>0</v>
      </c>
      <c r="G121" s="41">
        <f t="shared" ref="G121:G124" si="68">E121*F121</f>
        <v>0</v>
      </c>
      <c r="H121" s="181"/>
      <c r="I121" s="42">
        <f t="shared" ref="I121:I124" si="69">($F121*$I$3)*H121</f>
        <v>0</v>
      </c>
      <c r="J121" s="181"/>
      <c r="K121" s="42">
        <f t="shared" ref="K121:K124" si="70">$F121*$I$3*$K$3*J121</f>
        <v>0</v>
      </c>
      <c r="L121" s="181">
        <v>3</v>
      </c>
      <c r="M121" s="42">
        <f t="shared" ref="M121:M124" si="71">$F121*$I$3*$K$3*$M$3*L121</f>
        <v>0</v>
      </c>
    </row>
    <row r="122" spans="1:13" x14ac:dyDescent="0.25">
      <c r="A122" s="25">
        <v>100</v>
      </c>
      <c r="B122" s="36" t="str">
        <f>B$6&amp;"."&amp;A122</f>
        <v>10.100</v>
      </c>
      <c r="C122" s="37" t="s">
        <v>267</v>
      </c>
      <c r="D122" s="38" t="s">
        <v>9</v>
      </c>
      <c r="E122" s="39">
        <v>11</v>
      </c>
      <c r="F122" s="47">
        <v>0</v>
      </c>
      <c r="G122" s="41">
        <f t="shared" si="68"/>
        <v>0</v>
      </c>
      <c r="H122" s="181"/>
      <c r="I122" s="42">
        <f t="shared" si="69"/>
        <v>0</v>
      </c>
      <c r="J122" s="181"/>
      <c r="K122" s="42">
        <f t="shared" si="70"/>
        <v>0</v>
      </c>
      <c r="L122" s="181">
        <v>11</v>
      </c>
      <c r="M122" s="42">
        <f t="shared" si="71"/>
        <v>0</v>
      </c>
    </row>
    <row r="123" spans="1:13" x14ac:dyDescent="0.25">
      <c r="A123" s="25">
        <v>101</v>
      </c>
      <c r="B123" s="36" t="str">
        <f>B$6&amp;"."&amp;A123</f>
        <v>10.101</v>
      </c>
      <c r="C123" s="37" t="s">
        <v>268</v>
      </c>
      <c r="D123" s="38" t="s">
        <v>9</v>
      </c>
      <c r="E123" s="39">
        <v>1</v>
      </c>
      <c r="F123" s="47">
        <v>0</v>
      </c>
      <c r="G123" s="41">
        <f t="shared" si="68"/>
        <v>0</v>
      </c>
      <c r="H123" s="181"/>
      <c r="I123" s="42">
        <f t="shared" si="69"/>
        <v>0</v>
      </c>
      <c r="J123" s="181"/>
      <c r="K123" s="42">
        <f t="shared" si="70"/>
        <v>0</v>
      </c>
      <c r="L123" s="181">
        <v>1</v>
      </c>
      <c r="M123" s="42">
        <f t="shared" si="71"/>
        <v>0</v>
      </c>
    </row>
    <row r="124" spans="1:13" x14ac:dyDescent="0.25">
      <c r="A124" s="25">
        <v>102</v>
      </c>
      <c r="B124" s="36" t="str">
        <f>B$6&amp;"."&amp;A124</f>
        <v>10.102</v>
      </c>
      <c r="C124" s="37" t="s">
        <v>269</v>
      </c>
      <c r="D124" s="38" t="s">
        <v>9</v>
      </c>
      <c r="E124" s="39">
        <v>3</v>
      </c>
      <c r="F124" s="47">
        <v>0</v>
      </c>
      <c r="G124" s="41">
        <f t="shared" si="68"/>
        <v>0</v>
      </c>
      <c r="H124" s="181"/>
      <c r="I124" s="42">
        <f t="shared" si="69"/>
        <v>0</v>
      </c>
      <c r="J124" s="181"/>
      <c r="K124" s="42">
        <f t="shared" si="70"/>
        <v>0</v>
      </c>
      <c r="L124" s="181">
        <v>3</v>
      </c>
      <c r="M124" s="42">
        <f t="shared" si="71"/>
        <v>0</v>
      </c>
    </row>
    <row r="125" spans="1:13" s="130" customFormat="1" x14ac:dyDescent="0.25">
      <c r="A125" s="126"/>
      <c r="B125" s="155"/>
      <c r="C125" s="140" t="s">
        <v>119</v>
      </c>
      <c r="D125" s="116"/>
      <c r="E125" s="141"/>
      <c r="F125" s="28"/>
      <c r="G125" s="28"/>
      <c r="H125" s="183"/>
      <c r="I125" s="28"/>
      <c r="J125" s="191"/>
      <c r="K125" s="28"/>
      <c r="L125" s="191"/>
      <c r="M125" s="28"/>
    </row>
    <row r="126" spans="1:13" s="130" customFormat="1" x14ac:dyDescent="0.25">
      <c r="A126" s="126"/>
      <c r="B126" s="131"/>
      <c r="C126" s="132" t="s">
        <v>120</v>
      </c>
      <c r="D126" s="133"/>
      <c r="E126" s="134"/>
      <c r="F126" s="34"/>
      <c r="G126" s="34"/>
      <c r="H126" s="182"/>
      <c r="I126" s="34"/>
      <c r="J126" s="190"/>
      <c r="K126" s="34"/>
      <c r="L126" s="190"/>
      <c r="M126" s="34"/>
    </row>
    <row r="127" spans="1:13" x14ac:dyDescent="0.25">
      <c r="A127" s="25">
        <v>103</v>
      </c>
      <c r="B127" s="36" t="str">
        <f t="shared" ref="B127:B140" si="72">B$6&amp;"."&amp;A127</f>
        <v>10.103</v>
      </c>
      <c r="C127" s="37" t="s">
        <v>121</v>
      </c>
      <c r="D127" s="44" t="s">
        <v>122</v>
      </c>
      <c r="E127" s="39">
        <v>16823.849999999999</v>
      </c>
      <c r="F127" s="47">
        <v>0</v>
      </c>
      <c r="G127" s="46">
        <f t="shared" ref="G127:G140" si="73">E127*F127</f>
        <v>0</v>
      </c>
      <c r="H127" s="184">
        <v>51.37</v>
      </c>
      <c r="I127" s="46">
        <f t="shared" ref="I127:I140" si="74">($F127*$I$3)*H127</f>
        <v>0</v>
      </c>
      <c r="J127" s="192">
        <v>10592.340000000004</v>
      </c>
      <c r="K127" s="46">
        <f t="shared" ref="K127:K140" si="75">$F127*$I$3*$K$3*J127</f>
        <v>0</v>
      </c>
      <c r="L127" s="192">
        <v>1201.3500000000001</v>
      </c>
      <c r="M127" s="46">
        <f t="shared" ref="M127:M140" si="76">$F127*$I$3*$K$3*$M$3*L127</f>
        <v>0</v>
      </c>
    </row>
    <row r="128" spans="1:13" x14ac:dyDescent="0.25">
      <c r="A128" s="25">
        <f t="shared" ref="A128:A140" si="77">A127+1</f>
        <v>104</v>
      </c>
      <c r="B128" s="36" t="str">
        <f t="shared" si="72"/>
        <v>10.104</v>
      </c>
      <c r="C128" s="37" t="s">
        <v>123</v>
      </c>
      <c r="D128" s="44" t="s">
        <v>122</v>
      </c>
      <c r="E128" s="39"/>
      <c r="F128" s="47">
        <v>0</v>
      </c>
      <c r="G128" s="46">
        <f t="shared" si="73"/>
        <v>0</v>
      </c>
      <c r="H128" s="184">
        <v>5772.51</v>
      </c>
      <c r="I128" s="46">
        <f t="shared" si="74"/>
        <v>0</v>
      </c>
      <c r="J128" s="192">
        <v>12329.349999999999</v>
      </c>
      <c r="K128" s="46">
        <f t="shared" si="75"/>
        <v>0</v>
      </c>
      <c r="L128" s="192">
        <v>3268.74</v>
      </c>
      <c r="M128" s="46">
        <f t="shared" si="76"/>
        <v>0</v>
      </c>
    </row>
    <row r="129" spans="1:13" x14ac:dyDescent="0.25">
      <c r="A129" s="25">
        <f t="shared" si="77"/>
        <v>105</v>
      </c>
      <c r="B129" s="36" t="str">
        <f t="shared" si="72"/>
        <v>10.105</v>
      </c>
      <c r="C129" s="37" t="s">
        <v>124</v>
      </c>
      <c r="D129" s="44" t="s">
        <v>122</v>
      </c>
      <c r="E129" s="39">
        <v>5548.71</v>
      </c>
      <c r="F129" s="47">
        <v>0</v>
      </c>
      <c r="G129" s="46">
        <f t="shared" si="73"/>
        <v>0</v>
      </c>
      <c r="H129" s="184">
        <v>3564.14</v>
      </c>
      <c r="I129" s="46">
        <f t="shared" si="74"/>
        <v>0</v>
      </c>
      <c r="J129" s="192">
        <v>2588.8200000000002</v>
      </c>
      <c r="K129" s="46">
        <f t="shared" si="75"/>
        <v>0</v>
      </c>
      <c r="L129" s="192">
        <v>4982.25</v>
      </c>
      <c r="M129" s="46">
        <f t="shared" si="76"/>
        <v>0</v>
      </c>
    </row>
    <row r="130" spans="1:13" x14ac:dyDescent="0.25">
      <c r="A130" s="25">
        <f t="shared" si="77"/>
        <v>106</v>
      </c>
      <c r="B130" s="36" t="str">
        <f t="shared" si="72"/>
        <v>10.106</v>
      </c>
      <c r="C130" s="37" t="s">
        <v>125</v>
      </c>
      <c r="D130" s="44" t="s">
        <v>122</v>
      </c>
      <c r="E130" s="39">
        <v>8579.3200000000015</v>
      </c>
      <c r="F130" s="47">
        <v>0</v>
      </c>
      <c r="G130" s="46">
        <f t="shared" si="73"/>
        <v>0</v>
      </c>
      <c r="H130" s="184">
        <v>8545.4699999999993</v>
      </c>
      <c r="I130" s="46">
        <f t="shared" si="74"/>
        <v>0</v>
      </c>
      <c r="J130" s="192">
        <v>12162.570000000002</v>
      </c>
      <c r="K130" s="46">
        <f t="shared" si="75"/>
        <v>0</v>
      </c>
      <c r="L130" s="192">
        <v>19850.710000000003</v>
      </c>
      <c r="M130" s="46">
        <f t="shared" si="76"/>
        <v>0</v>
      </c>
    </row>
    <row r="131" spans="1:13" x14ac:dyDescent="0.25">
      <c r="A131" s="25">
        <f t="shared" si="77"/>
        <v>107</v>
      </c>
      <c r="B131" s="36" t="str">
        <f t="shared" si="72"/>
        <v>10.107</v>
      </c>
      <c r="C131" s="37" t="s">
        <v>126</v>
      </c>
      <c r="D131" s="44" t="s">
        <v>122</v>
      </c>
      <c r="E131" s="39">
        <v>2648.36</v>
      </c>
      <c r="F131" s="47">
        <v>0</v>
      </c>
      <c r="G131" s="46">
        <f t="shared" si="73"/>
        <v>0</v>
      </c>
      <c r="H131" s="184">
        <v>993.57999999999981</v>
      </c>
      <c r="I131" s="46">
        <f t="shared" si="74"/>
        <v>0</v>
      </c>
      <c r="J131" s="192">
        <v>391.01</v>
      </c>
      <c r="K131" s="46">
        <f t="shared" si="75"/>
        <v>0</v>
      </c>
      <c r="L131" s="192">
        <v>2012.7099999999998</v>
      </c>
      <c r="M131" s="46">
        <f t="shared" si="76"/>
        <v>0</v>
      </c>
    </row>
    <row r="132" spans="1:13" x14ac:dyDescent="0.25">
      <c r="A132" s="25">
        <f t="shared" si="77"/>
        <v>108</v>
      </c>
      <c r="B132" s="36" t="str">
        <f t="shared" si="72"/>
        <v>10.108</v>
      </c>
      <c r="C132" s="37" t="s">
        <v>127</v>
      </c>
      <c r="D132" s="44" t="s">
        <v>122</v>
      </c>
      <c r="E132" s="39">
        <v>20932.500000000004</v>
      </c>
      <c r="F132" s="47">
        <v>0</v>
      </c>
      <c r="G132" s="46">
        <f t="shared" si="73"/>
        <v>0</v>
      </c>
      <c r="H132" s="184">
        <v>32060.399999999998</v>
      </c>
      <c r="I132" s="46">
        <f t="shared" si="74"/>
        <v>0</v>
      </c>
      <c r="J132" s="192">
        <v>2869.21</v>
      </c>
      <c r="K132" s="46">
        <f t="shared" si="75"/>
        <v>0</v>
      </c>
      <c r="L132" s="192">
        <v>43603.250000000007</v>
      </c>
      <c r="M132" s="46">
        <f t="shared" si="76"/>
        <v>0</v>
      </c>
    </row>
    <row r="133" spans="1:13" x14ac:dyDescent="0.25">
      <c r="A133" s="25">
        <f t="shared" si="77"/>
        <v>109</v>
      </c>
      <c r="B133" s="36" t="str">
        <f t="shared" si="72"/>
        <v>10.109</v>
      </c>
      <c r="C133" s="37" t="s">
        <v>128</v>
      </c>
      <c r="D133" s="44" t="s">
        <v>122</v>
      </c>
      <c r="E133" s="39">
        <v>4921.58</v>
      </c>
      <c r="F133" s="47">
        <v>0</v>
      </c>
      <c r="G133" s="46">
        <f t="shared" si="73"/>
        <v>0</v>
      </c>
      <c r="H133" s="184">
        <v>35210.43</v>
      </c>
      <c r="I133" s="46">
        <f t="shared" si="74"/>
        <v>0</v>
      </c>
      <c r="J133" s="192">
        <v>68.75</v>
      </c>
      <c r="K133" s="46">
        <f t="shared" si="75"/>
        <v>0</v>
      </c>
      <c r="L133" s="192">
        <v>27611.53</v>
      </c>
      <c r="M133" s="46">
        <f t="shared" si="76"/>
        <v>0</v>
      </c>
    </row>
    <row r="134" spans="1:13" x14ac:dyDescent="0.25">
      <c r="A134" s="25">
        <f t="shared" si="77"/>
        <v>110</v>
      </c>
      <c r="B134" s="36" t="str">
        <f t="shared" si="72"/>
        <v>10.110</v>
      </c>
      <c r="C134" s="37" t="s">
        <v>129</v>
      </c>
      <c r="D134" s="44" t="s">
        <v>122</v>
      </c>
      <c r="E134" s="39">
        <v>1926.04</v>
      </c>
      <c r="F134" s="47">
        <v>0</v>
      </c>
      <c r="G134" s="46">
        <f t="shared" si="73"/>
        <v>0</v>
      </c>
      <c r="H134" s="184">
        <v>70609.260000000999</v>
      </c>
      <c r="I134" s="46">
        <f t="shared" si="74"/>
        <v>0</v>
      </c>
      <c r="J134" s="192">
        <v>53585.14</v>
      </c>
      <c r="K134" s="46">
        <f t="shared" si="75"/>
        <v>0</v>
      </c>
      <c r="L134" s="192">
        <v>29915.23</v>
      </c>
      <c r="M134" s="46">
        <f t="shared" si="76"/>
        <v>0</v>
      </c>
    </row>
    <row r="135" spans="1:13" x14ac:dyDescent="0.25">
      <c r="A135" s="25">
        <f t="shared" si="77"/>
        <v>111</v>
      </c>
      <c r="B135" s="36" t="str">
        <f t="shared" si="72"/>
        <v>10.111</v>
      </c>
      <c r="C135" s="37" t="s">
        <v>130</v>
      </c>
      <c r="D135" s="44" t="s">
        <v>122</v>
      </c>
      <c r="E135" s="39">
        <v>3640</v>
      </c>
      <c r="F135" s="47">
        <v>0</v>
      </c>
      <c r="G135" s="46">
        <f t="shared" si="73"/>
        <v>0</v>
      </c>
      <c r="H135" s="184">
        <v>47822</v>
      </c>
      <c r="I135" s="46">
        <f t="shared" si="74"/>
        <v>0</v>
      </c>
      <c r="J135" s="192">
        <v>35346</v>
      </c>
      <c r="K135" s="46">
        <f t="shared" si="75"/>
        <v>0</v>
      </c>
      <c r="L135" s="192">
        <v>668</v>
      </c>
      <c r="M135" s="46">
        <f t="shared" si="76"/>
        <v>0</v>
      </c>
    </row>
    <row r="136" spans="1:13" x14ac:dyDescent="0.25">
      <c r="A136" s="25">
        <f t="shared" si="77"/>
        <v>112</v>
      </c>
      <c r="B136" s="36" t="str">
        <f t="shared" si="72"/>
        <v>10.112</v>
      </c>
      <c r="C136" s="37" t="s">
        <v>131</v>
      </c>
      <c r="D136" s="44" t="s">
        <v>122</v>
      </c>
      <c r="E136" s="39">
        <v>4005.5999999999995</v>
      </c>
      <c r="F136" s="47">
        <v>0</v>
      </c>
      <c r="G136" s="46">
        <f t="shared" si="73"/>
        <v>0</v>
      </c>
      <c r="H136" s="184">
        <v>817.13</v>
      </c>
      <c r="I136" s="46">
        <f t="shared" si="74"/>
        <v>0</v>
      </c>
      <c r="J136" s="192">
        <v>1714.4500000000003</v>
      </c>
      <c r="K136" s="46">
        <f t="shared" si="75"/>
        <v>0</v>
      </c>
      <c r="L136" s="192">
        <v>2940.15</v>
      </c>
      <c r="M136" s="46">
        <f t="shared" si="76"/>
        <v>0</v>
      </c>
    </row>
    <row r="137" spans="1:13" x14ac:dyDescent="0.25">
      <c r="A137" s="25">
        <f t="shared" si="77"/>
        <v>113</v>
      </c>
      <c r="B137" s="36" t="str">
        <f t="shared" si="72"/>
        <v>10.113</v>
      </c>
      <c r="C137" s="37" t="s">
        <v>132</v>
      </c>
      <c r="D137" s="44" t="s">
        <v>122</v>
      </c>
      <c r="E137" s="39">
        <v>8064.73</v>
      </c>
      <c r="F137" s="47">
        <v>0</v>
      </c>
      <c r="G137" s="46">
        <f t="shared" si="73"/>
        <v>0</v>
      </c>
      <c r="H137" s="184">
        <v>3228.2400000000002</v>
      </c>
      <c r="I137" s="46">
        <f t="shared" si="74"/>
        <v>0</v>
      </c>
      <c r="J137" s="192">
        <v>885.62</v>
      </c>
      <c r="K137" s="46">
        <f t="shared" si="75"/>
        <v>0</v>
      </c>
      <c r="L137" s="192">
        <v>1808.4399999999998</v>
      </c>
      <c r="M137" s="46">
        <f t="shared" si="76"/>
        <v>0</v>
      </c>
    </row>
    <row r="138" spans="1:13" x14ac:dyDescent="0.25">
      <c r="A138" s="25">
        <f t="shared" si="77"/>
        <v>114</v>
      </c>
      <c r="B138" s="36" t="str">
        <f t="shared" si="72"/>
        <v>10.114</v>
      </c>
      <c r="C138" s="37" t="s">
        <v>133</v>
      </c>
      <c r="D138" s="44" t="s">
        <v>122</v>
      </c>
      <c r="E138" s="39">
        <v>13418.800000000001</v>
      </c>
      <c r="F138" s="47">
        <v>0</v>
      </c>
      <c r="G138" s="46">
        <f t="shared" si="73"/>
        <v>0</v>
      </c>
      <c r="H138" s="184">
        <v>17506.64</v>
      </c>
      <c r="I138" s="46">
        <f t="shared" si="74"/>
        <v>0</v>
      </c>
      <c r="J138" s="192">
        <v>5601.32</v>
      </c>
      <c r="K138" s="46">
        <f t="shared" si="75"/>
        <v>0</v>
      </c>
      <c r="L138" s="192">
        <v>16630.68</v>
      </c>
      <c r="M138" s="46">
        <f t="shared" si="76"/>
        <v>0</v>
      </c>
    </row>
    <row r="139" spans="1:13" x14ac:dyDescent="0.25">
      <c r="A139" s="25">
        <f t="shared" si="77"/>
        <v>115</v>
      </c>
      <c r="B139" s="36" t="str">
        <f t="shared" si="72"/>
        <v>10.115</v>
      </c>
      <c r="C139" s="37" t="s">
        <v>134</v>
      </c>
      <c r="D139" s="44" t="s">
        <v>122</v>
      </c>
      <c r="E139" s="39">
        <v>3826.6699999999996</v>
      </c>
      <c r="F139" s="47">
        <v>0</v>
      </c>
      <c r="G139" s="46">
        <f t="shared" si="73"/>
        <v>0</v>
      </c>
      <c r="H139" s="184">
        <v>1243</v>
      </c>
      <c r="I139" s="46">
        <f t="shared" si="74"/>
        <v>0</v>
      </c>
      <c r="J139" s="192"/>
      <c r="K139" s="46">
        <f t="shared" si="75"/>
        <v>0</v>
      </c>
      <c r="L139" s="192">
        <v>3826</v>
      </c>
      <c r="M139" s="46">
        <f t="shared" si="76"/>
        <v>0</v>
      </c>
    </row>
    <row r="140" spans="1:13" x14ac:dyDescent="0.25">
      <c r="A140" s="25">
        <f t="shared" si="77"/>
        <v>116</v>
      </c>
      <c r="B140" s="36" t="str">
        <f t="shared" si="72"/>
        <v>10.116</v>
      </c>
      <c r="C140" s="37" t="s">
        <v>135</v>
      </c>
      <c r="D140" s="44" t="s">
        <v>122</v>
      </c>
      <c r="E140" s="39">
        <v>1937.68</v>
      </c>
      <c r="F140" s="47">
        <v>0</v>
      </c>
      <c r="G140" s="46">
        <f t="shared" si="73"/>
        <v>0</v>
      </c>
      <c r="H140" s="184">
        <v>1090.75</v>
      </c>
      <c r="I140" s="46">
        <f t="shared" si="74"/>
        <v>0</v>
      </c>
      <c r="J140" s="192"/>
      <c r="K140" s="46">
        <f t="shared" si="75"/>
        <v>0</v>
      </c>
      <c r="L140" s="192"/>
      <c r="M140" s="46">
        <f t="shared" si="76"/>
        <v>0</v>
      </c>
    </row>
    <row r="141" spans="1:13" s="130" customFormat="1" x14ac:dyDescent="0.25">
      <c r="A141" s="126"/>
      <c r="B141" s="131"/>
      <c r="C141" s="132" t="s">
        <v>136</v>
      </c>
      <c r="D141" s="133"/>
      <c r="E141" s="134"/>
      <c r="F141" s="34"/>
      <c r="G141" s="34"/>
      <c r="H141" s="182"/>
      <c r="I141" s="34"/>
      <c r="J141" s="190"/>
      <c r="K141" s="34"/>
      <c r="L141" s="190"/>
      <c r="M141" s="34"/>
    </row>
    <row r="142" spans="1:13" x14ac:dyDescent="0.25">
      <c r="A142" s="25">
        <v>117</v>
      </c>
      <c r="B142" s="49" t="str">
        <f>B$6&amp;"."&amp;A142</f>
        <v>10.117</v>
      </c>
      <c r="C142" s="60" t="s">
        <v>137</v>
      </c>
      <c r="D142" s="44" t="s">
        <v>122</v>
      </c>
      <c r="E142" s="39">
        <v>773268.9300000011</v>
      </c>
      <c r="F142" s="47">
        <v>0</v>
      </c>
      <c r="G142" s="46">
        <f t="shared" ref="G142" si="78">E142*F142</f>
        <v>0</v>
      </c>
      <c r="H142" s="184">
        <v>773268.9300000011</v>
      </c>
      <c r="I142" s="46">
        <f t="shared" ref="I142" si="79">($F142*$I$3)*H142</f>
        <v>0</v>
      </c>
      <c r="J142" s="184">
        <v>773268.9300000011</v>
      </c>
      <c r="K142" s="46">
        <f t="shared" ref="K142" si="80">$F142*$I$3*$K$3*J142</f>
        <v>0</v>
      </c>
      <c r="L142" s="184">
        <v>773268.9300000011</v>
      </c>
      <c r="M142" s="46">
        <f t="shared" ref="M142" si="81">$F142*$I$3*$K$3*$M$3*L142</f>
        <v>0</v>
      </c>
    </row>
    <row r="143" spans="1:13" s="130" customFormat="1" x14ac:dyDescent="0.25">
      <c r="A143" s="126"/>
      <c r="B143" s="139"/>
      <c r="C143" s="140" t="s">
        <v>138</v>
      </c>
      <c r="D143" s="116"/>
      <c r="E143" s="141"/>
      <c r="F143" s="28"/>
      <c r="G143" s="28"/>
      <c r="H143" s="183"/>
      <c r="I143" s="28"/>
      <c r="J143" s="191"/>
      <c r="K143" s="28"/>
      <c r="L143" s="191"/>
      <c r="M143" s="28"/>
    </row>
    <row r="144" spans="1:13" s="130" customFormat="1" x14ac:dyDescent="0.25">
      <c r="A144" s="126"/>
      <c r="B144" s="131"/>
      <c r="C144" s="132" t="s">
        <v>139</v>
      </c>
      <c r="D144" s="133"/>
      <c r="E144" s="134"/>
      <c r="F144" s="34"/>
      <c r="G144" s="34"/>
      <c r="H144" s="182"/>
      <c r="I144" s="34"/>
      <c r="J144" s="190"/>
      <c r="K144" s="34"/>
      <c r="L144" s="190"/>
      <c r="M144" s="34"/>
    </row>
    <row r="145" spans="1:13" ht="28.5" x14ac:dyDescent="0.25">
      <c r="A145" s="25">
        <f>A142+1</f>
        <v>118</v>
      </c>
      <c r="B145" s="36" t="str">
        <f>B$6&amp;"."&amp;A145</f>
        <v>10.118</v>
      </c>
      <c r="C145" s="37" t="s">
        <v>140</v>
      </c>
      <c r="D145" s="38" t="s">
        <v>9</v>
      </c>
      <c r="E145" s="39">
        <v>345</v>
      </c>
      <c r="F145" s="40">
        <v>0</v>
      </c>
      <c r="G145" s="41">
        <f t="shared" ref="G145:G148" si="82">E145*F145</f>
        <v>0</v>
      </c>
      <c r="H145" s="181">
        <f t="shared" ref="H145:H148" si="83">$E145</f>
        <v>345</v>
      </c>
      <c r="I145" s="42">
        <f t="shared" ref="I145:I148" si="84">($F145*$I$3)*H145</f>
        <v>0</v>
      </c>
      <c r="J145" s="189">
        <f t="shared" ref="J145:J148" si="85">$E145</f>
        <v>345</v>
      </c>
      <c r="K145" s="42">
        <f t="shared" ref="K145:K148" si="86">$F145*$I$3*$K$3*J145</f>
        <v>0</v>
      </c>
      <c r="L145" s="189">
        <f t="shared" ref="L145:L148" si="87">$E145</f>
        <v>345</v>
      </c>
      <c r="M145" s="42">
        <f t="shared" ref="M145:M148" si="88">$F145*$I$3*$K$3*$M$3*L145</f>
        <v>0</v>
      </c>
    </row>
    <row r="146" spans="1:13" x14ac:dyDescent="0.25">
      <c r="A146" s="25">
        <f t="shared" ref="A146:A148" si="89">A145+1</f>
        <v>119</v>
      </c>
      <c r="B146" s="36" t="str">
        <f>B$6&amp;"."&amp;A146</f>
        <v>10.119</v>
      </c>
      <c r="C146" s="37" t="s">
        <v>141</v>
      </c>
      <c r="D146" s="38" t="s">
        <v>9</v>
      </c>
      <c r="E146" s="39">
        <v>6413</v>
      </c>
      <c r="F146" s="40">
        <v>0</v>
      </c>
      <c r="G146" s="45">
        <f t="shared" si="82"/>
        <v>0</v>
      </c>
      <c r="H146" s="181">
        <f t="shared" si="83"/>
        <v>6413</v>
      </c>
      <c r="I146" s="46">
        <f t="shared" si="84"/>
        <v>0</v>
      </c>
      <c r="J146" s="189">
        <f t="shared" si="85"/>
        <v>6413</v>
      </c>
      <c r="K146" s="46">
        <f t="shared" si="86"/>
        <v>0</v>
      </c>
      <c r="L146" s="189">
        <f t="shared" si="87"/>
        <v>6413</v>
      </c>
      <c r="M146" s="46">
        <f t="shared" si="88"/>
        <v>0</v>
      </c>
    </row>
    <row r="147" spans="1:13" ht="28.5" x14ac:dyDescent="0.25">
      <c r="A147" s="25">
        <f t="shared" si="89"/>
        <v>120</v>
      </c>
      <c r="B147" s="36" t="str">
        <f>B$6&amp;"."&amp;A147</f>
        <v>10.120</v>
      </c>
      <c r="C147" s="37" t="s">
        <v>142</v>
      </c>
      <c r="D147" s="38" t="s">
        <v>9</v>
      </c>
      <c r="E147" s="39">
        <v>53</v>
      </c>
      <c r="F147" s="40">
        <v>0</v>
      </c>
      <c r="G147" s="41">
        <f t="shared" si="82"/>
        <v>0</v>
      </c>
      <c r="H147" s="181">
        <f t="shared" si="83"/>
        <v>53</v>
      </c>
      <c r="I147" s="42">
        <f t="shared" si="84"/>
        <v>0</v>
      </c>
      <c r="J147" s="189">
        <f t="shared" si="85"/>
        <v>53</v>
      </c>
      <c r="K147" s="42">
        <f t="shared" si="86"/>
        <v>0</v>
      </c>
      <c r="L147" s="189">
        <f t="shared" si="87"/>
        <v>53</v>
      </c>
      <c r="M147" s="42">
        <f t="shared" si="88"/>
        <v>0</v>
      </c>
    </row>
    <row r="148" spans="1:13" x14ac:dyDescent="0.25">
      <c r="A148" s="25">
        <f t="shared" si="89"/>
        <v>121</v>
      </c>
      <c r="B148" s="36" t="str">
        <f>B$6&amp;"."&amp;A148</f>
        <v>10.121</v>
      </c>
      <c r="C148" s="37" t="s">
        <v>143</v>
      </c>
      <c r="D148" s="38" t="s">
        <v>9</v>
      </c>
      <c r="E148" s="39">
        <v>3165</v>
      </c>
      <c r="F148" s="40">
        <v>0</v>
      </c>
      <c r="G148" s="45">
        <f t="shared" si="82"/>
        <v>0</v>
      </c>
      <c r="H148" s="181">
        <f t="shared" si="83"/>
        <v>3165</v>
      </c>
      <c r="I148" s="46">
        <f t="shared" si="84"/>
        <v>0</v>
      </c>
      <c r="J148" s="189">
        <f t="shared" si="85"/>
        <v>3165</v>
      </c>
      <c r="K148" s="46">
        <f t="shared" si="86"/>
        <v>0</v>
      </c>
      <c r="L148" s="189">
        <f t="shared" si="87"/>
        <v>3165</v>
      </c>
      <c r="M148" s="46">
        <f t="shared" si="88"/>
        <v>0</v>
      </c>
    </row>
    <row r="149" spans="1:13" s="130" customFormat="1" x14ac:dyDescent="0.25">
      <c r="A149" s="126"/>
      <c r="B149" s="139"/>
      <c r="C149" s="140" t="s">
        <v>144</v>
      </c>
      <c r="D149" s="116"/>
      <c r="E149" s="142"/>
      <c r="F149" s="28"/>
      <c r="G149" s="28"/>
      <c r="H149" s="73"/>
      <c r="I149" s="28"/>
      <c r="J149" s="101"/>
      <c r="K149" s="28"/>
      <c r="L149" s="101"/>
      <c r="M149" s="28"/>
    </row>
    <row r="150" spans="1:13" x14ac:dyDescent="0.25">
      <c r="A150" s="25">
        <f>A148+1</f>
        <v>122</v>
      </c>
      <c r="B150" s="43" t="str">
        <f>B$6&amp;"."&amp;A150</f>
        <v>10.122</v>
      </c>
      <c r="C150" s="37" t="s">
        <v>144</v>
      </c>
      <c r="D150" s="44" t="s">
        <v>9</v>
      </c>
      <c r="E150" s="61">
        <v>1</v>
      </c>
      <c r="F150" s="46">
        <v>15000</v>
      </c>
      <c r="G150" s="46">
        <f>E150*F150</f>
        <v>15000</v>
      </c>
      <c r="H150" s="115">
        <v>0</v>
      </c>
      <c r="I150" s="46">
        <f>($F150*$I$3)*H150</f>
        <v>0</v>
      </c>
      <c r="J150" s="193">
        <v>0</v>
      </c>
      <c r="K150" s="46">
        <f>$F150*$I$3*$K$3*J150</f>
        <v>0</v>
      </c>
      <c r="L150" s="193">
        <v>0</v>
      </c>
      <c r="M150" s="46">
        <f>$F150*$I$3*$K$3*$M$3*L150</f>
        <v>0</v>
      </c>
    </row>
    <row r="151" spans="1:13" s="130" customFormat="1" x14ac:dyDescent="0.25">
      <c r="A151" s="126"/>
      <c r="B151" s="144"/>
      <c r="C151" s="145"/>
      <c r="D151" s="227" t="s">
        <v>145</v>
      </c>
      <c r="E151" s="228"/>
      <c r="F151" s="229"/>
      <c r="G151" s="62">
        <f>SUM(G9:G150)</f>
        <v>15000</v>
      </c>
      <c r="H151" s="185"/>
      <c r="I151" s="62">
        <f>SUM(I9:I150)</f>
        <v>0</v>
      </c>
      <c r="J151" s="194"/>
      <c r="K151" s="62">
        <f>SUM(K9:K150)</f>
        <v>0</v>
      </c>
      <c r="L151" s="194"/>
      <c r="M151" s="62">
        <f>SUM(M9:M150)</f>
        <v>0</v>
      </c>
    </row>
    <row r="152" spans="1:13" x14ac:dyDescent="0.25">
      <c r="A152" s="25"/>
      <c r="B152" s="63"/>
      <c r="C152" s="64"/>
      <c r="D152" s="65"/>
      <c r="E152" s="66"/>
      <c r="F152" s="67"/>
      <c r="G152" s="68"/>
      <c r="H152" s="69"/>
      <c r="I152" s="68"/>
      <c r="J152" s="70"/>
      <c r="K152" s="68"/>
      <c r="L152" s="70"/>
      <c r="M152" s="68"/>
    </row>
    <row r="153" spans="1:13" ht="28.5" x14ac:dyDescent="0.25">
      <c r="A153" s="25"/>
      <c r="B153" s="71">
        <v>20</v>
      </c>
      <c r="C153" s="26" t="s">
        <v>146</v>
      </c>
      <c r="D153" s="72"/>
      <c r="E153" s="73" t="s">
        <v>147</v>
      </c>
      <c r="F153" s="74"/>
      <c r="G153" s="75"/>
      <c r="H153" s="76"/>
      <c r="I153" s="75"/>
      <c r="J153" s="77"/>
      <c r="K153" s="75"/>
      <c r="L153" s="77"/>
      <c r="M153" s="75"/>
    </row>
    <row r="154" spans="1:13" x14ac:dyDescent="0.25">
      <c r="A154" s="25">
        <v>1</v>
      </c>
      <c r="B154" s="43" t="str">
        <f>B$153&amp;"."&amp;A154</f>
        <v>20.1</v>
      </c>
      <c r="C154" s="60" t="s">
        <v>148</v>
      </c>
      <c r="D154" s="78" t="s">
        <v>149</v>
      </c>
      <c r="E154" s="61">
        <v>3000</v>
      </c>
      <c r="F154" s="79">
        <v>0</v>
      </c>
      <c r="G154" s="46">
        <f>E154*F154</f>
        <v>0</v>
      </c>
      <c r="H154" s="115">
        <v>3000</v>
      </c>
      <c r="I154" s="46">
        <f>($F154*$I$3)*H154</f>
        <v>0</v>
      </c>
      <c r="J154" s="115">
        <v>3000</v>
      </c>
      <c r="K154" s="46">
        <f>$F154*$I$3*$K$3*J154</f>
        <v>0</v>
      </c>
      <c r="L154" s="115">
        <v>3000</v>
      </c>
      <c r="M154" s="46">
        <f>$F154*$I$3*$K$3*$M$3*L154</f>
        <v>0</v>
      </c>
    </row>
    <row r="155" spans="1:13" ht="28.5" x14ac:dyDescent="0.25">
      <c r="A155" s="25">
        <f t="shared" ref="A155:A157" si="90">A154+1</f>
        <v>2</v>
      </c>
      <c r="B155" s="43" t="str">
        <f>B$153&amp;"."&amp;A155</f>
        <v>20.2</v>
      </c>
      <c r="C155" s="37" t="s">
        <v>150</v>
      </c>
      <c r="D155" s="80" t="s">
        <v>151</v>
      </c>
      <c r="E155" s="61">
        <v>300</v>
      </c>
      <c r="F155" s="81">
        <v>0</v>
      </c>
      <c r="G155" s="46">
        <f>$F$154*$F155*E155</f>
        <v>0</v>
      </c>
      <c r="H155" s="115">
        <v>300</v>
      </c>
      <c r="I155" s="46">
        <f>($F$154*$F155*H155)*I3</f>
        <v>0</v>
      </c>
      <c r="J155" s="115">
        <v>300</v>
      </c>
      <c r="K155" s="46">
        <f>($F$154*$F155*J155)*K$3*K$3</f>
        <v>0</v>
      </c>
      <c r="L155" s="115">
        <v>300</v>
      </c>
      <c r="M155" s="46">
        <f>($F$154*$F155*L155)*M$3*M$3*M$3</f>
        <v>0</v>
      </c>
    </row>
    <row r="156" spans="1:13" x14ac:dyDescent="0.25">
      <c r="A156" s="25">
        <f t="shared" si="90"/>
        <v>3</v>
      </c>
      <c r="B156" s="43" t="str">
        <f>B$153&amp;"."&amp;A156</f>
        <v>20.3</v>
      </c>
      <c r="C156" s="37" t="s">
        <v>152</v>
      </c>
      <c r="D156" s="80" t="s">
        <v>151</v>
      </c>
      <c r="E156" s="61">
        <v>60</v>
      </c>
      <c r="F156" s="81">
        <v>0</v>
      </c>
      <c r="G156" s="46">
        <f>$F$154*$F156*E156</f>
        <v>0</v>
      </c>
      <c r="H156" s="115">
        <v>60</v>
      </c>
      <c r="I156" s="46">
        <f>($F$154*$F156*H156)*I$3</f>
        <v>0</v>
      </c>
      <c r="J156" s="115">
        <v>60</v>
      </c>
      <c r="K156" s="46">
        <f>($F$154*$F156*J156)*K$3*K$3</f>
        <v>0</v>
      </c>
      <c r="L156" s="115">
        <v>60</v>
      </c>
      <c r="M156" s="46">
        <f>($F$154*$F156*L156)*M$3*M$3*M$3</f>
        <v>0</v>
      </c>
    </row>
    <row r="157" spans="1:13" x14ac:dyDescent="0.25">
      <c r="A157" s="25">
        <f t="shared" si="90"/>
        <v>4</v>
      </c>
      <c r="B157" s="43" t="str">
        <f>B$153&amp;"."&amp;A157</f>
        <v>20.4</v>
      </c>
      <c r="C157" s="37" t="s">
        <v>153</v>
      </c>
      <c r="D157" s="80" t="s">
        <v>151</v>
      </c>
      <c r="E157" s="61">
        <v>60</v>
      </c>
      <c r="F157" s="81">
        <v>0</v>
      </c>
      <c r="G157" s="46">
        <f>$F$154*$F157*E157</f>
        <v>0</v>
      </c>
      <c r="H157" s="115">
        <v>60</v>
      </c>
      <c r="I157" s="46">
        <f>($F$154*$F157*H157)*I$3</f>
        <v>0</v>
      </c>
      <c r="J157" s="115">
        <v>60</v>
      </c>
      <c r="K157" s="46">
        <f>($F$154*$F157*J157)*K$3*K$3</f>
        <v>0</v>
      </c>
      <c r="L157" s="115">
        <v>60</v>
      </c>
      <c r="M157" s="46">
        <f>($F$154*$F157*L157)*M$3*M$3*M$3</f>
        <v>0</v>
      </c>
    </row>
    <row r="158" spans="1:13" x14ac:dyDescent="0.25">
      <c r="A158" s="25"/>
      <c r="B158" s="71">
        <v>30</v>
      </c>
      <c r="C158" s="26" t="s">
        <v>154</v>
      </c>
      <c r="D158" s="72"/>
      <c r="E158" s="53"/>
      <c r="F158" s="74"/>
      <c r="G158" s="75"/>
      <c r="H158" s="73"/>
      <c r="I158" s="75"/>
      <c r="J158" s="101"/>
      <c r="K158" s="75"/>
      <c r="L158" s="101"/>
      <c r="M158" s="75"/>
    </row>
    <row r="159" spans="1:13" x14ac:dyDescent="0.25">
      <c r="A159" s="25">
        <v>1</v>
      </c>
      <c r="B159" s="43" t="str">
        <f>B$158&amp;"."&amp;A159</f>
        <v>30.1</v>
      </c>
      <c r="C159" s="60" t="s">
        <v>148</v>
      </c>
      <c r="D159" s="78" t="s">
        <v>149</v>
      </c>
      <c r="E159" s="61">
        <v>600</v>
      </c>
      <c r="F159" s="82">
        <v>0</v>
      </c>
      <c r="G159" s="46">
        <f>E159*F159</f>
        <v>0</v>
      </c>
      <c r="H159" s="115">
        <v>600</v>
      </c>
      <c r="I159" s="46">
        <f>($F159*$I$3)*H159</f>
        <v>0</v>
      </c>
      <c r="J159" s="115">
        <v>600</v>
      </c>
      <c r="K159" s="46">
        <f>$F159*$I$3*$K$3*J159</f>
        <v>0</v>
      </c>
      <c r="L159" s="115">
        <v>600</v>
      </c>
      <c r="M159" s="46">
        <f>$F159*$I$3*$K$3*$M$3*L159</f>
        <v>0</v>
      </c>
    </row>
    <row r="160" spans="1:13" ht="28.5" x14ac:dyDescent="0.25">
      <c r="A160" s="25">
        <f t="shared" ref="A160:A162" si="91">A159+1</f>
        <v>2</v>
      </c>
      <c r="B160" s="43" t="str">
        <f>B$158&amp;"."&amp;A160</f>
        <v>30.2</v>
      </c>
      <c r="C160" s="37" t="s">
        <v>155</v>
      </c>
      <c r="D160" s="80" t="s">
        <v>151</v>
      </c>
      <c r="E160" s="61">
        <v>50</v>
      </c>
      <c r="F160" s="81">
        <v>0</v>
      </c>
      <c r="G160" s="46">
        <f>$F$159*$F160*E160</f>
        <v>0</v>
      </c>
      <c r="H160" s="115">
        <v>50</v>
      </c>
      <c r="I160" s="46">
        <f>($F$159*$F160*H160)*I$3</f>
        <v>0</v>
      </c>
      <c r="J160" s="115">
        <v>50</v>
      </c>
      <c r="K160" s="46">
        <f>($F$159*$F160*J160)*K$3*K$3</f>
        <v>0</v>
      </c>
      <c r="L160" s="115">
        <v>50</v>
      </c>
      <c r="M160" s="46">
        <f>($F$159*$F160*L160)*M$3*M$3*M$3</f>
        <v>0</v>
      </c>
    </row>
    <row r="161" spans="1:13" x14ac:dyDescent="0.25">
      <c r="A161" s="25">
        <f t="shared" si="91"/>
        <v>3</v>
      </c>
      <c r="B161" s="43" t="str">
        <f>B$158&amp;"."&amp;A161</f>
        <v>30.3</v>
      </c>
      <c r="C161" s="37" t="s">
        <v>156</v>
      </c>
      <c r="D161" s="80" t="s">
        <v>151</v>
      </c>
      <c r="E161" s="61">
        <v>20</v>
      </c>
      <c r="F161" s="81">
        <v>0</v>
      </c>
      <c r="G161" s="46">
        <f t="shared" ref="G161:G162" si="92">$F$159*$F161*E161</f>
        <v>0</v>
      </c>
      <c r="H161" s="115">
        <v>20</v>
      </c>
      <c r="I161" s="46">
        <f>($F$159*$F161*H161)*I$3</f>
        <v>0</v>
      </c>
      <c r="J161" s="115">
        <v>20</v>
      </c>
      <c r="K161" s="46">
        <f>($F$159*$F161*J161)*K$3*K$3</f>
        <v>0</v>
      </c>
      <c r="L161" s="115">
        <v>20</v>
      </c>
      <c r="M161" s="46">
        <f>($F$159*$F161*L161)*M$3*M$3*M$3</f>
        <v>0</v>
      </c>
    </row>
    <row r="162" spans="1:13" x14ac:dyDescent="0.25">
      <c r="A162" s="25">
        <f t="shared" si="91"/>
        <v>4</v>
      </c>
      <c r="B162" s="43" t="str">
        <f>B$158&amp;"."&amp;A162</f>
        <v>30.4</v>
      </c>
      <c r="C162" s="37" t="s">
        <v>157</v>
      </c>
      <c r="D162" s="80" t="s">
        <v>151</v>
      </c>
      <c r="E162" s="83">
        <v>20</v>
      </c>
      <c r="F162" s="81">
        <v>0</v>
      </c>
      <c r="G162" s="46">
        <f t="shared" si="92"/>
        <v>0</v>
      </c>
      <c r="H162" s="186">
        <v>20</v>
      </c>
      <c r="I162" s="46">
        <f>($F$159*$F162*H162)*I$3</f>
        <v>0</v>
      </c>
      <c r="J162" s="186">
        <v>20</v>
      </c>
      <c r="K162" s="46">
        <f>($F$159*$F162*J162)*K$3*K$3</f>
        <v>0</v>
      </c>
      <c r="L162" s="186">
        <v>20</v>
      </c>
      <c r="M162" s="46">
        <f>($F$159*$F162*L162)*M$3*M$3*M$3</f>
        <v>0</v>
      </c>
    </row>
    <row r="163" spans="1:13" x14ac:dyDescent="0.25">
      <c r="A163" s="25"/>
      <c r="B163" s="71">
        <v>45</v>
      </c>
      <c r="C163" s="84" t="s">
        <v>158</v>
      </c>
      <c r="D163" s="29"/>
      <c r="E163" s="30" t="s">
        <v>159</v>
      </c>
      <c r="F163" s="85" t="s">
        <v>160</v>
      </c>
      <c r="G163" s="28"/>
      <c r="H163" s="73"/>
      <c r="I163" s="28"/>
      <c r="J163" s="101"/>
      <c r="K163" s="28"/>
      <c r="L163" s="101"/>
      <c r="M163" s="28"/>
    </row>
    <row r="164" spans="1:13" x14ac:dyDescent="0.25">
      <c r="A164" s="25">
        <f t="shared" ref="A164:A173" si="93">A163+1</f>
        <v>1</v>
      </c>
      <c r="B164" s="43" t="str">
        <f t="shared" ref="B164:B173" si="94">B$163&amp;"."&amp;A164</f>
        <v>45.1</v>
      </c>
      <c r="C164" s="51" t="s">
        <v>161</v>
      </c>
      <c r="D164" s="80" t="s">
        <v>151</v>
      </c>
      <c r="E164" s="42">
        <v>26333.252875000009</v>
      </c>
      <c r="F164" s="86">
        <v>0</v>
      </c>
      <c r="G164" s="46">
        <f>E164*(100%-F164)</f>
        <v>26333.252875000009</v>
      </c>
      <c r="H164" s="115"/>
      <c r="I164" s="46">
        <f>G164*$I$3</f>
        <v>26333.252875000009</v>
      </c>
      <c r="J164" s="193"/>
      <c r="K164" s="46">
        <f>I164*$K$3</f>
        <v>26333.252875000009</v>
      </c>
      <c r="L164" s="193"/>
      <c r="M164" s="46">
        <f>K164*$M$3</f>
        <v>26333.252875000009</v>
      </c>
    </row>
    <row r="165" spans="1:13" x14ac:dyDescent="0.25">
      <c r="A165" s="25">
        <f>A164+1</f>
        <v>2</v>
      </c>
      <c r="B165" s="43" t="str">
        <f t="shared" si="94"/>
        <v>45.2</v>
      </c>
      <c r="C165" s="51" t="s">
        <v>162</v>
      </c>
      <c r="D165" s="80" t="s">
        <v>151</v>
      </c>
      <c r="E165" s="42">
        <v>3853.3132187500023</v>
      </c>
      <c r="F165" s="86">
        <v>0</v>
      </c>
      <c r="G165" s="46">
        <f t="shared" ref="G165:G173" si="95">E165*(100%-F165)</f>
        <v>3853.3132187500023</v>
      </c>
      <c r="H165" s="115"/>
      <c r="I165" s="46">
        <f t="shared" ref="I165:I173" si="96">G165*$I$3</f>
        <v>3853.3132187500023</v>
      </c>
      <c r="J165" s="193"/>
      <c r="K165" s="46">
        <f t="shared" ref="K165:K173" si="97">I165*$K$3</f>
        <v>3853.3132187500023</v>
      </c>
      <c r="L165" s="193"/>
      <c r="M165" s="46">
        <f t="shared" ref="M165:M173" si="98">K165*$M$3</f>
        <v>3853.3132187500023</v>
      </c>
    </row>
    <row r="166" spans="1:13" x14ac:dyDescent="0.25">
      <c r="A166" s="25">
        <f t="shared" si="93"/>
        <v>3</v>
      </c>
      <c r="B166" s="43" t="str">
        <f t="shared" si="94"/>
        <v>45.3</v>
      </c>
      <c r="C166" s="51" t="s">
        <v>163</v>
      </c>
      <c r="D166" s="80" t="s">
        <v>151</v>
      </c>
      <c r="E166" s="42">
        <v>3853.3132187500023</v>
      </c>
      <c r="F166" s="86">
        <v>0</v>
      </c>
      <c r="G166" s="46">
        <f t="shared" si="95"/>
        <v>3853.3132187500023</v>
      </c>
      <c r="H166" s="115"/>
      <c r="I166" s="46">
        <f t="shared" si="96"/>
        <v>3853.3132187500023</v>
      </c>
      <c r="J166" s="193"/>
      <c r="K166" s="46">
        <f t="shared" si="97"/>
        <v>3853.3132187500023</v>
      </c>
      <c r="L166" s="193"/>
      <c r="M166" s="46">
        <f t="shared" si="98"/>
        <v>3853.3132187500023</v>
      </c>
    </row>
    <row r="167" spans="1:13" x14ac:dyDescent="0.25">
      <c r="A167" s="25">
        <f t="shared" si="93"/>
        <v>4</v>
      </c>
      <c r="B167" s="43" t="str">
        <f t="shared" si="94"/>
        <v>45.4</v>
      </c>
      <c r="C167" s="51" t="s">
        <v>164</v>
      </c>
      <c r="D167" s="80" t="s">
        <v>151</v>
      </c>
      <c r="E167" s="42">
        <v>22693.252875000009</v>
      </c>
      <c r="F167" s="86">
        <v>0</v>
      </c>
      <c r="G167" s="46">
        <f t="shared" si="95"/>
        <v>22693.252875000009</v>
      </c>
      <c r="H167" s="115"/>
      <c r="I167" s="46">
        <f t="shared" si="96"/>
        <v>22693.252875000009</v>
      </c>
      <c r="J167" s="193"/>
      <c r="K167" s="46">
        <f t="shared" si="97"/>
        <v>22693.252875000009</v>
      </c>
      <c r="L167" s="193"/>
      <c r="M167" s="46">
        <f t="shared" si="98"/>
        <v>22693.252875000009</v>
      </c>
    </row>
    <row r="168" spans="1:13" ht="28.5" x14ac:dyDescent="0.25">
      <c r="A168" s="35">
        <f t="shared" si="93"/>
        <v>5</v>
      </c>
      <c r="B168" s="36" t="str">
        <f t="shared" si="94"/>
        <v>45.5</v>
      </c>
      <c r="C168" s="51" t="s">
        <v>165</v>
      </c>
      <c r="D168" s="87" t="s">
        <v>151</v>
      </c>
      <c r="E168" s="42">
        <v>5000</v>
      </c>
      <c r="F168" s="88">
        <v>0</v>
      </c>
      <c r="G168" s="42">
        <f t="shared" si="95"/>
        <v>5000</v>
      </c>
      <c r="H168" s="115"/>
      <c r="I168" s="42">
        <f t="shared" si="96"/>
        <v>5000</v>
      </c>
      <c r="J168" s="115"/>
      <c r="K168" s="42">
        <f t="shared" si="97"/>
        <v>5000</v>
      </c>
      <c r="L168" s="115"/>
      <c r="M168" s="42">
        <f t="shared" si="98"/>
        <v>5000</v>
      </c>
    </row>
    <row r="169" spans="1:13" x14ac:dyDescent="0.25">
      <c r="A169" s="35">
        <f t="shared" si="93"/>
        <v>6</v>
      </c>
      <c r="B169" s="36" t="str">
        <f t="shared" si="94"/>
        <v>45.6</v>
      </c>
      <c r="C169" s="51" t="s">
        <v>166</v>
      </c>
      <c r="D169" s="87" t="s">
        <v>151</v>
      </c>
      <c r="E169" s="42">
        <v>29369.879312500012</v>
      </c>
      <c r="F169" s="88">
        <v>0</v>
      </c>
      <c r="G169" s="42">
        <f t="shared" si="95"/>
        <v>29369.879312500012</v>
      </c>
      <c r="H169" s="115"/>
      <c r="I169" s="42">
        <f t="shared" si="96"/>
        <v>29369.879312500012</v>
      </c>
      <c r="J169" s="115"/>
      <c r="K169" s="42">
        <f t="shared" si="97"/>
        <v>29369.879312500012</v>
      </c>
      <c r="L169" s="115"/>
      <c r="M169" s="42">
        <f t="shared" si="98"/>
        <v>29369.879312500012</v>
      </c>
    </row>
    <row r="170" spans="1:13" x14ac:dyDescent="0.25">
      <c r="A170" s="25">
        <f t="shared" si="93"/>
        <v>7</v>
      </c>
      <c r="B170" s="43" t="str">
        <f t="shared" si="94"/>
        <v>45.7</v>
      </c>
      <c r="C170" s="51" t="s">
        <v>167</v>
      </c>
      <c r="D170" s="80" t="s">
        <v>151</v>
      </c>
      <c r="E170" s="42">
        <v>7706.6264375000046</v>
      </c>
      <c r="F170" s="86">
        <v>0</v>
      </c>
      <c r="G170" s="46">
        <f t="shared" si="95"/>
        <v>7706.6264375000046</v>
      </c>
      <c r="H170" s="115"/>
      <c r="I170" s="46">
        <f t="shared" si="96"/>
        <v>7706.6264375000046</v>
      </c>
      <c r="J170" s="193"/>
      <c r="K170" s="46">
        <f t="shared" si="97"/>
        <v>7706.6264375000046</v>
      </c>
      <c r="L170" s="193"/>
      <c r="M170" s="46">
        <f t="shared" si="98"/>
        <v>7706.6264375000046</v>
      </c>
    </row>
    <row r="171" spans="1:13" x14ac:dyDescent="0.25">
      <c r="A171" s="35">
        <f t="shared" si="93"/>
        <v>8</v>
      </c>
      <c r="B171" s="36" t="str">
        <f t="shared" si="94"/>
        <v>45.8</v>
      </c>
      <c r="C171" s="51" t="s">
        <v>168</v>
      </c>
      <c r="D171" s="87" t="s">
        <v>151</v>
      </c>
      <c r="E171" s="42">
        <v>7706.6264375000046</v>
      </c>
      <c r="F171" s="88">
        <v>0</v>
      </c>
      <c r="G171" s="42">
        <f t="shared" si="95"/>
        <v>7706.6264375000046</v>
      </c>
      <c r="H171" s="115"/>
      <c r="I171" s="42">
        <f t="shared" si="96"/>
        <v>7706.6264375000046</v>
      </c>
      <c r="J171" s="115"/>
      <c r="K171" s="42">
        <f t="shared" si="97"/>
        <v>7706.6264375000046</v>
      </c>
      <c r="L171" s="115"/>
      <c r="M171" s="42">
        <f t="shared" si="98"/>
        <v>7706.6264375000046</v>
      </c>
    </row>
    <row r="172" spans="1:13" x14ac:dyDescent="0.25">
      <c r="A172" s="25">
        <f t="shared" si="93"/>
        <v>9</v>
      </c>
      <c r="B172" s="43" t="str">
        <f t="shared" si="94"/>
        <v>45.9</v>
      </c>
      <c r="C172" s="51" t="s">
        <v>169</v>
      </c>
      <c r="D172" s="80" t="s">
        <v>151</v>
      </c>
      <c r="E172" s="42">
        <v>130000</v>
      </c>
      <c r="F172" s="86">
        <v>0</v>
      </c>
      <c r="G172" s="46">
        <f t="shared" si="95"/>
        <v>130000</v>
      </c>
      <c r="H172" s="115"/>
      <c r="I172" s="46">
        <f t="shared" si="96"/>
        <v>130000</v>
      </c>
      <c r="J172" s="193"/>
      <c r="K172" s="46">
        <f t="shared" si="97"/>
        <v>130000</v>
      </c>
      <c r="L172" s="193"/>
      <c r="M172" s="46">
        <f t="shared" si="98"/>
        <v>130000</v>
      </c>
    </row>
    <row r="173" spans="1:13" x14ac:dyDescent="0.25">
      <c r="A173" s="35">
        <f t="shared" si="93"/>
        <v>10</v>
      </c>
      <c r="B173" s="36" t="str">
        <f t="shared" si="94"/>
        <v>45.10</v>
      </c>
      <c r="C173" s="51" t="s">
        <v>170</v>
      </c>
      <c r="D173" s="87" t="s">
        <v>151</v>
      </c>
      <c r="E173" s="42">
        <v>25000</v>
      </c>
      <c r="F173" s="88">
        <v>0</v>
      </c>
      <c r="G173" s="42">
        <f t="shared" si="95"/>
        <v>25000</v>
      </c>
      <c r="H173" s="115"/>
      <c r="I173" s="42">
        <f t="shared" si="96"/>
        <v>25000</v>
      </c>
      <c r="J173" s="115"/>
      <c r="K173" s="42">
        <f t="shared" si="97"/>
        <v>25000</v>
      </c>
      <c r="L173" s="115"/>
      <c r="M173" s="42">
        <f t="shared" si="98"/>
        <v>25000</v>
      </c>
    </row>
    <row r="174" spans="1:13" x14ac:dyDescent="0.25">
      <c r="A174" s="25"/>
      <c r="B174" s="89"/>
      <c r="C174" s="137" t="s">
        <v>171</v>
      </c>
      <c r="D174" s="90"/>
      <c r="E174" s="42">
        <f>SUM(E164:E173)</f>
        <v>261516.26437500003</v>
      </c>
      <c r="F174" s="68"/>
      <c r="G174" s="68">
        <f>SUM(G164:G173)</f>
        <v>261516.26437500003</v>
      </c>
      <c r="H174" s="115"/>
      <c r="I174" s="68">
        <f>SUM(I164:I173)</f>
        <v>261516.26437500003</v>
      </c>
      <c r="J174" s="193"/>
      <c r="K174" s="68">
        <f>SUM(K164:K173)</f>
        <v>261516.26437500003</v>
      </c>
      <c r="L174" s="193"/>
      <c r="M174" s="68">
        <f>SUM(M164:M173)</f>
        <v>261516.26437500003</v>
      </c>
    </row>
    <row r="175" spans="1:13" x14ac:dyDescent="0.25">
      <c r="A175" s="25"/>
      <c r="B175" s="91"/>
      <c r="C175" s="92"/>
      <c r="D175" s="230"/>
      <c r="E175" s="231"/>
      <c r="F175" s="232"/>
      <c r="G175" s="93">
        <f>SUM(G154:G173)</f>
        <v>261516.26437500003</v>
      </c>
      <c r="H175" s="187"/>
      <c r="I175" s="93">
        <f>SUM(I154:I173)</f>
        <v>261516.26437500003</v>
      </c>
      <c r="J175" s="195"/>
      <c r="K175" s="93">
        <f>SUM(K154:K173)</f>
        <v>261516.26437500003</v>
      </c>
      <c r="L175" s="195"/>
      <c r="M175" s="93">
        <f>SUM(M154:M173)</f>
        <v>261516.26437500003</v>
      </c>
    </row>
    <row r="176" spans="1:13" x14ac:dyDescent="0.25">
      <c r="A176" s="25"/>
      <c r="B176" s="63"/>
      <c r="C176" s="64"/>
      <c r="D176" s="65"/>
      <c r="E176" s="66"/>
      <c r="F176" s="67"/>
      <c r="G176" s="68"/>
      <c r="H176" s="69"/>
      <c r="I176" s="68"/>
      <c r="J176" s="70"/>
      <c r="K176" s="68"/>
      <c r="L176" s="70"/>
      <c r="M176" s="68"/>
    </row>
    <row r="177" spans="1:13" s="130" customFormat="1" x14ac:dyDescent="0.25">
      <c r="A177" s="126"/>
      <c r="B177" s="146" t="s">
        <v>172</v>
      </c>
      <c r="C177" s="147" t="s">
        <v>173</v>
      </c>
      <c r="D177" s="148"/>
      <c r="E177" s="149"/>
      <c r="F177" s="94"/>
      <c r="G177" s="94"/>
      <c r="H177" s="188"/>
      <c r="I177" s="94"/>
      <c r="J177" s="196"/>
      <c r="K177" s="94"/>
      <c r="L177" s="196"/>
      <c r="M177" s="94"/>
    </row>
    <row r="178" spans="1:13" x14ac:dyDescent="0.25">
      <c r="A178" s="25">
        <f t="shared" ref="A178:A196" si="99">A177+1</f>
        <v>1</v>
      </c>
      <c r="B178" s="43" t="str">
        <f>B$177&amp;"."&amp;A178</f>
        <v>60.1</v>
      </c>
      <c r="C178" s="60" t="s">
        <v>174</v>
      </c>
      <c r="D178" s="44" t="s">
        <v>122</v>
      </c>
      <c r="E178" s="39">
        <f>0.1*E142</f>
        <v>77326.893000000113</v>
      </c>
      <c r="F178" s="47">
        <v>0</v>
      </c>
      <c r="G178" s="46">
        <f t="shared" ref="G178" si="100">E178*F178</f>
        <v>0</v>
      </c>
      <c r="H178" s="184">
        <f>0.1*H142</f>
        <v>77326.893000000113</v>
      </c>
      <c r="I178" s="46">
        <f>($F178*$I$3)*H178</f>
        <v>0</v>
      </c>
      <c r="J178" s="184">
        <f>0.1*J142</f>
        <v>77326.893000000113</v>
      </c>
      <c r="K178" s="46">
        <f>$F178*$I$3*$K$3*J178</f>
        <v>0</v>
      </c>
      <c r="L178" s="184">
        <f>0.1*L142</f>
        <v>77326.893000000113</v>
      </c>
      <c r="M178" s="46">
        <f>$F178*$I$3*$K$3*$M$3*L178</f>
        <v>0</v>
      </c>
    </row>
    <row r="179" spans="1:13" s="130" customFormat="1" x14ac:dyDescent="0.25">
      <c r="A179" s="150"/>
      <c r="B179" s="151">
        <v>65</v>
      </c>
      <c r="C179" s="140" t="s">
        <v>175</v>
      </c>
      <c r="D179" s="152"/>
      <c r="E179" s="153"/>
      <c r="F179" s="154"/>
      <c r="G179" s="97"/>
      <c r="H179" s="73"/>
      <c r="I179" s="97"/>
      <c r="J179" s="114"/>
      <c r="K179" s="97"/>
      <c r="L179" s="114"/>
      <c r="M179" s="97"/>
    </row>
    <row r="180" spans="1:13" x14ac:dyDescent="0.25">
      <c r="A180" s="98">
        <f t="shared" si="99"/>
        <v>1</v>
      </c>
      <c r="B180" s="43" t="str">
        <f>B$179&amp;"."&amp;A180</f>
        <v>65.1</v>
      </c>
      <c r="C180" s="99" t="s">
        <v>176</v>
      </c>
      <c r="D180" s="55" t="s">
        <v>9</v>
      </c>
      <c r="E180" s="56">
        <v>18</v>
      </c>
      <c r="F180" s="47">
        <v>0</v>
      </c>
      <c r="G180" s="45">
        <f>E180*F180</f>
        <v>0</v>
      </c>
      <c r="H180" s="181"/>
      <c r="I180" s="46">
        <f>($F180*$I$3)*H180</f>
        <v>0</v>
      </c>
      <c r="J180" s="189"/>
      <c r="K180" s="46">
        <f>$F180*$I$3*$K$3*J180</f>
        <v>0</v>
      </c>
      <c r="L180" s="189"/>
      <c r="M180" s="46">
        <f>$F180*$I$3*$K$3*$M$3*L180</f>
        <v>0</v>
      </c>
    </row>
    <row r="181" spans="1:13" x14ac:dyDescent="0.25">
      <c r="A181" s="25"/>
      <c r="B181" s="71" t="s">
        <v>177</v>
      </c>
      <c r="C181" s="100" t="s">
        <v>178</v>
      </c>
      <c r="D181" s="29"/>
      <c r="E181" s="73"/>
      <c r="F181" s="28"/>
      <c r="G181" s="28"/>
      <c r="H181" s="73"/>
      <c r="I181" s="28"/>
      <c r="J181" s="101"/>
      <c r="K181" s="28"/>
      <c r="L181" s="101"/>
      <c r="M181" s="102"/>
    </row>
    <row r="182" spans="1:13" x14ac:dyDescent="0.25">
      <c r="A182" s="98">
        <f t="shared" si="99"/>
        <v>1</v>
      </c>
      <c r="B182" s="43" t="str">
        <f t="shared" ref="B182:B187" si="101">B$181&amp;"."&amp;A182</f>
        <v>70.1</v>
      </c>
      <c r="C182" s="99" t="s">
        <v>179</v>
      </c>
      <c r="D182" s="55" t="s">
        <v>9</v>
      </c>
      <c r="E182" s="56"/>
      <c r="F182" s="47">
        <v>0</v>
      </c>
      <c r="G182" s="45">
        <f t="shared" ref="G182:G187" si="102">E182*F182</f>
        <v>0</v>
      </c>
      <c r="H182" s="56">
        <v>20</v>
      </c>
      <c r="I182" s="46">
        <f t="shared" ref="I182:I187" si="103">($F182*$I$3)*H182</f>
        <v>0</v>
      </c>
      <c r="J182" s="189">
        <v>1</v>
      </c>
      <c r="K182" s="46">
        <f t="shared" ref="K182:K187" si="104">$F182*$I$3*$K$3*J182</f>
        <v>0</v>
      </c>
      <c r="L182" s="189">
        <v>1</v>
      </c>
      <c r="M182" s="46">
        <f t="shared" ref="M182:M187" si="105">$F182*$I$3*$K$3*$M$3*L182</f>
        <v>0</v>
      </c>
    </row>
    <row r="183" spans="1:13" x14ac:dyDescent="0.25">
      <c r="A183" s="98">
        <f t="shared" si="99"/>
        <v>2</v>
      </c>
      <c r="B183" s="43" t="str">
        <f t="shared" si="101"/>
        <v>70.2</v>
      </c>
      <c r="C183" s="99" t="s">
        <v>180</v>
      </c>
      <c r="D183" s="55" t="s">
        <v>9</v>
      </c>
      <c r="E183" s="56"/>
      <c r="F183" s="47">
        <v>0</v>
      </c>
      <c r="G183" s="45">
        <f t="shared" si="102"/>
        <v>0</v>
      </c>
      <c r="H183" s="56">
        <v>10</v>
      </c>
      <c r="I183" s="46">
        <f t="shared" si="103"/>
        <v>0</v>
      </c>
      <c r="J183" s="189">
        <v>1</v>
      </c>
      <c r="K183" s="46">
        <f t="shared" si="104"/>
        <v>0</v>
      </c>
      <c r="L183" s="189">
        <v>1</v>
      </c>
      <c r="M183" s="46">
        <f t="shared" si="105"/>
        <v>0</v>
      </c>
    </row>
    <row r="184" spans="1:13" x14ac:dyDescent="0.25">
      <c r="A184" s="98">
        <f t="shared" si="99"/>
        <v>3</v>
      </c>
      <c r="B184" s="43" t="str">
        <f t="shared" si="101"/>
        <v>70.3</v>
      </c>
      <c r="C184" s="99" t="s">
        <v>181</v>
      </c>
      <c r="D184" s="55" t="s">
        <v>9</v>
      </c>
      <c r="E184" s="56"/>
      <c r="F184" s="47">
        <v>0</v>
      </c>
      <c r="G184" s="45">
        <f t="shared" si="102"/>
        <v>0</v>
      </c>
      <c r="H184" s="56">
        <v>16</v>
      </c>
      <c r="I184" s="46">
        <f t="shared" si="103"/>
        <v>0</v>
      </c>
      <c r="J184" s="189">
        <v>1</v>
      </c>
      <c r="K184" s="46">
        <f t="shared" si="104"/>
        <v>0</v>
      </c>
      <c r="L184" s="189">
        <v>1</v>
      </c>
      <c r="M184" s="46">
        <f t="shared" si="105"/>
        <v>0</v>
      </c>
    </row>
    <row r="185" spans="1:13" x14ac:dyDescent="0.25">
      <c r="A185" s="98">
        <f t="shared" si="99"/>
        <v>4</v>
      </c>
      <c r="B185" s="43" t="str">
        <f t="shared" si="101"/>
        <v>70.4</v>
      </c>
      <c r="C185" s="99" t="s">
        <v>182</v>
      </c>
      <c r="D185" s="55" t="s">
        <v>9</v>
      </c>
      <c r="E185" s="56"/>
      <c r="F185" s="47">
        <v>0</v>
      </c>
      <c r="G185" s="45">
        <f t="shared" si="102"/>
        <v>0</v>
      </c>
      <c r="H185" s="56">
        <v>25</v>
      </c>
      <c r="I185" s="46">
        <f t="shared" si="103"/>
        <v>0</v>
      </c>
      <c r="J185" s="189">
        <v>1</v>
      </c>
      <c r="K185" s="46">
        <f t="shared" si="104"/>
        <v>0</v>
      </c>
      <c r="L185" s="189">
        <v>1</v>
      </c>
      <c r="M185" s="46">
        <f t="shared" si="105"/>
        <v>0</v>
      </c>
    </row>
    <row r="186" spans="1:13" x14ac:dyDescent="0.25">
      <c r="A186" s="98">
        <f t="shared" si="99"/>
        <v>5</v>
      </c>
      <c r="B186" s="43" t="str">
        <f t="shared" si="101"/>
        <v>70.5</v>
      </c>
      <c r="C186" s="99" t="s">
        <v>183</v>
      </c>
      <c r="D186" s="55" t="s">
        <v>9</v>
      </c>
      <c r="E186" s="56">
        <v>18</v>
      </c>
      <c r="F186" s="47">
        <v>0</v>
      </c>
      <c r="G186" s="45">
        <f>E186*F186</f>
        <v>0</v>
      </c>
      <c r="H186" s="181">
        <v>1</v>
      </c>
      <c r="I186" s="46">
        <f>($F186*$I$3)*H186</f>
        <v>0</v>
      </c>
      <c r="J186" s="189">
        <v>1</v>
      </c>
      <c r="K186" s="46">
        <f>$F186*$I$3*$K$3*J186</f>
        <v>0</v>
      </c>
      <c r="L186" s="189">
        <v>1</v>
      </c>
      <c r="M186" s="46">
        <f>$F186*$I$3*$K$3*$M$3*L186</f>
        <v>0</v>
      </c>
    </row>
    <row r="187" spans="1:13" x14ac:dyDescent="0.25">
      <c r="A187" s="98">
        <f t="shared" si="99"/>
        <v>6</v>
      </c>
      <c r="B187" s="43" t="str">
        <f t="shared" si="101"/>
        <v>70.6</v>
      </c>
      <c r="C187" s="60" t="s">
        <v>184</v>
      </c>
      <c r="D187" s="55" t="s">
        <v>9</v>
      </c>
      <c r="E187" s="56">
        <v>25</v>
      </c>
      <c r="F187" s="47">
        <v>0</v>
      </c>
      <c r="G187" s="45">
        <f t="shared" si="102"/>
        <v>0</v>
      </c>
      <c r="H187" s="181">
        <v>1</v>
      </c>
      <c r="I187" s="46">
        <f t="shared" si="103"/>
        <v>0</v>
      </c>
      <c r="J187" s="189">
        <v>1</v>
      </c>
      <c r="K187" s="46">
        <f t="shared" si="104"/>
        <v>0</v>
      </c>
      <c r="L187" s="189">
        <v>1</v>
      </c>
      <c r="M187" s="46">
        <f t="shared" si="105"/>
        <v>0</v>
      </c>
    </row>
    <row r="188" spans="1:13" x14ac:dyDescent="0.25">
      <c r="A188" s="25"/>
      <c r="B188" s="71" t="s">
        <v>185</v>
      </c>
      <c r="C188" s="26" t="s">
        <v>186</v>
      </c>
      <c r="D188" s="29"/>
      <c r="E188" s="73"/>
      <c r="F188" s="103"/>
      <c r="G188" s="28"/>
      <c r="H188" s="73"/>
      <c r="I188" s="28"/>
      <c r="J188" s="101"/>
      <c r="K188" s="28"/>
      <c r="L188" s="101"/>
      <c r="M188" s="28"/>
    </row>
    <row r="189" spans="1:13" x14ac:dyDescent="0.25">
      <c r="A189" s="25">
        <f t="shared" si="99"/>
        <v>1</v>
      </c>
      <c r="B189" s="43" t="str">
        <f>B$188&amp;"."&amp;A189</f>
        <v>75.1</v>
      </c>
      <c r="C189" s="60" t="s">
        <v>187</v>
      </c>
      <c r="D189" s="78" t="s">
        <v>9</v>
      </c>
      <c r="E189" s="56">
        <v>420</v>
      </c>
      <c r="F189" s="68">
        <f>F154</f>
        <v>0</v>
      </c>
      <c r="G189" s="45">
        <f>E189*F189</f>
        <v>0</v>
      </c>
      <c r="H189" s="181">
        <v>140</v>
      </c>
      <c r="I189" s="46">
        <f>($F189*$I$3)*H189</f>
        <v>0</v>
      </c>
      <c r="J189" s="189">
        <v>140</v>
      </c>
      <c r="K189" s="46">
        <f>$F189*$I$3*$K$3*J189</f>
        <v>0</v>
      </c>
      <c r="L189" s="189">
        <v>140</v>
      </c>
      <c r="M189" s="46">
        <f>$F189*$I$3*$K$3*$M$3*L189</f>
        <v>0</v>
      </c>
    </row>
    <row r="190" spans="1:13" x14ac:dyDescent="0.25">
      <c r="A190" s="25">
        <f t="shared" si="99"/>
        <v>2</v>
      </c>
      <c r="B190" s="43" t="str">
        <f>B$188&amp;"."&amp;A190</f>
        <v>75.2</v>
      </c>
      <c r="C190" s="60" t="s">
        <v>188</v>
      </c>
      <c r="D190" s="78" t="s">
        <v>9</v>
      </c>
      <c r="E190" s="56">
        <v>85</v>
      </c>
      <c r="F190" s="68">
        <f>F154</f>
        <v>0</v>
      </c>
      <c r="G190" s="45">
        <f>E190*F190</f>
        <v>0</v>
      </c>
      <c r="H190" s="181">
        <v>100</v>
      </c>
      <c r="I190" s="46">
        <f>($F190*$I$3)*H190</f>
        <v>0</v>
      </c>
      <c r="J190" s="189">
        <v>100</v>
      </c>
      <c r="K190" s="46">
        <f>$F190*$I$3*$K$3*J190</f>
        <v>0</v>
      </c>
      <c r="L190" s="189">
        <v>100</v>
      </c>
      <c r="M190" s="46">
        <f>$F190*$I$3*$K$3*$M$3*L190</f>
        <v>0</v>
      </c>
    </row>
    <row r="191" spans="1:13" x14ac:dyDescent="0.25">
      <c r="A191" s="25">
        <f t="shared" si="99"/>
        <v>3</v>
      </c>
      <c r="B191" s="43" t="str">
        <f>B$188&amp;"."&amp;A191</f>
        <v>75.3</v>
      </c>
      <c r="C191" s="60" t="s">
        <v>189</v>
      </c>
      <c r="D191" s="78" t="s">
        <v>149</v>
      </c>
      <c r="E191" s="56">
        <v>210</v>
      </c>
      <c r="F191" s="68">
        <f>F154</f>
        <v>0</v>
      </c>
      <c r="G191" s="45">
        <f>E191*F191</f>
        <v>0</v>
      </c>
      <c r="H191" s="181">
        <v>280</v>
      </c>
      <c r="I191" s="46">
        <f>($F191*$I$3)*H191</f>
        <v>0</v>
      </c>
      <c r="J191" s="189">
        <v>280</v>
      </c>
      <c r="K191" s="46">
        <f>$F191*$I$3*$K$3*J191</f>
        <v>0</v>
      </c>
      <c r="L191" s="189">
        <v>280</v>
      </c>
      <c r="M191" s="46">
        <f>$F191*$I$3*$K$3*$M$3*L191</f>
        <v>0</v>
      </c>
    </row>
    <row r="192" spans="1:13" x14ac:dyDescent="0.25">
      <c r="A192" s="25"/>
      <c r="B192" s="71" t="s">
        <v>190</v>
      </c>
      <c r="C192" s="104" t="s">
        <v>191</v>
      </c>
      <c r="D192" s="29"/>
      <c r="E192" s="73"/>
      <c r="F192" s="103"/>
      <c r="G192" s="28"/>
      <c r="H192" s="73"/>
      <c r="I192" s="28"/>
      <c r="J192" s="101"/>
      <c r="K192" s="28"/>
      <c r="L192" s="101"/>
      <c r="M192" s="28"/>
    </row>
    <row r="193" spans="1:13" x14ac:dyDescent="0.25">
      <c r="A193" s="25">
        <f t="shared" si="99"/>
        <v>1</v>
      </c>
      <c r="B193" s="43" t="str">
        <f>B$192&amp;"."&amp;A193</f>
        <v>90.1</v>
      </c>
      <c r="C193" s="60" t="s">
        <v>192</v>
      </c>
      <c r="D193" s="78" t="s">
        <v>193</v>
      </c>
      <c r="E193" s="56">
        <v>50</v>
      </c>
      <c r="F193" s="47">
        <v>0</v>
      </c>
      <c r="G193" s="45">
        <f>E193*F193</f>
        <v>0</v>
      </c>
      <c r="H193" s="181">
        <v>50</v>
      </c>
      <c r="I193" s="46">
        <f>($F193*$I$3)*H193</f>
        <v>0</v>
      </c>
      <c r="J193" s="189">
        <v>50</v>
      </c>
      <c r="K193" s="46">
        <f>$F193*$I$3*$K$3*J193</f>
        <v>0</v>
      </c>
      <c r="L193" s="189">
        <v>50</v>
      </c>
      <c r="M193" s="46">
        <f>$F193*$I$3*$K$3*$M$3*L193</f>
        <v>0</v>
      </c>
    </row>
    <row r="194" spans="1:13" x14ac:dyDescent="0.25">
      <c r="A194" s="25">
        <f t="shared" si="99"/>
        <v>2</v>
      </c>
      <c r="B194" s="43" t="str">
        <f>B$192&amp;"."&amp;A194</f>
        <v>90.2</v>
      </c>
      <c r="C194" s="60" t="s">
        <v>194</v>
      </c>
      <c r="D194" s="78" t="s">
        <v>193</v>
      </c>
      <c r="E194" s="56">
        <v>50</v>
      </c>
      <c r="F194" s="47">
        <v>0</v>
      </c>
      <c r="G194" s="45">
        <f>E194*F194</f>
        <v>0</v>
      </c>
      <c r="H194" s="181">
        <v>50</v>
      </c>
      <c r="I194" s="46">
        <f>($F194*$I$3)*H194</f>
        <v>0</v>
      </c>
      <c r="J194" s="189">
        <v>50</v>
      </c>
      <c r="K194" s="46">
        <f>$F194*$I$3*$K$3*J194</f>
        <v>0</v>
      </c>
      <c r="L194" s="189">
        <v>50</v>
      </c>
      <c r="M194" s="46">
        <f>$F194*$I$3*$K$3*$M$3*L194</f>
        <v>0</v>
      </c>
    </row>
    <row r="195" spans="1:13" ht="28.5" x14ac:dyDescent="0.25">
      <c r="A195" s="25">
        <f t="shared" si="99"/>
        <v>3</v>
      </c>
      <c r="B195" s="43" t="str">
        <f>B$192&amp;"."&amp;A195</f>
        <v>90.3</v>
      </c>
      <c r="C195" s="60" t="s">
        <v>195</v>
      </c>
      <c r="D195" s="78" t="s">
        <v>193</v>
      </c>
      <c r="E195" s="56">
        <v>50</v>
      </c>
      <c r="F195" s="47">
        <v>0</v>
      </c>
      <c r="G195" s="45">
        <f>E195*F195</f>
        <v>0</v>
      </c>
      <c r="H195" s="181">
        <v>50</v>
      </c>
      <c r="I195" s="46">
        <f>($F195*$I$3)*H195</f>
        <v>0</v>
      </c>
      <c r="J195" s="189">
        <v>50</v>
      </c>
      <c r="K195" s="46">
        <f>$F195*$I$3*$K$3*J195</f>
        <v>0</v>
      </c>
      <c r="L195" s="189">
        <v>50</v>
      </c>
      <c r="M195" s="46">
        <f>$F195*$I$3*$K$3*$M$3*L195</f>
        <v>0</v>
      </c>
    </row>
    <row r="196" spans="1:13" x14ac:dyDescent="0.25">
      <c r="A196" s="25">
        <f t="shared" si="99"/>
        <v>4</v>
      </c>
      <c r="B196" s="43" t="str">
        <f>B$192&amp;"."&amp;A196</f>
        <v>90.4</v>
      </c>
      <c r="C196" s="60" t="s">
        <v>196</v>
      </c>
      <c r="D196" s="78" t="s">
        <v>9</v>
      </c>
      <c r="E196" s="56">
        <v>10</v>
      </c>
      <c r="F196" s="47">
        <v>0</v>
      </c>
      <c r="G196" s="45">
        <f>E196*F196</f>
        <v>0</v>
      </c>
      <c r="H196" s="181">
        <v>100</v>
      </c>
      <c r="I196" s="46">
        <f>($F196*$I$3)*H196</f>
        <v>0</v>
      </c>
      <c r="J196" s="189">
        <v>150</v>
      </c>
      <c r="K196" s="46">
        <f>$F196*$I$3*$K$3*J196</f>
        <v>0</v>
      </c>
      <c r="L196" s="189">
        <v>150</v>
      </c>
      <c r="M196" s="46">
        <f>$F196*$I$3*$K$3*$M$3*L196</f>
        <v>0</v>
      </c>
    </row>
    <row r="197" spans="1:13" s="130" customFormat="1" x14ac:dyDescent="0.25">
      <c r="A197" s="126"/>
      <c r="B197" s="155" t="s">
        <v>197</v>
      </c>
      <c r="C197" s="140" t="s">
        <v>198</v>
      </c>
      <c r="D197" s="116"/>
      <c r="E197" s="117"/>
      <c r="F197" s="28"/>
      <c r="G197" s="28"/>
      <c r="H197" s="73"/>
      <c r="I197" s="28"/>
      <c r="J197" s="101"/>
      <c r="K197" s="28"/>
      <c r="L197" s="101"/>
      <c r="M197" s="28"/>
    </row>
    <row r="198" spans="1:13" s="130" customFormat="1" x14ac:dyDescent="0.25">
      <c r="A198" s="126"/>
      <c r="B198" s="155"/>
      <c r="C198" s="156" t="s">
        <v>6</v>
      </c>
      <c r="D198" s="116"/>
      <c r="E198" s="153"/>
      <c r="F198" s="28"/>
      <c r="G198" s="28"/>
      <c r="H198" s="73"/>
      <c r="I198" s="28"/>
      <c r="J198" s="101"/>
      <c r="K198" s="28"/>
      <c r="L198" s="101"/>
      <c r="M198" s="28"/>
    </row>
    <row r="199" spans="1:13" x14ac:dyDescent="0.25">
      <c r="A199" s="25">
        <f t="shared" ref="A199:A211" si="106">A198+1</f>
        <v>1</v>
      </c>
      <c r="B199" s="43" t="str">
        <f t="shared" ref="B199:B211" si="107">B$197&amp;"."&amp;A199</f>
        <v>100.1</v>
      </c>
      <c r="C199" s="60" t="s">
        <v>199</v>
      </c>
      <c r="D199" s="44" t="s">
        <v>9</v>
      </c>
      <c r="E199" s="39"/>
      <c r="F199" s="47">
        <v>0</v>
      </c>
      <c r="G199" s="45">
        <f t="shared" ref="G199:G211" si="108">E199*F199</f>
        <v>0</v>
      </c>
      <c r="H199" s="181">
        <f>J199/2</f>
        <v>50</v>
      </c>
      <c r="I199" s="46">
        <f t="shared" ref="I199:I211" si="109">($F199*$I$3)*H199</f>
        <v>0</v>
      </c>
      <c r="J199" s="189">
        <v>100</v>
      </c>
      <c r="K199" s="46">
        <f t="shared" ref="K199:K211" si="110">$F199*$I$3*$K$3*J199</f>
        <v>0</v>
      </c>
      <c r="L199" s="189">
        <v>100</v>
      </c>
      <c r="M199" s="46">
        <f t="shared" ref="M199:M211" si="111">$F199*$I$3*$K$3*$M$3*L199</f>
        <v>0</v>
      </c>
    </row>
    <row r="200" spans="1:13" x14ac:dyDescent="0.25">
      <c r="A200" s="25">
        <f t="shared" si="106"/>
        <v>2</v>
      </c>
      <c r="B200" s="43" t="str">
        <f t="shared" si="107"/>
        <v>100.2</v>
      </c>
      <c r="C200" s="60" t="s">
        <v>200</v>
      </c>
      <c r="D200" s="44" t="s">
        <v>9</v>
      </c>
      <c r="E200" s="39"/>
      <c r="F200" s="47">
        <v>0</v>
      </c>
      <c r="G200" s="45">
        <f t="shared" si="108"/>
        <v>0</v>
      </c>
      <c r="H200" s="181">
        <f t="shared" ref="H200:H208" si="112">J200/2</f>
        <v>50</v>
      </c>
      <c r="I200" s="46">
        <f t="shared" si="109"/>
        <v>0</v>
      </c>
      <c r="J200" s="189">
        <v>100</v>
      </c>
      <c r="K200" s="46">
        <f t="shared" si="110"/>
        <v>0</v>
      </c>
      <c r="L200" s="189">
        <v>100</v>
      </c>
      <c r="M200" s="46">
        <f t="shared" si="111"/>
        <v>0</v>
      </c>
    </row>
    <row r="201" spans="1:13" x14ac:dyDescent="0.25">
      <c r="A201" s="25">
        <f>A200+1</f>
        <v>3</v>
      </c>
      <c r="B201" s="43" t="str">
        <f t="shared" si="107"/>
        <v>100.3</v>
      </c>
      <c r="C201" s="60" t="s">
        <v>201</v>
      </c>
      <c r="D201" s="44" t="s">
        <v>9</v>
      </c>
      <c r="E201" s="39"/>
      <c r="F201" s="47">
        <v>0</v>
      </c>
      <c r="G201" s="45">
        <f t="shared" si="108"/>
        <v>0</v>
      </c>
      <c r="H201" s="181">
        <f t="shared" si="112"/>
        <v>5</v>
      </c>
      <c r="I201" s="46">
        <f t="shared" si="109"/>
        <v>0</v>
      </c>
      <c r="J201" s="189">
        <v>10</v>
      </c>
      <c r="K201" s="46">
        <f t="shared" si="110"/>
        <v>0</v>
      </c>
      <c r="L201" s="189">
        <v>10</v>
      </c>
      <c r="M201" s="46">
        <f t="shared" si="111"/>
        <v>0</v>
      </c>
    </row>
    <row r="202" spans="1:13" x14ac:dyDescent="0.25">
      <c r="A202" s="25">
        <f t="shared" si="106"/>
        <v>4</v>
      </c>
      <c r="B202" s="43" t="str">
        <f t="shared" si="107"/>
        <v>100.4</v>
      </c>
      <c r="C202" s="60" t="s">
        <v>202</v>
      </c>
      <c r="D202" s="44" t="s">
        <v>9</v>
      </c>
      <c r="E202" s="39"/>
      <c r="F202" s="47">
        <v>0</v>
      </c>
      <c r="G202" s="45">
        <f t="shared" si="108"/>
        <v>0</v>
      </c>
      <c r="H202" s="181">
        <f t="shared" si="112"/>
        <v>5</v>
      </c>
      <c r="I202" s="46">
        <f t="shared" si="109"/>
        <v>0</v>
      </c>
      <c r="J202" s="189">
        <v>10</v>
      </c>
      <c r="K202" s="46">
        <f t="shared" si="110"/>
        <v>0</v>
      </c>
      <c r="L202" s="189">
        <v>10</v>
      </c>
      <c r="M202" s="46">
        <f t="shared" si="111"/>
        <v>0</v>
      </c>
    </row>
    <row r="203" spans="1:13" x14ac:dyDescent="0.25">
      <c r="A203" s="25">
        <f t="shared" si="106"/>
        <v>5</v>
      </c>
      <c r="B203" s="43" t="str">
        <f t="shared" si="107"/>
        <v>100.5</v>
      </c>
      <c r="C203" s="60" t="s">
        <v>203</v>
      </c>
      <c r="D203" s="44" t="s">
        <v>9</v>
      </c>
      <c r="E203" s="39"/>
      <c r="F203" s="47">
        <v>0</v>
      </c>
      <c r="G203" s="45">
        <f t="shared" si="108"/>
        <v>0</v>
      </c>
      <c r="H203" s="181">
        <f t="shared" si="112"/>
        <v>15</v>
      </c>
      <c r="I203" s="46">
        <f t="shared" si="109"/>
        <v>0</v>
      </c>
      <c r="J203" s="189">
        <v>30</v>
      </c>
      <c r="K203" s="46">
        <f t="shared" si="110"/>
        <v>0</v>
      </c>
      <c r="L203" s="189">
        <v>30</v>
      </c>
      <c r="M203" s="46">
        <f t="shared" si="111"/>
        <v>0</v>
      </c>
    </row>
    <row r="204" spans="1:13" x14ac:dyDescent="0.25">
      <c r="A204" s="25">
        <f t="shared" si="106"/>
        <v>6</v>
      </c>
      <c r="B204" s="43" t="str">
        <f t="shared" si="107"/>
        <v>100.6</v>
      </c>
      <c r="C204" s="60" t="s">
        <v>204</v>
      </c>
      <c r="D204" s="44" t="s">
        <v>9</v>
      </c>
      <c r="E204" s="39"/>
      <c r="F204" s="47">
        <v>0</v>
      </c>
      <c r="G204" s="45">
        <f t="shared" si="108"/>
        <v>0</v>
      </c>
      <c r="H204" s="181">
        <f t="shared" si="112"/>
        <v>5</v>
      </c>
      <c r="I204" s="46">
        <f t="shared" si="109"/>
        <v>0</v>
      </c>
      <c r="J204" s="189">
        <v>10</v>
      </c>
      <c r="K204" s="46">
        <f t="shared" si="110"/>
        <v>0</v>
      </c>
      <c r="L204" s="189">
        <v>10</v>
      </c>
      <c r="M204" s="46">
        <f t="shared" si="111"/>
        <v>0</v>
      </c>
    </row>
    <row r="205" spans="1:13" x14ac:dyDescent="0.25">
      <c r="A205" s="25">
        <f t="shared" si="106"/>
        <v>7</v>
      </c>
      <c r="B205" s="43" t="str">
        <f t="shared" si="107"/>
        <v>100.7</v>
      </c>
      <c r="C205" s="60" t="s">
        <v>205</v>
      </c>
      <c r="D205" s="44" t="s">
        <v>9</v>
      </c>
      <c r="E205" s="39"/>
      <c r="F205" s="47">
        <v>0</v>
      </c>
      <c r="G205" s="45">
        <f t="shared" si="108"/>
        <v>0</v>
      </c>
      <c r="H205" s="181">
        <f t="shared" si="112"/>
        <v>15</v>
      </c>
      <c r="I205" s="46">
        <f t="shared" si="109"/>
        <v>0</v>
      </c>
      <c r="J205" s="189">
        <v>30</v>
      </c>
      <c r="K205" s="46">
        <f t="shared" si="110"/>
        <v>0</v>
      </c>
      <c r="L205" s="189">
        <v>30</v>
      </c>
      <c r="M205" s="46">
        <f t="shared" si="111"/>
        <v>0</v>
      </c>
    </row>
    <row r="206" spans="1:13" x14ac:dyDescent="0.25">
      <c r="A206" s="25">
        <f t="shared" si="106"/>
        <v>8</v>
      </c>
      <c r="B206" s="43" t="str">
        <f t="shared" si="107"/>
        <v>100.8</v>
      </c>
      <c r="C206" s="60" t="s">
        <v>206</v>
      </c>
      <c r="D206" s="44" t="s">
        <v>9</v>
      </c>
      <c r="E206" s="39"/>
      <c r="F206" s="47">
        <v>0</v>
      </c>
      <c r="G206" s="45">
        <f t="shared" si="108"/>
        <v>0</v>
      </c>
      <c r="H206" s="181">
        <f t="shared" si="112"/>
        <v>5</v>
      </c>
      <c r="I206" s="46">
        <f t="shared" si="109"/>
        <v>0</v>
      </c>
      <c r="J206" s="189">
        <v>10</v>
      </c>
      <c r="K206" s="46">
        <f t="shared" si="110"/>
        <v>0</v>
      </c>
      <c r="L206" s="189">
        <v>10</v>
      </c>
      <c r="M206" s="46">
        <f t="shared" si="111"/>
        <v>0</v>
      </c>
    </row>
    <row r="207" spans="1:13" x14ac:dyDescent="0.25">
      <c r="A207" s="25">
        <f t="shared" si="106"/>
        <v>9</v>
      </c>
      <c r="B207" s="43" t="str">
        <f t="shared" si="107"/>
        <v>100.9</v>
      </c>
      <c r="C207" s="60" t="s">
        <v>207</v>
      </c>
      <c r="D207" s="44" t="s">
        <v>9</v>
      </c>
      <c r="E207" s="39"/>
      <c r="F207" s="47">
        <v>0</v>
      </c>
      <c r="G207" s="45">
        <f t="shared" si="108"/>
        <v>0</v>
      </c>
      <c r="H207" s="181">
        <f t="shared" si="112"/>
        <v>10</v>
      </c>
      <c r="I207" s="46">
        <f t="shared" si="109"/>
        <v>0</v>
      </c>
      <c r="J207" s="189">
        <v>20</v>
      </c>
      <c r="K207" s="46">
        <f t="shared" si="110"/>
        <v>0</v>
      </c>
      <c r="L207" s="189">
        <v>20</v>
      </c>
      <c r="M207" s="46">
        <f t="shared" si="111"/>
        <v>0</v>
      </c>
    </row>
    <row r="208" spans="1:13" x14ac:dyDescent="0.25">
      <c r="A208" s="25">
        <f t="shared" si="106"/>
        <v>10</v>
      </c>
      <c r="B208" s="43" t="str">
        <f t="shared" si="107"/>
        <v>100.10</v>
      </c>
      <c r="C208" s="60" t="s">
        <v>208</v>
      </c>
      <c r="D208" s="44" t="s">
        <v>9</v>
      </c>
      <c r="E208" s="39"/>
      <c r="F208" s="47">
        <v>0</v>
      </c>
      <c r="G208" s="45">
        <f t="shared" si="108"/>
        <v>0</v>
      </c>
      <c r="H208" s="181">
        <f t="shared" si="112"/>
        <v>5</v>
      </c>
      <c r="I208" s="46">
        <f t="shared" si="109"/>
        <v>0</v>
      </c>
      <c r="J208" s="189">
        <v>10</v>
      </c>
      <c r="K208" s="46">
        <f t="shared" si="110"/>
        <v>0</v>
      </c>
      <c r="L208" s="189">
        <v>10</v>
      </c>
      <c r="M208" s="46">
        <f t="shared" si="111"/>
        <v>0</v>
      </c>
    </row>
    <row r="209" spans="1:13" x14ac:dyDescent="0.25">
      <c r="A209" s="25">
        <f>A208+1</f>
        <v>11</v>
      </c>
      <c r="B209" s="43" t="str">
        <f t="shared" si="107"/>
        <v>100.11</v>
      </c>
      <c r="C209" s="60" t="s">
        <v>209</v>
      </c>
      <c r="D209" s="44" t="s">
        <v>9</v>
      </c>
      <c r="E209" s="39"/>
      <c r="F209" s="47">
        <v>0</v>
      </c>
      <c r="G209" s="45">
        <f t="shared" si="108"/>
        <v>0</v>
      </c>
      <c r="H209" s="181">
        <v>1</v>
      </c>
      <c r="I209" s="46">
        <f t="shared" si="109"/>
        <v>0</v>
      </c>
      <c r="J209" s="189">
        <v>1</v>
      </c>
      <c r="K209" s="46">
        <f t="shared" si="110"/>
        <v>0</v>
      </c>
      <c r="L209" s="189">
        <v>1</v>
      </c>
      <c r="M209" s="46">
        <f t="shared" si="111"/>
        <v>0</v>
      </c>
    </row>
    <row r="210" spans="1:13" x14ac:dyDescent="0.25">
      <c r="A210" s="25">
        <f t="shared" si="106"/>
        <v>12</v>
      </c>
      <c r="B210" s="43" t="str">
        <f t="shared" si="107"/>
        <v>100.12</v>
      </c>
      <c r="C210" s="60" t="s">
        <v>210</v>
      </c>
      <c r="D210" s="44" t="s">
        <v>9</v>
      </c>
      <c r="E210" s="39"/>
      <c r="F210" s="47">
        <v>0</v>
      </c>
      <c r="G210" s="45">
        <f t="shared" si="108"/>
        <v>0</v>
      </c>
      <c r="H210" s="181">
        <v>1</v>
      </c>
      <c r="I210" s="46">
        <f t="shared" si="109"/>
        <v>0</v>
      </c>
      <c r="J210" s="189">
        <v>1</v>
      </c>
      <c r="K210" s="46">
        <f t="shared" si="110"/>
        <v>0</v>
      </c>
      <c r="L210" s="189">
        <v>1</v>
      </c>
      <c r="M210" s="46">
        <f t="shared" si="111"/>
        <v>0</v>
      </c>
    </row>
    <row r="211" spans="1:13" x14ac:dyDescent="0.25">
      <c r="A211" s="25">
        <f t="shared" si="106"/>
        <v>13</v>
      </c>
      <c r="B211" s="43" t="str">
        <f t="shared" si="107"/>
        <v>100.13</v>
      </c>
      <c r="C211" s="60" t="s">
        <v>211</v>
      </c>
      <c r="D211" s="44" t="s">
        <v>9</v>
      </c>
      <c r="E211" s="39"/>
      <c r="F211" s="47">
        <v>0</v>
      </c>
      <c r="G211" s="45">
        <f t="shared" si="108"/>
        <v>0</v>
      </c>
      <c r="H211" s="181">
        <v>1</v>
      </c>
      <c r="I211" s="46">
        <f t="shared" si="109"/>
        <v>0</v>
      </c>
      <c r="J211" s="189">
        <v>1</v>
      </c>
      <c r="K211" s="46">
        <f t="shared" si="110"/>
        <v>0</v>
      </c>
      <c r="L211" s="189">
        <v>1</v>
      </c>
      <c r="M211" s="46">
        <f t="shared" si="111"/>
        <v>0</v>
      </c>
    </row>
    <row r="212" spans="1:13" s="130" customFormat="1" x14ac:dyDescent="0.25">
      <c r="A212" s="126"/>
      <c r="B212" s="155"/>
      <c r="C212" s="140" t="s">
        <v>212</v>
      </c>
      <c r="D212" s="116"/>
      <c r="E212" s="142"/>
      <c r="F212" s="28"/>
      <c r="G212" s="28"/>
      <c r="H212" s="73"/>
      <c r="I212" s="28"/>
      <c r="J212" s="101"/>
      <c r="K212" s="28"/>
      <c r="L212" s="101"/>
      <c r="M212" s="28"/>
    </row>
    <row r="213" spans="1:13" s="130" customFormat="1" x14ac:dyDescent="0.25">
      <c r="A213" s="126"/>
      <c r="B213" s="131"/>
      <c r="C213" s="138" t="s">
        <v>213</v>
      </c>
      <c r="D213" s="133"/>
      <c r="E213" s="134"/>
      <c r="F213" s="34"/>
      <c r="G213" s="34"/>
      <c r="H213" s="182"/>
      <c r="I213" s="34"/>
      <c r="J213" s="190"/>
      <c r="K213" s="34"/>
      <c r="L213" s="190"/>
      <c r="M213" s="34"/>
    </row>
    <row r="214" spans="1:13" x14ac:dyDescent="0.25">
      <c r="A214" s="25">
        <f>A211+1</f>
        <v>14</v>
      </c>
      <c r="B214" s="43" t="str">
        <f t="shared" ref="B214:B233" si="113">B$197&amp;"."&amp;A214</f>
        <v>100.14</v>
      </c>
      <c r="C214" s="105" t="s">
        <v>214</v>
      </c>
      <c r="D214" s="78" t="s">
        <v>9</v>
      </c>
      <c r="E214" s="181"/>
      <c r="F214" s="47">
        <v>0</v>
      </c>
      <c r="G214" s="45">
        <f t="shared" ref="G214:G233" si="114">E214*F214</f>
        <v>0</v>
      </c>
      <c r="H214" s="181">
        <v>2</v>
      </c>
      <c r="I214" s="46">
        <f t="shared" ref="I214:I233" si="115">($F214*$I$3)*H214</f>
        <v>0</v>
      </c>
      <c r="J214" s="189">
        <v>5</v>
      </c>
      <c r="K214" s="46">
        <f t="shared" ref="K214:K233" si="116">$F214*$I$3*$K$3*J214</f>
        <v>0</v>
      </c>
      <c r="L214" s="189">
        <v>5</v>
      </c>
      <c r="M214" s="46">
        <f t="shared" ref="M214:M233" si="117">$F214*$I$3*$K$3*$M$3*L214</f>
        <v>0</v>
      </c>
    </row>
    <row r="215" spans="1:13" x14ac:dyDescent="0.25">
      <c r="A215" s="25">
        <f t="shared" ref="A215:A247" si="118">A214+1</f>
        <v>15</v>
      </c>
      <c r="B215" s="43" t="str">
        <f t="shared" si="113"/>
        <v>100.15</v>
      </c>
      <c r="C215" s="106" t="s">
        <v>215</v>
      </c>
      <c r="D215" s="78" t="s">
        <v>9</v>
      </c>
      <c r="E215" s="181"/>
      <c r="F215" s="47">
        <v>0</v>
      </c>
      <c r="G215" s="45">
        <f t="shared" si="114"/>
        <v>0</v>
      </c>
      <c r="H215" s="181">
        <v>2</v>
      </c>
      <c r="I215" s="46">
        <f t="shared" si="115"/>
        <v>0</v>
      </c>
      <c r="J215" s="189">
        <v>3</v>
      </c>
      <c r="K215" s="46">
        <f t="shared" si="116"/>
        <v>0</v>
      </c>
      <c r="L215" s="189">
        <v>3</v>
      </c>
      <c r="M215" s="46">
        <f t="shared" si="117"/>
        <v>0</v>
      </c>
    </row>
    <row r="216" spans="1:13" x14ac:dyDescent="0.25">
      <c r="A216" s="25">
        <f t="shared" si="118"/>
        <v>16</v>
      </c>
      <c r="B216" s="43" t="str">
        <f t="shared" si="113"/>
        <v>100.16</v>
      </c>
      <c r="C216" s="107" t="s">
        <v>216</v>
      </c>
      <c r="D216" s="78" t="s">
        <v>9</v>
      </c>
      <c r="E216" s="181"/>
      <c r="F216" s="47">
        <v>0</v>
      </c>
      <c r="G216" s="45">
        <f t="shared" si="114"/>
        <v>0</v>
      </c>
      <c r="H216" s="181">
        <v>1</v>
      </c>
      <c r="I216" s="46">
        <f t="shared" si="115"/>
        <v>0</v>
      </c>
      <c r="J216" s="189">
        <v>2</v>
      </c>
      <c r="K216" s="46">
        <f t="shared" si="116"/>
        <v>0</v>
      </c>
      <c r="L216" s="189">
        <v>2</v>
      </c>
      <c r="M216" s="46">
        <f t="shared" si="117"/>
        <v>0</v>
      </c>
    </row>
    <row r="217" spans="1:13" x14ac:dyDescent="0.25">
      <c r="A217" s="25">
        <f t="shared" si="118"/>
        <v>17</v>
      </c>
      <c r="B217" s="43" t="str">
        <f t="shared" si="113"/>
        <v>100.17</v>
      </c>
      <c r="C217" s="107" t="s">
        <v>217</v>
      </c>
      <c r="D217" s="78" t="s">
        <v>9</v>
      </c>
      <c r="E217" s="181"/>
      <c r="F217" s="47">
        <v>0</v>
      </c>
      <c r="G217" s="45">
        <f t="shared" si="114"/>
        <v>0</v>
      </c>
      <c r="H217" s="181">
        <v>2</v>
      </c>
      <c r="I217" s="46">
        <f t="shared" si="115"/>
        <v>0</v>
      </c>
      <c r="J217" s="189">
        <v>4</v>
      </c>
      <c r="K217" s="46">
        <f t="shared" si="116"/>
        <v>0</v>
      </c>
      <c r="L217" s="189">
        <v>4</v>
      </c>
      <c r="M217" s="46">
        <f t="shared" si="117"/>
        <v>0</v>
      </c>
    </row>
    <row r="218" spans="1:13" x14ac:dyDescent="0.25">
      <c r="A218" s="25">
        <f t="shared" si="118"/>
        <v>18</v>
      </c>
      <c r="B218" s="43" t="str">
        <f t="shared" si="113"/>
        <v>100.18</v>
      </c>
      <c r="C218" s="54" t="s">
        <v>218</v>
      </c>
      <c r="D218" s="78" t="s">
        <v>9</v>
      </c>
      <c r="E218" s="181"/>
      <c r="F218" s="47">
        <v>0</v>
      </c>
      <c r="G218" s="45">
        <f t="shared" si="114"/>
        <v>0</v>
      </c>
      <c r="H218" s="181">
        <v>1</v>
      </c>
      <c r="I218" s="46">
        <f t="shared" si="115"/>
        <v>0</v>
      </c>
      <c r="J218" s="189">
        <v>1</v>
      </c>
      <c r="K218" s="46">
        <f t="shared" si="116"/>
        <v>0</v>
      </c>
      <c r="L218" s="189">
        <v>1</v>
      </c>
      <c r="M218" s="46">
        <f t="shared" si="117"/>
        <v>0</v>
      </c>
    </row>
    <row r="219" spans="1:13" x14ac:dyDescent="0.25">
      <c r="A219" s="25">
        <f t="shared" si="118"/>
        <v>19</v>
      </c>
      <c r="B219" s="43" t="str">
        <f t="shared" si="113"/>
        <v>100.19</v>
      </c>
      <c r="C219" s="107" t="s">
        <v>219</v>
      </c>
      <c r="D219" s="78" t="s">
        <v>9</v>
      </c>
      <c r="E219" s="181"/>
      <c r="F219" s="47">
        <v>0</v>
      </c>
      <c r="G219" s="45">
        <f t="shared" si="114"/>
        <v>0</v>
      </c>
      <c r="H219" s="181">
        <v>1</v>
      </c>
      <c r="I219" s="46">
        <f t="shared" si="115"/>
        <v>0</v>
      </c>
      <c r="J219" s="189">
        <v>1</v>
      </c>
      <c r="K219" s="46">
        <f t="shared" si="116"/>
        <v>0</v>
      </c>
      <c r="L219" s="189">
        <v>1</v>
      </c>
      <c r="M219" s="46">
        <f t="shared" si="117"/>
        <v>0</v>
      </c>
    </row>
    <row r="220" spans="1:13" x14ac:dyDescent="0.25">
      <c r="A220" s="25">
        <f t="shared" si="118"/>
        <v>20</v>
      </c>
      <c r="B220" s="43" t="str">
        <f t="shared" si="113"/>
        <v>100.20</v>
      </c>
      <c r="C220" s="54" t="s">
        <v>220</v>
      </c>
      <c r="D220" s="78" t="s">
        <v>9</v>
      </c>
      <c r="E220" s="181"/>
      <c r="F220" s="47">
        <v>0</v>
      </c>
      <c r="G220" s="45">
        <f t="shared" si="114"/>
        <v>0</v>
      </c>
      <c r="H220" s="181">
        <v>5</v>
      </c>
      <c r="I220" s="46">
        <f t="shared" si="115"/>
        <v>0</v>
      </c>
      <c r="J220" s="189">
        <v>10</v>
      </c>
      <c r="K220" s="46">
        <f t="shared" si="116"/>
        <v>0</v>
      </c>
      <c r="L220" s="189">
        <v>10</v>
      </c>
      <c r="M220" s="46">
        <f t="shared" si="117"/>
        <v>0</v>
      </c>
    </row>
    <row r="221" spans="1:13" x14ac:dyDescent="0.25">
      <c r="A221" s="25">
        <f t="shared" si="118"/>
        <v>21</v>
      </c>
      <c r="B221" s="43" t="str">
        <f t="shared" si="113"/>
        <v>100.21</v>
      </c>
      <c r="C221" s="54" t="s">
        <v>221</v>
      </c>
      <c r="D221" s="78" t="s">
        <v>9</v>
      </c>
      <c r="E221" s="181"/>
      <c r="F221" s="47">
        <v>0</v>
      </c>
      <c r="G221" s="45">
        <f t="shared" si="114"/>
        <v>0</v>
      </c>
      <c r="H221" s="181">
        <v>6</v>
      </c>
      <c r="I221" s="46">
        <f t="shared" si="115"/>
        <v>0</v>
      </c>
      <c r="J221" s="189">
        <v>12</v>
      </c>
      <c r="K221" s="46">
        <f t="shared" si="116"/>
        <v>0</v>
      </c>
      <c r="L221" s="189">
        <v>12</v>
      </c>
      <c r="M221" s="46">
        <f t="shared" si="117"/>
        <v>0</v>
      </c>
    </row>
    <row r="222" spans="1:13" x14ac:dyDescent="0.25">
      <c r="A222" s="25">
        <f t="shared" si="118"/>
        <v>22</v>
      </c>
      <c r="B222" s="43" t="str">
        <f t="shared" si="113"/>
        <v>100.22</v>
      </c>
      <c r="C222" s="54" t="s">
        <v>222</v>
      </c>
      <c r="D222" s="78" t="s">
        <v>9</v>
      </c>
      <c r="E222" s="181"/>
      <c r="F222" s="47">
        <v>0</v>
      </c>
      <c r="G222" s="45">
        <f t="shared" si="114"/>
        <v>0</v>
      </c>
      <c r="H222" s="181">
        <v>20</v>
      </c>
      <c r="I222" s="46">
        <f t="shared" si="115"/>
        <v>0</v>
      </c>
      <c r="J222" s="189">
        <v>40</v>
      </c>
      <c r="K222" s="46">
        <f t="shared" si="116"/>
        <v>0</v>
      </c>
      <c r="L222" s="189">
        <v>40</v>
      </c>
      <c r="M222" s="46">
        <f t="shared" si="117"/>
        <v>0</v>
      </c>
    </row>
    <row r="223" spans="1:13" x14ac:dyDescent="0.25">
      <c r="A223" s="25">
        <f t="shared" si="118"/>
        <v>23</v>
      </c>
      <c r="B223" s="43" t="str">
        <f t="shared" si="113"/>
        <v>100.23</v>
      </c>
      <c r="C223" s="108" t="s">
        <v>223</v>
      </c>
      <c r="D223" s="78" t="s">
        <v>9</v>
      </c>
      <c r="E223" s="181"/>
      <c r="F223" s="47">
        <v>0</v>
      </c>
      <c r="G223" s="45">
        <f t="shared" si="114"/>
        <v>0</v>
      </c>
      <c r="H223" s="181">
        <v>7</v>
      </c>
      <c r="I223" s="46">
        <f t="shared" si="115"/>
        <v>0</v>
      </c>
      <c r="J223" s="189">
        <v>13</v>
      </c>
      <c r="K223" s="46">
        <f t="shared" si="116"/>
        <v>0</v>
      </c>
      <c r="L223" s="189">
        <v>13</v>
      </c>
      <c r="M223" s="46">
        <f t="shared" si="117"/>
        <v>0</v>
      </c>
    </row>
    <row r="224" spans="1:13" x14ac:dyDescent="0.25">
      <c r="A224" s="25">
        <f t="shared" si="118"/>
        <v>24</v>
      </c>
      <c r="B224" s="43" t="str">
        <f t="shared" si="113"/>
        <v>100.24</v>
      </c>
      <c r="C224" s="54" t="s">
        <v>224</v>
      </c>
      <c r="D224" s="78" t="s">
        <v>9</v>
      </c>
      <c r="E224" s="181"/>
      <c r="F224" s="47">
        <v>0</v>
      </c>
      <c r="G224" s="45">
        <f t="shared" si="114"/>
        <v>0</v>
      </c>
      <c r="H224" s="181">
        <v>5</v>
      </c>
      <c r="I224" s="46">
        <f t="shared" si="115"/>
        <v>0</v>
      </c>
      <c r="J224" s="189">
        <v>10</v>
      </c>
      <c r="K224" s="46">
        <f t="shared" si="116"/>
        <v>0</v>
      </c>
      <c r="L224" s="189">
        <v>10</v>
      </c>
      <c r="M224" s="46">
        <f t="shared" si="117"/>
        <v>0</v>
      </c>
    </row>
    <row r="225" spans="1:13" x14ac:dyDescent="0.25">
      <c r="A225" s="25">
        <f t="shared" si="118"/>
        <v>25</v>
      </c>
      <c r="B225" s="43" t="str">
        <f t="shared" si="113"/>
        <v>100.25</v>
      </c>
      <c r="C225" s="54" t="s">
        <v>225</v>
      </c>
      <c r="D225" s="78" t="s">
        <v>9</v>
      </c>
      <c r="E225" s="181"/>
      <c r="F225" s="47">
        <v>0</v>
      </c>
      <c r="G225" s="45">
        <f t="shared" si="114"/>
        <v>0</v>
      </c>
      <c r="H225" s="181">
        <v>2</v>
      </c>
      <c r="I225" s="46">
        <f t="shared" si="115"/>
        <v>0</v>
      </c>
      <c r="J225" s="189">
        <v>4</v>
      </c>
      <c r="K225" s="46">
        <f t="shared" si="116"/>
        <v>0</v>
      </c>
      <c r="L225" s="189">
        <v>4</v>
      </c>
      <c r="M225" s="46">
        <f t="shared" si="117"/>
        <v>0</v>
      </c>
    </row>
    <row r="226" spans="1:13" x14ac:dyDescent="0.25">
      <c r="A226" s="25">
        <f t="shared" si="118"/>
        <v>26</v>
      </c>
      <c r="B226" s="43" t="str">
        <f t="shared" si="113"/>
        <v>100.26</v>
      </c>
      <c r="C226" s="54" t="s">
        <v>226</v>
      </c>
      <c r="D226" s="78" t="s">
        <v>9</v>
      </c>
      <c r="E226" s="181"/>
      <c r="F226" s="47">
        <v>0</v>
      </c>
      <c r="G226" s="45">
        <f t="shared" si="114"/>
        <v>0</v>
      </c>
      <c r="H226" s="181">
        <v>1</v>
      </c>
      <c r="I226" s="46">
        <f t="shared" si="115"/>
        <v>0</v>
      </c>
      <c r="J226" s="189">
        <v>1</v>
      </c>
      <c r="K226" s="46">
        <f t="shared" si="116"/>
        <v>0</v>
      </c>
      <c r="L226" s="189">
        <v>1</v>
      </c>
      <c r="M226" s="46">
        <f t="shared" si="117"/>
        <v>0</v>
      </c>
    </row>
    <row r="227" spans="1:13" x14ac:dyDescent="0.25">
      <c r="A227" s="25">
        <f t="shared" si="118"/>
        <v>27</v>
      </c>
      <c r="B227" s="43" t="str">
        <f t="shared" si="113"/>
        <v>100.27</v>
      </c>
      <c r="C227" s="54" t="s">
        <v>227</v>
      </c>
      <c r="D227" s="78" t="s">
        <v>9</v>
      </c>
      <c r="E227" s="181"/>
      <c r="F227" s="47">
        <v>0</v>
      </c>
      <c r="G227" s="45">
        <f t="shared" si="114"/>
        <v>0</v>
      </c>
      <c r="H227" s="181">
        <v>2</v>
      </c>
      <c r="I227" s="46">
        <f t="shared" si="115"/>
        <v>0</v>
      </c>
      <c r="J227" s="189">
        <v>3</v>
      </c>
      <c r="K227" s="46">
        <f t="shared" si="116"/>
        <v>0</v>
      </c>
      <c r="L227" s="189">
        <v>3</v>
      </c>
      <c r="M227" s="46">
        <f t="shared" si="117"/>
        <v>0</v>
      </c>
    </row>
    <row r="228" spans="1:13" x14ac:dyDescent="0.25">
      <c r="A228" s="25">
        <f t="shared" si="118"/>
        <v>28</v>
      </c>
      <c r="B228" s="43" t="str">
        <f t="shared" si="113"/>
        <v>100.28</v>
      </c>
      <c r="C228" s="54" t="s">
        <v>228</v>
      </c>
      <c r="D228" s="78" t="s">
        <v>9</v>
      </c>
      <c r="E228" s="181"/>
      <c r="F228" s="47">
        <v>0</v>
      </c>
      <c r="G228" s="45">
        <f t="shared" si="114"/>
        <v>0</v>
      </c>
      <c r="H228" s="181">
        <v>10</v>
      </c>
      <c r="I228" s="46">
        <f t="shared" si="115"/>
        <v>0</v>
      </c>
      <c r="J228" s="189">
        <v>20</v>
      </c>
      <c r="K228" s="46">
        <f t="shared" si="116"/>
        <v>0</v>
      </c>
      <c r="L228" s="189">
        <v>20</v>
      </c>
      <c r="M228" s="46">
        <f t="shared" si="117"/>
        <v>0</v>
      </c>
    </row>
    <row r="229" spans="1:13" x14ac:dyDescent="0.25">
      <c r="A229" s="25">
        <f t="shared" si="118"/>
        <v>29</v>
      </c>
      <c r="B229" s="43" t="str">
        <f t="shared" si="113"/>
        <v>100.29</v>
      </c>
      <c r="C229" s="54" t="s">
        <v>229</v>
      </c>
      <c r="D229" s="78" t="s">
        <v>9</v>
      </c>
      <c r="E229" s="181"/>
      <c r="F229" s="47">
        <v>0</v>
      </c>
      <c r="G229" s="45">
        <f t="shared" si="114"/>
        <v>0</v>
      </c>
      <c r="H229" s="181">
        <v>2</v>
      </c>
      <c r="I229" s="46">
        <f t="shared" si="115"/>
        <v>0</v>
      </c>
      <c r="J229" s="189">
        <v>3</v>
      </c>
      <c r="K229" s="46">
        <f t="shared" si="116"/>
        <v>0</v>
      </c>
      <c r="L229" s="189">
        <v>3</v>
      </c>
      <c r="M229" s="46">
        <f t="shared" si="117"/>
        <v>0</v>
      </c>
    </row>
    <row r="230" spans="1:13" x14ac:dyDescent="0.25">
      <c r="A230" s="25">
        <f t="shared" si="118"/>
        <v>30</v>
      </c>
      <c r="B230" s="43" t="str">
        <f t="shared" si="113"/>
        <v>100.30</v>
      </c>
      <c r="C230" s="54" t="s">
        <v>230</v>
      </c>
      <c r="D230" s="78" t="s">
        <v>9</v>
      </c>
      <c r="E230" s="181"/>
      <c r="F230" s="47">
        <v>0</v>
      </c>
      <c r="G230" s="45">
        <f t="shared" si="114"/>
        <v>0</v>
      </c>
      <c r="H230" s="181">
        <v>2</v>
      </c>
      <c r="I230" s="46">
        <f t="shared" si="115"/>
        <v>0</v>
      </c>
      <c r="J230" s="189">
        <v>3</v>
      </c>
      <c r="K230" s="46">
        <f t="shared" si="116"/>
        <v>0</v>
      </c>
      <c r="L230" s="189">
        <v>3</v>
      </c>
      <c r="M230" s="46">
        <f t="shared" si="117"/>
        <v>0</v>
      </c>
    </row>
    <row r="231" spans="1:13" x14ac:dyDescent="0.25">
      <c r="A231" s="25">
        <f t="shared" si="118"/>
        <v>31</v>
      </c>
      <c r="B231" s="43" t="str">
        <f t="shared" si="113"/>
        <v>100.31</v>
      </c>
      <c r="C231" s="54" t="s">
        <v>231</v>
      </c>
      <c r="D231" s="78" t="s">
        <v>9</v>
      </c>
      <c r="E231" s="181"/>
      <c r="F231" s="47">
        <v>0</v>
      </c>
      <c r="G231" s="45">
        <f t="shared" si="114"/>
        <v>0</v>
      </c>
      <c r="H231" s="181">
        <v>2</v>
      </c>
      <c r="I231" s="46">
        <f t="shared" si="115"/>
        <v>0</v>
      </c>
      <c r="J231" s="189">
        <v>5</v>
      </c>
      <c r="K231" s="46">
        <f t="shared" si="116"/>
        <v>0</v>
      </c>
      <c r="L231" s="189">
        <v>5</v>
      </c>
      <c r="M231" s="46">
        <f t="shared" si="117"/>
        <v>0</v>
      </c>
    </row>
    <row r="232" spans="1:13" x14ac:dyDescent="0.25">
      <c r="A232" s="25">
        <f t="shared" si="118"/>
        <v>32</v>
      </c>
      <c r="B232" s="43" t="str">
        <f t="shared" si="113"/>
        <v>100.32</v>
      </c>
      <c r="C232" s="54" t="s">
        <v>232</v>
      </c>
      <c r="D232" s="78" t="s">
        <v>9</v>
      </c>
      <c r="E232" s="181"/>
      <c r="F232" s="47">
        <v>0</v>
      </c>
      <c r="G232" s="45">
        <f t="shared" si="114"/>
        <v>0</v>
      </c>
      <c r="H232" s="181">
        <v>1</v>
      </c>
      <c r="I232" s="46">
        <f t="shared" si="115"/>
        <v>0</v>
      </c>
      <c r="J232" s="189">
        <v>1</v>
      </c>
      <c r="K232" s="46">
        <f t="shared" si="116"/>
        <v>0</v>
      </c>
      <c r="L232" s="189">
        <v>1</v>
      </c>
      <c r="M232" s="46">
        <f t="shared" si="117"/>
        <v>0</v>
      </c>
    </row>
    <row r="233" spans="1:13" x14ac:dyDescent="0.25">
      <c r="A233" s="25">
        <f t="shared" si="118"/>
        <v>33</v>
      </c>
      <c r="B233" s="43" t="str">
        <f t="shared" si="113"/>
        <v>100.33</v>
      </c>
      <c r="C233" s="54" t="s">
        <v>233</v>
      </c>
      <c r="D233" s="78" t="s">
        <v>9</v>
      </c>
      <c r="E233" s="181"/>
      <c r="F233" s="47">
        <v>0</v>
      </c>
      <c r="G233" s="45">
        <f t="shared" si="114"/>
        <v>0</v>
      </c>
      <c r="H233" s="181">
        <v>1</v>
      </c>
      <c r="I233" s="46">
        <f t="shared" si="115"/>
        <v>0</v>
      </c>
      <c r="J233" s="189">
        <v>1</v>
      </c>
      <c r="K233" s="46">
        <f t="shared" si="116"/>
        <v>0</v>
      </c>
      <c r="L233" s="189">
        <v>1</v>
      </c>
      <c r="M233" s="46">
        <f t="shared" si="117"/>
        <v>0</v>
      </c>
    </row>
    <row r="234" spans="1:13" s="130" customFormat="1" x14ac:dyDescent="0.25">
      <c r="A234" s="126"/>
      <c r="B234" s="131"/>
      <c r="C234" s="138" t="s">
        <v>234</v>
      </c>
      <c r="D234" s="133"/>
      <c r="E234" s="182"/>
      <c r="F234" s="34"/>
      <c r="G234" s="34"/>
      <c r="H234" s="182"/>
      <c r="I234" s="34"/>
      <c r="J234" s="190"/>
      <c r="K234" s="34"/>
      <c r="L234" s="190"/>
      <c r="M234" s="34"/>
    </row>
    <row r="235" spans="1:13" x14ac:dyDescent="0.25">
      <c r="A235" s="25">
        <f>A233+1</f>
        <v>34</v>
      </c>
      <c r="B235" s="43" t="str">
        <f t="shared" ref="B235:B243" si="119">B$197&amp;"."&amp;A235</f>
        <v>100.34</v>
      </c>
      <c r="C235" s="109" t="s">
        <v>235</v>
      </c>
      <c r="D235" s="78" t="s">
        <v>9</v>
      </c>
      <c r="E235" s="181"/>
      <c r="F235" s="47">
        <v>0</v>
      </c>
      <c r="G235" s="45">
        <f t="shared" ref="G235:G244" si="120">E235*F235</f>
        <v>0</v>
      </c>
      <c r="H235" s="181">
        <v>1</v>
      </c>
      <c r="I235" s="46">
        <f t="shared" ref="I235:I243" si="121">($F235*$I$3)*H235</f>
        <v>0</v>
      </c>
      <c r="J235" s="189">
        <v>2</v>
      </c>
      <c r="K235" s="46">
        <f t="shared" ref="K235:K243" si="122">$F235*$I$3*$K$3*J235</f>
        <v>0</v>
      </c>
      <c r="L235" s="189">
        <v>2</v>
      </c>
      <c r="M235" s="46">
        <f t="shared" ref="M235:M243" si="123">$F235*$I$3*$K$3*$M$3*L235</f>
        <v>0</v>
      </c>
    </row>
    <row r="236" spans="1:13" x14ac:dyDescent="0.25">
      <c r="A236" s="25">
        <f t="shared" si="118"/>
        <v>35</v>
      </c>
      <c r="B236" s="43" t="str">
        <f t="shared" si="119"/>
        <v>100.35</v>
      </c>
      <c r="C236" s="109" t="s">
        <v>232</v>
      </c>
      <c r="D236" s="78" t="s">
        <v>9</v>
      </c>
      <c r="E236" s="181"/>
      <c r="F236" s="47">
        <v>0</v>
      </c>
      <c r="G236" s="45">
        <f t="shared" si="120"/>
        <v>0</v>
      </c>
      <c r="H236" s="181">
        <v>1</v>
      </c>
      <c r="I236" s="46">
        <f t="shared" si="121"/>
        <v>0</v>
      </c>
      <c r="J236" s="189">
        <v>2</v>
      </c>
      <c r="K236" s="46">
        <f t="shared" si="122"/>
        <v>0</v>
      </c>
      <c r="L236" s="189">
        <v>2</v>
      </c>
      <c r="M236" s="46">
        <f t="shared" si="123"/>
        <v>0</v>
      </c>
    </row>
    <row r="237" spans="1:13" x14ac:dyDescent="0.25">
      <c r="A237" s="25">
        <f t="shared" si="118"/>
        <v>36</v>
      </c>
      <c r="B237" s="43" t="str">
        <f t="shared" si="119"/>
        <v>100.36</v>
      </c>
      <c r="C237" s="109" t="s">
        <v>236</v>
      </c>
      <c r="D237" s="78" t="s">
        <v>9</v>
      </c>
      <c r="E237" s="181"/>
      <c r="F237" s="47">
        <v>0</v>
      </c>
      <c r="G237" s="45">
        <f t="shared" si="120"/>
        <v>0</v>
      </c>
      <c r="H237" s="181">
        <v>1</v>
      </c>
      <c r="I237" s="46">
        <f t="shared" si="121"/>
        <v>0</v>
      </c>
      <c r="J237" s="189">
        <v>2</v>
      </c>
      <c r="K237" s="46">
        <f t="shared" si="122"/>
        <v>0</v>
      </c>
      <c r="L237" s="189">
        <v>2</v>
      </c>
      <c r="M237" s="46">
        <f t="shared" si="123"/>
        <v>0</v>
      </c>
    </row>
    <row r="238" spans="1:13" x14ac:dyDescent="0.25">
      <c r="A238" s="25">
        <f t="shared" si="118"/>
        <v>37</v>
      </c>
      <c r="B238" s="43" t="str">
        <f t="shared" si="119"/>
        <v>100.37</v>
      </c>
      <c r="C238" s="110" t="s">
        <v>237</v>
      </c>
      <c r="D238" s="78" t="s">
        <v>9</v>
      </c>
      <c r="E238" s="181"/>
      <c r="F238" s="47">
        <v>0</v>
      </c>
      <c r="G238" s="45">
        <f t="shared" si="120"/>
        <v>0</v>
      </c>
      <c r="H238" s="181">
        <v>5</v>
      </c>
      <c r="I238" s="46">
        <f t="shared" si="121"/>
        <v>0</v>
      </c>
      <c r="J238" s="189">
        <v>10</v>
      </c>
      <c r="K238" s="46">
        <f t="shared" si="122"/>
        <v>0</v>
      </c>
      <c r="L238" s="189">
        <v>10</v>
      </c>
      <c r="M238" s="46">
        <f t="shared" si="123"/>
        <v>0</v>
      </c>
    </row>
    <row r="239" spans="1:13" x14ac:dyDescent="0.25">
      <c r="A239" s="25">
        <f t="shared" si="118"/>
        <v>38</v>
      </c>
      <c r="B239" s="43" t="str">
        <f t="shared" si="119"/>
        <v>100.38</v>
      </c>
      <c r="C239" s="54" t="s">
        <v>238</v>
      </c>
      <c r="D239" s="78" t="s">
        <v>9</v>
      </c>
      <c r="E239" s="181"/>
      <c r="F239" s="47">
        <v>0</v>
      </c>
      <c r="G239" s="45">
        <f>E239*F239</f>
        <v>0</v>
      </c>
      <c r="H239" s="181">
        <v>5</v>
      </c>
      <c r="I239" s="46">
        <f>($F239*$I$3)*H239</f>
        <v>0</v>
      </c>
      <c r="J239" s="189">
        <v>10</v>
      </c>
      <c r="K239" s="46">
        <f>$F239*$I$3*$K$3*J239</f>
        <v>0</v>
      </c>
      <c r="L239" s="189">
        <v>10</v>
      </c>
      <c r="M239" s="46">
        <f>$F239*$I$3*$K$3*$M$3*L239</f>
        <v>0</v>
      </c>
    </row>
    <row r="240" spans="1:13" x14ac:dyDescent="0.25">
      <c r="A240" s="25">
        <f t="shared" si="118"/>
        <v>39</v>
      </c>
      <c r="B240" s="43" t="str">
        <f t="shared" si="119"/>
        <v>100.39</v>
      </c>
      <c r="C240" s="109" t="s">
        <v>239</v>
      </c>
      <c r="D240" s="78" t="s">
        <v>9</v>
      </c>
      <c r="E240" s="181"/>
      <c r="F240" s="47">
        <v>0</v>
      </c>
      <c r="G240" s="45">
        <f t="shared" si="120"/>
        <v>0</v>
      </c>
      <c r="H240" s="181">
        <v>20</v>
      </c>
      <c r="I240" s="46">
        <f t="shared" si="121"/>
        <v>0</v>
      </c>
      <c r="J240" s="189">
        <v>40</v>
      </c>
      <c r="K240" s="46">
        <f t="shared" si="122"/>
        <v>0</v>
      </c>
      <c r="L240" s="189">
        <v>40</v>
      </c>
      <c r="M240" s="46">
        <f t="shared" si="123"/>
        <v>0</v>
      </c>
    </row>
    <row r="241" spans="1:13" x14ac:dyDescent="0.25">
      <c r="A241" s="25">
        <f t="shared" si="118"/>
        <v>40</v>
      </c>
      <c r="B241" s="43" t="str">
        <f t="shared" si="119"/>
        <v>100.40</v>
      </c>
      <c r="C241" s="109" t="s">
        <v>240</v>
      </c>
      <c r="D241" s="78" t="s">
        <v>9</v>
      </c>
      <c r="E241" s="181"/>
      <c r="F241" s="47">
        <v>0</v>
      </c>
      <c r="G241" s="45">
        <f t="shared" si="120"/>
        <v>0</v>
      </c>
      <c r="H241" s="181">
        <v>18</v>
      </c>
      <c r="I241" s="46">
        <f t="shared" si="121"/>
        <v>0</v>
      </c>
      <c r="J241" s="181">
        <v>45</v>
      </c>
      <c r="K241" s="46">
        <f t="shared" si="122"/>
        <v>0</v>
      </c>
      <c r="L241" s="181">
        <v>45</v>
      </c>
      <c r="M241" s="46">
        <f t="shared" si="123"/>
        <v>0</v>
      </c>
    </row>
    <row r="242" spans="1:13" x14ac:dyDescent="0.25">
      <c r="A242" s="25">
        <f t="shared" si="118"/>
        <v>41</v>
      </c>
      <c r="B242" s="43" t="str">
        <f t="shared" si="119"/>
        <v>100.41</v>
      </c>
      <c r="C242" s="109" t="s">
        <v>241</v>
      </c>
      <c r="D242" s="78" t="s">
        <v>9</v>
      </c>
      <c r="E242" s="181"/>
      <c r="F242" s="47">
        <v>0</v>
      </c>
      <c r="G242" s="45">
        <f t="shared" si="120"/>
        <v>0</v>
      </c>
      <c r="H242" s="181">
        <v>22</v>
      </c>
      <c r="I242" s="46">
        <f t="shared" si="121"/>
        <v>0</v>
      </c>
      <c r="J242" s="181">
        <v>55</v>
      </c>
      <c r="K242" s="46">
        <f t="shared" si="122"/>
        <v>0</v>
      </c>
      <c r="L242" s="181">
        <v>55</v>
      </c>
      <c r="M242" s="46">
        <f t="shared" si="123"/>
        <v>0</v>
      </c>
    </row>
    <row r="243" spans="1:13" x14ac:dyDescent="0.25">
      <c r="A243" s="25">
        <f t="shared" si="118"/>
        <v>42</v>
      </c>
      <c r="B243" s="43" t="str">
        <f t="shared" si="119"/>
        <v>100.42</v>
      </c>
      <c r="C243" s="109" t="s">
        <v>242</v>
      </c>
      <c r="D243" s="78" t="s">
        <v>9</v>
      </c>
      <c r="E243" s="181"/>
      <c r="F243" s="47">
        <v>0</v>
      </c>
      <c r="G243" s="45">
        <f t="shared" si="120"/>
        <v>0</v>
      </c>
      <c r="H243" s="181">
        <v>6</v>
      </c>
      <c r="I243" s="46">
        <f t="shared" si="121"/>
        <v>0</v>
      </c>
      <c r="J243" s="181">
        <v>15</v>
      </c>
      <c r="K243" s="46">
        <f t="shared" si="122"/>
        <v>0</v>
      </c>
      <c r="L243" s="181">
        <v>15</v>
      </c>
      <c r="M243" s="46">
        <f t="shared" si="123"/>
        <v>0</v>
      </c>
    </row>
    <row r="244" spans="1:13" s="130" customFormat="1" x14ac:dyDescent="0.25">
      <c r="A244" s="126"/>
      <c r="B244" s="155"/>
      <c r="C244" s="140" t="s">
        <v>119</v>
      </c>
      <c r="D244" s="116"/>
      <c r="E244" s="141"/>
      <c r="F244" s="28"/>
      <c r="G244" s="28">
        <f t="shared" si="120"/>
        <v>0</v>
      </c>
      <c r="H244" s="183"/>
      <c r="I244" s="28"/>
      <c r="J244" s="191"/>
      <c r="K244" s="28"/>
      <c r="L244" s="191"/>
      <c r="M244" s="28"/>
    </row>
    <row r="245" spans="1:13" x14ac:dyDescent="0.25">
      <c r="A245" s="25">
        <f>A243+1</f>
        <v>43</v>
      </c>
      <c r="B245" s="43" t="str">
        <f>B$197&amp;"."&amp;A245</f>
        <v>100.43</v>
      </c>
      <c r="C245" s="111" t="s">
        <v>243</v>
      </c>
      <c r="D245" s="44" t="s">
        <v>9</v>
      </c>
      <c r="E245" s="39">
        <v>158</v>
      </c>
      <c r="F245" s="47">
        <v>0</v>
      </c>
      <c r="G245" s="45">
        <f t="shared" ref="G245:G247" si="124">E245*F245</f>
        <v>0</v>
      </c>
      <c r="H245" s="181">
        <v>158</v>
      </c>
      <c r="I245" s="46">
        <f t="shared" ref="I245:I247" si="125">($F245*$I$3)*H245</f>
        <v>0</v>
      </c>
      <c r="J245" s="181">
        <v>158</v>
      </c>
      <c r="K245" s="46">
        <f t="shared" ref="K245:K247" si="126">$F245*$I$3*$K$3*J245</f>
        <v>0</v>
      </c>
      <c r="L245" s="181">
        <v>158</v>
      </c>
      <c r="M245" s="46">
        <f t="shared" ref="M245:M247" si="127">$F245*$I$3*$K$3*$M$3*L245</f>
        <v>0</v>
      </c>
    </row>
    <row r="246" spans="1:13" x14ac:dyDescent="0.25">
      <c r="A246" s="25">
        <f t="shared" si="118"/>
        <v>44</v>
      </c>
      <c r="B246" s="43" t="str">
        <f>B$197&amp;"."&amp;A246</f>
        <v>100.44</v>
      </c>
      <c r="C246" s="111" t="s">
        <v>244</v>
      </c>
      <c r="D246" s="44" t="s">
        <v>9</v>
      </c>
      <c r="E246" s="39">
        <v>211</v>
      </c>
      <c r="F246" s="47">
        <v>0</v>
      </c>
      <c r="G246" s="45">
        <f t="shared" si="124"/>
        <v>0</v>
      </c>
      <c r="H246" s="181">
        <v>211</v>
      </c>
      <c r="I246" s="46">
        <f t="shared" si="125"/>
        <v>0</v>
      </c>
      <c r="J246" s="181">
        <v>211</v>
      </c>
      <c r="K246" s="46">
        <f t="shared" si="126"/>
        <v>0</v>
      </c>
      <c r="L246" s="181">
        <v>211</v>
      </c>
      <c r="M246" s="46">
        <f t="shared" si="127"/>
        <v>0</v>
      </c>
    </row>
    <row r="247" spans="1:13" x14ac:dyDescent="0.25">
      <c r="A247" s="25">
        <f t="shared" si="118"/>
        <v>45</v>
      </c>
      <c r="B247" s="43" t="str">
        <f>B$197&amp;"."&amp;A247</f>
        <v>100.45</v>
      </c>
      <c r="C247" s="111" t="s">
        <v>245</v>
      </c>
      <c r="D247" s="44" t="s">
        <v>9</v>
      </c>
      <c r="E247" s="39">
        <v>53</v>
      </c>
      <c r="F247" s="47">
        <v>0</v>
      </c>
      <c r="G247" s="45">
        <f t="shared" si="124"/>
        <v>0</v>
      </c>
      <c r="H247" s="181">
        <v>53</v>
      </c>
      <c r="I247" s="46">
        <f t="shared" si="125"/>
        <v>0</v>
      </c>
      <c r="J247" s="181">
        <v>53</v>
      </c>
      <c r="K247" s="46">
        <f t="shared" si="126"/>
        <v>0</v>
      </c>
      <c r="L247" s="181">
        <v>53</v>
      </c>
      <c r="M247" s="46">
        <f t="shared" si="127"/>
        <v>0</v>
      </c>
    </row>
    <row r="248" spans="1:13" s="130" customFormat="1" x14ac:dyDescent="0.25">
      <c r="A248" s="126"/>
      <c r="B248" s="139"/>
      <c r="C248" s="140" t="s">
        <v>138</v>
      </c>
      <c r="D248" s="116"/>
      <c r="E248" s="141"/>
      <c r="F248" s="28"/>
      <c r="G248" s="28"/>
      <c r="H248" s="183"/>
      <c r="I248" s="28"/>
      <c r="J248" s="191"/>
      <c r="K248" s="28"/>
      <c r="L248" s="191"/>
      <c r="M248" s="28"/>
    </row>
    <row r="249" spans="1:13" x14ac:dyDescent="0.25">
      <c r="A249" s="35">
        <f>A247+1</f>
        <v>46</v>
      </c>
      <c r="B249" s="36" t="str">
        <f>B$197&amp;"."&amp;A249</f>
        <v>100.46</v>
      </c>
      <c r="C249" s="51" t="s">
        <v>246</v>
      </c>
      <c r="D249" s="112" t="s">
        <v>9</v>
      </c>
      <c r="E249" s="39">
        <v>13</v>
      </c>
      <c r="F249" s="47">
        <v>0</v>
      </c>
      <c r="G249" s="41">
        <f>E249*F249</f>
        <v>0</v>
      </c>
      <c r="H249" s="181">
        <f t="shared" ref="H249:H253" si="128">$E249</f>
        <v>13</v>
      </c>
      <c r="I249" s="42">
        <f>($F249*$I$3)*H249</f>
        <v>0</v>
      </c>
      <c r="J249" s="189">
        <f t="shared" ref="J249:J253" si="129">$E249</f>
        <v>13</v>
      </c>
      <c r="K249" s="42">
        <f>$F249*$I$3*$K$3*J249</f>
        <v>0</v>
      </c>
      <c r="L249" s="189">
        <f t="shared" ref="L249:L253" si="130">$E249</f>
        <v>13</v>
      </c>
      <c r="M249" s="42">
        <f>$F249*$I$3*$K$3*$M$3*L249</f>
        <v>0</v>
      </c>
    </row>
    <row r="250" spans="1:13" x14ac:dyDescent="0.25">
      <c r="A250" s="25">
        <f t="shared" ref="A250:A262" si="131">A249+1</f>
        <v>47</v>
      </c>
      <c r="B250" s="43" t="str">
        <f>B$197&amp;"."&amp;A250</f>
        <v>100.47</v>
      </c>
      <c r="C250" s="51" t="s">
        <v>247</v>
      </c>
      <c r="D250" s="59" t="s">
        <v>9</v>
      </c>
      <c r="E250" s="39">
        <v>7</v>
      </c>
      <c r="F250" s="47">
        <v>0</v>
      </c>
      <c r="G250" s="45">
        <f>E250*F250</f>
        <v>0</v>
      </c>
      <c r="H250" s="181">
        <f t="shared" si="128"/>
        <v>7</v>
      </c>
      <c r="I250" s="46">
        <f>($F250*$I$3)*H250</f>
        <v>0</v>
      </c>
      <c r="J250" s="189">
        <f t="shared" si="129"/>
        <v>7</v>
      </c>
      <c r="K250" s="46">
        <f>$F250*$I$3*$K$3*J250</f>
        <v>0</v>
      </c>
      <c r="L250" s="189">
        <f t="shared" si="130"/>
        <v>7</v>
      </c>
      <c r="M250" s="46">
        <f>$F250*$I$3*$K$3*$M$3*L250</f>
        <v>0</v>
      </c>
    </row>
    <row r="251" spans="1:13" x14ac:dyDescent="0.25">
      <c r="A251" s="25">
        <f t="shared" si="131"/>
        <v>48</v>
      </c>
      <c r="B251" s="43" t="str">
        <f>B$197&amp;"."&amp;A251</f>
        <v>100.48</v>
      </c>
      <c r="C251" s="51" t="s">
        <v>248</v>
      </c>
      <c r="D251" s="59" t="s">
        <v>9</v>
      </c>
      <c r="E251" s="39">
        <v>7</v>
      </c>
      <c r="F251" s="47">
        <v>0</v>
      </c>
      <c r="G251" s="45">
        <f>E251*F251</f>
        <v>0</v>
      </c>
      <c r="H251" s="181">
        <f t="shared" si="128"/>
        <v>7</v>
      </c>
      <c r="I251" s="46">
        <f>($F251*$I$3)*H251</f>
        <v>0</v>
      </c>
      <c r="J251" s="189">
        <f t="shared" si="129"/>
        <v>7</v>
      </c>
      <c r="K251" s="46">
        <f>$F251*$I$3*$K$3*J251</f>
        <v>0</v>
      </c>
      <c r="L251" s="189">
        <f t="shared" si="130"/>
        <v>7</v>
      </c>
      <c r="M251" s="46">
        <f>$F251*$I$3*$K$3*$M$3*L251</f>
        <v>0</v>
      </c>
    </row>
    <row r="252" spans="1:13" x14ac:dyDescent="0.25">
      <c r="A252" s="25">
        <f t="shared" si="131"/>
        <v>49</v>
      </c>
      <c r="B252" s="43" t="str">
        <f>B$197&amp;"."&amp;A252</f>
        <v>100.49</v>
      </c>
      <c r="C252" s="51" t="s">
        <v>249</v>
      </c>
      <c r="D252" s="59" t="s">
        <v>9</v>
      </c>
      <c r="E252" s="39">
        <v>7</v>
      </c>
      <c r="F252" s="47">
        <v>0</v>
      </c>
      <c r="G252" s="45">
        <f t="shared" ref="G252:G253" si="132">E252*F252</f>
        <v>0</v>
      </c>
      <c r="H252" s="181">
        <f t="shared" si="128"/>
        <v>7</v>
      </c>
      <c r="I252" s="46">
        <f t="shared" ref="I252:I253" si="133">($F252*$I$3)*H252</f>
        <v>0</v>
      </c>
      <c r="J252" s="189">
        <f t="shared" si="129"/>
        <v>7</v>
      </c>
      <c r="K252" s="46">
        <f t="shared" ref="K252:K253" si="134">$F252*$I$3*$K$3*J252</f>
        <v>0</v>
      </c>
      <c r="L252" s="189">
        <f t="shared" si="130"/>
        <v>7</v>
      </c>
      <c r="M252" s="46">
        <f t="shared" ref="M252:M253" si="135">$F252*$I$3*$K$3*$M$3*L252</f>
        <v>0</v>
      </c>
    </row>
    <row r="253" spans="1:13" x14ac:dyDescent="0.25">
      <c r="A253" s="25">
        <f t="shared" si="131"/>
        <v>50</v>
      </c>
      <c r="B253" s="43" t="str">
        <f>B$197&amp;"."&amp;A253</f>
        <v>100.50</v>
      </c>
      <c r="C253" s="51" t="s">
        <v>250</v>
      </c>
      <c r="D253" s="59" t="s">
        <v>9</v>
      </c>
      <c r="E253" s="39">
        <v>7</v>
      </c>
      <c r="F253" s="47">
        <v>0</v>
      </c>
      <c r="G253" s="45">
        <f t="shared" si="132"/>
        <v>0</v>
      </c>
      <c r="H253" s="181">
        <f t="shared" si="128"/>
        <v>7</v>
      </c>
      <c r="I253" s="46">
        <f t="shared" si="133"/>
        <v>0</v>
      </c>
      <c r="J253" s="189">
        <f t="shared" si="129"/>
        <v>7</v>
      </c>
      <c r="K253" s="46">
        <f t="shared" si="134"/>
        <v>0</v>
      </c>
      <c r="L253" s="189">
        <f t="shared" si="130"/>
        <v>7</v>
      </c>
      <c r="M253" s="46">
        <f t="shared" si="135"/>
        <v>0</v>
      </c>
    </row>
    <row r="254" spans="1:13" x14ac:dyDescent="0.25">
      <c r="A254" s="95"/>
      <c r="B254" s="71" t="s">
        <v>251</v>
      </c>
      <c r="C254" s="26" t="s">
        <v>252</v>
      </c>
      <c r="D254" s="96"/>
      <c r="E254" s="73"/>
      <c r="F254" s="113"/>
      <c r="G254" s="97"/>
      <c r="H254" s="73"/>
      <c r="I254" s="97"/>
      <c r="J254" s="114"/>
      <c r="K254" s="97"/>
      <c r="L254" s="114"/>
      <c r="M254" s="97"/>
    </row>
    <row r="255" spans="1:13" x14ac:dyDescent="0.25">
      <c r="A255" s="25">
        <f t="shared" si="131"/>
        <v>1</v>
      </c>
      <c r="B255" s="43" t="str">
        <f>B$254&amp;"."&amp;A255</f>
        <v>140.1</v>
      </c>
      <c r="C255" s="37" t="s">
        <v>253</v>
      </c>
      <c r="D255" s="78" t="s">
        <v>9</v>
      </c>
      <c r="E255" s="115">
        <v>2590</v>
      </c>
      <c r="F255" s="47">
        <v>0</v>
      </c>
      <c r="G255" s="45">
        <f>E255*F255</f>
        <v>0</v>
      </c>
      <c r="H255" s="115">
        <v>2590</v>
      </c>
      <c r="I255" s="46">
        <f>($F255*$I$3)*H255</f>
        <v>0</v>
      </c>
      <c r="J255" s="115">
        <v>2590</v>
      </c>
      <c r="K255" s="46">
        <f>$F255*$I$3*$K$3*J255</f>
        <v>0</v>
      </c>
      <c r="L255" s="115">
        <v>2590</v>
      </c>
      <c r="M255" s="46">
        <f>$F255*$I$3*$K$3*$M$3*L255</f>
        <v>0</v>
      </c>
    </row>
    <row r="256" spans="1:13" x14ac:dyDescent="0.25">
      <c r="A256" s="98">
        <f t="shared" si="131"/>
        <v>2</v>
      </c>
      <c r="B256" s="43" t="str">
        <f>B$254&amp;"."&amp;A256</f>
        <v>140.2</v>
      </c>
      <c r="C256" s="37" t="s">
        <v>254</v>
      </c>
      <c r="D256" s="78" t="s">
        <v>9</v>
      </c>
      <c r="E256" s="115">
        <v>51.800000000000004</v>
      </c>
      <c r="F256" s="47">
        <v>0</v>
      </c>
      <c r="G256" s="45">
        <f>E256*F256</f>
        <v>0</v>
      </c>
      <c r="H256" s="115">
        <v>52</v>
      </c>
      <c r="I256" s="46">
        <f>($F256*$I$3)*H256</f>
        <v>0</v>
      </c>
      <c r="J256" s="115">
        <v>52</v>
      </c>
      <c r="K256" s="46">
        <f>$F256*$I$3*$K$3*J256</f>
        <v>0</v>
      </c>
      <c r="L256" s="115">
        <v>52</v>
      </c>
      <c r="M256" s="46">
        <f>$F256*$I$3*$K$3*$M$3*L256</f>
        <v>0</v>
      </c>
    </row>
    <row r="257" spans="1:14" x14ac:dyDescent="0.25">
      <c r="A257" s="25"/>
      <c r="B257" s="52"/>
      <c r="C257" s="26" t="s">
        <v>255</v>
      </c>
      <c r="D257" s="116"/>
      <c r="E257" s="117"/>
      <c r="F257" s="28"/>
      <c r="G257" s="28"/>
      <c r="H257" s="117"/>
      <c r="I257" s="28"/>
      <c r="J257" s="118"/>
      <c r="K257" s="28"/>
      <c r="L257" s="118"/>
      <c r="M257" s="28"/>
    </row>
    <row r="258" spans="1:14" x14ac:dyDescent="0.25">
      <c r="A258" s="25">
        <f>A256+1</f>
        <v>3</v>
      </c>
      <c r="B258" s="43" t="str">
        <f>B$254&amp;"."&amp;A258</f>
        <v>140.3</v>
      </c>
      <c r="C258" s="37" t="s">
        <v>256</v>
      </c>
      <c r="D258" s="78" t="s">
        <v>9</v>
      </c>
      <c r="E258" s="115">
        <v>51.800000000000011</v>
      </c>
      <c r="F258" s="47">
        <v>0</v>
      </c>
      <c r="G258" s="45">
        <f>E258*F258</f>
        <v>0</v>
      </c>
      <c r="H258" s="115">
        <v>52</v>
      </c>
      <c r="I258" s="46">
        <f>($F258*$I$3)*H258</f>
        <v>0</v>
      </c>
      <c r="J258" s="115">
        <v>52</v>
      </c>
      <c r="K258" s="46">
        <f>$F258*$I$3*$K$3*J258</f>
        <v>0</v>
      </c>
      <c r="L258" s="115">
        <v>52</v>
      </c>
      <c r="M258" s="46">
        <f>$F258*$I$3*$K$3*$M$3*L258</f>
        <v>0</v>
      </c>
    </row>
    <row r="259" spans="1:14" x14ac:dyDescent="0.25">
      <c r="A259" s="25">
        <f t="shared" si="131"/>
        <v>4</v>
      </c>
      <c r="B259" s="43" t="str">
        <f>B$254&amp;"."&amp;A259</f>
        <v>140.4</v>
      </c>
      <c r="C259" s="37" t="s">
        <v>257</v>
      </c>
      <c r="D259" s="78" t="s">
        <v>9</v>
      </c>
      <c r="E259" s="115">
        <v>64.75</v>
      </c>
      <c r="F259" s="47">
        <v>0</v>
      </c>
      <c r="G259" s="45">
        <f>E259*F259</f>
        <v>0</v>
      </c>
      <c r="H259" s="115">
        <v>65</v>
      </c>
      <c r="I259" s="46">
        <f>($F259*$I$3)*H259</f>
        <v>0</v>
      </c>
      <c r="J259" s="115">
        <v>65</v>
      </c>
      <c r="K259" s="46">
        <f>$F259*$I$3*$K$3*J259</f>
        <v>0</v>
      </c>
      <c r="L259" s="115">
        <v>65</v>
      </c>
      <c r="M259" s="46">
        <f>$F259*$I$3*$K$3*$M$3*L259</f>
        <v>0</v>
      </c>
    </row>
    <row r="260" spans="1:14" x14ac:dyDescent="0.25">
      <c r="A260" s="25">
        <f t="shared" si="131"/>
        <v>5</v>
      </c>
      <c r="B260" s="43" t="str">
        <f>B$254&amp;"."&amp;A260</f>
        <v>140.5</v>
      </c>
      <c r="C260" s="37" t="s">
        <v>258</v>
      </c>
      <c r="D260" s="78" t="s">
        <v>9</v>
      </c>
      <c r="E260" s="115">
        <v>77.7</v>
      </c>
      <c r="F260" s="47">
        <v>0</v>
      </c>
      <c r="G260" s="45">
        <f>E260*F260</f>
        <v>0</v>
      </c>
      <c r="H260" s="115">
        <v>78</v>
      </c>
      <c r="I260" s="46">
        <f>($F260*$I$3)*H260</f>
        <v>0</v>
      </c>
      <c r="J260" s="115">
        <v>78</v>
      </c>
      <c r="K260" s="46">
        <f>$F260*$I$3*$K$3*J260</f>
        <v>0</v>
      </c>
      <c r="L260" s="115">
        <v>78</v>
      </c>
      <c r="M260" s="46">
        <f>$F260*$I$3*$K$3*$M$3*L260</f>
        <v>0</v>
      </c>
    </row>
    <row r="261" spans="1:14" x14ac:dyDescent="0.25">
      <c r="A261" s="25">
        <f t="shared" si="131"/>
        <v>6</v>
      </c>
      <c r="B261" s="43" t="str">
        <f>B$254&amp;"."&amp;A261</f>
        <v>140.6</v>
      </c>
      <c r="C261" s="37" t="s">
        <v>259</v>
      </c>
      <c r="D261" s="78" t="s">
        <v>9</v>
      </c>
      <c r="E261" s="115">
        <v>38.85</v>
      </c>
      <c r="F261" s="47">
        <v>0</v>
      </c>
      <c r="G261" s="45">
        <f>E261*F261</f>
        <v>0</v>
      </c>
      <c r="H261" s="115">
        <v>39</v>
      </c>
      <c r="I261" s="46">
        <f>($F261*$I$3)*H261</f>
        <v>0</v>
      </c>
      <c r="J261" s="115">
        <v>39</v>
      </c>
      <c r="K261" s="46">
        <f>$F261*$I$3*$K$3*J261</f>
        <v>0</v>
      </c>
      <c r="L261" s="115">
        <v>39</v>
      </c>
      <c r="M261" s="46">
        <f>$F261*$I$3*$K$3*$M$3*L261</f>
        <v>0</v>
      </c>
    </row>
    <row r="262" spans="1:14" x14ac:dyDescent="0.25">
      <c r="A262" s="25">
        <f t="shared" si="131"/>
        <v>7</v>
      </c>
      <c r="B262" s="43" t="str">
        <f>B$254&amp;"."&amp;A262</f>
        <v>140.7</v>
      </c>
      <c r="C262" s="37" t="s">
        <v>260</v>
      </c>
      <c r="D262" s="78" t="s">
        <v>9</v>
      </c>
      <c r="E262" s="115">
        <v>25.900000000000006</v>
      </c>
      <c r="F262" s="47">
        <v>0</v>
      </c>
      <c r="G262" s="45">
        <f>E262*F262</f>
        <v>0</v>
      </c>
      <c r="H262" s="115">
        <v>26</v>
      </c>
      <c r="I262" s="46">
        <f>($F262*$I$3)*H262</f>
        <v>0</v>
      </c>
      <c r="J262" s="115">
        <v>26</v>
      </c>
      <c r="K262" s="46">
        <f>$F262*$I$3*$K$3*J262</f>
        <v>0</v>
      </c>
      <c r="L262" s="115">
        <v>26</v>
      </c>
      <c r="M262" s="46">
        <f>$F262*$I$3*$K$3*$M$3*L262</f>
        <v>0</v>
      </c>
    </row>
    <row r="263" spans="1:14" s="130" customFormat="1" x14ac:dyDescent="0.25">
      <c r="A263" s="126"/>
      <c r="B263" s="158"/>
      <c r="C263" s="159"/>
      <c r="D263" s="160"/>
      <c r="E263" s="161"/>
      <c r="F263" s="162"/>
      <c r="G263" s="93">
        <f>SUM(G178:G262)</f>
        <v>0</v>
      </c>
      <c r="H263" s="161"/>
      <c r="I263" s="93">
        <f>SUM(I178:I262)</f>
        <v>0</v>
      </c>
      <c r="J263" s="195"/>
      <c r="K263" s="93">
        <f>SUM(K178:K262)</f>
        <v>0</v>
      </c>
      <c r="L263" s="163"/>
      <c r="M263" s="93">
        <f>SUM(M178:M262)</f>
        <v>0</v>
      </c>
    </row>
    <row r="264" spans="1:14" s="130" customFormat="1" x14ac:dyDescent="0.25">
      <c r="A264" s="126"/>
      <c r="B264" s="164"/>
      <c r="C264" s="165"/>
      <c r="D264" s="166"/>
      <c r="E264" s="167"/>
      <c r="F264" s="68"/>
      <c r="G264" s="45"/>
      <c r="H264" s="167"/>
      <c r="I264" s="45"/>
      <c r="J264" s="193"/>
      <c r="K264" s="45"/>
      <c r="L264" s="168"/>
      <c r="M264" s="45"/>
    </row>
    <row r="265" spans="1:14" s="130" customFormat="1" x14ac:dyDescent="0.25">
      <c r="A265" s="126"/>
      <c r="B265" s="169"/>
      <c r="C265" s="170"/>
      <c r="D265" s="171"/>
      <c r="E265" s="172"/>
      <c r="F265" s="93"/>
      <c r="G265" s="93">
        <f>G175+G151+G263</f>
        <v>276516.26437500003</v>
      </c>
      <c r="H265" s="172"/>
      <c r="I265" s="93">
        <f>I175+I151+I263</f>
        <v>261516.26437500003</v>
      </c>
      <c r="J265" s="197"/>
      <c r="K265" s="93">
        <f>K175+K151+K263</f>
        <v>261516.26437500003</v>
      </c>
      <c r="L265" s="173"/>
      <c r="M265" s="93">
        <f>M175+M151+M263</f>
        <v>261516.26437500003</v>
      </c>
    </row>
    <row r="266" spans="1:14" x14ac:dyDescent="0.25">
      <c r="A266" s="1"/>
      <c r="B266" s="16"/>
      <c r="C266" s="17"/>
      <c r="D266" s="18"/>
      <c r="E266" s="19"/>
      <c r="F266" s="20"/>
      <c r="G266" s="119"/>
      <c r="H266" s="21"/>
      <c r="I266" s="119"/>
      <c r="J266" s="23"/>
      <c r="K266" s="119"/>
      <c r="L266" s="23"/>
      <c r="M266" s="119"/>
    </row>
    <row r="267" spans="1:14" x14ac:dyDescent="0.25">
      <c r="A267" s="1"/>
      <c r="B267" s="16"/>
      <c r="C267" s="17"/>
      <c r="D267" s="18"/>
      <c r="E267" s="19"/>
      <c r="F267" s="120"/>
      <c r="G267" s="121"/>
      <c r="H267" s="21"/>
      <c r="I267" s="121"/>
      <c r="J267" s="23"/>
      <c r="K267" s="119"/>
      <c r="L267" s="23" t="s">
        <v>261</v>
      </c>
      <c r="M267" s="122">
        <f>SUM(G265:M265)</f>
        <v>1061065.0575000001</v>
      </c>
    </row>
    <row r="268" spans="1:14" x14ac:dyDescent="0.25">
      <c r="A268" s="1"/>
      <c r="B268" s="16"/>
      <c r="C268" s="17"/>
      <c r="D268" s="18"/>
      <c r="E268" s="19"/>
      <c r="F268" s="20"/>
      <c r="G268" s="121"/>
      <c r="H268" s="21"/>
      <c r="I268" s="121"/>
      <c r="J268" s="23"/>
      <c r="K268" s="121"/>
      <c r="L268" s="23"/>
      <c r="M268" s="121"/>
    </row>
    <row r="269" spans="1:14" x14ac:dyDescent="0.25">
      <c r="A269" s="1"/>
      <c r="B269" s="16"/>
      <c r="C269" s="17"/>
      <c r="D269" s="18"/>
      <c r="E269" s="200"/>
      <c r="F269" s="211"/>
      <c r="G269" s="211"/>
      <c r="H269" s="201"/>
      <c r="I269" s="211"/>
      <c r="J269" s="202"/>
      <c r="K269" s="211"/>
      <c r="L269" s="202"/>
      <c r="M269" s="211"/>
      <c r="N269" s="212"/>
    </row>
    <row r="270" spans="1:14" x14ac:dyDescent="0.25">
      <c r="A270" s="1"/>
      <c r="B270" s="16"/>
      <c r="C270" s="17"/>
      <c r="D270" s="18"/>
      <c r="E270" s="200"/>
      <c r="F270" s="204"/>
      <c r="G270" s="204"/>
      <c r="H270" s="204"/>
      <c r="I270" s="205"/>
      <c r="J270" s="205"/>
      <c r="K270" s="205"/>
      <c r="L270" s="205"/>
      <c r="M270" s="205"/>
      <c r="N270" s="212"/>
    </row>
    <row r="271" spans="1:14" x14ac:dyDescent="0.25">
      <c r="A271" s="1"/>
      <c r="B271" s="16"/>
      <c r="C271" s="17"/>
      <c r="D271" s="18"/>
      <c r="E271" s="200"/>
      <c r="F271" s="206"/>
      <c r="G271" s="206"/>
      <c r="H271" s="206"/>
      <c r="I271" s="207"/>
      <c r="J271" s="207"/>
      <c r="K271" s="208"/>
      <c r="L271" s="208"/>
      <c r="M271" s="208"/>
      <c r="N271" s="212"/>
    </row>
    <row r="272" spans="1:14" x14ac:dyDescent="0.25">
      <c r="A272" s="1"/>
      <c r="B272" s="16"/>
      <c r="C272" s="17"/>
      <c r="D272" s="18"/>
      <c r="E272" s="200"/>
      <c r="F272" s="206"/>
      <c r="G272" s="206"/>
      <c r="H272" s="206"/>
      <c r="I272" s="209"/>
      <c r="J272" s="209"/>
      <c r="K272" s="208"/>
      <c r="L272" s="208"/>
      <c r="M272" s="208"/>
      <c r="N272" s="212"/>
    </row>
    <row r="273" spans="1:14" x14ac:dyDescent="0.25">
      <c r="A273" s="1"/>
      <c r="B273" s="16"/>
      <c r="C273" s="17"/>
      <c r="D273" s="18"/>
      <c r="E273" s="203"/>
      <c r="F273" s="206"/>
      <c r="G273" s="206"/>
      <c r="H273" s="206"/>
      <c r="I273" s="209"/>
      <c r="J273" s="209"/>
      <c r="K273" s="210"/>
      <c r="L273" s="208"/>
      <c r="M273" s="208"/>
      <c r="N273" s="212"/>
    </row>
    <row r="274" spans="1:14" x14ac:dyDescent="0.25">
      <c r="A274" s="1"/>
      <c r="B274" s="16"/>
      <c r="C274" s="17"/>
      <c r="D274" s="18"/>
      <c r="E274" s="203"/>
      <c r="F274" s="206"/>
      <c r="G274" s="206"/>
      <c r="H274" s="206"/>
      <c r="I274" s="209"/>
      <c r="J274" s="209"/>
      <c r="K274" s="208"/>
      <c r="L274" s="208"/>
      <c r="M274" s="208"/>
      <c r="N274" s="212"/>
    </row>
    <row r="275" spans="1:14" x14ac:dyDescent="0.25">
      <c r="A275" s="1"/>
      <c r="B275" s="16"/>
      <c r="C275" s="17"/>
      <c r="D275" s="18"/>
      <c r="E275" s="203"/>
      <c r="F275" s="206"/>
      <c r="G275" s="206"/>
      <c r="H275" s="206"/>
      <c r="I275" s="209"/>
      <c r="J275" s="209"/>
      <c r="K275" s="208"/>
      <c r="L275" s="208"/>
      <c r="M275" s="208"/>
      <c r="N275" s="212"/>
    </row>
    <row r="276" spans="1:14" x14ac:dyDescent="0.25">
      <c r="A276" s="1"/>
      <c r="B276" s="1"/>
      <c r="C276" s="123"/>
      <c r="D276" s="1"/>
      <c r="E276" s="213"/>
      <c r="F276" s="206"/>
      <c r="G276" s="206"/>
      <c r="H276" s="206"/>
      <c r="I276" s="209"/>
      <c r="J276" s="209"/>
      <c r="K276" s="208"/>
      <c r="L276" s="208"/>
      <c r="M276" s="208"/>
      <c r="N276" s="212"/>
    </row>
    <row r="277" spans="1:14" x14ac:dyDescent="0.25">
      <c r="E277" s="212"/>
      <c r="F277" s="212"/>
      <c r="G277" s="212"/>
      <c r="H277" s="212"/>
      <c r="I277" s="212"/>
      <c r="J277" s="212"/>
      <c r="K277" s="212"/>
      <c r="L277" s="212"/>
      <c r="M277" s="212"/>
      <c r="N277" s="212"/>
    </row>
    <row r="278" spans="1:14" x14ac:dyDescent="0.25">
      <c r="E278" s="212"/>
      <c r="F278" s="212"/>
      <c r="G278" s="212"/>
      <c r="H278" s="212"/>
      <c r="I278" s="212"/>
      <c r="J278" s="212"/>
      <c r="K278" s="212"/>
      <c r="L278" s="212"/>
      <c r="M278" s="212"/>
      <c r="N278" s="212"/>
    </row>
    <row r="279" spans="1:14" x14ac:dyDescent="0.25">
      <c r="E279" s="212"/>
      <c r="F279" s="212"/>
      <c r="G279" s="212"/>
      <c r="H279" s="212"/>
      <c r="I279" s="212"/>
      <c r="J279" s="212"/>
      <c r="K279" s="212"/>
      <c r="L279" s="212"/>
      <c r="M279" s="212"/>
      <c r="N279" s="212"/>
    </row>
  </sheetData>
  <sheetProtection algorithmName="SHA-512" hashValue="x/DQAn0W1dxjjMPBMTccYglsVPB7lXI8uPE0FbRLu6HoBqEbEYO7QFzaYCtVZ6Kd5RgIePZ+lcEm6Ed7NY/rUA==" saltValue="dbKgaY9mg4Jh9uo4oAiFCg==" spinCount="100000" sheet="1" formatCells="0" formatColumns="0" formatRows="0" insertColumns="0" insertRows="0" insertHyperlinks="0" deleteColumns="0" deleteRows="0" sort="0" autoFilter="0" pivotTables="0"/>
  <mergeCells count="4">
    <mergeCell ref="B1:M1"/>
    <mergeCell ref="F2:G2"/>
    <mergeCell ref="D151:F151"/>
    <mergeCell ref="D175:F175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Tjaarda, Harm</dc:creator>
  <cp:lastModifiedBy>Tjaarda, Harm</cp:lastModifiedBy>
  <dcterms:created xsi:type="dcterms:W3CDTF">2021-06-02T08:55:47Z</dcterms:created>
  <dcterms:modified xsi:type="dcterms:W3CDTF">2021-07-19T13:44:50Z</dcterms:modified>
</cp:coreProperties>
</file>