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1\"/>
    </mc:Choice>
  </mc:AlternateContent>
  <xr:revisionPtr revIDLastSave="0" documentId="13_ncr:1_{624D640F-9F9A-4B00-871A-77459A1E7649}" xr6:coauthVersionLast="45" xr6:coauthVersionMax="45" xr10:uidLastSave="{00000000-0000-0000-0000-000000000000}"/>
  <bookViews>
    <workbookView xWindow="12780" yWindow="135" windowWidth="15945" windowHeight="15465" tabRatio="603" xr2:uid="{00000000-000D-0000-FFFF-FFFF00000000}"/>
  </bookViews>
  <sheets>
    <sheet name="specificatie" sheetId="2" r:id="rId1"/>
  </sheets>
  <definedNames>
    <definedName name="_afr2">#REF!</definedName>
    <definedName name="_vvd2">#REF!</definedName>
    <definedName name="_xlnm.Print_Area" localSheetId="0">specificatie!$A$1:$Q$27</definedName>
    <definedName name="_xlnm.Print_Titles" localSheetId="0">specificatie!$1:$1</definedName>
    <definedName name="cad">specificatie!#REF!</definedName>
    <definedName name="Eurokoers">#REF!</definedName>
    <definedName name="ign">#REF!</definedName>
    <definedName name="igo">#REF!</definedName>
    <definedName name="iin">#REF!</definedName>
    <definedName name="iio">#REF!</definedName>
    <definedName name="index">specificatie!#REF!</definedName>
    <definedName name="Premie">#REF!</definedName>
    <definedName name="Premie2004">#REF!</definedName>
    <definedName name="Premie200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5" i="2"/>
  <c r="N11" i="2"/>
  <c r="N7" i="2"/>
  <c r="N6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N19" i="2"/>
  <c r="O19" i="2"/>
  <c r="N20" i="2"/>
  <c r="O20" i="2"/>
  <c r="N21" i="2"/>
  <c r="O21" i="2"/>
  <c r="N22" i="2"/>
  <c r="Q22" i="2" s="1"/>
  <c r="O22" i="2"/>
  <c r="N23" i="2"/>
  <c r="O23" i="2"/>
  <c r="P23" i="2"/>
  <c r="N24" i="2"/>
  <c r="O24" i="2"/>
  <c r="P24" i="2"/>
  <c r="N25" i="2"/>
  <c r="O25" i="2"/>
  <c r="O5" i="2"/>
  <c r="N5" i="2"/>
  <c r="L27" i="2"/>
  <c r="O27" i="2" l="1"/>
  <c r="Q20" i="2"/>
  <c r="Q21" i="2"/>
  <c r="Q6" i="2"/>
  <c r="Q23" i="2"/>
  <c r="Q24" i="2"/>
  <c r="Q19" i="2"/>
  <c r="Q11" i="2"/>
  <c r="Q7" i="2"/>
  <c r="Q5" i="2"/>
  <c r="K16" i="2"/>
  <c r="N16" i="2" s="1"/>
  <c r="Q16" i="2" s="1"/>
  <c r="K8" i="2"/>
  <c r="N8" i="2" s="1"/>
  <c r="Q8" i="2" s="1"/>
  <c r="K17" i="2"/>
  <c r="N17" i="2" s="1"/>
  <c r="Q17" i="2" s="1"/>
  <c r="K12" i="2"/>
  <c r="N12" i="2" s="1"/>
  <c r="Q12" i="2" s="1"/>
  <c r="K18" i="2"/>
  <c r="N18" i="2" s="1"/>
  <c r="Q18" i="2" s="1"/>
  <c r="K10" i="2"/>
  <c r="N10" i="2" s="1"/>
  <c r="Q10" i="2" s="1"/>
  <c r="K13" i="2"/>
  <c r="N13" i="2" s="1"/>
  <c r="Q13" i="2" s="1"/>
  <c r="M25" i="2" l="1"/>
  <c r="P25" i="2" s="1"/>
  <c r="P27" i="2" s="1"/>
  <c r="Q25" i="2" l="1"/>
  <c r="K14" i="2" l="1"/>
  <c r="N14" i="2" s="1"/>
  <c r="Q14" i="2" s="1"/>
  <c r="K15" i="2"/>
  <c r="N15" i="2" s="1"/>
  <c r="Q15" i="2" s="1"/>
  <c r="K9" i="2"/>
  <c r="N9" i="2" s="1"/>
  <c r="N27" i="2" s="1"/>
  <c r="Q9" i="2" l="1"/>
  <c r="Q27" i="2" s="1"/>
  <c r="K27" i="2"/>
  <c r="M2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F8" authorId="0" shapeId="0" xr:uid="{00000000-0006-0000-0000-000002000000}">
      <text>
        <r>
          <rPr>
            <sz val="9"/>
            <color indexed="81"/>
            <rFont val="Tahoma"/>
            <family val="2"/>
          </rPr>
          <t>rapportnr 4007152/3 van Lengkeek</t>
        </r>
      </text>
    </comment>
    <comment ref="F9" authorId="0" shapeId="0" xr:uid="{00000000-0006-0000-0000-000004000000}">
      <text>
        <r>
          <rPr>
            <sz val="9"/>
            <color indexed="81"/>
            <rFont val="Tahoma"/>
            <family val="2"/>
          </rPr>
          <t>rapportnr 4007152/4 van Lengkeek</t>
        </r>
      </text>
    </comment>
    <comment ref="F10" authorId="0" shapeId="0" xr:uid="{00000000-0006-0000-0000-000006000000}">
      <text>
        <r>
          <rPr>
            <sz val="9"/>
            <color indexed="81"/>
            <rFont val="Tahoma"/>
            <family val="2"/>
          </rPr>
          <t>rapportnr 4007152/2 van Lengkeek</t>
        </r>
      </text>
    </comment>
    <comment ref="F12" authorId="0" shapeId="0" xr:uid="{00000000-0006-0000-0000-00000A000000}">
      <text>
        <r>
          <rPr>
            <sz val="9"/>
            <color indexed="81"/>
            <rFont val="Tahoma"/>
            <family val="2"/>
          </rPr>
          <t>rapportnr 4007152/6 van Lengkeek</t>
        </r>
      </text>
    </comment>
    <comment ref="F13" authorId="0" shapeId="0" xr:uid="{00000000-0006-0000-0000-00000C000000}">
      <text>
        <r>
          <rPr>
            <sz val="9"/>
            <color indexed="81"/>
            <rFont val="Tahoma"/>
            <family val="2"/>
          </rPr>
          <t>rapportnr 4007152/8
van Lengkeek</t>
        </r>
      </text>
    </comment>
    <comment ref="F15" authorId="0" shapeId="0" xr:uid="{00000000-0006-0000-0000-00000E000000}">
      <text>
        <r>
          <rPr>
            <sz val="9"/>
            <color indexed="81"/>
            <rFont val="Tahoma"/>
            <family val="2"/>
          </rPr>
          <t>rapportnr 4007152/7 van Lengkeek</t>
        </r>
      </text>
    </comment>
    <comment ref="F16" authorId="0" shapeId="0" xr:uid="{00000000-0006-0000-0000-000010000000}">
      <text>
        <r>
          <rPr>
            <sz val="9"/>
            <color indexed="81"/>
            <rFont val="Tahoma"/>
            <family val="2"/>
          </rPr>
          <t>rapportnr 4007152/7 van Lengkeek</t>
        </r>
      </text>
    </comment>
    <comment ref="F17" authorId="0" shapeId="0" xr:uid="{00000000-0006-0000-0000-000011000000}">
      <text>
        <r>
          <rPr>
            <sz val="9"/>
            <color indexed="81"/>
            <rFont val="Tahoma"/>
            <family val="2"/>
          </rPr>
          <t>rapportnr 00216148001 van Troostwijk</t>
        </r>
      </text>
    </comment>
    <comment ref="F18" authorId="0" shapeId="0" xr:uid="{00000000-0006-0000-0000-000013000000}">
      <text>
        <r>
          <rPr>
            <sz val="9"/>
            <color indexed="81"/>
            <rFont val="Tahoma"/>
            <family val="2"/>
          </rPr>
          <t>rapportnr 4007152/1 van Lengkeek</t>
        </r>
      </text>
    </comment>
  </commentList>
</comments>
</file>

<file path=xl/sharedStrings.xml><?xml version="1.0" encoding="utf-8"?>
<sst xmlns="http://schemas.openxmlformats.org/spreadsheetml/2006/main" count="156" uniqueCount="93">
  <si>
    <t>Totaal</t>
  </si>
  <si>
    <t>EINDTOTAAL:</t>
  </si>
  <si>
    <t xml:space="preserve"> </t>
  </si>
  <si>
    <t xml:space="preserve">Hagerhofweg </t>
  </si>
  <si>
    <t>Venlo</t>
  </si>
  <si>
    <t>1 /200</t>
  </si>
  <si>
    <t>Geleen</t>
  </si>
  <si>
    <t>Gebr. Van Doornelaan</t>
  </si>
  <si>
    <t>Horst</t>
  </si>
  <si>
    <t xml:space="preserve">Marathonlaan </t>
  </si>
  <si>
    <t>Roermond</t>
  </si>
  <si>
    <t>machines in consignatie</t>
  </si>
  <si>
    <t xml:space="preserve">Groenveldsingel </t>
  </si>
  <si>
    <t xml:space="preserve">Olympialaan </t>
  </si>
  <si>
    <t>Bredeweg</t>
  </si>
  <si>
    <t>Dr. H. van der Hoffplein / Rijksweg Noord</t>
  </si>
  <si>
    <t>Laaghuissingel</t>
  </si>
  <si>
    <t>Oostrum Venray</t>
  </si>
  <si>
    <t>Drakesteyn</t>
  </si>
  <si>
    <t>Weert</t>
  </si>
  <si>
    <t>Gehuurd door Gilde Opleidingen</t>
  </si>
  <si>
    <t>Verhuur op locatie aan derden:</t>
  </si>
  <si>
    <t>Eigendom Gilde Opleidingen</t>
  </si>
  <si>
    <t>Eigendom/huur:</t>
  </si>
  <si>
    <t>Henri Dunantstraat</t>
  </si>
  <si>
    <t>Kunstwerk (eigendom) geplaatst op de openbare weg in Venlo</t>
  </si>
  <si>
    <t>Onderwijslocatie</t>
  </si>
  <si>
    <t>Eigendom Gilde Opleidingen ( betreft Semi-permanente bouw</t>
  </si>
  <si>
    <t>Kantoorruimte</t>
  </si>
  <si>
    <t>niet van toepassing</t>
  </si>
  <si>
    <t>Praktijklokaal wordt verhuurd aan de eigenlijke verhuurder.</t>
  </si>
  <si>
    <t>Eigen taxtatie inventaris 2014 / leegstand / Intentie tot sloop</t>
  </si>
  <si>
    <t>Kerkeveldlaan</t>
  </si>
  <si>
    <t>Op alle adressen m.u.v. leegstaande panden</t>
  </si>
  <si>
    <t>Postcode</t>
  </si>
  <si>
    <t>6042 JZ</t>
  </si>
  <si>
    <t>6162 BG</t>
  </si>
  <si>
    <t>5961 BB</t>
  </si>
  <si>
    <t>6042 JN</t>
  </si>
  <si>
    <t>6042 JW</t>
  </si>
  <si>
    <t>6042 GE</t>
  </si>
  <si>
    <t>5913 SB</t>
  </si>
  <si>
    <t>5912 PN</t>
  </si>
  <si>
    <t>5913 ES</t>
  </si>
  <si>
    <t>5807 ES</t>
  </si>
  <si>
    <t>6006 AG</t>
  </si>
  <si>
    <t xml:space="preserve">Hagerhofweg 
Waterhoenstraat
</t>
  </si>
  <si>
    <t>15 en 17
38 en 44</t>
  </si>
  <si>
    <t>5912 PN
5912 XV</t>
  </si>
  <si>
    <t xml:space="preserve">Venlo
Venlo </t>
  </si>
  <si>
    <t>Kasteel Hillenraedtstraat
Kasteel Heysterumstraat</t>
  </si>
  <si>
    <t>1
52</t>
  </si>
  <si>
    <t>6043 HA
6043 HP</t>
  </si>
  <si>
    <t xml:space="preserve">Roermond
Roermond </t>
  </si>
  <si>
    <t>indexcijfer 137,2</t>
  </si>
  <si>
    <t>indexcijfer 121,2</t>
  </si>
  <si>
    <t>per 01-07-2019</t>
  </si>
  <si>
    <t>Gebouwen</t>
  </si>
  <si>
    <t>Inventaris</t>
  </si>
  <si>
    <t>Adres</t>
  </si>
  <si>
    <t>Nr</t>
  </si>
  <si>
    <t>Plaats</t>
  </si>
  <si>
    <t>Bestemming</t>
  </si>
  <si>
    <t>gebouwen</t>
  </si>
  <si>
    <t>inventaris</t>
  </si>
  <si>
    <t xml:space="preserve">Taxatie </t>
  </si>
  <si>
    <t>Onderwijslocatie (deels eigendom College Den Hulster). Onderwijsboulevard</t>
  </si>
  <si>
    <t>Kunstwerk</t>
  </si>
  <si>
    <t>per 01-07-2020</t>
  </si>
  <si>
    <t>Huurdersbelang</t>
  </si>
  <si>
    <t>per 01-07-2021</t>
  </si>
  <si>
    <t xml:space="preserve">Vogelsbleek </t>
  </si>
  <si>
    <t>6001 BE</t>
  </si>
  <si>
    <t xml:space="preserve">Thermiekstraat </t>
  </si>
  <si>
    <t>4-a</t>
  </si>
  <si>
    <t>6361 HB</t>
  </si>
  <si>
    <t>Nuth</t>
  </si>
  <si>
    <t xml:space="preserve">Daelweg </t>
  </si>
  <si>
    <t>5928 NK</t>
  </si>
  <si>
    <t>Serverruimte Amerikalaan</t>
  </si>
  <si>
    <t>6199AE</t>
  </si>
  <si>
    <t>Maastricht-airport</t>
  </si>
  <si>
    <t>Poststraat</t>
  </si>
  <si>
    <t>8-10</t>
  </si>
  <si>
    <t>6135KR</t>
  </si>
  <si>
    <t>Sittard</t>
  </si>
  <si>
    <t>Wilhelminalaan</t>
  </si>
  <si>
    <t>10-B</t>
  </si>
  <si>
    <t>6001 GT</t>
  </si>
  <si>
    <t>indexcijfer 154,9</t>
  </si>
  <si>
    <t>indexcijfer 125,4</t>
  </si>
  <si>
    <t xml:space="preserve">Gebouw compartiment C wordt medio 2021 gesloopt. </t>
  </si>
  <si>
    <t>betreft huur horeca-gedeelte Theater de Huiskamer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</si>
</sst>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5" formatCode="_-* #,##0.00_-;\-* #,##0.00_-;_-* &quot;-&quot;??_-;_-@_-"/>
    <numFmt numFmtId="166" formatCode="#,##0.00_ ;\-#,##0.00\ "/>
  </numFmts>
  <fonts count="13" x14ac:knownFonts="1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color indexed="81"/>
      <name val="Tahom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i/>
      <sz val="9"/>
      <color indexed="8"/>
      <name val="Arial"/>
      <family val="2"/>
    </font>
    <font>
      <sz val="9"/>
      <color rgb="FFFF0000"/>
      <name val="Arial"/>
      <family val="2"/>
    </font>
    <font>
      <i/>
      <sz val="9"/>
      <color indexed="8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17"/>
      </top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17"/>
      </top>
      <bottom style="double">
        <color indexed="17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87">
    <xf numFmtId="0" fontId="0" fillId="0" borderId="0" xfId="0"/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2" xfId="0" applyFont="1" applyBorder="1" applyAlignment="1" applyProtection="1">
      <alignment horizontal="center" vertical="top"/>
      <protection locked="0"/>
    </xf>
    <xf numFmtId="0" fontId="6" fillId="0" borderId="2" xfId="0" applyFont="1" applyBorder="1" applyAlignment="1" applyProtection="1">
      <alignment horizontal="left" vertical="top"/>
      <protection locked="0"/>
    </xf>
    <xf numFmtId="2" fontId="6" fillId="0" borderId="2" xfId="1" applyNumberFormat="1" applyFont="1" applyBorder="1" applyAlignment="1" applyProtection="1">
      <alignment vertical="top" wrapText="1"/>
      <protection locked="0"/>
    </xf>
    <xf numFmtId="165" fontId="6" fillId="2" borderId="6" xfId="1" applyFont="1" applyFill="1" applyBorder="1" applyAlignment="1" applyProtection="1">
      <alignment vertical="top"/>
      <protection locked="0"/>
    </xf>
    <xf numFmtId="2" fontId="6" fillId="0" borderId="2" xfId="1" applyNumberFormat="1" applyFont="1" applyBorder="1" applyAlignment="1" applyProtection="1">
      <alignment horizontal="left" vertical="top" wrapText="1"/>
      <protection locked="0"/>
    </xf>
    <xf numFmtId="2" fontId="8" fillId="0" borderId="2" xfId="0" applyNumberFormat="1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2" fontId="8" fillId="0" borderId="2" xfId="1" applyNumberFormat="1" applyFont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center" vertical="top"/>
      <protection locked="0"/>
    </xf>
    <xf numFmtId="2" fontId="8" fillId="0" borderId="2" xfId="1" applyNumberFormat="1" applyFont="1" applyBorder="1" applyAlignment="1" applyProtection="1">
      <alignment vertical="top" wrapText="1"/>
      <protection locked="0"/>
    </xf>
    <xf numFmtId="2" fontId="6" fillId="0" borderId="2" xfId="1" applyNumberFormat="1" applyFont="1" applyBorder="1" applyAlignment="1" applyProtection="1">
      <alignment horizontal="center" vertical="top" wrapText="1"/>
      <protection locked="0"/>
    </xf>
    <xf numFmtId="165" fontId="6" fillId="2" borderId="9" xfId="1" applyFont="1" applyFill="1" applyBorder="1" applyAlignment="1" applyProtection="1">
      <alignment vertical="top"/>
      <protection locked="0"/>
    </xf>
    <xf numFmtId="165" fontId="9" fillId="0" borderId="3" xfId="1" applyFont="1" applyBorder="1" applyAlignment="1">
      <alignment vertical="top"/>
    </xf>
    <xf numFmtId="0" fontId="9" fillId="0" borderId="4" xfId="0" quotePrefix="1" applyFont="1" applyBorder="1" applyAlignment="1">
      <alignment horizontal="center" vertical="top"/>
    </xf>
    <xf numFmtId="0" fontId="9" fillId="0" borderId="4" xfId="0" quotePrefix="1" applyFont="1" applyBorder="1" applyAlignment="1">
      <alignment horizontal="left" vertical="top"/>
    </xf>
    <xf numFmtId="2" fontId="9" fillId="0" borderId="4" xfId="0" quotePrefix="1" applyNumberFormat="1" applyFont="1" applyBorder="1" applyAlignment="1">
      <alignment horizontal="left" vertical="top" wrapText="1"/>
    </xf>
    <xf numFmtId="165" fontId="6" fillId="2" borderId="8" xfId="1" applyFont="1" applyFill="1" applyBorder="1" applyAlignment="1">
      <alignment vertical="top"/>
    </xf>
    <xf numFmtId="44" fontId="8" fillId="0" borderId="2" xfId="3" applyFont="1" applyFill="1" applyBorder="1" applyAlignment="1" applyProtection="1">
      <alignment vertical="top"/>
      <protection locked="0"/>
    </xf>
    <xf numFmtId="44" fontId="6" fillId="0" borderId="2" xfId="3" applyFont="1" applyBorder="1" applyAlignment="1" applyProtection="1">
      <alignment vertical="top"/>
      <protection locked="0"/>
    </xf>
    <xf numFmtId="44" fontId="7" fillId="0" borderId="4" xfId="3" applyFont="1" applyBorder="1" applyAlignment="1">
      <alignment vertical="top"/>
    </xf>
    <xf numFmtId="14" fontId="8" fillId="0" borderId="2" xfId="1" applyNumberFormat="1" applyFont="1" applyBorder="1" applyAlignment="1" applyProtection="1">
      <alignment horizontal="right" vertical="top"/>
      <protection locked="0"/>
    </xf>
    <xf numFmtId="14" fontId="8" fillId="0" borderId="2" xfId="0" applyNumberFormat="1" applyFont="1" applyBorder="1" applyAlignment="1" applyProtection="1">
      <alignment horizontal="right" vertical="top"/>
      <protection locked="0"/>
    </xf>
    <xf numFmtId="44" fontId="10" fillId="0" borderId="2" xfId="3" applyFont="1" applyFill="1" applyBorder="1" applyAlignment="1" applyProtection="1">
      <alignment vertical="top"/>
      <protection locked="0"/>
    </xf>
    <xf numFmtId="165" fontId="6" fillId="0" borderId="0" xfId="1" applyFont="1" applyAlignment="1">
      <alignment vertical="top"/>
    </xf>
    <xf numFmtId="165" fontId="6" fillId="0" borderId="0" xfId="1" applyFont="1" applyAlignment="1">
      <alignment horizontal="left" vertical="top"/>
    </xf>
    <xf numFmtId="165" fontId="9" fillId="3" borderId="10" xfId="1" applyFont="1" applyFill="1" applyBorder="1" applyAlignment="1">
      <alignment horizontal="left" vertical="top"/>
    </xf>
    <xf numFmtId="165" fontId="9" fillId="3" borderId="5" xfId="1" applyFont="1" applyFill="1" applyBorder="1" applyAlignment="1">
      <alignment horizontal="center" vertical="top"/>
    </xf>
    <xf numFmtId="165" fontId="9" fillId="3" borderId="5" xfId="1" applyFont="1" applyFill="1" applyBorder="1" applyAlignment="1">
      <alignment horizontal="left" vertical="top"/>
    </xf>
    <xf numFmtId="2" fontId="9" fillId="3" borderId="5" xfId="1" applyNumberFormat="1" applyFont="1" applyFill="1" applyBorder="1" applyAlignment="1">
      <alignment horizontal="left" vertical="top" wrapText="1"/>
    </xf>
    <xf numFmtId="165" fontId="11" fillId="3" borderId="5" xfId="1" applyFont="1" applyFill="1" applyBorder="1" applyAlignment="1">
      <alignment vertical="top"/>
    </xf>
    <xf numFmtId="166" fontId="12" fillId="3" borderId="5" xfId="1" applyNumberFormat="1" applyFont="1" applyFill="1" applyBorder="1" applyAlignment="1">
      <alignment vertical="top" wrapText="1"/>
    </xf>
    <xf numFmtId="165" fontId="12" fillId="3" borderId="5" xfId="1" applyFont="1" applyFill="1" applyBorder="1" applyAlignment="1">
      <alignment vertical="top" wrapText="1"/>
    </xf>
    <xf numFmtId="165" fontId="9" fillId="3" borderId="11" xfId="1" applyFont="1" applyFill="1" applyBorder="1" applyAlignment="1">
      <alignment vertical="top"/>
    </xf>
    <xf numFmtId="165" fontId="6" fillId="0" borderId="0" xfId="1" applyFont="1" applyFill="1" applyBorder="1" applyAlignment="1">
      <alignment vertical="top"/>
    </xf>
    <xf numFmtId="2" fontId="9" fillId="3" borderId="7" xfId="1" applyNumberFormat="1" applyFont="1" applyFill="1" applyBorder="1" applyAlignment="1">
      <alignment horizontal="left" vertical="top" wrapText="1"/>
    </xf>
    <xf numFmtId="165" fontId="9" fillId="3" borderId="13" xfId="1" applyFont="1" applyFill="1" applyBorder="1" applyAlignment="1">
      <alignment horizontal="left" vertical="top"/>
    </xf>
    <xf numFmtId="165" fontId="9" fillId="3" borderId="0" xfId="1" applyFont="1" applyFill="1" applyBorder="1" applyAlignment="1">
      <alignment horizontal="center" vertical="top"/>
    </xf>
    <xf numFmtId="165" fontId="9" fillId="3" borderId="0" xfId="1" applyFont="1" applyFill="1" applyBorder="1" applyAlignment="1">
      <alignment horizontal="left" vertical="top"/>
    </xf>
    <xf numFmtId="2" fontId="9" fillId="3" borderId="0" xfId="1" applyNumberFormat="1" applyFont="1" applyFill="1" applyBorder="1" applyAlignment="1">
      <alignment horizontal="left" vertical="top" wrapText="1"/>
    </xf>
    <xf numFmtId="165" fontId="11" fillId="3" borderId="0" xfId="1" applyFont="1" applyFill="1" applyBorder="1" applyAlignment="1">
      <alignment vertical="top"/>
    </xf>
    <xf numFmtId="165" fontId="12" fillId="3" borderId="0" xfId="1" applyFont="1" applyFill="1" applyBorder="1" applyAlignment="1">
      <alignment vertical="top" wrapText="1"/>
    </xf>
    <xf numFmtId="165" fontId="9" fillId="3" borderId="14" xfId="1" applyFont="1" applyFill="1" applyBorder="1" applyAlignment="1">
      <alignment vertical="top"/>
    </xf>
    <xf numFmtId="165" fontId="9" fillId="3" borderId="15" xfId="1" applyFont="1" applyFill="1" applyBorder="1" applyAlignment="1">
      <alignment horizontal="left" vertical="top"/>
    </xf>
    <xf numFmtId="165" fontId="9" fillId="3" borderId="16" xfId="1" applyFont="1" applyFill="1" applyBorder="1" applyAlignment="1">
      <alignment horizontal="center" vertical="top"/>
    </xf>
    <xf numFmtId="165" fontId="9" fillId="3" borderId="16" xfId="1" applyFont="1" applyFill="1" applyBorder="1" applyAlignment="1">
      <alignment horizontal="left" vertical="top"/>
    </xf>
    <xf numFmtId="2" fontId="9" fillId="3" borderId="16" xfId="1" applyNumberFormat="1" applyFont="1" applyFill="1" applyBorder="1" applyAlignment="1">
      <alignment horizontal="left" vertical="top" wrapText="1"/>
    </xf>
    <xf numFmtId="165" fontId="11" fillId="3" borderId="16" xfId="1" applyFont="1" applyFill="1" applyBorder="1" applyAlignment="1">
      <alignment vertical="top"/>
    </xf>
    <xf numFmtId="166" fontId="12" fillId="3" borderId="16" xfId="1" applyNumberFormat="1" applyFont="1" applyFill="1" applyBorder="1" applyAlignment="1">
      <alignment vertical="top" wrapText="1"/>
    </xf>
    <xf numFmtId="165" fontId="12" fillId="3" borderId="16" xfId="1" applyFont="1" applyFill="1" applyBorder="1" applyAlignment="1">
      <alignment vertical="top" wrapText="1"/>
    </xf>
    <xf numFmtId="165" fontId="9" fillId="3" borderId="17" xfId="1" applyFont="1" applyFill="1" applyBorder="1" applyAlignment="1">
      <alignment vertical="top"/>
    </xf>
    <xf numFmtId="0" fontId="9" fillId="0" borderId="1" xfId="0" quotePrefix="1" applyFont="1" applyBorder="1" applyAlignment="1" applyProtection="1">
      <alignment horizontal="left" vertical="top"/>
      <protection locked="0"/>
    </xf>
    <xf numFmtId="0" fontId="9" fillId="0" borderId="2" xfId="0" applyFont="1" applyBorder="1" applyAlignment="1" applyProtection="1">
      <alignment horizontal="center" vertical="top"/>
      <protection locked="0"/>
    </xf>
    <xf numFmtId="0" fontId="9" fillId="0" borderId="2" xfId="0" applyFont="1" applyBorder="1" applyAlignment="1" applyProtection="1">
      <alignment horizontal="left" vertical="top"/>
      <protection locked="0"/>
    </xf>
    <xf numFmtId="165" fontId="6" fillId="0" borderId="2" xfId="1" applyFont="1" applyBorder="1" applyAlignment="1" applyProtection="1">
      <alignment vertical="top"/>
      <protection locked="0"/>
    </xf>
    <xf numFmtId="2" fontId="6" fillId="0" borderId="0" xfId="1" applyNumberFormat="1" applyFont="1" applyAlignment="1">
      <alignment horizontal="left" vertical="top" wrapText="1"/>
    </xf>
    <xf numFmtId="0" fontId="8" fillId="0" borderId="2" xfId="0" applyFont="1" applyBorder="1"/>
    <xf numFmtId="165" fontId="6" fillId="0" borderId="0" xfId="1" applyFont="1" applyAlignment="1">
      <alignment horizontal="center" vertical="top"/>
    </xf>
    <xf numFmtId="165" fontId="6" fillId="0" borderId="0" xfId="1" applyFont="1" applyFill="1" applyAlignment="1">
      <alignment vertical="top"/>
    </xf>
    <xf numFmtId="165" fontId="6" fillId="0" borderId="0" xfId="1" applyFont="1" applyFill="1" applyAlignment="1">
      <alignment horizontal="center" vertical="top"/>
    </xf>
    <xf numFmtId="165" fontId="6" fillId="0" borderId="0" xfId="1" applyFont="1" applyFill="1" applyAlignment="1">
      <alignment horizontal="left" vertical="top"/>
    </xf>
    <xf numFmtId="2" fontId="6" fillId="0" borderId="0" xfId="1" applyNumberFormat="1" applyFont="1" applyFill="1" applyAlignment="1">
      <alignment horizontal="left" vertical="top" wrapText="1"/>
    </xf>
    <xf numFmtId="49" fontId="8" fillId="0" borderId="0" xfId="1" applyNumberFormat="1" applyFont="1" applyAlignment="1">
      <alignment horizontal="left" vertical="top"/>
    </xf>
    <xf numFmtId="165" fontId="8" fillId="0" borderId="12" xfId="1" applyFont="1" applyBorder="1" applyAlignment="1">
      <alignment horizontal="center" vertical="top"/>
    </xf>
    <xf numFmtId="0" fontId="8" fillId="0" borderId="2" xfId="0" applyFont="1" applyBorder="1" applyAlignment="1" applyProtection="1">
      <alignment horizontal="left" vertical="top"/>
      <protection locked="0"/>
    </xf>
    <xf numFmtId="14" fontId="8" fillId="0" borderId="18" xfId="0" applyNumberFormat="1" applyFont="1" applyBorder="1" applyAlignment="1" applyProtection="1">
      <alignment horizontal="right" vertical="top"/>
      <protection locked="0"/>
    </xf>
    <xf numFmtId="14" fontId="8" fillId="0" borderId="18" xfId="0" applyNumberFormat="1" applyFont="1" applyBorder="1" applyAlignment="1" applyProtection="1">
      <alignment horizontal="right" vertical="center"/>
      <protection locked="0"/>
    </xf>
    <xf numFmtId="14" fontId="8" fillId="0" borderId="18" xfId="1" applyNumberFormat="1" applyFont="1" applyFill="1" applyBorder="1" applyAlignment="1" applyProtection="1">
      <alignment horizontal="right" vertical="top"/>
      <protection locked="0"/>
    </xf>
    <xf numFmtId="14" fontId="8" fillId="0" borderId="18" xfId="0" applyNumberFormat="1" applyFont="1" applyBorder="1"/>
    <xf numFmtId="49" fontId="8" fillId="0" borderId="0" xfId="1" applyNumberFormat="1" applyFont="1" applyFill="1" applyAlignment="1">
      <alignment horizontal="left" vertical="top"/>
    </xf>
    <xf numFmtId="165" fontId="8" fillId="0" borderId="1" xfId="1" applyFont="1" applyBorder="1" applyAlignment="1">
      <alignment horizontal="center" vertical="top"/>
    </xf>
    <xf numFmtId="16" fontId="8" fillId="0" borderId="2" xfId="0" quotePrefix="1" applyNumberFormat="1" applyFont="1" applyBorder="1" applyAlignment="1" applyProtection="1">
      <alignment horizontal="center" vertical="top"/>
      <protection locked="0"/>
    </xf>
    <xf numFmtId="165" fontId="8" fillId="0" borderId="1" xfId="1" applyFont="1" applyFill="1" applyBorder="1" applyAlignment="1">
      <alignment horizontal="center" vertical="top"/>
    </xf>
    <xf numFmtId="14" fontId="8" fillId="0" borderId="19" xfId="0" applyNumberFormat="1" applyFont="1" applyBorder="1" applyAlignment="1" applyProtection="1">
      <alignment horizontal="right" vertical="top"/>
      <protection locked="0"/>
    </xf>
    <xf numFmtId="14" fontId="8" fillId="0" borderId="19" xfId="1" applyNumberFormat="1" applyFont="1" applyBorder="1" applyAlignment="1" applyProtection="1">
      <alignment horizontal="right" vertical="top"/>
      <protection locked="0"/>
    </xf>
    <xf numFmtId="2" fontId="6" fillId="0" borderId="18" xfId="1" applyNumberFormat="1" applyFont="1" applyBorder="1" applyAlignment="1" applyProtection="1">
      <alignment vertical="top" wrapText="1"/>
      <protection locked="0"/>
    </xf>
    <xf numFmtId="2" fontId="8" fillId="0" borderId="6" xfId="0" quotePrefix="1" applyNumberFormat="1" applyFont="1" applyBorder="1" applyAlignment="1" applyProtection="1">
      <alignment vertical="top" wrapText="1"/>
      <protection locked="0"/>
    </xf>
    <xf numFmtId="2" fontId="6" fillId="0" borderId="18" xfId="1" applyNumberFormat="1" applyFont="1" applyBorder="1" applyAlignment="1" applyProtection="1">
      <alignment horizontal="left" vertical="top" wrapText="1"/>
      <protection locked="0"/>
    </xf>
    <xf numFmtId="2" fontId="6" fillId="0" borderId="18" xfId="0" applyNumberFormat="1" applyFont="1" applyBorder="1" applyAlignment="1" applyProtection="1">
      <alignment vertical="top" wrapText="1"/>
      <protection locked="0"/>
    </xf>
    <xf numFmtId="2" fontId="8" fillId="0" borderId="6" xfId="1" applyNumberFormat="1" applyFont="1" applyFill="1" applyBorder="1" applyAlignment="1" applyProtection="1">
      <alignment vertical="top" wrapText="1"/>
      <protection locked="0"/>
    </xf>
    <xf numFmtId="2" fontId="6" fillId="0" borderId="6" xfId="1" applyNumberFormat="1" applyFont="1" applyBorder="1" applyAlignment="1" applyProtection="1">
      <alignment vertical="top" wrapText="1"/>
      <protection locked="0"/>
    </xf>
    <xf numFmtId="2" fontId="6" fillId="0" borderId="6" xfId="0" applyNumberFormat="1" applyFont="1" applyBorder="1" applyAlignment="1" applyProtection="1">
      <alignment vertical="top" wrapText="1"/>
      <protection locked="0"/>
    </xf>
    <xf numFmtId="2" fontId="6" fillId="0" borderId="6" xfId="1" applyNumberFormat="1" applyFont="1" applyFill="1" applyBorder="1" applyAlignment="1" applyProtection="1">
      <alignment vertical="top" wrapText="1"/>
      <protection locked="0"/>
    </xf>
    <xf numFmtId="2" fontId="8" fillId="0" borderId="18" xfId="1" applyNumberFormat="1" applyFont="1" applyBorder="1" applyAlignment="1">
      <alignment horizontal="left" vertical="top" wrapText="1"/>
    </xf>
  </cellXfs>
  <cellStyles count="5">
    <cellStyle name="Euro" xfId="4" xr:uid="{00000000-0005-0000-0000-000000000000}"/>
    <cellStyle name="Komma" xfId="1" builtinId="3"/>
    <cellStyle name="Standaard" xfId="0" builtinId="0"/>
    <cellStyle name="Standaard 2" xfId="2" xr:uid="{00000000-0005-0000-0000-000003000000}"/>
    <cellStyle name="Valuta" xfId="3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34"/>
  <sheetViews>
    <sheetView showZeros="0" tabSelected="1" topLeftCell="D1" zoomScaleNormal="100" workbookViewId="0">
      <selection activeCell="E15" sqref="E15"/>
    </sheetView>
  </sheetViews>
  <sheetFormatPr defaultColWidth="9.33203125" defaultRowHeight="12" x14ac:dyDescent="0.2"/>
  <cols>
    <col min="1" max="1" width="39.33203125" style="27" customWidth="1"/>
    <col min="2" max="3" width="11.5" style="60" customWidth="1"/>
    <col min="4" max="4" width="16.5" style="28" customWidth="1"/>
    <col min="5" max="5" width="29.83203125" style="58" customWidth="1"/>
    <col min="6" max="6" width="12.5" style="58" bestFit="1" customWidth="1"/>
    <col min="7" max="7" width="11.83203125" style="58" bestFit="1" customWidth="1"/>
    <col min="8" max="8" width="3.5" style="61" customWidth="1"/>
    <col min="9" max="9" width="19" style="27" hidden="1" customWidth="1"/>
    <col min="10" max="13" width="19.6640625" style="27" hidden="1" customWidth="1"/>
    <col min="14" max="14" width="24" style="27" bestFit="1" customWidth="1"/>
    <col min="15" max="15" width="19.6640625" style="27" customWidth="1"/>
    <col min="16" max="16" width="24.6640625" style="27" bestFit="1" customWidth="1"/>
    <col min="17" max="17" width="22.6640625" style="27" bestFit="1" customWidth="1"/>
    <col min="18" max="18" width="9.33203125" style="37"/>
    <col min="19" max="19" width="35.6640625" style="58" customWidth="1"/>
    <col min="20" max="20" width="47" style="58" customWidth="1"/>
    <col min="21" max="16384" width="9.33203125" style="37"/>
  </cols>
  <sheetData>
    <row r="1" spans="1:20" ht="12.75" customHeight="1" x14ac:dyDescent="0.2">
      <c r="A1" s="29" t="s">
        <v>59</v>
      </c>
      <c r="B1" s="30" t="s">
        <v>60</v>
      </c>
      <c r="C1" s="30" t="s">
        <v>34</v>
      </c>
      <c r="D1" s="31" t="s">
        <v>61</v>
      </c>
      <c r="E1" s="32" t="s">
        <v>62</v>
      </c>
      <c r="F1" s="32" t="s">
        <v>65</v>
      </c>
      <c r="G1" s="32" t="s">
        <v>65</v>
      </c>
      <c r="H1" s="33"/>
      <c r="I1" s="34" t="s">
        <v>57</v>
      </c>
      <c r="J1" s="35" t="s">
        <v>58</v>
      </c>
      <c r="K1" s="34" t="s">
        <v>57</v>
      </c>
      <c r="L1" s="35" t="s">
        <v>69</v>
      </c>
      <c r="M1" s="35" t="s">
        <v>58</v>
      </c>
      <c r="N1" s="34" t="s">
        <v>57</v>
      </c>
      <c r="O1" s="35" t="s">
        <v>69</v>
      </c>
      <c r="P1" s="35" t="s">
        <v>58</v>
      </c>
      <c r="Q1" s="36" t="s">
        <v>0</v>
      </c>
      <c r="S1" s="38" t="s">
        <v>23</v>
      </c>
      <c r="T1" s="32" t="s">
        <v>21</v>
      </c>
    </row>
    <row r="2" spans="1:20" x14ac:dyDescent="0.2">
      <c r="A2" s="39"/>
      <c r="B2" s="40"/>
      <c r="C2" s="40"/>
      <c r="D2" s="41"/>
      <c r="E2" s="42"/>
      <c r="F2" s="42" t="s">
        <v>63</v>
      </c>
      <c r="G2" s="42" t="s">
        <v>64</v>
      </c>
      <c r="H2" s="43"/>
      <c r="I2" s="44" t="s">
        <v>56</v>
      </c>
      <c r="J2" s="44" t="s">
        <v>56</v>
      </c>
      <c r="K2" s="44" t="s">
        <v>68</v>
      </c>
      <c r="L2" s="44"/>
      <c r="M2" s="44"/>
      <c r="N2" s="44" t="s">
        <v>70</v>
      </c>
      <c r="O2" s="44" t="s">
        <v>70</v>
      </c>
      <c r="P2" s="44" t="s">
        <v>70</v>
      </c>
      <c r="Q2" s="45"/>
      <c r="S2" s="42"/>
      <c r="T2" s="42"/>
    </row>
    <row r="3" spans="1:20" ht="12.75" customHeight="1" thickBot="1" x14ac:dyDescent="0.25">
      <c r="A3" s="46"/>
      <c r="B3" s="47"/>
      <c r="C3" s="47"/>
      <c r="D3" s="48"/>
      <c r="E3" s="49"/>
      <c r="F3" s="49"/>
      <c r="G3" s="49"/>
      <c r="H3" s="50"/>
      <c r="I3" s="51" t="s">
        <v>54</v>
      </c>
      <c r="J3" s="52" t="s">
        <v>55</v>
      </c>
      <c r="K3" s="51"/>
      <c r="L3" s="52"/>
      <c r="M3" s="52"/>
      <c r="N3" s="51" t="s">
        <v>89</v>
      </c>
      <c r="O3" s="51" t="s">
        <v>89</v>
      </c>
      <c r="P3" s="52" t="s">
        <v>90</v>
      </c>
      <c r="Q3" s="53"/>
      <c r="S3" s="42"/>
      <c r="T3" s="42"/>
    </row>
    <row r="4" spans="1:20" ht="12.75" customHeight="1" x14ac:dyDescent="0.2">
      <c r="A4" s="54"/>
      <c r="B4" s="55"/>
      <c r="C4" s="55"/>
      <c r="D4" s="56"/>
      <c r="E4" s="6"/>
      <c r="F4" s="6"/>
      <c r="G4" s="6"/>
      <c r="H4" s="5"/>
      <c r="I4" s="57"/>
      <c r="J4" s="57"/>
      <c r="K4" s="57"/>
      <c r="L4" s="57"/>
      <c r="M4" s="57"/>
      <c r="N4" s="57"/>
      <c r="O4" s="57"/>
      <c r="P4" s="57"/>
      <c r="Q4" s="57"/>
      <c r="S4" s="6"/>
      <c r="T4" s="6"/>
    </row>
    <row r="5" spans="1:20" ht="12.75" customHeight="1" x14ac:dyDescent="0.2">
      <c r="A5" s="1" t="s">
        <v>15</v>
      </c>
      <c r="B5" s="2" t="s">
        <v>5</v>
      </c>
      <c r="C5" s="2" t="s">
        <v>36</v>
      </c>
      <c r="D5" s="3" t="s">
        <v>6</v>
      </c>
      <c r="E5" s="4" t="s">
        <v>26</v>
      </c>
      <c r="F5" s="24"/>
      <c r="G5" s="68">
        <v>43980</v>
      </c>
      <c r="H5" s="5"/>
      <c r="I5" s="21"/>
      <c r="J5" s="26">
        <v>5291901</v>
      </c>
      <c r="K5" s="26"/>
      <c r="L5" s="26">
        <v>2200000</v>
      </c>
      <c r="M5" s="26">
        <v>1990000</v>
      </c>
      <c r="N5" s="21">
        <f>ROUND(K5/147.5*154.9,-2)</f>
        <v>0</v>
      </c>
      <c r="O5" s="21">
        <f>ROUND(L5/147.5*154.9,-2)</f>
        <v>2310400</v>
      </c>
      <c r="P5" s="21">
        <f>ROUND(M5/122.9*125.4,-2)</f>
        <v>2030500</v>
      </c>
      <c r="Q5" s="22">
        <f>N5+O5+P5</f>
        <v>4340900</v>
      </c>
      <c r="S5" s="78" t="s">
        <v>20</v>
      </c>
      <c r="T5" s="79" t="s">
        <v>30</v>
      </c>
    </row>
    <row r="6" spans="1:20" ht="12.75" customHeight="1" x14ac:dyDescent="0.2">
      <c r="A6" s="1" t="s">
        <v>7</v>
      </c>
      <c r="B6" s="2">
        <v>63</v>
      </c>
      <c r="C6" s="2" t="s">
        <v>37</v>
      </c>
      <c r="D6" s="3" t="s">
        <v>8</v>
      </c>
      <c r="E6" s="6" t="s">
        <v>26</v>
      </c>
      <c r="F6" s="24"/>
      <c r="G6" s="68">
        <v>43980</v>
      </c>
      <c r="H6" s="5"/>
      <c r="I6" s="21"/>
      <c r="J6" s="21">
        <v>103700</v>
      </c>
      <c r="K6" s="21"/>
      <c r="L6" s="21"/>
      <c r="M6" s="26">
        <v>91000</v>
      </c>
      <c r="N6" s="21">
        <f t="shared" ref="N6:N25" si="0">ROUND(K6/147.5*154.9,-2)</f>
        <v>0</v>
      </c>
      <c r="O6" s="21">
        <f t="shared" ref="O6:O25" si="1">ROUND(L6/147.5*154.9,-2)</f>
        <v>0</v>
      </c>
      <c r="P6" s="21">
        <f t="shared" ref="P6:P22" si="2">ROUND(M6/122.9*125.4,-2)</f>
        <v>92900</v>
      </c>
      <c r="Q6" s="22">
        <f t="shared" ref="Q6:Q25" si="3">N6+O6+P6</f>
        <v>92900</v>
      </c>
      <c r="S6" s="80" t="s">
        <v>20</v>
      </c>
      <c r="T6" s="79" t="s">
        <v>29</v>
      </c>
    </row>
    <row r="7" spans="1:20" ht="24" x14ac:dyDescent="0.2">
      <c r="A7" s="1" t="s">
        <v>9</v>
      </c>
      <c r="B7" s="2">
        <v>4</v>
      </c>
      <c r="C7" s="2" t="s">
        <v>38</v>
      </c>
      <c r="D7" s="3" t="s">
        <v>10</v>
      </c>
      <c r="E7" s="7" t="s">
        <v>31</v>
      </c>
      <c r="F7" s="76">
        <v>43922</v>
      </c>
      <c r="G7" s="68">
        <v>43941</v>
      </c>
      <c r="H7" s="5"/>
      <c r="I7" s="26">
        <v>13812468</v>
      </c>
      <c r="J7" s="26">
        <v>500000</v>
      </c>
      <c r="K7" s="26">
        <v>12500000</v>
      </c>
      <c r="L7" s="21"/>
      <c r="M7" s="26">
        <v>1700000</v>
      </c>
      <c r="N7" s="21">
        <f>ROUND(K7/145.8*154.9,-2)</f>
        <v>13280200</v>
      </c>
      <c r="O7" s="21">
        <f t="shared" si="1"/>
        <v>0</v>
      </c>
      <c r="P7" s="21">
        <f t="shared" si="2"/>
        <v>1734600</v>
      </c>
      <c r="Q7" s="22">
        <f t="shared" si="3"/>
        <v>15014800</v>
      </c>
      <c r="S7" s="81" t="s">
        <v>22</v>
      </c>
      <c r="T7" s="79" t="s">
        <v>29</v>
      </c>
    </row>
    <row r="8" spans="1:20" ht="12.75" customHeight="1" x14ac:dyDescent="0.2">
      <c r="A8" s="8" t="s">
        <v>50</v>
      </c>
      <c r="B8" s="9" t="s">
        <v>51</v>
      </c>
      <c r="C8" s="9" t="s">
        <v>52</v>
      </c>
      <c r="D8" s="10" t="s">
        <v>53</v>
      </c>
      <c r="E8" s="11" t="s">
        <v>26</v>
      </c>
      <c r="F8" s="24">
        <v>42772</v>
      </c>
      <c r="G8" s="68">
        <v>43977</v>
      </c>
      <c r="H8" s="5"/>
      <c r="I8" s="21">
        <v>31268400</v>
      </c>
      <c r="J8" s="26">
        <v>9239025</v>
      </c>
      <c r="K8" s="21">
        <f>ROUND(I8/137.2*147.5,-2)</f>
        <v>33615800</v>
      </c>
      <c r="L8" s="21"/>
      <c r="M8" s="26">
        <v>7430000</v>
      </c>
      <c r="N8" s="21">
        <f t="shared" si="0"/>
        <v>35302300</v>
      </c>
      <c r="O8" s="21">
        <f t="shared" si="1"/>
        <v>0</v>
      </c>
      <c r="P8" s="21">
        <f t="shared" si="2"/>
        <v>7581100</v>
      </c>
      <c r="Q8" s="22">
        <f t="shared" si="3"/>
        <v>42883400</v>
      </c>
      <c r="S8" s="80" t="s">
        <v>22</v>
      </c>
      <c r="T8" s="79" t="s">
        <v>29</v>
      </c>
    </row>
    <row r="9" spans="1:20" ht="12.75" customHeight="1" x14ac:dyDescent="0.2">
      <c r="A9" s="1" t="s">
        <v>32</v>
      </c>
      <c r="B9" s="2">
        <v>1</v>
      </c>
      <c r="C9" s="2" t="s">
        <v>39</v>
      </c>
      <c r="D9" s="3" t="s">
        <v>10</v>
      </c>
      <c r="E9" s="11" t="s">
        <v>26</v>
      </c>
      <c r="F9" s="24">
        <v>42772</v>
      </c>
      <c r="G9" s="68">
        <v>43977</v>
      </c>
      <c r="H9" s="5"/>
      <c r="I9" s="21">
        <v>12003600</v>
      </c>
      <c r="J9" s="21">
        <v>3618700</v>
      </c>
      <c r="K9" s="21">
        <f t="shared" ref="K9:K17" si="4">ROUND(I9/137.2*147.5,-2)</f>
        <v>12904700</v>
      </c>
      <c r="L9" s="21"/>
      <c r="M9" s="26">
        <v>4395000</v>
      </c>
      <c r="N9" s="21">
        <f t="shared" si="0"/>
        <v>13552100</v>
      </c>
      <c r="O9" s="21">
        <f t="shared" si="1"/>
        <v>0</v>
      </c>
      <c r="P9" s="21">
        <f t="shared" si="2"/>
        <v>4484400</v>
      </c>
      <c r="Q9" s="22">
        <f t="shared" si="3"/>
        <v>18036500</v>
      </c>
      <c r="S9" s="80" t="s">
        <v>22</v>
      </c>
      <c r="T9" s="79" t="s">
        <v>29</v>
      </c>
    </row>
    <row r="10" spans="1:20" ht="12.75" customHeight="1" x14ac:dyDescent="0.2">
      <c r="A10" s="1" t="s">
        <v>14</v>
      </c>
      <c r="B10" s="2">
        <v>235</v>
      </c>
      <c r="C10" s="2" t="s">
        <v>40</v>
      </c>
      <c r="D10" s="3" t="s">
        <v>10</v>
      </c>
      <c r="E10" s="11" t="s">
        <v>26</v>
      </c>
      <c r="F10" s="24">
        <v>42772</v>
      </c>
      <c r="G10" s="68">
        <v>43976</v>
      </c>
      <c r="H10" s="5"/>
      <c r="I10" s="21">
        <v>17046900</v>
      </c>
      <c r="J10" s="26">
        <v>4071813</v>
      </c>
      <c r="K10" s="21">
        <f t="shared" si="4"/>
        <v>18326700</v>
      </c>
      <c r="L10" s="21"/>
      <c r="M10" s="26">
        <v>4555000</v>
      </c>
      <c r="N10" s="21">
        <f t="shared" si="0"/>
        <v>19246100</v>
      </c>
      <c r="O10" s="21">
        <f t="shared" si="1"/>
        <v>0</v>
      </c>
      <c r="P10" s="21">
        <f t="shared" si="2"/>
        <v>4647700</v>
      </c>
      <c r="Q10" s="22">
        <f t="shared" si="3"/>
        <v>23893800</v>
      </c>
      <c r="S10" s="80" t="s">
        <v>22</v>
      </c>
      <c r="T10" s="82" t="s">
        <v>91</v>
      </c>
    </row>
    <row r="11" spans="1:20" ht="12.75" customHeight="1" x14ac:dyDescent="0.2">
      <c r="A11" s="1" t="s">
        <v>13</v>
      </c>
      <c r="B11" s="12">
        <v>1</v>
      </c>
      <c r="C11" s="12" t="s">
        <v>35</v>
      </c>
      <c r="D11" s="3" t="s">
        <v>10</v>
      </c>
      <c r="E11" s="11" t="s">
        <v>28</v>
      </c>
      <c r="F11" s="77">
        <v>43976</v>
      </c>
      <c r="G11" s="68">
        <v>43976</v>
      </c>
      <c r="H11" s="5"/>
      <c r="I11" s="21">
        <v>916100</v>
      </c>
      <c r="J11" s="26">
        <v>438521</v>
      </c>
      <c r="K11" s="26">
        <v>1125000</v>
      </c>
      <c r="L11" s="21"/>
      <c r="M11" s="26">
        <v>385000</v>
      </c>
      <c r="N11" s="21">
        <f>ROUND(K11/145.8*154.9,-2)</f>
        <v>1195200</v>
      </c>
      <c r="O11" s="21">
        <f t="shared" si="1"/>
        <v>0</v>
      </c>
      <c r="P11" s="21">
        <f t="shared" si="2"/>
        <v>392800</v>
      </c>
      <c r="Q11" s="22">
        <f t="shared" si="3"/>
        <v>1588000</v>
      </c>
      <c r="S11" s="80" t="s">
        <v>22</v>
      </c>
      <c r="T11" s="83" t="s">
        <v>29</v>
      </c>
    </row>
    <row r="12" spans="1:20" ht="12.75" customHeight="1" x14ac:dyDescent="0.2">
      <c r="A12" s="1" t="s">
        <v>12</v>
      </c>
      <c r="B12" s="2">
        <v>40</v>
      </c>
      <c r="C12" s="2" t="s">
        <v>41</v>
      </c>
      <c r="D12" s="3" t="s">
        <v>4</v>
      </c>
      <c r="E12" s="11" t="s">
        <v>26</v>
      </c>
      <c r="F12" s="24">
        <v>42772</v>
      </c>
      <c r="G12" s="68">
        <v>44015</v>
      </c>
      <c r="H12" s="5"/>
      <c r="I12" s="21">
        <v>30571900</v>
      </c>
      <c r="J12" s="26">
        <v>7470495</v>
      </c>
      <c r="K12" s="21">
        <f t="shared" si="4"/>
        <v>32867000</v>
      </c>
      <c r="L12" s="21"/>
      <c r="M12" s="26">
        <v>7405000</v>
      </c>
      <c r="N12" s="21">
        <f t="shared" si="0"/>
        <v>34515900</v>
      </c>
      <c r="O12" s="21">
        <f t="shared" si="1"/>
        <v>0</v>
      </c>
      <c r="P12" s="21">
        <f t="shared" si="2"/>
        <v>7555600</v>
      </c>
      <c r="Q12" s="22">
        <f t="shared" si="3"/>
        <v>42071500</v>
      </c>
      <c r="S12" s="80" t="s">
        <v>22</v>
      </c>
      <c r="T12" s="83" t="s">
        <v>29</v>
      </c>
    </row>
    <row r="13" spans="1:20" ht="36" x14ac:dyDescent="0.2">
      <c r="A13" s="8" t="s">
        <v>46</v>
      </c>
      <c r="B13" s="9" t="s">
        <v>47</v>
      </c>
      <c r="C13" s="9" t="s">
        <v>48</v>
      </c>
      <c r="D13" s="10" t="s">
        <v>49</v>
      </c>
      <c r="E13" s="11" t="s">
        <v>66</v>
      </c>
      <c r="F13" s="25">
        <v>42788</v>
      </c>
      <c r="G13" s="68">
        <v>43978</v>
      </c>
      <c r="H13" s="5"/>
      <c r="I13" s="26">
        <v>50676200</v>
      </c>
      <c r="J13" s="26">
        <v>20250963</v>
      </c>
      <c r="K13" s="21">
        <f t="shared" si="4"/>
        <v>54480600</v>
      </c>
      <c r="L13" s="21"/>
      <c r="M13" s="26">
        <v>21195000</v>
      </c>
      <c r="N13" s="21">
        <f t="shared" si="0"/>
        <v>57213900</v>
      </c>
      <c r="O13" s="21">
        <f t="shared" si="1"/>
        <v>0</v>
      </c>
      <c r="P13" s="21">
        <f t="shared" si="2"/>
        <v>21626100</v>
      </c>
      <c r="Q13" s="22">
        <f t="shared" si="3"/>
        <v>78840000</v>
      </c>
      <c r="S13" s="80" t="s">
        <v>22</v>
      </c>
      <c r="T13" s="84" t="s">
        <v>29</v>
      </c>
    </row>
    <row r="14" spans="1:20" ht="12.75" customHeight="1" x14ac:dyDescent="0.2">
      <c r="A14" s="1" t="s">
        <v>3</v>
      </c>
      <c r="B14" s="2">
        <v>15</v>
      </c>
      <c r="C14" s="2" t="s">
        <v>42</v>
      </c>
      <c r="D14" s="3" t="s">
        <v>4</v>
      </c>
      <c r="E14" s="13" t="s">
        <v>67</v>
      </c>
      <c r="F14" s="24"/>
      <c r="H14" s="5"/>
      <c r="I14" s="21">
        <v>177900</v>
      </c>
      <c r="J14" s="21">
        <v>0</v>
      </c>
      <c r="K14" s="21">
        <f t="shared" si="4"/>
        <v>191300</v>
      </c>
      <c r="L14" s="21"/>
      <c r="M14" s="26"/>
      <c r="N14" s="21">
        <f t="shared" si="0"/>
        <v>200900</v>
      </c>
      <c r="O14" s="21">
        <f t="shared" si="1"/>
        <v>0</v>
      </c>
      <c r="P14" s="21">
        <f t="shared" si="2"/>
        <v>0</v>
      </c>
      <c r="Q14" s="22">
        <f t="shared" si="3"/>
        <v>200900</v>
      </c>
      <c r="S14" s="78" t="s">
        <v>25</v>
      </c>
      <c r="T14" s="83" t="s">
        <v>29</v>
      </c>
    </row>
    <row r="15" spans="1:20" ht="12.75" customHeight="1" x14ac:dyDescent="0.2">
      <c r="A15" s="1" t="s">
        <v>16</v>
      </c>
      <c r="B15" s="2">
        <v>2</v>
      </c>
      <c r="C15" s="2" t="s">
        <v>43</v>
      </c>
      <c r="D15" s="3" t="s">
        <v>4</v>
      </c>
      <c r="E15" s="11" t="s">
        <v>26</v>
      </c>
      <c r="F15" s="24">
        <v>42772</v>
      </c>
      <c r="G15" s="69">
        <v>43984</v>
      </c>
      <c r="H15" s="5"/>
      <c r="I15" s="21">
        <v>1131300</v>
      </c>
      <c r="J15" s="21">
        <v>4847000</v>
      </c>
      <c r="K15" s="21">
        <f t="shared" si="4"/>
        <v>1216200</v>
      </c>
      <c r="L15" s="21"/>
      <c r="M15" s="26">
        <v>5345000</v>
      </c>
      <c r="N15" s="21">
        <f t="shared" si="0"/>
        <v>1277200</v>
      </c>
      <c r="O15" s="21">
        <f t="shared" si="1"/>
        <v>0</v>
      </c>
      <c r="P15" s="21">
        <f t="shared" si="2"/>
        <v>5453700</v>
      </c>
      <c r="Q15" s="22">
        <f t="shared" si="3"/>
        <v>6730900</v>
      </c>
      <c r="S15" s="80" t="s">
        <v>27</v>
      </c>
      <c r="T15" s="83" t="s">
        <v>29</v>
      </c>
    </row>
    <row r="16" spans="1:20" ht="12.75" customHeight="1" x14ac:dyDescent="0.2">
      <c r="A16" s="1" t="s">
        <v>16</v>
      </c>
      <c r="B16" s="2">
        <v>4</v>
      </c>
      <c r="C16" s="2" t="s">
        <v>43</v>
      </c>
      <c r="D16" s="3" t="s">
        <v>4</v>
      </c>
      <c r="E16" s="11" t="s">
        <v>26</v>
      </c>
      <c r="F16" s="24">
        <v>42772</v>
      </c>
      <c r="G16" s="69"/>
      <c r="H16" s="5"/>
      <c r="I16" s="21">
        <v>10560300</v>
      </c>
      <c r="J16" s="26">
        <v>44607</v>
      </c>
      <c r="K16" s="21">
        <f t="shared" si="4"/>
        <v>11353100</v>
      </c>
      <c r="L16" s="21"/>
      <c r="M16" s="26"/>
      <c r="N16" s="21">
        <f t="shared" si="0"/>
        <v>11922700</v>
      </c>
      <c r="O16" s="21">
        <f t="shared" si="1"/>
        <v>0</v>
      </c>
      <c r="P16" s="21">
        <f t="shared" si="2"/>
        <v>0</v>
      </c>
      <c r="Q16" s="22">
        <f t="shared" si="3"/>
        <v>11922700</v>
      </c>
      <c r="S16" s="80" t="s">
        <v>22</v>
      </c>
      <c r="T16" s="83" t="s">
        <v>29</v>
      </c>
    </row>
    <row r="17" spans="1:20" ht="12.75" customHeight="1" x14ac:dyDescent="0.2">
      <c r="A17" s="1" t="s">
        <v>24</v>
      </c>
      <c r="B17" s="2">
        <v>40</v>
      </c>
      <c r="C17" s="2" t="s">
        <v>44</v>
      </c>
      <c r="D17" s="3" t="s">
        <v>17</v>
      </c>
      <c r="E17" s="13" t="s">
        <v>26</v>
      </c>
      <c r="F17" s="24">
        <v>42017</v>
      </c>
      <c r="G17" s="68">
        <v>43980</v>
      </c>
      <c r="H17" s="5"/>
      <c r="I17" s="21">
        <v>12555700</v>
      </c>
      <c r="J17" s="26">
        <v>3661443</v>
      </c>
      <c r="K17" s="21">
        <f t="shared" si="4"/>
        <v>13498300</v>
      </c>
      <c r="L17" s="21"/>
      <c r="M17" s="26">
        <v>3490000</v>
      </c>
      <c r="N17" s="21">
        <f t="shared" si="0"/>
        <v>14175500</v>
      </c>
      <c r="O17" s="21">
        <f t="shared" si="1"/>
        <v>0</v>
      </c>
      <c r="P17" s="21">
        <f t="shared" si="2"/>
        <v>3561000</v>
      </c>
      <c r="Q17" s="22">
        <f t="shared" si="3"/>
        <v>17736500</v>
      </c>
      <c r="S17" s="78" t="s">
        <v>22</v>
      </c>
      <c r="T17" s="83" t="s">
        <v>29</v>
      </c>
    </row>
    <row r="18" spans="1:20" ht="12.75" customHeight="1" x14ac:dyDescent="0.2">
      <c r="A18" s="1" t="s">
        <v>18</v>
      </c>
      <c r="B18" s="2">
        <v>5</v>
      </c>
      <c r="C18" s="2" t="s">
        <v>45</v>
      </c>
      <c r="D18" s="3" t="s">
        <v>19</v>
      </c>
      <c r="E18" s="13" t="s">
        <v>26</v>
      </c>
      <c r="F18" s="24">
        <v>42772</v>
      </c>
      <c r="G18" s="70">
        <v>43984</v>
      </c>
      <c r="H18" s="5"/>
      <c r="I18" s="21">
        <v>10877900</v>
      </c>
      <c r="J18" s="26">
        <v>2781152</v>
      </c>
      <c r="K18" s="21">
        <f>ROUND(I18/137.2*147.5,-2)</f>
        <v>11694500</v>
      </c>
      <c r="L18" s="21"/>
      <c r="M18" s="26">
        <v>2495000</v>
      </c>
      <c r="N18" s="21">
        <f t="shared" si="0"/>
        <v>12281200</v>
      </c>
      <c r="O18" s="21">
        <f t="shared" si="1"/>
        <v>0</v>
      </c>
      <c r="P18" s="21">
        <f t="shared" si="2"/>
        <v>2545800</v>
      </c>
      <c r="Q18" s="22">
        <f t="shared" si="3"/>
        <v>14827000</v>
      </c>
      <c r="S18" s="78" t="s">
        <v>22</v>
      </c>
      <c r="T18" s="83" t="s">
        <v>29</v>
      </c>
    </row>
    <row r="19" spans="1:20" ht="12.75" customHeight="1" x14ac:dyDescent="0.2">
      <c r="A19" s="72" t="s">
        <v>71</v>
      </c>
      <c r="B19" s="2">
        <v>5</v>
      </c>
      <c r="C19" s="66" t="s">
        <v>72</v>
      </c>
      <c r="D19" s="67" t="s">
        <v>19</v>
      </c>
      <c r="E19" s="13"/>
      <c r="F19" s="24"/>
      <c r="G19" s="70">
        <v>43984</v>
      </c>
      <c r="H19" s="5"/>
      <c r="I19" s="21"/>
      <c r="J19" s="26"/>
      <c r="K19" s="21"/>
      <c r="L19" s="21"/>
      <c r="M19" s="26">
        <v>175000</v>
      </c>
      <c r="N19" s="21">
        <f t="shared" si="0"/>
        <v>0</v>
      </c>
      <c r="O19" s="21">
        <f t="shared" si="1"/>
        <v>0</v>
      </c>
      <c r="P19" s="21">
        <f t="shared" si="2"/>
        <v>178600</v>
      </c>
      <c r="Q19" s="22">
        <f t="shared" si="3"/>
        <v>178600</v>
      </c>
      <c r="S19" s="86" t="s">
        <v>20</v>
      </c>
      <c r="T19" s="83" t="s">
        <v>29</v>
      </c>
    </row>
    <row r="20" spans="1:20" ht="12.75" customHeight="1" x14ac:dyDescent="0.2">
      <c r="A20" s="72" t="s">
        <v>73</v>
      </c>
      <c r="B20" s="2" t="s">
        <v>74</v>
      </c>
      <c r="C20" s="73" t="s">
        <v>75</v>
      </c>
      <c r="D20" s="67" t="s">
        <v>76</v>
      </c>
      <c r="E20" s="13"/>
      <c r="F20" s="24"/>
      <c r="G20" s="70">
        <v>43980</v>
      </c>
      <c r="H20" s="5"/>
      <c r="I20" s="21"/>
      <c r="J20" s="26"/>
      <c r="K20" s="21"/>
      <c r="L20" s="21"/>
      <c r="M20" s="26">
        <v>6000</v>
      </c>
      <c r="N20" s="21">
        <f t="shared" si="0"/>
        <v>0</v>
      </c>
      <c r="O20" s="21">
        <f t="shared" si="1"/>
        <v>0</v>
      </c>
      <c r="P20" s="21">
        <f t="shared" si="2"/>
        <v>6100</v>
      </c>
      <c r="Q20" s="22">
        <f t="shared" si="3"/>
        <v>6100</v>
      </c>
      <c r="S20" s="86" t="s">
        <v>20</v>
      </c>
      <c r="T20" s="83" t="s">
        <v>29</v>
      </c>
    </row>
    <row r="21" spans="1:20" ht="12.75" customHeight="1" x14ac:dyDescent="0.2">
      <c r="A21" s="72" t="s">
        <v>77</v>
      </c>
      <c r="B21" s="2">
        <v>6</v>
      </c>
      <c r="C21" s="73" t="s">
        <v>78</v>
      </c>
      <c r="D21" s="67" t="s">
        <v>4</v>
      </c>
      <c r="E21" s="13"/>
      <c r="F21" s="24"/>
      <c r="G21" s="70">
        <v>44096</v>
      </c>
      <c r="H21" s="5"/>
      <c r="I21" s="21"/>
      <c r="J21" s="26"/>
      <c r="K21" s="21"/>
      <c r="L21" s="21"/>
      <c r="M21" s="26">
        <v>535000</v>
      </c>
      <c r="N21" s="21">
        <f t="shared" si="0"/>
        <v>0</v>
      </c>
      <c r="O21" s="21">
        <f t="shared" si="1"/>
        <v>0</v>
      </c>
      <c r="P21" s="21">
        <f t="shared" si="2"/>
        <v>545900</v>
      </c>
      <c r="Q21" s="22">
        <f t="shared" si="3"/>
        <v>545900</v>
      </c>
      <c r="S21" s="86" t="s">
        <v>20</v>
      </c>
      <c r="T21" s="83" t="s">
        <v>29</v>
      </c>
    </row>
    <row r="22" spans="1:20" ht="12.75" customHeight="1" x14ac:dyDescent="0.2">
      <c r="A22" s="1" t="s">
        <v>79</v>
      </c>
      <c r="B22" s="2">
        <v>35</v>
      </c>
      <c r="C22" s="2" t="s">
        <v>80</v>
      </c>
      <c r="D22" s="3" t="s">
        <v>81</v>
      </c>
      <c r="E22" s="4"/>
      <c r="F22" s="14"/>
      <c r="G22" s="71">
        <v>44098</v>
      </c>
      <c r="H22" s="5"/>
      <c r="I22" s="21"/>
      <c r="J22" s="21">
        <v>643800</v>
      </c>
      <c r="K22" s="21"/>
      <c r="L22" s="21"/>
      <c r="M22" s="26">
        <v>345000</v>
      </c>
      <c r="N22" s="21">
        <f t="shared" si="0"/>
        <v>0</v>
      </c>
      <c r="O22" s="21">
        <f t="shared" si="1"/>
        <v>0</v>
      </c>
      <c r="P22" s="21">
        <f t="shared" si="2"/>
        <v>352000</v>
      </c>
      <c r="Q22" s="22">
        <f t="shared" si="3"/>
        <v>352000</v>
      </c>
      <c r="S22" s="86" t="s">
        <v>20</v>
      </c>
      <c r="T22" s="83" t="s">
        <v>29</v>
      </c>
    </row>
    <row r="23" spans="1:20" ht="12.75" customHeight="1" x14ac:dyDescent="0.2">
      <c r="A23" s="65" t="s">
        <v>82</v>
      </c>
      <c r="B23" s="74" t="s">
        <v>83</v>
      </c>
      <c r="C23" s="73" t="s">
        <v>84</v>
      </c>
      <c r="D23" s="67" t="s">
        <v>85</v>
      </c>
      <c r="E23" s="4"/>
      <c r="F23" s="14"/>
      <c r="G23" s="59"/>
      <c r="H23" s="5"/>
      <c r="I23" s="21"/>
      <c r="J23" s="21"/>
      <c r="K23" s="21"/>
      <c r="L23" s="21"/>
      <c r="M23" s="21">
        <v>150000</v>
      </c>
      <c r="N23" s="21">
        <f t="shared" si="0"/>
        <v>0</v>
      </c>
      <c r="O23" s="21">
        <f t="shared" si="1"/>
        <v>0</v>
      </c>
      <c r="P23" s="21">
        <f t="shared" ref="P23:P25" si="5">ROUND(M23/123.1*125.4,-2)</f>
        <v>152800</v>
      </c>
      <c r="Q23" s="22">
        <f t="shared" si="3"/>
        <v>152800</v>
      </c>
      <c r="S23" s="86" t="s">
        <v>20</v>
      </c>
      <c r="T23" s="83" t="s">
        <v>29</v>
      </c>
    </row>
    <row r="24" spans="1:20" ht="12.75" customHeight="1" x14ac:dyDescent="0.2">
      <c r="A24" s="72" t="s">
        <v>86</v>
      </c>
      <c r="B24" s="74" t="s">
        <v>87</v>
      </c>
      <c r="C24" s="75" t="s">
        <v>88</v>
      </c>
      <c r="D24" s="67" t="s">
        <v>19</v>
      </c>
      <c r="E24" s="4"/>
      <c r="F24" s="14"/>
      <c r="G24" s="59"/>
      <c r="H24" s="5"/>
      <c r="I24" s="21"/>
      <c r="J24" s="21"/>
      <c r="K24" s="21"/>
      <c r="L24" s="21"/>
      <c r="M24" s="21">
        <v>25000</v>
      </c>
      <c r="N24" s="21">
        <f t="shared" si="0"/>
        <v>0</v>
      </c>
      <c r="O24" s="21">
        <f t="shared" si="1"/>
        <v>0</v>
      </c>
      <c r="P24" s="21">
        <f t="shared" si="5"/>
        <v>25500</v>
      </c>
      <c r="Q24" s="22">
        <f t="shared" si="3"/>
        <v>25500</v>
      </c>
      <c r="S24" s="86" t="s">
        <v>20</v>
      </c>
      <c r="T24" s="85" t="s">
        <v>92</v>
      </c>
    </row>
    <row r="25" spans="1:20" ht="12.75" customHeight="1" x14ac:dyDescent="0.2">
      <c r="A25" s="1" t="s">
        <v>33</v>
      </c>
      <c r="B25" s="2"/>
      <c r="C25" s="2"/>
      <c r="D25" s="3"/>
      <c r="E25" s="4"/>
      <c r="F25" s="14"/>
      <c r="G25" s="59"/>
      <c r="H25" s="5"/>
      <c r="I25" s="21"/>
      <c r="J25" s="26">
        <v>1036236</v>
      </c>
      <c r="K25" s="26"/>
      <c r="L25" s="21"/>
      <c r="M25" s="21">
        <f t="shared" ref="M25" si="6">ROUND(J25/122.9*123.1,-2)</f>
        <v>1037900</v>
      </c>
      <c r="N25" s="21">
        <f t="shared" si="0"/>
        <v>0</v>
      </c>
      <c r="O25" s="21">
        <f t="shared" si="1"/>
        <v>0</v>
      </c>
      <c r="P25" s="21">
        <f t="shared" si="5"/>
        <v>1057300</v>
      </c>
      <c r="Q25" s="22">
        <f t="shared" si="3"/>
        <v>1057300</v>
      </c>
      <c r="S25" s="78" t="s">
        <v>11</v>
      </c>
      <c r="T25" s="83" t="s">
        <v>29</v>
      </c>
    </row>
    <row r="26" spans="1:20" x14ac:dyDescent="0.2">
      <c r="A26" s="1"/>
      <c r="B26" s="2"/>
      <c r="C26" s="2"/>
      <c r="D26" s="3"/>
      <c r="E26" s="4"/>
      <c r="F26" s="14"/>
      <c r="G26" s="4"/>
      <c r="H26" s="15"/>
      <c r="I26" s="21"/>
      <c r="J26" s="21"/>
      <c r="K26" s="21"/>
      <c r="L26" s="21"/>
      <c r="M26" s="21"/>
      <c r="N26" s="21"/>
      <c r="O26" s="21"/>
      <c r="P26" s="21"/>
      <c r="Q26" s="22"/>
      <c r="S26" s="4"/>
      <c r="T26" s="4"/>
    </row>
    <row r="27" spans="1:20" ht="12.75" thickBot="1" x14ac:dyDescent="0.25">
      <c r="A27" s="16" t="s">
        <v>1</v>
      </c>
      <c r="B27" s="17"/>
      <c r="C27" s="17"/>
      <c r="D27" s="18"/>
      <c r="E27" s="19"/>
      <c r="F27" s="19"/>
      <c r="G27" s="19"/>
      <c r="H27" s="20"/>
      <c r="I27" s="23">
        <v>191598668</v>
      </c>
      <c r="J27" s="23">
        <v>63999356</v>
      </c>
      <c r="K27" s="23">
        <f>SUM(K5:K25)</f>
        <v>203773200</v>
      </c>
      <c r="L27" s="23">
        <f>SUM(L5:L25)</f>
        <v>2200000</v>
      </c>
      <c r="M27" s="23">
        <f>SUM(M5:M25)</f>
        <v>62749900</v>
      </c>
      <c r="N27" s="23">
        <f>SUM(N5:N26)</f>
        <v>214163200</v>
      </c>
      <c r="O27" s="23">
        <f>SUM(O5:O26)</f>
        <v>2310400</v>
      </c>
      <c r="P27" s="23">
        <f>SUM(P5:P26)</f>
        <v>64024400</v>
      </c>
      <c r="Q27" s="23">
        <f>SUM(Q5:Q26)</f>
        <v>280498000</v>
      </c>
      <c r="S27" s="19"/>
      <c r="T27" s="19"/>
    </row>
    <row r="28" spans="1:20" ht="12.75" thickTop="1" x14ac:dyDescent="0.2">
      <c r="Q28" s="27" t="s">
        <v>2</v>
      </c>
    </row>
    <row r="30" spans="1:20" x14ac:dyDescent="0.2">
      <c r="A30" s="61"/>
      <c r="B30" s="62"/>
      <c r="C30" s="62"/>
      <c r="D30" s="63"/>
      <c r="E30" s="64"/>
      <c r="F30" s="64"/>
      <c r="G30" s="64"/>
      <c r="I30" s="61"/>
      <c r="J30" s="61"/>
      <c r="K30" s="61"/>
      <c r="L30" s="61"/>
      <c r="M30" s="61"/>
      <c r="N30" s="61"/>
      <c r="O30" s="61"/>
      <c r="P30" s="61"/>
      <c r="Q30" s="61"/>
      <c r="S30" s="64"/>
      <c r="T30" s="64"/>
    </row>
    <row r="31" spans="1:20" x14ac:dyDescent="0.2">
      <c r="A31" s="61"/>
      <c r="B31" s="62"/>
      <c r="C31" s="62"/>
      <c r="D31" s="63"/>
      <c r="E31" s="64"/>
      <c r="F31" s="64"/>
      <c r="G31" s="64"/>
      <c r="I31" s="61"/>
      <c r="J31" s="61"/>
      <c r="K31" s="61"/>
      <c r="L31" s="61"/>
      <c r="M31" s="61"/>
      <c r="N31" s="61"/>
      <c r="O31" s="61"/>
      <c r="P31" s="61"/>
      <c r="Q31" s="61"/>
      <c r="S31" s="64"/>
      <c r="T31" s="64"/>
    </row>
    <row r="32" spans="1:20" x14ac:dyDescent="0.2">
      <c r="J32" s="61"/>
      <c r="K32" s="61"/>
      <c r="L32" s="61"/>
      <c r="M32" s="61"/>
      <c r="N32" s="61"/>
      <c r="O32" s="61"/>
      <c r="P32" s="61"/>
    </row>
    <row r="33" spans="10:16" x14ac:dyDescent="0.2">
      <c r="J33" s="61"/>
      <c r="K33" s="61"/>
      <c r="L33" s="61"/>
      <c r="M33" s="61"/>
      <c r="N33" s="61"/>
      <c r="O33" s="61"/>
      <c r="P33" s="61"/>
    </row>
    <row r="34" spans="10:16" x14ac:dyDescent="0.2">
      <c r="J34" s="61"/>
      <c r="K34" s="61"/>
      <c r="L34" s="61"/>
      <c r="M34" s="61"/>
      <c r="N34" s="61"/>
      <c r="O34" s="61"/>
      <c r="P34" s="61"/>
    </row>
  </sheetData>
  <mergeCells count="1">
    <mergeCell ref="G15:G16"/>
  </mergeCells>
  <phoneticPr fontId="0" type="noConversion"/>
  <printOptions gridLines="1" gridLinesSet="0"/>
  <pageMargins left="0.39370078740157483" right="0.19685039370078741" top="1.5748031496062993" bottom="0.94488188976377963" header="0.51181102362204722" footer="0.70866141732283472"/>
  <pageSetup paperSize="9" scale="69" orientation="landscape" r:id="rId1"/>
  <headerFooter alignWithMargins="0">
    <oddFooter>&amp;L&amp;"Arial,Standaard"&amp;9&amp;F&amp;C&amp;"Arial,Standaard"&amp;9&amp;P</oddFooter>
  </headerFooter>
  <ignoredErrors>
    <ignoredError sqref="M25 K8:K10 K12:K17 N6:O6 Q5:Q25 N8:O10 O7 N23:P25 O11 N5:O5 N12:O22 P5:P22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Kerkrade</dc:title>
  <dc:creator>Petra Cornelisse</dc:creator>
  <cp:lastModifiedBy>Petra Cornelisse</cp:lastModifiedBy>
  <cp:lastPrinted>2021-04-01T07:56:13Z</cp:lastPrinted>
  <dcterms:created xsi:type="dcterms:W3CDTF">2001-04-09T09:25:30Z</dcterms:created>
  <dcterms:modified xsi:type="dcterms:W3CDTF">2021-04-01T07:59:28Z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