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VDHAABFPS01\CompendaArchief$\CRMAlphaAdviesBureauDB\Archief\00022000\"/>
    </mc:Choice>
  </mc:AlternateContent>
  <xr:revisionPtr revIDLastSave="0" documentId="13_ncr:1_{F0FAB693-DB55-4AA4-988E-9194F0A3C7D6}" xr6:coauthVersionLast="47" xr6:coauthVersionMax="47" xr10:uidLastSave="{00000000-0000-0000-0000-000000000000}"/>
  <bookViews>
    <workbookView xWindow="-120" yWindow="-120" windowWidth="29040" windowHeight="15840" tabRatio="959" xr2:uid="{00000000-000D-0000-FFFF-FFFF00000000}"/>
  </bookViews>
  <sheets>
    <sheet name="Algemene gegevens" sheetId="23" r:id="rId1"/>
    <sheet name="Prijzenblad meubilair" sheetId="24" r:id="rId2"/>
    <sheet name="Prijzenblad ontwerp A" sheetId="25" r:id="rId3"/>
    <sheet name="Prijzenblad ontwerp B" sheetId="26" state="hidden" r:id="rId4"/>
    <sheet name="Algemene eisen" sheetId="11" r:id="rId5"/>
    <sheet name="1. LL stoel PO" sheetId="27" r:id="rId6"/>
    <sheet name="2. LL tafel PO" sheetId="28" r:id="rId7"/>
    <sheet name="3. LL kruk PO" sheetId="29" r:id="rId8"/>
    <sheet name="4. DC bureau" sheetId="30" r:id="rId9"/>
    <sheet name="5. DC stoel" sheetId="31" r:id="rId10"/>
    <sheet name="6. GI Tafel" sheetId="33" r:id="rId11"/>
    <sheet name="7. Kasten" sheetId="32" r:id="rId12"/>
  </sheets>
  <definedNames>
    <definedName name="_Hlk53649832" localSheetId="4">'Algemene eisen'!$B$23</definedName>
    <definedName name="_xlnm.Print_Area" localSheetId="0">'Algemene gegevens'!$A$1:$L$28</definedName>
    <definedName name="_xlnm.Print_Area" localSheetId="1">'Prijzenblad meubilair'!$B$1:$I$44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1" i="24" l="1"/>
  <c r="G40" i="24"/>
  <c r="G38" i="24"/>
  <c r="H38" i="24" s="1"/>
  <c r="C34" i="24" l="1"/>
  <c r="C33" i="24"/>
  <c r="G21" i="24"/>
  <c r="H21" i="24" s="1"/>
  <c r="G36" i="24" l="1"/>
  <c r="H36" i="24" s="1"/>
  <c r="G35" i="24"/>
  <c r="H35" i="24" s="1"/>
  <c r="I1" i="26" a="1"/>
  <c r="I1" i="26" s="1"/>
  <c r="I1" i="25" a="1"/>
  <c r="I1" i="25" s="1"/>
  <c r="I1" i="24" a="1"/>
  <c r="I1" i="24" s="1"/>
  <c r="G14" i="24" l="1"/>
  <c r="G32" i="24"/>
  <c r="H32" i="24" s="1"/>
  <c r="G33" i="24"/>
  <c r="G34" i="24"/>
  <c r="C27" i="24"/>
  <c r="C26" i="24"/>
  <c r="H34" i="24" l="1"/>
  <c r="H33" i="24"/>
  <c r="G29" i="24"/>
  <c r="H29" i="24" s="1"/>
  <c r="G30" i="24"/>
  <c r="H30" i="24" s="1"/>
  <c r="G31" i="24"/>
  <c r="H31" i="24" s="1"/>
  <c r="G24" i="24"/>
  <c r="H24" i="24" s="1"/>
  <c r="C15" i="24"/>
  <c r="C14" i="24"/>
  <c r="H14" i="24" s="1"/>
  <c r="C13" i="24"/>
  <c r="C11" i="24"/>
  <c r="C10" i="24"/>
  <c r="C9" i="24"/>
  <c r="G10" i="24" l="1"/>
  <c r="H10" i="24" s="1"/>
  <c r="C7" i="24" l="1"/>
  <c r="C6" i="24"/>
  <c r="C5" i="24"/>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G5" i="25"/>
  <c r="H5" i="25" s="1"/>
  <c r="G6" i="25"/>
  <c r="H6" i="25" s="1"/>
  <c r="G7" i="25"/>
  <c r="H7" i="25" s="1"/>
  <c r="G8" i="25"/>
  <c r="H8" i="25" s="1"/>
  <c r="G9" i="25"/>
  <c r="H9" i="25" s="1"/>
  <c r="G10" i="25"/>
  <c r="H10" i="25" s="1"/>
  <c r="G11" i="25"/>
  <c r="H11" i="25" s="1"/>
  <c r="G12" i="25"/>
  <c r="H12" i="25" s="1"/>
  <c r="G13" i="25"/>
  <c r="H13" i="25" s="1"/>
  <c r="G14" i="25"/>
  <c r="H14" i="25" s="1"/>
  <c r="G15" i="25"/>
  <c r="H15" i="25" s="1"/>
  <c r="G16" i="25"/>
  <c r="H16" i="25" s="1"/>
  <c r="G17" i="25"/>
  <c r="H17" i="25" s="1"/>
  <c r="G18" i="25"/>
  <c r="H18" i="25" s="1"/>
  <c r="G19" i="25"/>
  <c r="H19" i="25" s="1"/>
  <c r="G20" i="25"/>
  <c r="H20" i="25" s="1"/>
  <c r="G21" i="25"/>
  <c r="H21" i="25" s="1"/>
  <c r="G22" i="25"/>
  <c r="H22" i="25" s="1"/>
  <c r="G23" i="25"/>
  <c r="H23" i="25" s="1"/>
  <c r="G24" i="25"/>
  <c r="H24" i="25" s="1"/>
  <c r="G25" i="25"/>
  <c r="H25" i="25" s="1"/>
  <c r="G26" i="25"/>
  <c r="H26" i="25" s="1"/>
  <c r="G27" i="25"/>
  <c r="H27" i="25" s="1"/>
  <c r="G28" i="25"/>
  <c r="H28" i="25" s="1"/>
  <c r="G29" i="25"/>
  <c r="H29" i="25" s="1"/>
  <c r="G30" i="25"/>
  <c r="H30" i="25" s="1"/>
  <c r="G31" i="25"/>
  <c r="H31" i="25" s="1"/>
  <c r="G32" i="25"/>
  <c r="H32" i="25" s="1"/>
  <c r="G33" i="25"/>
  <c r="H33" i="25" s="1"/>
  <c r="G34" i="25"/>
  <c r="H34" i="25" s="1"/>
  <c r="G35" i="25"/>
  <c r="H35" i="25" s="1"/>
  <c r="G36" i="25"/>
  <c r="H36" i="25" s="1"/>
  <c r="G37" i="25"/>
  <c r="H37" i="25" s="1"/>
  <c r="G38" i="25"/>
  <c r="H38" i="25" s="1"/>
  <c r="G39" i="25"/>
  <c r="H39" i="25" s="1"/>
  <c r="G40" i="25"/>
  <c r="H40" i="25" s="1"/>
  <c r="H4" i="25"/>
  <c r="G4" i="25"/>
  <c r="H41" i="24"/>
  <c r="H42" i="26" l="1"/>
  <c r="H42" i="25"/>
  <c r="H43" i="26" l="1"/>
  <c r="H44" i="26" s="1"/>
  <c r="H43" i="25"/>
  <c r="H44" i="25" s="1"/>
  <c r="H40" i="24"/>
  <c r="G27" i="24"/>
  <c r="H27" i="24" s="1"/>
  <c r="G26" i="24"/>
  <c r="H26" i="24" s="1"/>
  <c r="G23" i="24"/>
  <c r="H23" i="24" s="1"/>
  <c r="G18" i="24"/>
  <c r="H18" i="24" s="1"/>
  <c r="G19" i="24"/>
  <c r="H19" i="24" s="1"/>
  <c r="G20" i="24"/>
  <c r="H20" i="24" s="1"/>
  <c r="G17" i="24"/>
  <c r="H17" i="24" s="1"/>
  <c r="G15" i="24"/>
  <c r="H15" i="24" s="1"/>
  <c r="G13" i="24"/>
  <c r="H13" i="24" s="1"/>
  <c r="G11" i="24"/>
  <c r="H11" i="24" s="1"/>
  <c r="G9" i="24"/>
  <c r="H9" i="24" s="1"/>
  <c r="G6" i="24"/>
  <c r="H6" i="24" s="1"/>
  <c r="G7" i="24"/>
  <c r="H7" i="24" s="1"/>
  <c r="G5" i="24"/>
  <c r="H5" i="24" s="1"/>
  <c r="H42" i="24" l="1"/>
  <c r="H43" i="24" l="1"/>
  <c r="H44"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<sst xmlns="http://schemas.openxmlformats.org/spreadsheetml/2006/main" count="317" uniqueCount="259">
  <si>
    <t>Inschrijfbiljet</t>
  </si>
  <si>
    <t>Volledige naam onderneming (Handelsnaam Kvk)</t>
  </si>
  <si>
    <t>Vestigingsplaats onderneming(Kvk)</t>
  </si>
  <si>
    <t>Kvk-nummer</t>
  </si>
  <si>
    <t>Tekenbevoegde voor contract</t>
  </si>
  <si>
    <t>Functie</t>
  </si>
  <si>
    <t>Tekenbevoegde wijzigingen</t>
  </si>
  <si>
    <t>Contactpersoon offerte</t>
  </si>
  <si>
    <t>Telefoonnummer kantoor</t>
  </si>
  <si>
    <t>Postadres kantoor</t>
  </si>
  <si>
    <t>PC + plaats postadres</t>
  </si>
  <si>
    <t>Mobiel nummer contactpersoon offerte</t>
  </si>
  <si>
    <t>E-mail adres contactpersoon offerte</t>
  </si>
  <si>
    <t>Aangeboden type/model</t>
  </si>
  <si>
    <t>1) d.w.z. dat er minimaal randen, richels, kieren en naden aanwezig moeten zijn.</t>
  </si>
  <si>
    <t>2) d.w.z. dat de gebruikte materialen dusdanig afgewerkt  en/of behandeld te zijn dat dit mogelijk is.</t>
  </si>
  <si>
    <t>Het meubilair dient nieuw te zijn</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</si>
  <si>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</si>
  <si>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</si>
  <si>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</si>
  <si>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</si>
  <si>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</si>
  <si>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</si>
  <si>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Kasten zijn voorzien een vlak bovenblad, tenzij uitdrukkelijk anders is verzocht</t>
  </si>
  <si>
    <t>Docentenstoel</t>
  </si>
  <si>
    <t>Het aangeboden meubilair dient multifunctioneel en flexibel inzetbaar te zijn t.b.v. o.a. leerpleinen, pauzes, samen leren, knutselen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</si>
  <si>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</si>
  <si>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(en/of binnen afzienbare tijd te verwachten) NEN-normen.</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</si>
  <si>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</si>
  <si>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</si>
  <si>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</si>
  <si>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</si>
  <si>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</si>
  <si>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</si>
  <si>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</si>
  <si>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</si>
  <si>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Fictief aantal</t>
  </si>
  <si>
    <t>BTW 21%</t>
  </si>
  <si>
    <t>Totaalprijs inclusief BTW</t>
  </si>
  <si>
    <t>Aantal</t>
  </si>
  <si>
    <t>Artikel omschrijving</t>
  </si>
  <si>
    <t xml:space="preserve">Totaalprijs exclusief BTW </t>
  </si>
  <si>
    <t>Prijzenblad ontwerp A</t>
  </si>
  <si>
    <t>Prijzenblad ontwerp B</t>
  </si>
  <si>
    <t>Procedure</t>
  </si>
  <si>
    <t>Besteknummer</t>
  </si>
  <si>
    <t>Vestigingsplaats opdrachtgever</t>
  </si>
  <si>
    <t>KvK-nummer</t>
  </si>
  <si>
    <t>Leerlingstoel traditioneel</t>
  </si>
  <si>
    <t>1.1</t>
  </si>
  <si>
    <t>1.2</t>
  </si>
  <si>
    <t>1.3</t>
  </si>
  <si>
    <t>2.1</t>
  </si>
  <si>
    <t>2.2</t>
  </si>
  <si>
    <t>2.3</t>
  </si>
  <si>
    <t>3.1</t>
  </si>
  <si>
    <t>3.2</t>
  </si>
  <si>
    <t>Leerlingstoel t.b.v. werken op één hoogte (D4)</t>
  </si>
  <si>
    <t>Leerlingstoel t.b.v. werken op één hoogte (F6)</t>
  </si>
  <si>
    <t>Leerlingkruk traditioneel</t>
  </si>
  <si>
    <t>Leerlingkruk bewegend zitten</t>
  </si>
  <si>
    <t>Meerprijs: leerlingtafel voorzien van 1x A4 lade</t>
  </si>
  <si>
    <t>Meerprijs: leerlingtafel voorzien van 2x A4 lade</t>
  </si>
  <si>
    <t>De materialisering van het meubilair dient kras-, stoot- en slijtvast te zijn.</t>
  </si>
  <si>
    <t>Eisen Leerlingstoel PO</t>
  </si>
  <si>
    <t>Algemene eisen</t>
  </si>
  <si>
    <t>Leerlingstoel algemeen:</t>
  </si>
  <si>
    <t>Frame voorzien van beschermdoppen ter bescherming van leerlingtafel (frame / blad) bij het aanhangen van de stoel.</t>
  </si>
  <si>
    <t>Stoel voorzien van geintegreerde hoogte-indicatie (A1 t/m F6).</t>
  </si>
  <si>
    <t>Leerlingstoel traditioneel:</t>
  </si>
  <si>
    <t>Frame leverbaar in 4-poot, hoogtematen A1 t/m F6.</t>
  </si>
  <si>
    <t>Leerlingstoel t.b.v. op gelijke hoogte zitten:</t>
  </si>
  <si>
    <t>Frame leverbaar in 4-poot.</t>
  </si>
  <si>
    <t>Frame leverbaar t.b.v. werken aan tafelhoogte D4 / 64cm.</t>
  </si>
  <si>
    <t>Frame leverbaar t.b.v. werken aan tafelhoogte F6 / 76cm.</t>
  </si>
  <si>
    <t>Frame voorzien van verstelbare voetensteun; voorzien van geintegreerde hoogte-indicatie.</t>
  </si>
  <si>
    <t>Uitstraling van de leerlingstoel is passend bij aan te bieden leerlingtafel.</t>
  </si>
  <si>
    <t>Op te gegeven prijsstelling  geldt voor alle varianten in uitvoering, tenzij nadrukkelijk anders vermeld.</t>
  </si>
  <si>
    <t>Frame voorzien van beschermdoppen ter bescherming van gangbare vloeren, passend bij de situatie op moment van levering.</t>
  </si>
  <si>
    <t>Eisen Leerlingtafel PO</t>
  </si>
  <si>
    <t>Leerlingtafel algemeen:</t>
  </si>
  <si>
    <t>Frame voorzien van beschermstrips op liggende delen; vervangbaar maar niet eenvoudig verwijderbaar.</t>
  </si>
  <si>
    <t>Tafel voorzien van geintegreerde hoogte-indicatie (A1 t/m F6).</t>
  </si>
  <si>
    <t>Uitstraling van de leerlingtafel is passend bij aan te bieden leerlingstoel.</t>
  </si>
  <si>
    <t>Frame voorzien van stelmogelijkheid.</t>
  </si>
  <si>
    <t>Blad blijft gegarandeerd recht en vlak; blad mag niet kromtrekken.</t>
  </si>
  <si>
    <t>3.3</t>
  </si>
  <si>
    <t>Blad bevestiging dusdanig zodat het blad bij veelvuldig verplaatsen en optillen niet loslaat van het frame.</t>
  </si>
  <si>
    <t>Tafel geschikt voor plaatsing van zowel 1 als 2 A4 lade(n) op geleiders; dient tevens achteraf mogelijk te zijn.</t>
  </si>
  <si>
    <t>Opbergmogelijkheden:</t>
  </si>
  <si>
    <t xml:space="preserve">Laden gemonteerd op geleiders, voorzien van uitvalbescherming. </t>
  </si>
  <si>
    <t>Laden minimaal leverbaar in A4 formaat, voorzien van mogelijkheid tot personaliseren.</t>
  </si>
  <si>
    <t>Frame voorzien van afgesloten buis- / kokereinden. Indien voorzien van beschermdoppen; vervangbaar maar niet eenvoudig verwijderbaar.</t>
  </si>
  <si>
    <t>en/of Frame leverbaar in C-poot, hoogtematen B2 t/m F6; frame geschikt voor aanhangen aan leerlingtafel.</t>
  </si>
  <si>
    <t>en/of Frame leverbaar in Z-poot, hoogtematen B2 t/m F6; frame geschikt voor aanhangen aan leerlingtafel.</t>
  </si>
  <si>
    <t>en/of Frame leverbaar in C-poot.</t>
  </si>
  <si>
    <t>en/of Frame leverbaar in Z-poot.</t>
  </si>
  <si>
    <t>Blad standaard uitgevoerd in afmeting 70x50cm (BxD); leverbaar in afwijkende maatvoeringen.</t>
  </si>
  <si>
    <t>Leerlingkruk traditioneel:</t>
  </si>
  <si>
    <t>Frame uitgevoerd in 4-poot, hoogtematen A1 t/m F6.</t>
  </si>
  <si>
    <t>Leerlingkruk algemeen:</t>
  </si>
  <si>
    <t>Kruk voorzien van geintegreerde hoogte-indicatie (A1 t/m F6).</t>
  </si>
  <si>
    <t>Uitstraling van de leerlingstoel is passend bij aan te bieden leerlingstoel en leerlingtafel.</t>
  </si>
  <si>
    <t>Kruk stapelbaar, minimaal 4 stuks.</t>
  </si>
  <si>
    <t>Frame uitgevoerd in hoogtemaat F6.</t>
  </si>
  <si>
    <t>Frame voorzien van voetensteunen in relatie tot hoogtematen B2-C3-D4-E5.</t>
  </si>
  <si>
    <t>Eisen Leerlingkruk PO</t>
  </si>
  <si>
    <t>Leerlingstoel PO</t>
  </si>
  <si>
    <t>Leerlingkruk PO</t>
  </si>
  <si>
    <t xml:space="preserve">Frame constructie is dusdanig dat het wijken van de poten gegarandeerd niet voorkomt. </t>
  </si>
  <si>
    <t>Eisen Leerlingkruk PO - Bewegend zitten</t>
  </si>
  <si>
    <t>Kruk geschikt voor gebruik zonder beschadiging van gangbare vloeren; eventuele bescherming geleverd passend bij de situatie op moment van levering.</t>
  </si>
  <si>
    <t>Kruk leverbaar in diverse hoogtematen, geschikt voor gebruik in het primair onderwijs.</t>
  </si>
  <si>
    <t>Leerlingkruk voorzien van voetensteunen op ongelijke hoogte</t>
  </si>
  <si>
    <t>Leerlingkruk voetensteunen ongelijke hoogtes</t>
  </si>
  <si>
    <t>Eisen Docentenbureau</t>
  </si>
  <si>
    <t>Frame (zithoogte) optioneel elektrisch in hoogte verstelbaar (meerprijs).</t>
  </si>
  <si>
    <t>Frame (zit- / stahoogte) optioneel elektrisch in hoogte verstelbaar (meerprijs).</t>
  </si>
  <si>
    <t>Frame voorzien van gelaste naden; bij voorkeur geen lasurpsen in het zicht, indien in het zicht dan glad afgewerkt.</t>
  </si>
  <si>
    <t>Docentenbureau algemeen:</t>
  </si>
  <si>
    <t>Bureau voldoet aan NEN-EN 1335-1, 2 en 3 met uitzondering van de maatvoering van het tafelblad.</t>
  </si>
  <si>
    <t>4.1</t>
  </si>
  <si>
    <t>Frame optioneel te voorzien van (akoestisch) separatiescherm (meerprijs).</t>
  </si>
  <si>
    <t>Uitstraling en uitvoering (productlijn) ook beschikbaar in leerlingtafels, groepstafels en instructietafels.</t>
  </si>
  <si>
    <t>Blad voorzien van kabelklemmen / kabelgoot en tenminste één kabeldoorvoer (positie in overleg te bepalen).</t>
  </si>
  <si>
    <t>Docentenbureau verrijdbaar:</t>
  </si>
  <si>
    <t xml:space="preserve">Blad leverbaar in diverse maatvoeringen, tenminste rond, ovaal en vierkant. </t>
  </si>
  <si>
    <t>4.2</t>
  </si>
  <si>
    <t>4.3</t>
  </si>
  <si>
    <t>Frame in hoogte verstelbaar (zit- / stahoogte) middels gasveer in centrale kolom onder het blad geplaatst.</t>
  </si>
  <si>
    <t>Frame eenvoudig in hoogte verstelbaar middels een handel; geschikt voor dagelijks / veelvuldig gebruik.</t>
  </si>
  <si>
    <t>Meerprijs: elektrisch verstelbaar (zithoogte)</t>
  </si>
  <si>
    <t>Meerprijs: elektrisch verstelbaar (zit- / stahoogte)</t>
  </si>
  <si>
    <t>Leerlingtafel, blad 70x50cm</t>
  </si>
  <si>
    <t xml:space="preserve">Leerlingtafel PO </t>
  </si>
  <si>
    <t xml:space="preserve">Docentenbureau </t>
  </si>
  <si>
    <t>4.4</t>
  </si>
  <si>
    <t>Aangeboden type/model/uitvoering</t>
  </si>
  <si>
    <t>Eisen Docentenstoel</t>
  </si>
  <si>
    <t>Eisen Kasten</t>
  </si>
  <si>
    <t>5.1</t>
  </si>
  <si>
    <t>Vijfteens onderstel, voorzien van harde of zachte wielen, geschikt voor bescherming van gangbare vloeren, passend bij de situatie op moment van levering.</t>
  </si>
  <si>
    <t>Stoel is eenvoudig instelbaar, geschikt voor dagelijks en veelvuldig gebruik.</t>
  </si>
  <si>
    <t>Stoel is tenminste voorzien van de verstelmogelijkheden; zithoogte, hellingshoek, zitdiepte, lendensteun en armsteunen (bereik conform NPR1813).</t>
  </si>
  <si>
    <t>De bureaustoel voldoet volledig en aantoonbaar aan de methode van meting en maatvoering conform NPR1813.</t>
  </si>
  <si>
    <t>5.2</t>
  </si>
  <si>
    <t>Docentenstoel, uitvoering netweave rugleuning</t>
  </si>
  <si>
    <t>Docentenstoel, uitvoering volledig gestoffeerd</t>
  </si>
  <si>
    <t>Frame voorzien van harde of zachte wielen, voorzien van rem, geschikt voor bescherming van gangbare vloeren, passend bij de situatie op moment van levering.</t>
  </si>
  <si>
    <t>Uitstraling en uitvoering (productlijn) ook beschikbaar in (docenten-)bureaus, groepstafels en instructietafels.</t>
  </si>
  <si>
    <t>Frame optioneel verrijdbaar d.m.v. harde of zachte wielen, voorzien van rem, geschikt voor bescherming van gangbare vloeren, passend bij de situatie op moment van levering (meerprijs).</t>
  </si>
  <si>
    <t>Eisen Groeps- / instructietafel</t>
  </si>
  <si>
    <t>Uitstraling en uitvoering (productlijn) ook beschikbaar in leerlingtafels en docentenbureaus.</t>
  </si>
  <si>
    <t>Groeps- / instructietafel</t>
  </si>
  <si>
    <t>6.1</t>
  </si>
  <si>
    <t>Blad leverbaar in diverse maatvoeringen; rond, ovaal, rechthoek en vierkant. Vormbladen mogelijk. Bladen in één geheel, tenzij nadrukkelijk anders overeengekomen en vastgelegd.</t>
  </si>
  <si>
    <t>Frame voorzien van beschermdoppen ter bescherming van tafels bij het stapelen in waaiervorm.</t>
  </si>
  <si>
    <t xml:space="preserve">Op te gegeven prijsstelling  geldt voor alle varianten in uitvoering (uitgezonderd bladmateriaal en -afmeting), tenzij nadrukkelijk anders vermeld. </t>
  </si>
  <si>
    <t>Kasten</t>
  </si>
  <si>
    <t>7.1</t>
  </si>
  <si>
    <t>Meubilair buiten kernassortiment</t>
  </si>
  <si>
    <t>8.1</t>
  </si>
  <si>
    <t>Eigen merk / assortiment Inschrijver</t>
  </si>
  <si>
    <t>Overige merken / leveranciers, via Inschrijver</t>
  </si>
  <si>
    <t xml:space="preserve">Overig meubilair; maatwerk ed. </t>
  </si>
  <si>
    <t>Groeps- / instructietafel, blad 140x70cm</t>
  </si>
  <si>
    <t>Groeps- / instructietafel, blad 70x50cm</t>
  </si>
  <si>
    <t>Laden uitwisselbaar met ladenkasten bestemd voor lokaalinrichting.</t>
  </si>
  <si>
    <t>Kunststofladen:</t>
  </si>
  <si>
    <t>Laden leverbaar in A4 formaat, ten minste in twee hoogtematen (hoog / laag), laden voorzien van mogelijkheid tot personaliseren.</t>
  </si>
  <si>
    <t>Ladenkasten:</t>
  </si>
  <si>
    <t>Ladenkasten leverbaar voorzien van geleiders, geschikt voor de laden welke aangeboden worden voor de leerlinglingtafel.</t>
  </si>
  <si>
    <t>Kastenprogramma algemeen:</t>
  </si>
  <si>
    <t>Leverbaar in een ruim assortiment open kasten, schuifdeuren, draaideuren, jalouziedeuren en combinaties daarvan.</t>
  </si>
  <si>
    <t>Ladenkasten optioneel leverbaar in verrijdbare uitvoering; voorzien van zwenkwielen, geremd (meerprijs).</t>
  </si>
  <si>
    <t>Lage kasten zijn optioneel leverbaar in verrijdbare uitvoering; voorzien van zwenkwielen, geremd (meerpijs).</t>
  </si>
  <si>
    <t>Gesloten kasten zijn optioneel afsluitbaar; naar keuze gelijk of ongelijksluitend, een loper is leverbaar (meerprijs).</t>
  </si>
  <si>
    <t>Modulair opgebouwd, onderling uitwisselbaar en eenvoudig en passend te combineren tot bijvoorbeeld een kastenwand.</t>
  </si>
  <si>
    <t>Uitstraling en kleurstelling van het kastenprogramma is passend bij en vormt een geheel met aan te bieden school- en kantoormeubilair.</t>
  </si>
  <si>
    <t>Leverbaar in een ruim assortiment model- / maatvoeringen; indelingen w.o. open vakken / deuren / laden; afmetingen in breedte, diepte en hoogte.</t>
  </si>
  <si>
    <t>Ombouw en legborden buigen gegarandeerd niet door; kasten zijn waarnodig versterkt.</t>
  </si>
  <si>
    <t>Bovenbladen zijn gegarandeerd vlak.</t>
  </si>
  <si>
    <t>Meerprijs: afsluitbaar</t>
  </si>
  <si>
    <t>Meerprijs: verrijdbaar</t>
  </si>
  <si>
    <t>Kast, dubbele draaideur, 5 OH (breedte tussen 80-100cm)</t>
  </si>
  <si>
    <t>Ladenkast, t.b.v. max. 16 A4 laden (hoog) of 32 A4 laden (laag)</t>
  </si>
  <si>
    <t>Meerprijs: A4 laden (laag)</t>
  </si>
  <si>
    <t>Meerprijs: A4 laden (hoog)</t>
  </si>
  <si>
    <t>7.2</t>
  </si>
  <si>
    <t>7.3</t>
  </si>
  <si>
    <t>7.4</t>
  </si>
  <si>
    <t>7.5</t>
  </si>
  <si>
    <t>7.6</t>
  </si>
  <si>
    <t>Ladenkasten leverbaar ten behoeve van ca. 32, 16 of 8 A4 laden (laag) of 16, 8 of 4 A4 laden (hoog) of een combinatie daarvan.</t>
  </si>
  <si>
    <t>6.2</t>
  </si>
  <si>
    <t>Prijzenblad meubilair</t>
  </si>
  <si>
    <t>Europees openbare aanbesteding School- en Kantoormeubilair</t>
  </si>
  <si>
    <t>7.7</t>
  </si>
  <si>
    <t>7.8</t>
  </si>
  <si>
    <t>Schuifdeurkast, afmeting gelijk als ladenkast (zie 7.3)</t>
  </si>
  <si>
    <t>Voor alle varianten van de meubellijnen die zijn opgenomen in het Prijzenblad meubilair of ander meubiliar binnen dezelfde meubellijnen als opgenomen in het Prijzenblad meubilair zullen dezelfde kortingspercentages gelden als zijn opgenomen in het Prijzenblad meubilair.</t>
  </si>
  <si>
    <t>Frame leverbaar in C-poot, hoogtematen A1 t/m F6.</t>
  </si>
  <si>
    <t>Frame leverbaar in T-poot, hoogtematen A1 t/m F6.</t>
  </si>
  <si>
    <t>Kruk stimuleert het bewegend zitten.</t>
  </si>
  <si>
    <t>Docentenbureau:</t>
  </si>
  <si>
    <t>Frame leverbaar in zithoogte; eenvoudig in hoogte verstelbaar middels tenminste een handel; geschikt voor dagelijks / veelvuldig gebruik.</t>
  </si>
  <si>
    <t>Frame leverbaar in zit- / stahoogte; eenvoudig in hoogte verstelbaar middels tenminste een handel; geschikt voor dagelijks / veelvuldig gebruik.</t>
  </si>
  <si>
    <t>4.5</t>
  </si>
  <si>
    <t>Docentenbureau verrijdbaar (zit- / stahoogte), blad rond 80cm</t>
  </si>
  <si>
    <t>Docentenbureau zithoogte (verstelbaar), blad 140x80cm</t>
  </si>
  <si>
    <t>Docentenbureau zit-/stahoogte (verstelbaar), blad 140x80cm</t>
  </si>
  <si>
    <t>Blad standaard uitgevoerd in afmeting 140x80cm (BxD); leverbaar in afwijkende maatvoeringen.</t>
  </si>
  <si>
    <t>Frame voorzien van beschermstrips of krasvaste coating op liggende delen; beschermstrips vervangbaar maar niet eenvoudig verwijderbaar.</t>
  </si>
  <si>
    <t>9.1</t>
  </si>
  <si>
    <t>9.2</t>
  </si>
  <si>
    <t>Inkoopprijs</t>
  </si>
  <si>
    <t>Opslagpercentage</t>
  </si>
  <si>
    <t>Naam opdrachtgever [1]</t>
  </si>
  <si>
    <t>Legborden zijn verstelbaar en voldoende belastbaar; geschikt voor gebruik in het primair en voortgezet (speciaal) onderwijs.</t>
  </si>
  <si>
    <t>Verhoudingen ten aanzien van gewicht en maatvoering zijn in elke uitvoering passend voor de gebruiker; waaronder een grote(re) maatvoering / comfort uitvoering voor grote(re) leerlingen.</t>
  </si>
  <si>
    <t>Frame uitgevoerd in staal, voorzien van poedercoating, leverbaar in een breed palet kleuren.</t>
  </si>
  <si>
    <t>Zitting leverbaar in aaneengesloten kuip / schaal, uitgevoerd in krasvast kunststof leverbaar in een breed palet kleuren.</t>
  </si>
  <si>
    <t>Zitting leverbaar in aaneengesloten kuip / schaal, uitgevoerd in krasvast hout, standaard kleurstelling blank; optioneel leverbaar in een breed palet kleuren.</t>
  </si>
  <si>
    <t>Zitting leverbaar in separate zitting / rugleuning, uitgevoerd in krasvast kunststof, leverbaar in een breed palet kleuren.</t>
  </si>
  <si>
    <t>Zitting leverbaar in separate zitting / rugleuning, uitgevoerd in krasvast hout, standaard kleurstelling blank; optioneel leverbaar in een breed palet kleuren.</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</si>
  <si>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</si>
  <si>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</si>
  <si>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</si>
  <si>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</si>
  <si>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Laden uitgevoerd in kunststof, leverbaar in een breed palet kleuren.</t>
  </si>
  <si>
    <t>Zitting leverbaar in krasvast hout, standaard kleurstelling blank; optioneel leverbaar in een breed palet kleuren.</t>
  </si>
  <si>
    <t>en/of Zitting leverbaar in krasvast kunststof, leverbaar in een breed palet kleuren.</t>
  </si>
  <si>
    <t>Kruk uitgevoerd in kunststof, leverbaar in een breed palet kleuren.</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</si>
  <si>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t>
    </r>
  </si>
  <si>
    <t>Zitting en rugleuning leverbaar in volledig gestoffeerd, in een breed palet aan stoffensoorten en kleuren.</t>
  </si>
  <si>
    <t>Zitting en rugleuning leverbaar in volledig gestoffeerd (zitting) en netweave (rugleuning), in een breed palet aan stoffensoorten en kleuren.</t>
  </si>
  <si>
    <t>Ombouw en deuren leverbaar in ten minste gemelamineerd spaanplaat (18mm kern), voorzien van meekleurende randafwerking, leverbaar in een breed palet dessign / kleuren.</t>
  </si>
  <si>
    <t>2021-MEU0806</t>
  </si>
  <si>
    <t>Stichting Viviani</t>
  </si>
  <si>
    <t>Emmen</t>
  </si>
  <si>
    <t>NOTE: het door u aan te bieden meubilair dient te voldoen aan de gestelde eisen. Voor het Prijzenblad wordt geen specifieke uitvoering geeist.</t>
  </si>
  <si>
    <t>U bent vrij de door u meest geschikt geachte uitvoering aan te bieden; eventuele proefitems dienen gelijk te zijn aan de hier aangeboden items.</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</si>
  <si>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</si>
  <si>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</si>
  <si>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</si>
  <si>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Gedurende de looptijd van deze overeenkomst zullen géén wijzigingen van kortingspercentages worden doorgevoerd.</t>
  </si>
  <si>
    <t>Opdrachtnemer baseert zijn offerte op prijzen en kortingspercentages zoals vermeld in de uitvoeringsbepaling. Opdrachtgever zorgt voor een rechtsgeldige getekende opdracht bon, als bevestiging van de bestelling.</t>
  </si>
  <si>
    <t>Opdrachtnemer levert  nieuw meubilair aan Opdrachtgever conform de in het bestek gestelde functionele- en technische eisen en services. De levertijd van meubilair is maximaal acht weken.</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</si>
  <si>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</si>
  <si>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</si>
  <si>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</si>
  <si>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</si>
  <si>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Opdrachtnemer levert meubilair met twintig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</si>
  <si>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</si>
  <si>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</si>
  <si>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</si>
  <si>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Opdrachtnemer voorziet al het te leveren meubilair van een kenmerk, door middel van een sticker of anderszins, op een niet direct zichtbare plaats. Het kenmerk maakt het beheer en de herleidbaarheid van elk item op eenvoudige wijze mogelijk. Het kenmerk voorzien ten minste maar niet beperkend in informatie met betrekking tot; merk, model, type / moment van levering, week en jaar / ordernummer en -positie.</t>
  </si>
  <si>
    <t>Opdrachtnemer is bereid tot het inventariseren van al het meubilair in de gebouwen van Opdrachtgever bij de start van de overeenkomst. Tijdens de looptijd van de overeenkomst is Opdrachtnemer verantwoordelijk voor het bijhouden van alle mutaties van het meubilair. De Opdrachtgever informeert Opdrachtnemer over mutaties waaraan geen levering van meubilair door Opdrachtnemer is gekoppeld.</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</si>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</sst>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9"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1"/>
      <color rgb="FFFF0000"/>
      <name val="Calibri"/>
      <family val="2"/>
      <scheme val="minor"/>
    </font>
    <font>
      <sz val="12"/>
      <color theme="0"/>
      <name val="Calibri"/>
      <family val="2"/>
      <scheme val="minor"/>
    </font>
    <font>
      <b/>
      <sz val="18"/>
      <color theme="0"/>
      <name val="Calibri"/>
      <family val="2"/>
      <scheme val="minor"/>
    </font>
    <font>
      <b/>
      <sz val="11"/>
      <name val="Calibri"/>
      <family val="2"/>
      <scheme val="minor"/>
    </font>
    <font>
      <b/>
      <sz val="11"/>
      <color rgb="FFFF0000"/>
      <name val="Calibri"/>
      <family val="2"/>
      <scheme val="minor"/>
    </font>
    <font>
      <sz val="11"/>
      <color rgb="FFFF0000"/>
      <name val="Calibri"/>
      <family val="2"/>
    </font>
    <font>
      <b/>
      <i/>
      <sz val="12"/>
      <name val="Calibri"/>
      <family val="2"/>
      <scheme val="minor"/>
    </font>
    <font>
      <i/>
      <sz val="11"/>
      <color theme="0"/>
      <name val="Calibri"/>
      <family val="2"/>
      <scheme val="minor"/>
    </font>
    <font>
      <sz val="11"/>
      <color theme="1"/>
      <name val="Calibri"/>
      <family val="2"/>
      <scheme val="minor"/>
    </font>
    <font>
      <b/>
      <sz val="11"/>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67">
    <xf numFmtId="0" fontId="0" fillId="0" borderId="0" xfId="0"/>
    <xf numFmtId="0" fontId="0" fillId="0" borderId="0" xfId="0" applyProtection="1"/>
    <xf numFmtId="0" fontId="0" fillId="0" borderId="0" xfId="0" applyAlignment="1" applyProtection="1">
      <alignment horizontal="right"/>
    </xf>
    <xf numFmtId="0" fontId="0" fillId="0" borderId="0" xfId="0" applyBorder="1" applyProtection="1"/>
    <xf numFmtId="43" fontId="0" fillId="3" borderId="14" xfId="0" applyNumberFormat="1" applyFill="1" applyBorder="1" applyProtection="1"/>
    <xf numFmtId="0" fontId="0" fillId="0" borderId="3" xfId="0" applyFill="1" applyBorder="1" applyProtection="1"/>
    <xf numFmtId="0" fontId="0" fillId="0" borderId="3" xfId="0" applyNumberFormat="1" applyFill="1" applyBorder="1" applyAlignment="1" applyProtection="1">
      <alignment horizontal="center"/>
    </xf>
    <xf numFmtId="43" fontId="0" fillId="0" borderId="3" xfId="0" applyNumberFormat="1" applyFill="1" applyBorder="1" applyProtection="1"/>
    <xf numFmtId="0" fontId="0" fillId="0" borderId="0" xfId="0" applyFill="1" applyProtection="1"/>
    <xf numFmtId="0" fontId="0" fillId="0" borderId="0" xfId="0" applyNumberFormat="1" applyAlignment="1" applyProtection="1">
      <alignment horizontal="center"/>
    </xf>
    <xf numFmtId="0" fontId="0" fillId="0" borderId="0" xfId="0" applyNumberFormat="1" applyProtection="1"/>
    <xf numFmtId="44" fontId="0" fillId="0" borderId="14" xfId="0" applyNumberFormat="1" applyFill="1" applyBorder="1" applyProtection="1"/>
    <xf numFmtId="44" fontId="0" fillId="0" borderId="19" xfId="0" applyNumberFormat="1" applyFill="1" applyBorder="1" applyProtection="1"/>
    <xf numFmtId="44" fontId="0" fillId="0" borderId="3" xfId="0" applyNumberFormat="1" applyFill="1" applyBorder="1" applyProtection="1"/>
    <xf numFmtId="10" fontId="0" fillId="0" borderId="3" xfId="0" applyNumberFormat="1" applyFill="1" applyBorder="1" applyProtection="1"/>
    <xf numFmtId="43" fontId="0" fillId="0" borderId="0" xfId="0" applyNumberFormat="1" applyProtection="1"/>
    <xf numFmtId="10" fontId="0" fillId="0" borderId="0" xfId="0" applyNumberFormat="1" applyProtection="1"/>
    <xf numFmtId="0" fontId="0" fillId="0" borderId="3" xfId="0" applyFill="1" applyBorder="1" applyAlignment="1" applyProtection="1">
      <alignment horizontal="left"/>
    </xf>
    <xf numFmtId="0" fontId="0" fillId="0" borderId="0" xfId="0" applyAlignment="1" applyProtection="1">
      <alignment horizontal="left"/>
    </xf>
    <xf numFmtId="0" fontId="0" fillId="0" borderId="0" xfId="0" applyAlignment="1" applyProtection="1"/>
    <xf numFmtId="0" fontId="1" fillId="0" borderId="0" xfId="0" applyFont="1" applyProtection="1"/>
    <xf numFmtId="0" fontId="0" fillId="2" borderId="23" xfId="0" applyFill="1" applyBorder="1" applyAlignment="1" applyProtection="1">
      <alignment horizontal="left"/>
    </xf>
    <xf numFmtId="0" fontId="0" fillId="2" borderId="24" xfId="0" applyFill="1" applyBorder="1" applyAlignment="1" applyProtection="1">
      <alignment horizontal="left"/>
    </xf>
    <xf numFmtId="0" fontId="0" fillId="2" borderId="25" xfId="0" applyFill="1" applyBorder="1" applyAlignment="1" applyProtection="1">
      <alignment horizontal="left"/>
    </xf>
    <xf numFmtId="0" fontId="0" fillId="0" borderId="0" xfId="0" applyAlignment="1" applyProtection="1">
      <alignment wrapText="1"/>
    </xf>
    <xf numFmtId="0" fontId="0" fillId="0" borderId="0" xfId="0" applyAlignment="1" applyProtection="1">
      <alignment horizontal="left" wrapText="1"/>
    </xf>
    <xf numFmtId="0" fontId="0" fillId="0" borderId="0" xfId="0" applyFont="1" applyProtection="1"/>
    <xf numFmtId="0" fontId="0" fillId="0" borderId="14" xfId="0" applyFont="1" applyBorder="1" applyProtection="1"/>
    <xf numFmtId="0" fontId="8" fillId="0" borderId="0" xfId="0" applyFont="1" applyProtection="1"/>
    <xf numFmtId="0" fontId="4" fillId="0" borderId="0" xfId="0" applyFont="1" applyAlignment="1" applyProtection="1">
      <alignment wrapText="1"/>
    </xf>
    <xf numFmtId="0" fontId="4" fillId="0" borderId="0" xfId="0" applyFont="1" applyAlignment="1" applyProtection="1">
      <alignment vertical="justify"/>
    </xf>
    <xf numFmtId="0" fontId="4" fillId="0" borderId="0" xfId="0" applyFont="1" applyAlignment="1" applyProtection="1">
      <alignment vertical="top" wrapText="1"/>
    </xf>
    <xf numFmtId="0" fontId="12" fillId="0" borderId="0" xfId="0" applyFont="1" applyFill="1" applyProtection="1"/>
    <xf numFmtId="0" fontId="7" fillId="0" borderId="0" xfId="0" applyFont="1" applyFill="1" applyProtection="1"/>
    <xf numFmtId="0" fontId="12" fillId="0" borderId="0" xfId="0" applyFont="1" applyProtection="1"/>
    <xf numFmtId="0" fontId="7" fillId="0" borderId="0" xfId="0" applyFont="1" applyProtection="1"/>
    <xf numFmtId="0" fontId="5" fillId="0" borderId="0" xfId="0" applyFont="1" applyFill="1" applyAlignment="1" applyProtection="1">
      <alignment wrapText="1"/>
    </xf>
    <xf numFmtId="0" fontId="14" fillId="0" borderId="0" xfId="0" applyFont="1" applyAlignment="1" applyProtection="1"/>
    <xf numFmtId="0" fontId="14" fillId="0" borderId="0" xfId="0" applyFont="1" applyFill="1" applyAlignment="1" applyProtection="1"/>
    <xf numFmtId="0" fontId="13" fillId="0" borderId="0" xfId="0" applyFont="1" applyProtection="1"/>
    <xf numFmtId="0" fontId="9" fillId="0" borderId="0" xfId="0" applyFont="1" applyProtection="1"/>
    <xf numFmtId="0" fontId="14" fillId="0" borderId="0" xfId="0" applyFont="1" applyProtection="1"/>
    <xf numFmtId="49" fontId="4" fillId="0" borderId="0" xfId="0" applyNumberFormat="1" applyFont="1" applyAlignment="1" applyProtection="1">
      <alignment horizontal="justify" vertical="center"/>
    </xf>
    <xf numFmtId="49" fontId="4" fillId="0" borderId="0" xfId="0" applyNumberFormat="1" applyFont="1" applyFill="1" applyAlignment="1" applyProtection="1">
      <alignment horizontal="justify" vertical="center" wrapText="1"/>
    </xf>
    <xf numFmtId="49" fontId="4" fillId="0" borderId="0" xfId="0" applyNumberFormat="1" applyFont="1" applyAlignment="1" applyProtection="1">
      <alignment horizontal="justify" vertical="center" wrapText="1"/>
    </xf>
    <xf numFmtId="0" fontId="4" fillId="0" borderId="0" xfId="0" applyFont="1" applyFill="1" applyAlignment="1" applyProtection="1">
      <alignment wrapText="1"/>
    </xf>
    <xf numFmtId="0" fontId="7" fillId="3" borderId="14" xfId="0" applyNumberFormat="1" applyFont="1" applyFill="1" applyBorder="1" applyAlignment="1" applyProtection="1">
      <alignment horizontal="center"/>
    </xf>
    <xf numFmtId="0" fontId="7" fillId="0" borderId="14" xfId="0" applyNumberFormat="1" applyFont="1" applyFill="1" applyBorder="1" applyAlignment="1" applyProtection="1">
      <alignment horizontal="center"/>
    </xf>
    <xf numFmtId="44" fontId="7" fillId="0" borderId="14" xfId="0" applyNumberFormat="1" applyFont="1" applyFill="1" applyBorder="1" applyProtection="1"/>
    <xf numFmtId="0" fontId="7" fillId="0" borderId="14" xfId="0" applyFont="1" applyBorder="1" applyProtection="1"/>
    <xf numFmtId="0" fontId="7" fillId="0" borderId="14" xfId="0" applyFont="1" applyFill="1" applyBorder="1" applyAlignment="1" applyProtection="1">
      <alignment wrapText="1"/>
    </xf>
    <xf numFmtId="0" fontId="7" fillId="3" borderId="18" xfId="0" applyNumberFormat="1" applyFont="1" applyFill="1" applyBorder="1" applyAlignment="1" applyProtection="1">
      <alignment horizontal="center"/>
    </xf>
    <xf numFmtId="0" fontId="7" fillId="0" borderId="19" xfId="0" applyFont="1" applyFill="1" applyBorder="1" applyAlignment="1" applyProtection="1">
      <alignment wrapText="1"/>
    </xf>
    <xf numFmtId="0" fontId="7" fillId="0" borderId="14" xfId="0" applyFont="1" applyFill="1" applyBorder="1" applyProtection="1"/>
    <xf numFmtId="0" fontId="8" fillId="0" borderId="0" xfId="0" applyFont="1" applyFill="1" applyProtection="1"/>
    <xf numFmtId="0" fontId="0" fillId="4" borderId="0" xfId="0" applyFill="1" applyProtection="1"/>
    <xf numFmtId="0" fontId="6" fillId="4" borderId="1" xfId="0" applyFont="1" applyFill="1" applyBorder="1" applyAlignment="1" applyProtection="1">
      <alignment horizontal="left"/>
    </xf>
    <xf numFmtId="0" fontId="1" fillId="4" borderId="2" xfId="0" applyFont="1" applyFill="1" applyBorder="1" applyProtection="1"/>
    <xf numFmtId="0" fontId="1" fillId="4" borderId="1" xfId="0" applyFont="1" applyFill="1" applyBorder="1" applyAlignment="1" applyProtection="1">
      <alignment horizontal="center"/>
    </xf>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applyAlignment="1" applyProtection="1"/>
    <xf numFmtId="0" fontId="11" fillId="4" borderId="0" xfId="0" applyFont="1" applyFill="1" applyProtection="1"/>
    <xf numFmtId="0" fontId="1" fillId="4" borderId="0" xfId="0" applyFont="1" applyFill="1" applyProtection="1"/>
    <xf numFmtId="0" fontId="3" fillId="4" borderId="0" xfId="0" applyFont="1" applyFill="1" applyAlignment="1" applyProtection="1">
      <alignment wrapText="1"/>
    </xf>
    <xf numFmtId="43" fontId="10" fillId="4" borderId="0" xfId="0" applyNumberFormat="1" applyFont="1" applyFill="1" applyProtection="1"/>
    <xf numFmtId="10" fontId="10" fillId="4" borderId="0" xfId="0" applyNumberFormat="1" applyFont="1" applyFill="1" applyProtection="1"/>
    <xf numFmtId="0" fontId="10" fillId="4" borderId="0" xfId="0" applyNumberFormat="1" applyFont="1" applyFill="1" applyProtection="1"/>
    <xf numFmtId="0" fontId="10" fillId="4" borderId="0" xfId="0" applyFont="1" applyFill="1" applyAlignment="1" applyProtection="1">
      <alignment horizontal="right"/>
    </xf>
    <xf numFmtId="0" fontId="0" fillId="4" borderId="0" xfId="0" applyFont="1" applyFill="1" applyProtection="1"/>
    <xf numFmtId="0" fontId="2" fillId="4" borderId="14" xfId="0" applyFont="1" applyFill="1" applyBorder="1" applyProtection="1"/>
    <xf numFmtId="0" fontId="3" fillId="4" borderId="14" xfId="0" applyNumberFormat="1" applyFont="1" applyFill="1" applyBorder="1" applyAlignment="1" applyProtection="1">
      <alignment horizontal="left"/>
    </xf>
    <xf numFmtId="0" fontId="3" fillId="4" borderId="14" xfId="0" applyFont="1" applyFill="1" applyBorder="1" applyAlignment="1" applyProtection="1">
      <alignment wrapText="1"/>
    </xf>
    <xf numFmtId="43" fontId="3" fillId="4" borderId="14" xfId="0" applyNumberFormat="1" applyFont="1" applyFill="1" applyBorder="1" applyProtection="1"/>
    <xf numFmtId="10" fontId="3" fillId="4" borderId="14" xfId="0" applyNumberFormat="1" applyFont="1" applyFill="1" applyBorder="1" applyProtection="1"/>
    <xf numFmtId="0" fontId="3" fillId="4" borderId="14" xfId="0" applyNumberFormat="1" applyFont="1" applyFill="1" applyBorder="1" applyProtection="1"/>
    <xf numFmtId="0" fontId="3" fillId="4" borderId="14" xfId="0" applyFont="1" applyFill="1" applyBorder="1" applyAlignment="1" applyProtection="1">
      <alignment horizontal="left" wrapText="1"/>
    </xf>
    <xf numFmtId="0" fontId="1" fillId="4" borderId="0" xfId="0" applyFont="1" applyFill="1" applyBorder="1" applyAlignment="1" applyProtection="1"/>
    <xf numFmtId="0" fontId="2" fillId="4" borderId="20" xfId="0" applyFont="1" applyFill="1" applyBorder="1" applyProtection="1"/>
    <xf numFmtId="43" fontId="3" fillId="4" borderId="3" xfId="0" applyNumberFormat="1" applyFont="1" applyFill="1" applyBorder="1" applyAlignment="1" applyProtection="1">
      <alignment horizontal="left"/>
    </xf>
    <xf numFmtId="0" fontId="3" fillId="4" borderId="3" xfId="0" applyFont="1" applyFill="1" applyBorder="1" applyAlignment="1" applyProtection="1">
      <alignment wrapText="1"/>
    </xf>
    <xf numFmtId="0" fontId="3" fillId="4" borderId="3" xfId="0" applyFont="1" applyFill="1" applyBorder="1" applyProtection="1"/>
    <xf numFmtId="43" fontId="3" fillId="4" borderId="3" xfId="0" applyNumberFormat="1" applyFont="1" applyFill="1" applyBorder="1" applyProtection="1"/>
    <xf numFmtId="0" fontId="3" fillId="4" borderId="3" xfId="0" applyFont="1" applyFill="1" applyBorder="1" applyAlignment="1" applyProtection="1">
      <alignment horizontal="left" wrapText="1"/>
    </xf>
    <xf numFmtId="43" fontId="3" fillId="4" borderId="0" xfId="0" applyNumberFormat="1" applyFont="1" applyFill="1" applyBorder="1" applyAlignment="1" applyProtection="1">
      <alignment horizontal="left"/>
    </xf>
    <xf numFmtId="0" fontId="3" fillId="4" borderId="0" xfId="0" applyFont="1" applyFill="1" applyBorder="1" applyAlignment="1" applyProtection="1">
      <alignment wrapText="1"/>
    </xf>
    <xf numFmtId="0" fontId="3" fillId="4" borderId="0" xfId="0" applyFont="1" applyFill="1" applyBorder="1" applyProtection="1"/>
    <xf numFmtId="43" fontId="3" fillId="4" borderId="0" xfId="0" applyNumberFormat="1" applyFont="1" applyFill="1" applyBorder="1" applyProtection="1"/>
    <xf numFmtId="0" fontId="3" fillId="4" borderId="0" xfId="0" applyFont="1" applyFill="1" applyBorder="1" applyAlignment="1" applyProtection="1">
      <alignment horizontal="left" wrapText="1"/>
    </xf>
    <xf numFmtId="43" fontId="3" fillId="4" borderId="13" xfId="0" applyNumberFormat="1" applyFont="1" applyFill="1" applyBorder="1" applyAlignment="1" applyProtection="1">
      <alignment horizontal="left"/>
    </xf>
    <xf numFmtId="0" fontId="3" fillId="4" borderId="13" xfId="0" applyFont="1" applyFill="1" applyBorder="1" applyAlignment="1" applyProtection="1">
      <alignment wrapText="1"/>
    </xf>
    <xf numFmtId="0" fontId="3" fillId="4" borderId="13" xfId="0" applyFont="1" applyFill="1" applyBorder="1" applyProtection="1"/>
    <xf numFmtId="43" fontId="3" fillId="4" borderId="13" xfId="0" applyNumberFormat="1" applyFont="1" applyFill="1" applyBorder="1" applyProtection="1"/>
    <xf numFmtId="0" fontId="3" fillId="4" borderId="13" xfId="0" applyFont="1" applyFill="1" applyBorder="1" applyAlignment="1" applyProtection="1">
      <alignment horizontal="left" wrapText="1"/>
    </xf>
    <xf numFmtId="0" fontId="3" fillId="4" borderId="14" xfId="0" applyNumberFormat="1" applyFont="1" applyFill="1" applyBorder="1" applyAlignment="1" applyProtection="1">
      <alignment horizontal="center"/>
    </xf>
    <xf numFmtId="44" fontId="3" fillId="4" borderId="14" xfId="0" applyNumberFormat="1" applyFont="1" applyFill="1" applyBorder="1" applyProtection="1"/>
    <xf numFmtId="0" fontId="15" fillId="4" borderId="14" xfId="0" applyNumberFormat="1" applyFont="1" applyFill="1" applyBorder="1" applyAlignment="1" applyProtection="1">
      <alignment horizontal="center"/>
    </xf>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0" fillId="5" borderId="19" xfId="0" applyFill="1" applyBorder="1" applyAlignment="1" applyProtection="1">
      <alignment horizontal="left" wrapText="1"/>
      <protection locked="0"/>
    </xf>
    <xf numFmtId="0" fontId="0" fillId="4" borderId="0" xfId="0" applyFill="1" applyBorder="1" applyProtection="1"/>
    <xf numFmtId="0" fontId="3" fillId="4" borderId="20" xfId="0" applyFont="1" applyFill="1" applyBorder="1" applyProtection="1"/>
    <xf numFmtId="0" fontId="3" fillId="4" borderId="3" xfId="0" applyFont="1" applyFill="1" applyBorder="1" applyAlignment="1" applyProtection="1">
      <alignment horizontal="left"/>
    </xf>
    <xf numFmtId="0" fontId="3" fillId="4" borderId="21" xfId="0" applyFont="1" applyFill="1" applyBorder="1" applyProtection="1"/>
    <xf numFmtId="0" fontId="3" fillId="4" borderId="0" xfId="0" applyFont="1" applyFill="1" applyBorder="1" applyAlignment="1" applyProtection="1">
      <alignment horizontal="left"/>
    </xf>
    <xf numFmtId="0" fontId="3" fillId="4" borderId="22" xfId="0" applyFont="1" applyFill="1" applyBorder="1" applyProtection="1"/>
    <xf numFmtId="0" fontId="3" fillId="4" borderId="13" xfId="0" applyFont="1" applyFill="1" applyBorder="1" applyAlignment="1" applyProtection="1">
      <alignment horizontal="left"/>
    </xf>
    <xf numFmtId="0" fontId="10" fillId="4" borderId="0" xfId="0" applyNumberFormat="1" applyFont="1" applyFill="1" applyAlignment="1" applyProtection="1">
      <alignment horizontal="center"/>
    </xf>
    <xf numFmtId="0" fontId="3" fillId="4" borderId="0" xfId="0" applyFont="1" applyFill="1" applyProtection="1"/>
    <xf numFmtId="0" fontId="3" fillId="4" borderId="14" xfId="0" applyFont="1" applyFill="1" applyBorder="1" applyProtection="1"/>
    <xf numFmtId="0" fontId="3" fillId="4" borderId="14" xfId="0" applyFont="1" applyFill="1" applyBorder="1" applyAlignment="1" applyProtection="1">
      <alignment horizontal="left"/>
    </xf>
    <xf numFmtId="0" fontId="0" fillId="5" borderId="14" xfId="0" applyNumberFormat="1" applyFill="1" applyBorder="1" applyAlignment="1" applyProtection="1">
      <alignment horizontal="center"/>
      <protection locked="0"/>
    </xf>
    <xf numFmtId="0" fontId="0" fillId="4" borderId="0" xfId="0" applyFill="1" applyAlignment="1" applyProtection="1">
      <alignment horizontal="left"/>
    </xf>
    <xf numFmtId="0" fontId="1" fillId="4" borderId="0" xfId="0" applyFont="1" applyFill="1" applyAlignment="1" applyProtection="1">
      <alignment horizontal="left"/>
    </xf>
    <xf numFmtId="0" fontId="2" fillId="4" borderId="0" xfId="0" applyFont="1" applyFill="1" applyProtection="1"/>
    <xf numFmtId="0" fontId="2" fillId="4" borderId="1" xfId="0" applyFont="1" applyFill="1" applyBorder="1" applyProtection="1"/>
    <xf numFmtId="0" fontId="7" fillId="3" borderId="26" xfId="0" applyNumberFormat="1" applyFont="1" applyFill="1" applyBorder="1" applyAlignment="1" applyProtection="1">
      <alignment horizontal="center"/>
    </xf>
    <xf numFmtId="0" fontId="0" fillId="5" borderId="26" xfId="0" applyFill="1" applyBorder="1" applyAlignment="1" applyProtection="1">
      <alignment wrapText="1"/>
      <protection locked="0"/>
    </xf>
    <xf numFmtId="44" fontId="0" fillId="5" borderId="26" xfId="0" applyNumberFormat="1" applyFill="1" applyBorder="1" applyProtection="1">
      <protection locked="0"/>
    </xf>
    <xf numFmtId="10" fontId="0" fillId="5" borderId="26" xfId="0" applyNumberFormat="1" applyFill="1" applyBorder="1" applyProtection="1">
      <protection locked="0"/>
    </xf>
    <xf numFmtId="44" fontId="0" fillId="0" borderId="26" xfId="0" applyNumberFormat="1" applyFill="1" applyBorder="1" applyProtection="1"/>
    <xf numFmtId="43" fontId="0" fillId="3" borderId="26" xfId="0" applyNumberFormat="1" applyFill="1" applyBorder="1" applyProtection="1"/>
    <xf numFmtId="0" fontId="0" fillId="5" borderId="26" xfId="0" applyFill="1" applyBorder="1" applyAlignment="1" applyProtection="1">
      <alignment horizontal="left" wrapText="1"/>
      <protection locked="0"/>
    </xf>
    <xf numFmtId="0" fontId="3" fillId="4" borderId="0" xfId="0" applyNumberFormat="1" applyFont="1" applyFill="1" applyBorder="1" applyAlignment="1" applyProtection="1">
      <alignment horizontal="center"/>
    </xf>
    <xf numFmtId="0" fontId="3" fillId="4" borderId="0" xfId="0" applyFont="1" applyFill="1" applyBorder="1" applyAlignment="1" applyProtection="1">
      <alignment horizontal="center" wrapText="1"/>
    </xf>
    <xf numFmtId="43" fontId="3" fillId="4" borderId="0" xfId="0" applyNumberFormat="1" applyFont="1" applyFill="1" applyBorder="1" applyAlignment="1" applyProtection="1">
      <alignment horizontal="center"/>
    </xf>
    <xf numFmtId="10" fontId="3" fillId="4" borderId="0" xfId="0" applyNumberFormat="1" applyFont="1" applyFill="1" applyBorder="1" applyAlignment="1" applyProtection="1">
      <alignment horizontal="center"/>
    </xf>
    <xf numFmtId="0" fontId="3" fillId="4" borderId="13" xfId="0" applyNumberFormat="1" applyFont="1" applyFill="1" applyBorder="1" applyAlignment="1" applyProtection="1">
      <alignment horizontal="center"/>
    </xf>
    <xf numFmtId="0" fontId="3" fillId="4" borderId="13" xfId="0" applyFont="1" applyFill="1" applyBorder="1" applyAlignment="1" applyProtection="1">
      <alignment horizontal="center" wrapText="1"/>
    </xf>
    <xf numFmtId="43" fontId="3" fillId="4" borderId="13" xfId="0" applyNumberFormat="1" applyFont="1" applyFill="1" applyBorder="1" applyAlignment="1" applyProtection="1">
      <alignment horizontal="center"/>
    </xf>
    <xf numFmtId="10" fontId="3" fillId="4" borderId="13" xfId="0" applyNumberFormat="1" applyFont="1" applyFill="1" applyBorder="1" applyAlignment="1" applyProtection="1">
      <alignment horizontal="center"/>
    </xf>
    <xf numFmtId="0" fontId="0" fillId="0" borderId="0" xfId="0" applyProtection="1"/>
    <xf numFmtId="0" fontId="3" fillId="4" borderId="27" xfId="0" applyFont="1" applyFill="1" applyBorder="1" applyProtection="1"/>
    <xf numFmtId="0" fontId="3" fillId="4" borderId="28" xfId="0" applyFont="1" applyFill="1" applyBorder="1" applyProtection="1"/>
    <xf numFmtId="0" fontId="16" fillId="4" borderId="22" xfId="0" applyFont="1" applyFill="1" applyBorder="1" applyProtection="1"/>
    <xf numFmtId="0" fontId="7" fillId="0" borderId="19" xfId="0" applyFont="1" applyBorder="1" applyProtection="1"/>
    <xf numFmtId="44" fontId="7" fillId="0" borderId="19" xfId="0" applyNumberFormat="1" applyFont="1" applyFill="1" applyBorder="1" applyProtection="1"/>
    <xf numFmtId="0" fontId="16" fillId="4" borderId="21" xfId="0" applyFont="1" applyFill="1" applyBorder="1" applyProtection="1"/>
    <xf numFmtId="0" fontId="3" fillId="4" borderId="29" xfId="0" applyFont="1" applyFill="1" applyBorder="1" applyProtection="1"/>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pplyProtection="1">
      <alignment horizontal="left" wrapText="1"/>
    </xf>
    <xf numFmtId="0" fontId="1" fillId="4" borderId="11" xfId="0" applyFont="1" applyFill="1" applyBorder="1" applyAlignment="1" applyProtection="1">
      <alignment horizontal="left" wrapText="1"/>
    </xf>
    <xf numFmtId="0" fontId="1" fillId="4" borderId="12" xfId="0" applyFont="1" applyFill="1" applyBorder="1" applyAlignment="1" applyProtection="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1" fillId="4" borderId="4" xfId="0" applyFont="1" applyFill="1" applyBorder="1" applyAlignment="1" applyProtection="1">
      <alignment horizontal="left" wrapText="1"/>
    </xf>
    <xf numFmtId="0" fontId="1" fillId="4" borderId="5" xfId="0" applyFont="1" applyFill="1" applyBorder="1" applyAlignment="1" applyProtection="1">
      <alignment horizontal="left" wrapText="1"/>
    </xf>
    <xf numFmtId="0" fontId="1" fillId="4" borderId="6" xfId="0" applyFont="1" applyFill="1" applyBorder="1" applyAlignment="1" applyProtection="1">
      <alignment horizontal="left" wrapText="1"/>
    </xf>
    <xf numFmtId="0" fontId="1" fillId="4" borderId="7" xfId="0" applyFont="1" applyFill="1" applyBorder="1" applyAlignment="1" applyProtection="1">
      <alignment horizontal="left" wrapText="1"/>
    </xf>
    <xf numFmtId="0" fontId="1" fillId="4" borderId="8" xfId="0" applyFont="1" applyFill="1" applyBorder="1" applyAlignment="1" applyProtection="1">
      <alignment horizontal="left" wrapText="1"/>
    </xf>
    <xf numFmtId="0" fontId="1" fillId="4" borderId="9" xfId="0" applyFont="1" applyFill="1" applyBorder="1" applyAlignment="1" applyProtection="1">
      <alignment horizontal="left" wrapText="1"/>
    </xf>
    <xf numFmtId="0" fontId="4" fillId="0" borderId="0" xfId="0" applyFont="1" applyAlignment="1" applyProtection="1">
      <alignment vertical="justify" wrapText="1"/>
    </xf>
    <xf numFmtId="0" fontId="0" fillId="0" borderId="0" xfId="0" applyFont="1" applyAlignment="1">
      <alignment wrapText="1"/>
    </xf>
    <xf numFmtId="0" fontId="18" fillId="4" borderId="0" xfId="0" applyFont="1" applyFill="1" applyAlignment="1" applyProtection="1">
      <alignment wrapText="1"/>
    </xf>
    <xf numFmtId="0" fontId="0" fillId="0" borderId="0" xfId="0" applyFont="1" applyAlignment="1" applyProtection="1">
      <alignment wrapText="1"/>
    </xf>
  </cellXfs>
  <cellStyles count="1">
    <cellStyle name="Standaard" xfId="0" builtinId="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58"/>
  <sheetViews>
    <sheetView showGridLines="0" tabSelected="1" zoomScaleNormal="100" zoomScaleSheetLayoutView="100" workbookViewId="0">
      <pane ySplit="1" topLeftCell="A2" activePane="bottomLeft" state="frozen"/>
      <selection pane="bottomLeft" activeCell="D12" sqref="D12:G12"/>
    </sheetView>
  </sheetViews>
  <sheetFormatPr defaultColWidth="9.140625" defaultRowHeight="0" customHeight="1" zeroHeight="1" x14ac:dyDescent="0.25"/>
  <cols>
    <col min="1" max="1" width="2.42578125" style="1" customWidth="1"/>
    <col min="2" max="2" width="48.140625" style="2" bestFit="1" customWidth="1"/>
    <col min="3" max="3" width="9.140625" style="1" customWidth="1"/>
    <col min="4" max="4" width="14" style="1" customWidth="1"/>
    <col min="5" max="5" width="4.85546875" style="1" customWidth="1"/>
    <col min="6" max="6" width="23.5703125" style="1" bestFit="1" customWidth="1"/>
    <col min="7" max="7" width="23.7109375" style="1" customWidth="1"/>
    <col min="8" max="16384" width="9.140625" style="1"/>
  </cols>
  <sheetData>
    <row r="1" spans="1:7" ht="26.25" x14ac:dyDescent="0.4">
      <c r="A1" s="55"/>
      <c r="B1" s="56" t="s">
        <v>0</v>
      </c>
      <c r="C1" s="57"/>
      <c r="D1" s="57"/>
      <c r="E1" s="57"/>
      <c r="F1" s="57"/>
      <c r="G1" s="57"/>
    </row>
    <row r="2" spans="1:7" ht="15" x14ac:dyDescent="0.25">
      <c r="A2" s="55"/>
    </row>
    <row r="3" spans="1:7" ht="15" x14ac:dyDescent="0.25">
      <c r="A3" s="55"/>
      <c r="B3" s="21" t="s">
        <v>44</v>
      </c>
      <c r="D3" s="157" t="s">
        <v>196</v>
      </c>
      <c r="E3" s="158"/>
      <c r="F3" s="158"/>
      <c r="G3" s="159"/>
    </row>
    <row r="4" spans="1:7" ht="15" x14ac:dyDescent="0.25">
      <c r="A4" s="55"/>
      <c r="B4" s="22" t="s">
        <v>45</v>
      </c>
      <c r="D4" s="151" t="s">
        <v>237</v>
      </c>
      <c r="E4" s="152"/>
      <c r="F4" s="152"/>
      <c r="G4" s="153"/>
    </row>
    <row r="5" spans="1:7" ht="15" x14ac:dyDescent="0.25">
      <c r="A5" s="55"/>
    </row>
    <row r="6" spans="1:7" ht="15" x14ac:dyDescent="0.25">
      <c r="A6" s="55"/>
      <c r="B6" s="21" t="s">
        <v>217</v>
      </c>
      <c r="D6" s="157" t="s">
        <v>238</v>
      </c>
      <c r="E6" s="158"/>
      <c r="F6" s="158"/>
      <c r="G6" s="159"/>
    </row>
    <row r="7" spans="1:7" ht="15" x14ac:dyDescent="0.25">
      <c r="A7" s="55"/>
      <c r="B7" s="23" t="s">
        <v>46</v>
      </c>
      <c r="D7" s="160" t="s">
        <v>239</v>
      </c>
      <c r="E7" s="161"/>
      <c r="F7" s="161"/>
      <c r="G7" s="162"/>
    </row>
    <row r="8" spans="1:7" ht="15" x14ac:dyDescent="0.25">
      <c r="A8" s="55"/>
      <c r="B8" s="22" t="s">
        <v>47</v>
      </c>
      <c r="D8" s="151">
        <v>4078541</v>
      </c>
      <c r="E8" s="152"/>
      <c r="F8" s="152"/>
      <c r="G8" s="153"/>
    </row>
    <row r="9" spans="1:7" ht="15" x14ac:dyDescent="0.25">
      <c r="A9" s="55"/>
    </row>
    <row r="10" spans="1:7" ht="15" x14ac:dyDescent="0.25">
      <c r="A10" s="55"/>
      <c r="B10" s="21" t="s">
        <v>1</v>
      </c>
      <c r="D10" s="154"/>
      <c r="E10" s="155"/>
      <c r="F10" s="155"/>
      <c r="G10" s="156"/>
    </row>
    <row r="11" spans="1:7" ht="15" x14ac:dyDescent="0.25">
      <c r="A11" s="55"/>
      <c r="B11" s="23" t="s">
        <v>2</v>
      </c>
      <c r="D11" s="145"/>
      <c r="E11" s="146"/>
      <c r="F11" s="146"/>
      <c r="G11" s="147"/>
    </row>
    <row r="12" spans="1:7" ht="15" x14ac:dyDescent="0.25">
      <c r="A12" s="55"/>
      <c r="B12" s="23" t="s">
        <v>3</v>
      </c>
      <c r="D12" s="145"/>
      <c r="E12" s="146"/>
      <c r="F12" s="146"/>
      <c r="G12" s="147"/>
    </row>
    <row r="13" spans="1:7" ht="15" x14ac:dyDescent="0.25">
      <c r="A13" s="55"/>
      <c r="B13" s="23" t="s">
        <v>4</v>
      </c>
      <c r="D13" s="145"/>
      <c r="E13" s="146"/>
      <c r="F13" s="146"/>
      <c r="G13" s="147"/>
    </row>
    <row r="14" spans="1:7" ht="15" x14ac:dyDescent="0.25">
      <c r="A14" s="55"/>
      <c r="B14" s="23" t="s">
        <v>5</v>
      </c>
      <c r="D14" s="145"/>
      <c r="E14" s="146"/>
      <c r="F14" s="146"/>
      <c r="G14" s="147"/>
    </row>
    <row r="15" spans="1:7" ht="15" x14ac:dyDescent="0.25">
      <c r="A15" s="55"/>
      <c r="B15" s="23" t="s">
        <v>6</v>
      </c>
      <c r="D15" s="145"/>
      <c r="E15" s="146"/>
      <c r="F15" s="146"/>
      <c r="G15" s="147"/>
    </row>
    <row r="16" spans="1:7" ht="15" x14ac:dyDescent="0.25">
      <c r="A16" s="55"/>
      <c r="B16" s="22" t="s">
        <v>5</v>
      </c>
      <c r="D16" s="142"/>
      <c r="E16" s="143"/>
      <c r="F16" s="143"/>
      <c r="G16" s="144"/>
    </row>
    <row r="17" spans="1:7" ht="15" x14ac:dyDescent="0.25">
      <c r="A17" s="55"/>
      <c r="B17" s="18"/>
    </row>
    <row r="18" spans="1:7" ht="15" x14ac:dyDescent="0.25">
      <c r="A18" s="55"/>
      <c r="B18" s="21" t="s">
        <v>7</v>
      </c>
      <c r="D18" s="154"/>
      <c r="E18" s="155"/>
      <c r="F18" s="155"/>
      <c r="G18" s="156"/>
    </row>
    <row r="19" spans="1:7" ht="15" x14ac:dyDescent="0.25">
      <c r="A19" s="55"/>
      <c r="B19" s="23" t="s">
        <v>5</v>
      </c>
      <c r="D19" s="59"/>
      <c r="E19" s="60"/>
      <c r="F19" s="60"/>
      <c r="G19" s="61"/>
    </row>
    <row r="20" spans="1:7" ht="15" x14ac:dyDescent="0.25">
      <c r="A20" s="55"/>
      <c r="B20" s="23" t="s">
        <v>8</v>
      </c>
      <c r="D20" s="148"/>
      <c r="E20" s="149"/>
      <c r="F20" s="149"/>
      <c r="G20" s="150"/>
    </row>
    <row r="21" spans="1:7" ht="15" x14ac:dyDescent="0.25">
      <c r="A21" s="55"/>
      <c r="B21" s="23" t="s">
        <v>9</v>
      </c>
      <c r="D21" s="145"/>
      <c r="E21" s="146"/>
      <c r="F21" s="146"/>
      <c r="G21" s="147"/>
    </row>
    <row r="22" spans="1:7" ht="15" x14ac:dyDescent="0.25">
      <c r="A22" s="55"/>
      <c r="B22" s="23" t="s">
        <v>10</v>
      </c>
      <c r="D22" s="145"/>
      <c r="E22" s="146"/>
      <c r="F22" s="146"/>
      <c r="G22" s="147"/>
    </row>
    <row r="23" spans="1:7" ht="15" x14ac:dyDescent="0.25">
      <c r="A23" s="55"/>
      <c r="B23" s="23" t="s">
        <v>11</v>
      </c>
      <c r="D23" s="148"/>
      <c r="E23" s="149"/>
      <c r="F23" s="149"/>
      <c r="G23" s="150"/>
    </row>
    <row r="24" spans="1:7" ht="15" x14ac:dyDescent="0.25">
      <c r="A24" s="55"/>
      <c r="B24" s="22" t="s">
        <v>12</v>
      </c>
      <c r="D24" s="142"/>
      <c r="E24" s="143"/>
      <c r="F24" s="143"/>
      <c r="G24" s="144"/>
    </row>
    <row r="25" spans="1:7" ht="15" x14ac:dyDescent="0.25">
      <c r="A25" s="55"/>
    </row>
    <row r="26" spans="1:7" ht="15" x14ac:dyDescent="0.25">
      <c r="A26" s="55"/>
      <c r="B26" s="58"/>
      <c r="C26" s="57"/>
      <c r="D26" s="57"/>
      <c r="E26" s="57"/>
      <c r="F26" s="57"/>
      <c r="G26" s="57"/>
    </row>
    <row r="27" spans="1:7" ht="15"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algorithmName="SHA-512" hashValue="X1GPf+306Vwl/XNwvDJVBmqNKojS1spEmXByr2mJhJU40iPGzZkKEfyE8fQVo4d5OOXYnrU1MTb5kgu2q78ugQ==" saltValue="u/gbvDE+OJQWBipi7CvivA==" spinCount="100000" sheet="1" objects="1" scenarios="1"/>
  <mergeCells count="18">
    <mergeCell ref="D3:G3"/>
    <mergeCell ref="D6:G6"/>
    <mergeCell ref="D7:G7"/>
    <mergeCell ref="D24:G24"/>
    <mergeCell ref="D21:G21"/>
    <mergeCell ref="D22:G22"/>
    <mergeCell ref="D23:G23"/>
    <mergeCell ref="D4:G4"/>
    <mergeCell ref="D8:G8"/>
    <mergeCell ref="D16:G16"/>
    <mergeCell ref="D18:G18"/>
    <mergeCell ref="D14:G14"/>
    <mergeCell ref="D15:G15"/>
    <mergeCell ref="D20:G20"/>
    <mergeCell ref="D10:G10"/>
    <mergeCell ref="D11:G11"/>
    <mergeCell ref="D12:G12"/>
    <mergeCell ref="D13:G13"/>
  </mergeCells>
  <pageMargins left="0.7" right="0.7" top="0.75" bottom="0.75" header="0.3" footer="0.3"/>
  <pageSetup paperSize="9"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80F9-1046-4A8B-A4C2-77379EE896A2}">
  <sheetPr>
    <tabColor rgb="FF173583"/>
  </sheetPr>
  <dimension ref="A1:B14"/>
  <sheetViews>
    <sheetView showGridLines="0" zoomScale="85" zoomScaleNormal="85" workbookViewId="0">
      <pane ySplit="1" topLeftCell="A2" activePane="bottomLeft" state="frozen"/>
      <selection activeCell="D17" sqref="D17:G17"/>
      <selection pane="bottomLeft" activeCell="C43" sqref="C43"/>
    </sheetView>
  </sheetViews>
  <sheetFormatPr defaultRowHeight="15" x14ac:dyDescent="0.25"/>
  <cols>
    <col min="1" max="1" width="3.7109375" style="18" customWidth="1"/>
    <col min="2" max="2" width="200.7109375" style="1" customWidth="1"/>
    <col min="3" max="3" width="9.140625" style="1"/>
    <col min="4" max="4" width="98.42578125" style="1" customWidth="1"/>
    <col min="5" max="16384" width="9.140625" style="1"/>
  </cols>
  <sheetData>
    <row r="1" spans="1:2" s="8" customFormat="1" ht="15.75" x14ac:dyDescent="0.25">
      <c r="A1" s="115"/>
      <c r="B1" s="117" t="s">
        <v>138</v>
      </c>
    </row>
    <row r="2" spans="1:2" s="8" customFormat="1" x14ac:dyDescent="0.25">
      <c r="A2" s="116">
        <v>1</v>
      </c>
      <c r="B2" s="33" t="s">
        <v>141</v>
      </c>
    </row>
    <row r="3" spans="1:2" x14ac:dyDescent="0.25">
      <c r="A3" s="116">
        <v>2</v>
      </c>
      <c r="B3" s="33" t="s">
        <v>234</v>
      </c>
    </row>
    <row r="4" spans="1:2" x14ac:dyDescent="0.25">
      <c r="A4" s="116">
        <v>3</v>
      </c>
      <c r="B4" s="33" t="s">
        <v>235</v>
      </c>
    </row>
    <row r="5" spans="1:2" x14ac:dyDescent="0.25">
      <c r="A5" s="116">
        <v>4</v>
      </c>
      <c r="B5" s="33" t="s">
        <v>143</v>
      </c>
    </row>
    <row r="6" spans="1:2" x14ac:dyDescent="0.25">
      <c r="A6" s="116">
        <v>5</v>
      </c>
      <c r="B6" s="33" t="s">
        <v>142</v>
      </c>
    </row>
    <row r="7" spans="1:2" x14ac:dyDescent="0.25">
      <c r="A7" s="116">
        <v>6</v>
      </c>
      <c r="B7" s="36" t="s">
        <v>144</v>
      </c>
    </row>
    <row r="13" spans="1:2" x14ac:dyDescent="0.25">
      <c r="B13" s="33"/>
    </row>
    <row r="14" spans="1:2" x14ac:dyDescent="0.25">
      <c r="B14" s="33"/>
    </row>
  </sheetData>
  <sheetProtection algorithmName="SHA-512" hashValue="tgSVarc6mzss2zTHtFnReQ+5l7NPtUAcP8RSUS99lBt6vRV4/P3jtoNQ+yHXN2+NZPzswVjuD6FNotYMgHO0zw==" saltValue="MzD3nlKrMj6xRoKvuAITz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E1B6-01B1-4F88-9991-F7DA4BA12038}">
  <sheetPr>
    <tabColor rgb="FF173583"/>
  </sheetPr>
  <dimension ref="A1:D37"/>
  <sheetViews>
    <sheetView showGridLines="0" zoomScale="85" zoomScaleNormal="85" workbookViewId="0">
      <pane ySplit="1" topLeftCell="A2" activePane="bottomLeft" state="frozen"/>
      <selection activeCell="D17" sqref="D17:G17"/>
      <selection pane="bottomLeft" activeCell="B26" sqref="B26"/>
    </sheetView>
  </sheetViews>
  <sheetFormatPr defaultRowHeight="15" x14ac:dyDescent="0.25"/>
  <cols>
    <col min="1" max="1" width="3.7109375" style="18" customWidth="1"/>
    <col min="2" max="2" width="200.7109375" style="1" customWidth="1"/>
    <col min="3" max="3" width="9.140625" style="1"/>
    <col min="4" max="4" width="98.42578125" style="1" customWidth="1"/>
    <col min="5" max="16384" width="9.140625" style="1"/>
  </cols>
  <sheetData>
    <row r="1" spans="1:2" s="8" customFormat="1" ht="15.75" x14ac:dyDescent="0.25">
      <c r="A1" s="115"/>
      <c r="B1" s="117" t="s">
        <v>151</v>
      </c>
    </row>
    <row r="2" spans="1:2" s="8" customFormat="1" x14ac:dyDescent="0.25">
      <c r="A2" s="116">
        <v>1</v>
      </c>
      <c r="B2" s="1" t="s">
        <v>220</v>
      </c>
    </row>
    <row r="3" spans="1:2" x14ac:dyDescent="0.25">
      <c r="A3" s="116">
        <v>2</v>
      </c>
      <c r="B3" s="1" t="s">
        <v>118</v>
      </c>
    </row>
    <row r="4" spans="1:2" x14ac:dyDescent="0.25">
      <c r="A4" s="116">
        <v>3</v>
      </c>
      <c r="B4" s="1" t="s">
        <v>78</v>
      </c>
    </row>
    <row r="5" spans="1:2" x14ac:dyDescent="0.25">
      <c r="A5" s="116">
        <v>4</v>
      </c>
      <c r="B5" s="1" t="s">
        <v>156</v>
      </c>
    </row>
    <row r="6" spans="1:2" x14ac:dyDescent="0.25">
      <c r="A6" s="116">
        <v>5</v>
      </c>
      <c r="B6" s="35" t="s">
        <v>92</v>
      </c>
    </row>
    <row r="7" spans="1:2" x14ac:dyDescent="0.25">
      <c r="A7" s="116">
        <v>6</v>
      </c>
      <c r="B7" s="35" t="s">
        <v>84</v>
      </c>
    </row>
    <row r="8" spans="1:2" x14ac:dyDescent="0.25">
      <c r="A8" s="116">
        <v>7</v>
      </c>
      <c r="B8" s="35" t="s">
        <v>150</v>
      </c>
    </row>
    <row r="9" spans="1:2" x14ac:dyDescent="0.25">
      <c r="A9" s="116">
        <v>8</v>
      </c>
      <c r="B9" s="33" t="s">
        <v>99</v>
      </c>
    </row>
    <row r="10" spans="1:2" x14ac:dyDescent="0.25">
      <c r="A10" s="116">
        <v>9</v>
      </c>
      <c r="B10" s="1" t="s">
        <v>82</v>
      </c>
    </row>
    <row r="11" spans="1:2" x14ac:dyDescent="0.25">
      <c r="A11" s="116">
        <v>10</v>
      </c>
      <c r="B11" s="35" t="s">
        <v>155</v>
      </c>
    </row>
    <row r="12" spans="1:2" x14ac:dyDescent="0.25">
      <c r="A12" s="116">
        <v>11</v>
      </c>
      <c r="B12" s="33" t="s">
        <v>225</v>
      </c>
    </row>
    <row r="13" spans="1:2" x14ac:dyDescent="0.25">
      <c r="A13" s="116">
        <v>12</v>
      </c>
      <c r="B13" s="33" t="s">
        <v>226</v>
      </c>
    </row>
    <row r="14" spans="1:2" x14ac:dyDescent="0.25">
      <c r="A14" s="116">
        <v>13</v>
      </c>
      <c r="B14" s="33" t="s">
        <v>233</v>
      </c>
    </row>
    <row r="15" spans="1:2" x14ac:dyDescent="0.25">
      <c r="A15" s="116">
        <v>14</v>
      </c>
      <c r="B15" s="33" t="s">
        <v>228</v>
      </c>
    </row>
    <row r="16" spans="1:2" x14ac:dyDescent="0.25">
      <c r="A16" s="116">
        <v>15</v>
      </c>
      <c r="B16" s="33" t="s">
        <v>87</v>
      </c>
    </row>
    <row r="17" spans="1:4" x14ac:dyDescent="0.25">
      <c r="A17" s="116">
        <v>16</v>
      </c>
      <c r="B17" s="33" t="s">
        <v>85</v>
      </c>
    </row>
    <row r="18" spans="1:4" x14ac:dyDescent="0.25">
      <c r="A18" s="116">
        <v>17</v>
      </c>
      <c r="B18" s="29" t="s">
        <v>157</v>
      </c>
    </row>
    <row r="19" spans="1:4" x14ac:dyDescent="0.25">
      <c r="A19" s="116">
        <v>18</v>
      </c>
      <c r="B19" s="42" t="s">
        <v>152</v>
      </c>
    </row>
    <row r="20" spans="1:4" x14ac:dyDescent="0.25">
      <c r="B20" s="42"/>
      <c r="D20" s="33"/>
    </row>
    <row r="21" spans="1:4" x14ac:dyDescent="0.25">
      <c r="B21" s="33"/>
      <c r="D21" s="33"/>
    </row>
    <row r="22" spans="1:4" x14ac:dyDescent="0.25">
      <c r="B22" s="33"/>
      <c r="D22" s="42"/>
    </row>
    <row r="23" spans="1:4" x14ac:dyDescent="0.25">
      <c r="A23" s="33"/>
    </row>
    <row r="24" spans="1:4" x14ac:dyDescent="0.25">
      <c r="B24" s="29"/>
      <c r="C24" s="33"/>
      <c r="D24" s="33"/>
    </row>
    <row r="25" spans="1:4" x14ac:dyDescent="0.25">
      <c r="D25" s="35"/>
    </row>
    <row r="26" spans="1:4" x14ac:dyDescent="0.25">
      <c r="D26" s="35"/>
    </row>
    <row r="27" spans="1:4" x14ac:dyDescent="0.25">
      <c r="B27" s="29"/>
      <c r="D27" s="33"/>
    </row>
    <row r="28" spans="1:4" x14ac:dyDescent="0.25">
      <c r="D28" s="33"/>
    </row>
    <row r="29" spans="1:4" x14ac:dyDescent="0.25">
      <c r="D29" s="33"/>
    </row>
    <row r="30" spans="1:4" x14ac:dyDescent="0.25">
      <c r="D30" s="35"/>
    </row>
    <row r="31" spans="1:4" x14ac:dyDescent="0.25">
      <c r="D31" s="33"/>
    </row>
    <row r="32" spans="1:4" x14ac:dyDescent="0.25">
      <c r="D32" s="36"/>
    </row>
    <row r="34" spans="4:4" x14ac:dyDescent="0.25">
      <c r="D34" s="33"/>
    </row>
    <row r="35" spans="4:4" x14ac:dyDescent="0.25">
      <c r="D35" s="33"/>
    </row>
    <row r="36" spans="4:4" x14ac:dyDescent="0.25">
      <c r="D36" s="35"/>
    </row>
    <row r="37" spans="4:4" x14ac:dyDescent="0.25">
      <c r="D37" s="33"/>
    </row>
  </sheetData>
  <sheetProtection algorithmName="SHA-512" hashValue="bLnVcAjaiRPs/nndqDJRX7D+5p4zTaafnYG5Lsbqzj67ASR6LAAX3WuQV3qSU9i2nXmSGQx65pQm/fXGavoMtw==" saltValue="YA+eDdE1UA6FalNDFlTXy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BA856-0C8D-41D5-955E-489B2C6D564E}">
  <sheetPr>
    <tabColor rgb="FF173583"/>
  </sheetPr>
  <dimension ref="A1:D36"/>
  <sheetViews>
    <sheetView showGridLines="0" zoomScale="85" zoomScaleNormal="85" workbookViewId="0">
      <pane ySplit="1" topLeftCell="A2" activePane="bottomLeft" state="frozen"/>
      <selection activeCell="D17" sqref="D17:G17"/>
      <selection pane="bottomLeft" activeCell="B28" sqref="B28"/>
    </sheetView>
  </sheetViews>
  <sheetFormatPr defaultRowHeight="15" x14ac:dyDescent="0.25"/>
  <cols>
    <col min="1" max="1" width="3.7109375" style="18" customWidth="1"/>
    <col min="2" max="2" width="200.7109375" style="1" customWidth="1"/>
    <col min="3" max="3" width="9.140625" style="1"/>
    <col min="4" max="4" width="98.42578125" style="1" customWidth="1"/>
    <col min="5" max="16384" width="9.140625" style="1"/>
  </cols>
  <sheetData>
    <row r="1" spans="1:2" s="8" customFormat="1" ht="15.75" x14ac:dyDescent="0.25">
      <c r="A1" s="115"/>
      <c r="B1" s="117" t="s">
        <v>139</v>
      </c>
    </row>
    <row r="2" spans="1:2" s="8" customFormat="1" x14ac:dyDescent="0.25">
      <c r="A2" s="115"/>
      <c r="B2" s="32" t="s">
        <v>172</v>
      </c>
    </row>
    <row r="3" spans="1:2" x14ac:dyDescent="0.25">
      <c r="A3" s="116">
        <v>1</v>
      </c>
      <c r="B3" s="33" t="s">
        <v>177</v>
      </c>
    </row>
    <row r="4" spans="1:2" x14ac:dyDescent="0.25">
      <c r="A4" s="116">
        <v>2</v>
      </c>
      <c r="B4" s="33" t="s">
        <v>179</v>
      </c>
    </row>
    <row r="5" spans="1:2" x14ac:dyDescent="0.25">
      <c r="A5" s="116">
        <v>3</v>
      </c>
      <c r="B5" s="33" t="s">
        <v>173</v>
      </c>
    </row>
    <row r="6" spans="1:2" x14ac:dyDescent="0.25">
      <c r="A6" s="116">
        <v>4</v>
      </c>
      <c r="B6" s="33" t="s">
        <v>236</v>
      </c>
    </row>
    <row r="7" spans="1:2" x14ac:dyDescent="0.25">
      <c r="A7" s="116">
        <v>5</v>
      </c>
      <c r="B7" s="33" t="s">
        <v>218</v>
      </c>
    </row>
    <row r="8" spans="1:2" x14ac:dyDescent="0.25">
      <c r="A8" s="116">
        <v>6</v>
      </c>
      <c r="B8" s="33" t="s">
        <v>176</v>
      </c>
    </row>
    <row r="9" spans="1:2" x14ac:dyDescent="0.25">
      <c r="A9" s="116">
        <v>7</v>
      </c>
      <c r="B9" s="33" t="s">
        <v>175</v>
      </c>
    </row>
    <row r="10" spans="1:2" x14ac:dyDescent="0.25">
      <c r="A10" s="116">
        <v>8</v>
      </c>
      <c r="B10" s="33" t="s">
        <v>180</v>
      </c>
    </row>
    <row r="11" spans="1:2" x14ac:dyDescent="0.25">
      <c r="A11" s="116">
        <v>9</v>
      </c>
      <c r="B11" s="33" t="s">
        <v>181</v>
      </c>
    </row>
    <row r="12" spans="1:2" x14ac:dyDescent="0.25">
      <c r="A12" s="116">
        <v>10</v>
      </c>
      <c r="B12" s="1" t="s">
        <v>178</v>
      </c>
    </row>
    <row r="13" spans="1:2" x14ac:dyDescent="0.25">
      <c r="A13" s="116">
        <v>11</v>
      </c>
      <c r="B13" s="32" t="s">
        <v>170</v>
      </c>
    </row>
    <row r="14" spans="1:2" x14ac:dyDescent="0.25">
      <c r="A14" s="116">
        <v>12</v>
      </c>
      <c r="B14" s="33" t="s">
        <v>171</v>
      </c>
    </row>
    <row r="15" spans="1:2" x14ac:dyDescent="0.25">
      <c r="A15" s="116">
        <v>13</v>
      </c>
      <c r="B15" s="33" t="s">
        <v>193</v>
      </c>
    </row>
    <row r="16" spans="1:2" x14ac:dyDescent="0.25">
      <c r="A16" s="116">
        <v>14</v>
      </c>
      <c r="B16" s="33" t="s">
        <v>174</v>
      </c>
    </row>
    <row r="17" spans="1:4" x14ac:dyDescent="0.25">
      <c r="A17" s="116">
        <v>15</v>
      </c>
      <c r="B17" s="34" t="s">
        <v>168</v>
      </c>
    </row>
    <row r="18" spans="1:4" x14ac:dyDescent="0.25">
      <c r="A18" s="116">
        <v>16</v>
      </c>
      <c r="B18" s="1" t="s">
        <v>169</v>
      </c>
    </row>
    <row r="19" spans="1:4" x14ac:dyDescent="0.25">
      <c r="A19" s="116">
        <v>17</v>
      </c>
      <c r="B19" s="1" t="s">
        <v>229</v>
      </c>
    </row>
    <row r="20" spans="1:4" x14ac:dyDescent="0.25">
      <c r="A20" s="116">
        <v>18</v>
      </c>
      <c r="B20" s="35" t="s">
        <v>90</v>
      </c>
    </row>
    <row r="21" spans="1:4" x14ac:dyDescent="0.25">
      <c r="B21" s="33"/>
      <c r="D21" s="36"/>
    </row>
    <row r="22" spans="1:4" x14ac:dyDescent="0.25">
      <c r="B22" s="33"/>
    </row>
    <row r="23" spans="1:4" x14ac:dyDescent="0.25">
      <c r="B23" s="33"/>
    </row>
    <row r="24" spans="1:4" x14ac:dyDescent="0.25">
      <c r="B24" s="37"/>
    </row>
    <row r="25" spans="1:4" x14ac:dyDescent="0.25">
      <c r="B25" s="37"/>
    </row>
    <row r="26" spans="1:4" x14ac:dyDescent="0.25">
      <c r="B26" s="37"/>
    </row>
    <row r="27" spans="1:4" x14ac:dyDescent="0.25">
      <c r="B27" s="37"/>
    </row>
    <row r="28" spans="1:4" x14ac:dyDescent="0.25">
      <c r="B28" s="37"/>
    </row>
    <row r="29" spans="1:4" x14ac:dyDescent="0.25">
      <c r="B29" s="38"/>
    </row>
    <row r="30" spans="1:4" x14ac:dyDescent="0.25">
      <c r="B30" s="38"/>
    </row>
    <row r="31" spans="1:4" x14ac:dyDescent="0.25">
      <c r="B31" s="39"/>
    </row>
    <row r="32" spans="1:4" x14ac:dyDescent="0.25">
      <c r="B32" s="40"/>
    </row>
    <row r="33" spans="2:2" x14ac:dyDescent="0.25">
      <c r="B33" s="41"/>
    </row>
    <row r="34" spans="2:2" x14ac:dyDescent="0.25">
      <c r="B34" s="41"/>
    </row>
    <row r="35" spans="2:2" x14ac:dyDescent="0.25">
      <c r="B35" s="41"/>
    </row>
    <row r="36" spans="2:2" x14ac:dyDescent="0.25">
      <c r="B36" s="41"/>
    </row>
  </sheetData>
  <sheetProtection algorithmName="SHA-512" hashValue="VZfKXfrxe5J3MzuKEXAm3hWcN1s9o4cHQ+NxVETCJ6eu8+v+WUNn88pYSoe+vLmRXAo2WLqNsixjEv841sGDQg==" saltValue="sEvcOszR6AbWSNoAcLenT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L44"/>
  <sheetViews>
    <sheetView showGridLines="0" zoomScale="85" zoomScaleNormal="85" zoomScaleSheetLayoutView="85" workbookViewId="0">
      <pane ySplit="3" topLeftCell="A10" activePane="bottomLeft" state="frozen"/>
      <selection pane="bottomLeft" activeCell="D31" sqref="D31"/>
    </sheetView>
  </sheetViews>
  <sheetFormatPr defaultRowHeight="15" x14ac:dyDescent="0.25"/>
  <cols>
    <col min="1" max="1" width="4.7109375" style="19" bestFit="1" customWidth="1"/>
    <col min="2" max="2" width="60.7109375" style="26" customWidth="1"/>
    <col min="3" max="3" width="22.7109375" style="9" customWidth="1"/>
    <col min="4" max="4" width="40.5703125" style="24" customWidth="1"/>
    <col min="5" max="5" width="22.7109375" style="15" customWidth="1"/>
    <col min="6" max="6" width="22.7109375" style="16" customWidth="1"/>
    <col min="7" max="7" width="22.7109375" style="15" customWidth="1"/>
    <col min="8" max="8" width="22.7109375" style="10" customWidth="1"/>
    <col min="9" max="9" width="43" style="25" customWidth="1"/>
    <col min="10" max="16384" width="9.140625" style="1"/>
  </cols>
  <sheetData>
    <row r="1" spans="1:12" s="20" customFormat="1" ht="23.25" customHeight="1" x14ac:dyDescent="0.35">
      <c r="A1" s="62"/>
      <c r="B1" s="63" t="s">
        <v>195</v>
      </c>
      <c r="C1" s="64"/>
      <c r="D1" s="65"/>
      <c r="E1" s="66"/>
      <c r="F1" s="67"/>
      <c r="G1" s="66"/>
      <c r="H1" s="68"/>
      <c r="I1" s="69" t="str" cm="1">
        <f t="array" ref="I1:L1">'Algemene gegevens'!D3:G3</f>
        <v>Europees openbare aanbesteding School- en Kantoormeubilair</v>
      </c>
      <c r="J1" s="20">
        <v>0</v>
      </c>
      <c r="K1" s="20">
        <v>0</v>
      </c>
      <c r="L1" s="20">
        <v>0</v>
      </c>
    </row>
    <row r="2" spans="1:12" s="20" customFormat="1" ht="23.25" customHeight="1" x14ac:dyDescent="0.35">
      <c r="A2" s="62"/>
      <c r="B2" s="63"/>
      <c r="C2" s="64"/>
      <c r="D2" s="65"/>
      <c r="E2" s="66"/>
      <c r="F2" s="67"/>
      <c r="G2" s="66"/>
      <c r="H2" s="68"/>
      <c r="I2" s="69"/>
    </row>
    <row r="3" spans="1:12" ht="23.25" customHeight="1" x14ac:dyDescent="0.25">
      <c r="A3" s="62"/>
      <c r="B3" s="70"/>
      <c r="C3" s="126" t="s">
        <v>36</v>
      </c>
      <c r="D3" s="127" t="s">
        <v>137</v>
      </c>
      <c r="E3" s="128" t="s">
        <v>35</v>
      </c>
      <c r="F3" s="129" t="s">
        <v>34</v>
      </c>
      <c r="G3" s="128" t="s">
        <v>33</v>
      </c>
      <c r="H3" s="126" t="s">
        <v>22</v>
      </c>
      <c r="I3" s="127" t="s">
        <v>21</v>
      </c>
    </row>
    <row r="4" spans="1:12" ht="15.75" x14ac:dyDescent="0.25">
      <c r="A4" s="62"/>
      <c r="B4" s="118" t="s">
        <v>107</v>
      </c>
      <c r="C4" s="130"/>
      <c r="D4" s="131"/>
      <c r="E4" s="132"/>
      <c r="F4" s="133"/>
      <c r="G4" s="132"/>
      <c r="H4" s="130"/>
      <c r="I4" s="131"/>
    </row>
    <row r="5" spans="1:12" x14ac:dyDescent="0.25">
      <c r="A5" s="62" t="s">
        <v>49</v>
      </c>
      <c r="B5" s="53" t="s">
        <v>48</v>
      </c>
      <c r="C5" s="119">
        <f>2*32</f>
        <v>64</v>
      </c>
      <c r="D5" s="120"/>
      <c r="E5" s="121"/>
      <c r="F5" s="122"/>
      <c r="G5" s="123">
        <f>E5-(F5*E5)</f>
        <v>0</v>
      </c>
      <c r="H5" s="124">
        <f>G5*C5</f>
        <v>0</v>
      </c>
      <c r="I5" s="125"/>
    </row>
    <row r="6" spans="1:12" x14ac:dyDescent="0.25">
      <c r="A6" s="62" t="s">
        <v>50</v>
      </c>
      <c r="B6" s="53" t="s">
        <v>57</v>
      </c>
      <c r="C6" s="46">
        <f>3*32</f>
        <v>96</v>
      </c>
      <c r="D6" s="98"/>
      <c r="E6" s="99"/>
      <c r="F6" s="100"/>
      <c r="G6" s="11">
        <f t="shared" ref="G6:G27" si="0">E6-(F6*E6)</f>
        <v>0</v>
      </c>
      <c r="H6" s="4">
        <f t="shared" ref="H6:H27" si="1">G6*C6</f>
        <v>0</v>
      </c>
      <c r="I6" s="101"/>
    </row>
    <row r="7" spans="1:12" x14ac:dyDescent="0.25">
      <c r="A7" s="78" t="s">
        <v>51</v>
      </c>
      <c r="B7" s="53" t="s">
        <v>58</v>
      </c>
      <c r="C7" s="46">
        <f>3*32</f>
        <v>96</v>
      </c>
      <c r="D7" s="98"/>
      <c r="E7" s="99"/>
      <c r="F7" s="100"/>
      <c r="G7" s="11">
        <f t="shared" si="0"/>
        <v>0</v>
      </c>
      <c r="H7" s="4">
        <f t="shared" si="1"/>
        <v>0</v>
      </c>
      <c r="I7" s="101"/>
    </row>
    <row r="8" spans="1:12" ht="15.75" x14ac:dyDescent="0.25">
      <c r="A8" s="62"/>
      <c r="B8" s="71" t="s">
        <v>134</v>
      </c>
      <c r="C8" s="97"/>
      <c r="D8" s="73"/>
      <c r="E8" s="96"/>
      <c r="F8" s="75"/>
      <c r="G8" s="96"/>
      <c r="H8" s="96"/>
      <c r="I8" s="77"/>
    </row>
    <row r="9" spans="1:12" x14ac:dyDescent="0.25">
      <c r="A9" s="62" t="s">
        <v>52</v>
      </c>
      <c r="B9" s="49" t="s">
        <v>133</v>
      </c>
      <c r="C9" s="46">
        <f>6*32</f>
        <v>192</v>
      </c>
      <c r="D9" s="98"/>
      <c r="E9" s="99"/>
      <c r="F9" s="100"/>
      <c r="G9" s="11">
        <f t="shared" si="0"/>
        <v>0</v>
      </c>
      <c r="H9" s="4">
        <f t="shared" si="1"/>
        <v>0</v>
      </c>
      <c r="I9" s="101"/>
    </row>
    <row r="10" spans="1:12" x14ac:dyDescent="0.25">
      <c r="A10" s="62" t="s">
        <v>53</v>
      </c>
      <c r="B10" s="49" t="s">
        <v>61</v>
      </c>
      <c r="C10" s="46">
        <f t="shared" ref="C10:C11" si="2">3*32</f>
        <v>96</v>
      </c>
      <c r="D10" s="98"/>
      <c r="E10" s="99"/>
      <c r="F10" s="100"/>
      <c r="G10" s="11">
        <f t="shared" ref="G10" si="3">E10-(F10*E10)</f>
        <v>0</v>
      </c>
      <c r="H10" s="4">
        <f>G10*C10</f>
        <v>0</v>
      </c>
      <c r="I10" s="101"/>
    </row>
    <row r="11" spans="1:12" x14ac:dyDescent="0.25">
      <c r="A11" s="62" t="s">
        <v>54</v>
      </c>
      <c r="B11" s="49" t="s">
        <v>62</v>
      </c>
      <c r="C11" s="46">
        <f t="shared" si="2"/>
        <v>96</v>
      </c>
      <c r="D11" s="98"/>
      <c r="E11" s="99"/>
      <c r="F11" s="100"/>
      <c r="G11" s="11">
        <f t="shared" si="0"/>
        <v>0</v>
      </c>
      <c r="H11" s="4">
        <f>G11*C11</f>
        <v>0</v>
      </c>
      <c r="I11" s="101"/>
    </row>
    <row r="12" spans="1:12" ht="15.75" x14ac:dyDescent="0.25">
      <c r="A12" s="62"/>
      <c r="B12" s="71" t="s">
        <v>108</v>
      </c>
      <c r="C12" s="97"/>
      <c r="D12" s="73"/>
      <c r="E12" s="96"/>
      <c r="F12" s="75"/>
      <c r="G12" s="96"/>
      <c r="H12" s="96"/>
      <c r="I12" s="77"/>
    </row>
    <row r="13" spans="1:12" x14ac:dyDescent="0.25">
      <c r="A13" s="62" t="s">
        <v>55</v>
      </c>
      <c r="B13" s="49" t="s">
        <v>59</v>
      </c>
      <c r="C13" s="46">
        <f>2*3</f>
        <v>6</v>
      </c>
      <c r="D13" s="98"/>
      <c r="E13" s="99"/>
      <c r="F13" s="100"/>
      <c r="G13" s="11">
        <f t="shared" si="0"/>
        <v>0</v>
      </c>
      <c r="H13" s="4">
        <f t="shared" si="1"/>
        <v>0</v>
      </c>
      <c r="I13" s="101"/>
    </row>
    <row r="14" spans="1:12" x14ac:dyDescent="0.25">
      <c r="A14" s="62" t="s">
        <v>56</v>
      </c>
      <c r="B14" s="49" t="s">
        <v>114</v>
      </c>
      <c r="C14" s="46">
        <f>3*3</f>
        <v>9</v>
      </c>
      <c r="D14" s="98"/>
      <c r="E14" s="99"/>
      <c r="F14" s="100"/>
      <c r="G14" s="11">
        <f t="shared" ref="G14" si="4">E14-(F14*E14)</f>
        <v>0</v>
      </c>
      <c r="H14" s="4">
        <f t="shared" ref="H14" si="5">G14*C14</f>
        <v>0</v>
      </c>
      <c r="I14" s="101"/>
    </row>
    <row r="15" spans="1:12" x14ac:dyDescent="0.25">
      <c r="A15" s="62" t="s">
        <v>86</v>
      </c>
      <c r="B15" s="27" t="s">
        <v>60</v>
      </c>
      <c r="C15" s="47">
        <f>3*3</f>
        <v>9</v>
      </c>
      <c r="D15" s="98"/>
      <c r="E15" s="99"/>
      <c r="F15" s="100"/>
      <c r="G15" s="11">
        <f t="shared" si="0"/>
        <v>0</v>
      </c>
      <c r="H15" s="4">
        <f t="shared" si="1"/>
        <v>0</v>
      </c>
      <c r="I15" s="101"/>
    </row>
    <row r="16" spans="1:12" ht="15.75" x14ac:dyDescent="0.25">
      <c r="A16" s="62"/>
      <c r="B16" s="71" t="s">
        <v>135</v>
      </c>
      <c r="C16" s="97"/>
      <c r="D16" s="73"/>
      <c r="E16" s="96"/>
      <c r="F16" s="75"/>
      <c r="G16" s="96"/>
      <c r="H16" s="96"/>
      <c r="I16" s="77"/>
    </row>
    <row r="17" spans="1:9" x14ac:dyDescent="0.25">
      <c r="A17" s="62" t="s">
        <v>121</v>
      </c>
      <c r="B17" s="53" t="s">
        <v>209</v>
      </c>
      <c r="C17" s="47">
        <v>4</v>
      </c>
      <c r="D17" s="98"/>
      <c r="E17" s="99"/>
      <c r="F17" s="100"/>
      <c r="G17" s="11">
        <f t="shared" si="0"/>
        <v>0</v>
      </c>
      <c r="H17" s="4">
        <f t="shared" si="1"/>
        <v>0</v>
      </c>
      <c r="I17" s="101"/>
    </row>
    <row r="18" spans="1:9" x14ac:dyDescent="0.25">
      <c r="A18" s="62" t="s">
        <v>127</v>
      </c>
      <c r="B18" s="53" t="s">
        <v>131</v>
      </c>
      <c r="C18" s="47">
        <v>4</v>
      </c>
      <c r="D18" s="98"/>
      <c r="E18" s="99"/>
      <c r="F18" s="100"/>
      <c r="G18" s="11">
        <f t="shared" si="0"/>
        <v>0</v>
      </c>
      <c r="H18" s="4">
        <f t="shared" si="1"/>
        <v>0</v>
      </c>
      <c r="I18" s="101"/>
    </row>
    <row r="19" spans="1:9" x14ac:dyDescent="0.25">
      <c r="A19" s="62" t="s">
        <v>128</v>
      </c>
      <c r="B19" s="53" t="s">
        <v>210</v>
      </c>
      <c r="C19" s="47">
        <v>4</v>
      </c>
      <c r="D19" s="98"/>
      <c r="E19" s="99"/>
      <c r="F19" s="100"/>
      <c r="G19" s="11">
        <f t="shared" si="0"/>
        <v>0</v>
      </c>
      <c r="H19" s="4">
        <f t="shared" si="1"/>
        <v>0</v>
      </c>
      <c r="I19" s="101"/>
    </row>
    <row r="20" spans="1:9" x14ac:dyDescent="0.25">
      <c r="A20" s="62" t="s">
        <v>136</v>
      </c>
      <c r="B20" s="53" t="s">
        <v>132</v>
      </c>
      <c r="C20" s="47">
        <v>4</v>
      </c>
      <c r="D20" s="98"/>
      <c r="E20" s="99"/>
      <c r="F20" s="100"/>
      <c r="G20" s="11">
        <f t="shared" si="0"/>
        <v>0</v>
      </c>
      <c r="H20" s="4">
        <f t="shared" si="1"/>
        <v>0</v>
      </c>
      <c r="I20" s="101"/>
    </row>
    <row r="21" spans="1:9" x14ac:dyDescent="0.25">
      <c r="A21" s="62" t="s">
        <v>207</v>
      </c>
      <c r="B21" s="53" t="s">
        <v>208</v>
      </c>
      <c r="C21" s="47">
        <v>6</v>
      </c>
      <c r="D21" s="98"/>
      <c r="E21" s="99"/>
      <c r="F21" s="100"/>
      <c r="G21" s="11">
        <f t="shared" ref="G21" si="6">E21-(F21*E21)</f>
        <v>0</v>
      </c>
      <c r="H21" s="4">
        <f t="shared" ref="H21" si="7">G21*C21</f>
        <v>0</v>
      </c>
      <c r="I21" s="101"/>
    </row>
    <row r="22" spans="1:9" ht="15.75" x14ac:dyDescent="0.25">
      <c r="A22" s="62"/>
      <c r="B22" s="71" t="s">
        <v>24</v>
      </c>
      <c r="C22" s="97"/>
      <c r="D22" s="73"/>
      <c r="E22" s="96"/>
      <c r="F22" s="75"/>
      <c r="G22" s="96"/>
      <c r="H22" s="96"/>
      <c r="I22" s="77"/>
    </row>
    <row r="23" spans="1:9" x14ac:dyDescent="0.25">
      <c r="A23" s="62" t="s">
        <v>140</v>
      </c>
      <c r="B23" s="27" t="s">
        <v>147</v>
      </c>
      <c r="C23" s="47">
        <v>4</v>
      </c>
      <c r="D23" s="98"/>
      <c r="E23" s="99"/>
      <c r="F23" s="100"/>
      <c r="G23" s="11">
        <f t="shared" si="0"/>
        <v>0</v>
      </c>
      <c r="H23" s="4">
        <f t="shared" si="1"/>
        <v>0</v>
      </c>
      <c r="I23" s="101"/>
    </row>
    <row r="24" spans="1:9" x14ac:dyDescent="0.25">
      <c r="A24" s="62" t="s">
        <v>145</v>
      </c>
      <c r="B24" s="27" t="s">
        <v>146</v>
      </c>
      <c r="C24" s="47">
        <v>4</v>
      </c>
      <c r="D24" s="98"/>
      <c r="E24" s="99"/>
      <c r="F24" s="100"/>
      <c r="G24" s="11">
        <f t="shared" ref="G24" si="8">E24-(F24*E24)</f>
        <v>0</v>
      </c>
      <c r="H24" s="4">
        <f t="shared" ref="H24" si="9">G24*C24</f>
        <v>0</v>
      </c>
      <c r="I24" s="101"/>
    </row>
    <row r="25" spans="1:9" ht="15.75" x14ac:dyDescent="0.25">
      <c r="A25" s="62"/>
      <c r="B25" s="71" t="s">
        <v>153</v>
      </c>
      <c r="C25" s="97"/>
      <c r="D25" s="73"/>
      <c r="E25" s="96"/>
      <c r="F25" s="75"/>
      <c r="G25" s="96"/>
      <c r="H25" s="96"/>
      <c r="I25" s="77"/>
    </row>
    <row r="26" spans="1:9" x14ac:dyDescent="0.25">
      <c r="A26" s="62" t="s">
        <v>154</v>
      </c>
      <c r="B26" s="49" t="s">
        <v>166</v>
      </c>
      <c r="C26" s="47">
        <f>2*16</f>
        <v>32</v>
      </c>
      <c r="D26" s="98"/>
      <c r="E26" s="99"/>
      <c r="F26" s="100"/>
      <c r="G26" s="11">
        <f t="shared" si="0"/>
        <v>0</v>
      </c>
      <c r="H26" s="4">
        <f t="shared" si="1"/>
        <v>0</v>
      </c>
      <c r="I26" s="101"/>
    </row>
    <row r="27" spans="1:9" x14ac:dyDescent="0.25">
      <c r="A27" s="62" t="s">
        <v>194</v>
      </c>
      <c r="B27" s="49" t="s">
        <v>165</v>
      </c>
      <c r="C27" s="47">
        <f>(2*4)+(6*1)</f>
        <v>14</v>
      </c>
      <c r="D27" s="98"/>
      <c r="E27" s="99"/>
      <c r="F27" s="100"/>
      <c r="G27" s="11">
        <f t="shared" si="0"/>
        <v>0</v>
      </c>
      <c r="H27" s="4">
        <f t="shared" si="1"/>
        <v>0</v>
      </c>
      <c r="I27" s="101"/>
    </row>
    <row r="28" spans="1:9" ht="15.75" x14ac:dyDescent="0.25">
      <c r="A28" s="62"/>
      <c r="B28" s="71" t="s">
        <v>158</v>
      </c>
      <c r="C28" s="97"/>
      <c r="D28" s="73"/>
      <c r="E28" s="96"/>
      <c r="F28" s="75"/>
      <c r="G28" s="96"/>
      <c r="H28" s="96"/>
      <c r="I28" s="77"/>
    </row>
    <row r="29" spans="1:9" x14ac:dyDescent="0.25">
      <c r="A29" s="62" t="s">
        <v>159</v>
      </c>
      <c r="B29" s="49" t="s">
        <v>184</v>
      </c>
      <c r="C29" s="47">
        <v>8</v>
      </c>
      <c r="D29" s="98"/>
      <c r="E29" s="99"/>
      <c r="F29" s="100"/>
      <c r="G29" s="11">
        <f t="shared" ref="G29:G31" si="10">E29-(F29*E29)</f>
        <v>0</v>
      </c>
      <c r="H29" s="4">
        <f t="shared" ref="H29:H31" si="11">G29*C29</f>
        <v>0</v>
      </c>
      <c r="I29" s="101"/>
    </row>
    <row r="30" spans="1:9" x14ac:dyDescent="0.25">
      <c r="A30" s="62" t="s">
        <v>188</v>
      </c>
      <c r="B30" s="49" t="s">
        <v>182</v>
      </c>
      <c r="C30" s="47">
        <v>8</v>
      </c>
      <c r="D30" s="98"/>
      <c r="E30" s="99"/>
      <c r="F30" s="100"/>
      <c r="G30" s="11">
        <f t="shared" si="10"/>
        <v>0</v>
      </c>
      <c r="H30" s="4">
        <f t="shared" si="11"/>
        <v>0</v>
      </c>
      <c r="I30" s="101"/>
    </row>
    <row r="31" spans="1:9" x14ac:dyDescent="0.25">
      <c r="A31" s="62" t="s">
        <v>189</v>
      </c>
      <c r="B31" s="49" t="s">
        <v>185</v>
      </c>
      <c r="C31" s="47">
        <v>8</v>
      </c>
      <c r="D31" s="98"/>
      <c r="E31" s="99"/>
      <c r="F31" s="100"/>
      <c r="G31" s="11">
        <f t="shared" si="10"/>
        <v>0</v>
      </c>
      <c r="H31" s="4">
        <f t="shared" si="11"/>
        <v>0</v>
      </c>
      <c r="I31" s="101"/>
    </row>
    <row r="32" spans="1:9" x14ac:dyDescent="0.25">
      <c r="A32" s="62" t="s">
        <v>190</v>
      </c>
      <c r="B32" s="49" t="s">
        <v>183</v>
      </c>
      <c r="C32" s="47">
        <v>8</v>
      </c>
      <c r="D32" s="98"/>
      <c r="E32" s="99"/>
      <c r="F32" s="100"/>
      <c r="G32" s="11">
        <f t="shared" ref="G32:G35" si="12">E32-(F32*E32)</f>
        <v>0</v>
      </c>
      <c r="H32" s="4">
        <f t="shared" ref="H32:H35" si="13">G32*C32</f>
        <v>0</v>
      </c>
      <c r="I32" s="101"/>
    </row>
    <row r="33" spans="1:9" x14ac:dyDescent="0.25">
      <c r="A33" s="62" t="s">
        <v>191</v>
      </c>
      <c r="B33" s="49" t="s">
        <v>186</v>
      </c>
      <c r="C33" s="47">
        <f>(2*16)+(6*32)</f>
        <v>224</v>
      </c>
      <c r="D33" s="98"/>
      <c r="E33" s="99"/>
      <c r="F33" s="100"/>
      <c r="G33" s="11">
        <f t="shared" si="12"/>
        <v>0</v>
      </c>
      <c r="H33" s="4">
        <f t="shared" si="13"/>
        <v>0</v>
      </c>
      <c r="I33" s="101"/>
    </row>
    <row r="34" spans="1:9" x14ac:dyDescent="0.25">
      <c r="A34" s="62" t="s">
        <v>192</v>
      </c>
      <c r="B34" s="49" t="s">
        <v>187</v>
      </c>
      <c r="C34" s="47">
        <f>2*8</f>
        <v>16</v>
      </c>
      <c r="D34" s="98"/>
      <c r="E34" s="99"/>
      <c r="F34" s="100"/>
      <c r="G34" s="11">
        <f t="shared" si="12"/>
        <v>0</v>
      </c>
      <c r="H34" s="4">
        <f t="shared" si="13"/>
        <v>0</v>
      </c>
      <c r="I34" s="101"/>
    </row>
    <row r="35" spans="1:9" x14ac:dyDescent="0.25">
      <c r="A35" s="62" t="s">
        <v>197</v>
      </c>
      <c r="B35" s="49" t="s">
        <v>199</v>
      </c>
      <c r="C35" s="47">
        <v>8</v>
      </c>
      <c r="D35" s="98"/>
      <c r="E35" s="99"/>
      <c r="F35" s="100"/>
      <c r="G35" s="11">
        <f t="shared" si="12"/>
        <v>0</v>
      </c>
      <c r="H35" s="4">
        <f t="shared" si="13"/>
        <v>0</v>
      </c>
      <c r="I35" s="101"/>
    </row>
    <row r="36" spans="1:9" x14ac:dyDescent="0.25">
      <c r="A36" s="62" t="s">
        <v>198</v>
      </c>
      <c r="B36" s="49" t="s">
        <v>183</v>
      </c>
      <c r="C36" s="47">
        <v>8</v>
      </c>
      <c r="D36" s="98"/>
      <c r="E36" s="99"/>
      <c r="F36" s="100"/>
      <c r="G36" s="11">
        <f t="shared" ref="G36" si="14">E36-(F36*E36)</f>
        <v>0</v>
      </c>
      <c r="H36" s="4">
        <f t="shared" ref="H36" si="15">G36*C36</f>
        <v>0</v>
      </c>
      <c r="I36" s="101"/>
    </row>
    <row r="37" spans="1:9" ht="15.75" x14ac:dyDescent="0.25">
      <c r="A37" s="62"/>
      <c r="B37" s="71" t="s">
        <v>160</v>
      </c>
      <c r="C37" s="95"/>
      <c r="D37" s="73"/>
      <c r="E37" s="96"/>
      <c r="F37" s="75"/>
      <c r="G37" s="96"/>
      <c r="H37" s="96"/>
      <c r="I37" s="77"/>
    </row>
    <row r="38" spans="1:9" x14ac:dyDescent="0.25">
      <c r="A38" s="62" t="s">
        <v>161</v>
      </c>
      <c r="B38" s="49" t="s">
        <v>162</v>
      </c>
      <c r="C38" s="47"/>
      <c r="D38" s="50"/>
      <c r="E38" s="48">
        <v>15000</v>
      </c>
      <c r="F38" s="100"/>
      <c r="G38" s="11">
        <f t="shared" ref="G38" si="16">E38-(F38*E38)</f>
        <v>15000</v>
      </c>
      <c r="H38" s="4">
        <f>G38</f>
        <v>15000</v>
      </c>
      <c r="I38" s="101"/>
    </row>
    <row r="39" spans="1:9" ht="15.75" x14ac:dyDescent="0.25">
      <c r="A39" s="62"/>
      <c r="B39" s="71" t="s">
        <v>160</v>
      </c>
      <c r="C39" s="95"/>
      <c r="D39" s="73"/>
      <c r="E39" s="96" t="s">
        <v>215</v>
      </c>
      <c r="F39" s="75" t="s">
        <v>216</v>
      </c>
      <c r="G39" s="96"/>
      <c r="H39" s="96"/>
      <c r="I39" s="77"/>
    </row>
    <row r="40" spans="1:9" x14ac:dyDescent="0.25">
      <c r="A40" s="62" t="s">
        <v>213</v>
      </c>
      <c r="B40" s="49" t="s">
        <v>163</v>
      </c>
      <c r="C40" s="46"/>
      <c r="D40" s="50"/>
      <c r="E40" s="48">
        <v>5000</v>
      </c>
      <c r="F40" s="100"/>
      <c r="G40" s="11">
        <f>E40+(F40*E40)</f>
        <v>5000</v>
      </c>
      <c r="H40" s="4">
        <f>G40</f>
        <v>5000</v>
      </c>
      <c r="I40" s="101"/>
    </row>
    <row r="41" spans="1:9" x14ac:dyDescent="0.25">
      <c r="A41" s="62" t="s">
        <v>214</v>
      </c>
      <c r="B41" s="138" t="s">
        <v>164</v>
      </c>
      <c r="C41" s="51"/>
      <c r="D41" s="52"/>
      <c r="E41" s="139">
        <v>5000</v>
      </c>
      <c r="F41" s="100"/>
      <c r="G41" s="12">
        <f>E41+(F41*E41)</f>
        <v>5000</v>
      </c>
      <c r="H41" s="4">
        <f>G41</f>
        <v>5000</v>
      </c>
      <c r="I41" s="102"/>
    </row>
    <row r="42" spans="1:9" s="3" customFormat="1" ht="18" customHeight="1" x14ac:dyDescent="0.25">
      <c r="A42" s="78"/>
      <c r="B42" s="79"/>
      <c r="C42" s="80"/>
      <c r="D42" s="81"/>
      <c r="E42" s="135"/>
      <c r="F42" s="80"/>
      <c r="G42" s="80"/>
      <c r="H42" s="83">
        <f>SUM(H5:H41)</f>
        <v>25000</v>
      </c>
      <c r="I42" s="84"/>
    </row>
    <row r="43" spans="1:9" s="3" customFormat="1" ht="18" customHeight="1" x14ac:dyDescent="0.25">
      <c r="A43" s="78"/>
      <c r="B43" s="140" t="s">
        <v>240</v>
      </c>
      <c r="C43" s="85"/>
      <c r="D43" s="86"/>
      <c r="E43" s="141"/>
      <c r="F43" s="85" t="s">
        <v>37</v>
      </c>
      <c r="G43" s="85"/>
      <c r="H43" s="88">
        <f>(H42*1.21)-H42</f>
        <v>5250</v>
      </c>
      <c r="I43" s="89"/>
    </row>
    <row r="44" spans="1:9" s="3" customFormat="1" ht="18" customHeight="1" x14ac:dyDescent="0.25">
      <c r="A44" s="78"/>
      <c r="B44" s="137" t="s">
        <v>241</v>
      </c>
      <c r="C44" s="90"/>
      <c r="D44" s="91"/>
      <c r="E44" s="136"/>
      <c r="F44" s="90" t="s">
        <v>38</v>
      </c>
      <c r="G44" s="90"/>
      <c r="H44" s="93">
        <f>H42+H43</f>
        <v>30250</v>
      </c>
      <c r="I44" s="94"/>
    </row>
  </sheetData>
  <sheetProtection algorithmName="SHA-512" hashValue="O3YhLNv+8PV+q7qQ4AmWwV/+noTOnXzTihn8THfu9ePiMWKY/cST3QBg5tLPpS84Aucl5GmPIjyNFWK1VTubQw==" saltValue="f52y/mni1dWVFRKCijpZDA==" spinCount="100000" sheet="1" objects="1" scenarios="1"/>
  <pageMargins left="0.7" right="0.7" top="0.75" bottom="0.75" header="0.3" footer="0.3"/>
  <pageSetup paperSize="9" scale="44" orientation="landscape" r:id="rId1"/>
  <headerFooter>
    <oddFooter>&amp;L&amp;X1)&amp;X aantallen zijn indicatief</oddFooter>
  </headerFooter>
  <ignoredErrors>
    <ignoredError sqref="G5:G9 G11:G13 G22:G23 G25:G27 G15:G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00CA-27BC-447E-95B2-3961A44B6CF0}">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2" sqref="B42"/>
    </sheetView>
  </sheetViews>
  <sheetFormatPr defaultRowHeight="15" x14ac:dyDescent="0.25"/>
  <cols>
    <col min="1" max="1" width="4.7109375" style="1" bestFit="1" customWidth="1"/>
    <col min="2" max="2" width="99.7109375" style="1" customWidth="1"/>
    <col min="3" max="3" width="22.7109375" style="9" customWidth="1"/>
    <col min="4" max="4" width="32.7109375" style="1" customWidth="1"/>
    <col min="5" max="5" width="22.7109375" style="15" customWidth="1"/>
    <col min="6" max="6" width="22.7109375" style="16" customWidth="1"/>
    <col min="7" max="7" width="22.7109375" style="15" customWidth="1"/>
    <col min="8" max="8" width="22.7109375" style="10" customWidth="1"/>
    <col min="9" max="9" width="43" style="18" customWidth="1"/>
    <col min="10" max="16384" width="9.140625" style="1"/>
  </cols>
  <sheetData>
    <row r="1" spans="1:12" s="20" customFormat="1" ht="23.25" x14ac:dyDescent="0.35">
      <c r="A1" s="64"/>
      <c r="B1" s="63" t="s">
        <v>42</v>
      </c>
      <c r="C1" s="110"/>
      <c r="D1" s="111"/>
      <c r="E1" s="66"/>
      <c r="F1" s="67"/>
      <c r="G1" s="66"/>
      <c r="H1" s="68"/>
      <c r="I1" s="69" t="str" cm="1">
        <f t="array" ref="I1:L1">'Algemene gegevens'!D3:G3</f>
        <v>Europees openbare aanbesteding School- en Kantoormeubilair</v>
      </c>
      <c r="J1" s="20">
        <v>0</v>
      </c>
      <c r="K1" s="20">
        <v>0</v>
      </c>
      <c r="L1" s="20">
        <v>0</v>
      </c>
    </row>
    <row r="2" spans="1:12" x14ac:dyDescent="0.25">
      <c r="A2" s="55"/>
    </row>
    <row r="3" spans="1:12" ht="15.75" x14ac:dyDescent="0.25">
      <c r="A3" s="55"/>
      <c r="B3" s="112" t="s">
        <v>40</v>
      </c>
      <c r="C3" s="72" t="s">
        <v>39</v>
      </c>
      <c r="D3" s="112" t="s">
        <v>13</v>
      </c>
      <c r="E3" s="74" t="s">
        <v>35</v>
      </c>
      <c r="F3" s="75" t="s">
        <v>34</v>
      </c>
      <c r="G3" s="74" t="s">
        <v>33</v>
      </c>
      <c r="H3" s="76" t="s">
        <v>22</v>
      </c>
      <c r="I3" s="113" t="s">
        <v>21</v>
      </c>
    </row>
    <row r="4" spans="1:12" x14ac:dyDescent="0.25">
      <c r="A4" s="55"/>
      <c r="B4" s="101"/>
      <c r="C4" s="114"/>
      <c r="D4" s="98"/>
      <c r="E4" s="99"/>
      <c r="F4" s="100"/>
      <c r="G4" s="11">
        <f>E4-(F4*E4)</f>
        <v>0</v>
      </c>
      <c r="H4" s="4">
        <f>G4*C4</f>
        <v>0</v>
      </c>
      <c r="I4" s="101"/>
    </row>
    <row r="5" spans="1:12" x14ac:dyDescent="0.25">
      <c r="A5" s="55"/>
      <c r="B5" s="101"/>
      <c r="C5" s="114"/>
      <c r="D5" s="98"/>
      <c r="E5" s="99"/>
      <c r="F5" s="100"/>
      <c r="G5" s="11">
        <f t="shared" ref="G5:G40" si="0">E5-(F5*E5)</f>
        <v>0</v>
      </c>
      <c r="H5" s="4">
        <f t="shared" ref="H5:H40" si="1">G5*C5</f>
        <v>0</v>
      </c>
      <c r="I5" s="101"/>
    </row>
    <row r="6" spans="1:12" x14ac:dyDescent="0.25">
      <c r="A6" s="55"/>
      <c r="B6" s="101"/>
      <c r="C6" s="114"/>
      <c r="D6" s="98"/>
      <c r="E6" s="99"/>
      <c r="F6" s="100"/>
      <c r="G6" s="11">
        <f t="shared" si="0"/>
        <v>0</v>
      </c>
      <c r="H6" s="4">
        <f t="shared" si="1"/>
        <v>0</v>
      </c>
      <c r="I6" s="101"/>
    </row>
    <row r="7" spans="1:12" x14ac:dyDescent="0.25">
      <c r="A7" s="55"/>
      <c r="B7" s="101"/>
      <c r="C7" s="114"/>
      <c r="D7" s="98"/>
      <c r="E7" s="99"/>
      <c r="F7" s="100"/>
      <c r="G7" s="11">
        <f t="shared" si="0"/>
        <v>0</v>
      </c>
      <c r="H7" s="4">
        <f t="shared" si="1"/>
        <v>0</v>
      </c>
      <c r="I7" s="101"/>
    </row>
    <row r="8" spans="1:12" x14ac:dyDescent="0.25">
      <c r="A8" s="55"/>
      <c r="B8" s="101"/>
      <c r="C8" s="114"/>
      <c r="D8" s="98"/>
      <c r="E8" s="99"/>
      <c r="F8" s="100"/>
      <c r="G8" s="11">
        <f t="shared" si="0"/>
        <v>0</v>
      </c>
      <c r="H8" s="4">
        <f t="shared" si="1"/>
        <v>0</v>
      </c>
      <c r="I8" s="101"/>
    </row>
    <row r="9" spans="1:12" x14ac:dyDescent="0.25">
      <c r="A9" s="55"/>
      <c r="B9" s="101"/>
      <c r="C9" s="114"/>
      <c r="D9" s="98"/>
      <c r="E9" s="99"/>
      <c r="F9" s="100"/>
      <c r="G9" s="11">
        <f t="shared" si="0"/>
        <v>0</v>
      </c>
      <c r="H9" s="4">
        <f t="shared" si="1"/>
        <v>0</v>
      </c>
      <c r="I9" s="101"/>
    </row>
    <row r="10" spans="1:12" x14ac:dyDescent="0.25">
      <c r="A10" s="55"/>
      <c r="B10" s="101"/>
      <c r="C10" s="114"/>
      <c r="D10" s="98"/>
      <c r="E10" s="99"/>
      <c r="F10" s="100"/>
      <c r="G10" s="11">
        <f t="shared" si="0"/>
        <v>0</v>
      </c>
      <c r="H10" s="4">
        <f t="shared" si="1"/>
        <v>0</v>
      </c>
      <c r="I10" s="101"/>
    </row>
    <row r="11" spans="1:12" x14ac:dyDescent="0.25">
      <c r="A11" s="55"/>
      <c r="B11" s="101"/>
      <c r="C11" s="114"/>
      <c r="D11" s="98"/>
      <c r="E11" s="99"/>
      <c r="F11" s="100"/>
      <c r="G11" s="11">
        <f t="shared" si="0"/>
        <v>0</v>
      </c>
      <c r="H11" s="4">
        <f t="shared" si="1"/>
        <v>0</v>
      </c>
      <c r="I11" s="101"/>
    </row>
    <row r="12" spans="1:12" x14ac:dyDescent="0.25">
      <c r="A12" s="55"/>
      <c r="B12" s="101"/>
      <c r="C12" s="114"/>
      <c r="D12" s="98"/>
      <c r="E12" s="99"/>
      <c r="F12" s="100"/>
      <c r="G12" s="11">
        <f t="shared" si="0"/>
        <v>0</v>
      </c>
      <c r="H12" s="4">
        <f t="shared" si="1"/>
        <v>0</v>
      </c>
      <c r="I12" s="101"/>
    </row>
    <row r="13" spans="1:12" x14ac:dyDescent="0.25">
      <c r="A13" s="55"/>
      <c r="B13" s="101"/>
      <c r="C13" s="114"/>
      <c r="D13" s="98"/>
      <c r="E13" s="99"/>
      <c r="F13" s="100"/>
      <c r="G13" s="11">
        <f t="shared" si="0"/>
        <v>0</v>
      </c>
      <c r="H13" s="4">
        <f t="shared" si="1"/>
        <v>0</v>
      </c>
      <c r="I13" s="101"/>
    </row>
    <row r="14" spans="1:12" x14ac:dyDescent="0.25">
      <c r="A14" s="55"/>
      <c r="B14" s="101"/>
      <c r="C14" s="114"/>
      <c r="D14" s="98"/>
      <c r="E14" s="99"/>
      <c r="F14" s="100"/>
      <c r="G14" s="11">
        <f t="shared" si="0"/>
        <v>0</v>
      </c>
      <c r="H14" s="4">
        <f t="shared" si="1"/>
        <v>0</v>
      </c>
      <c r="I14" s="101"/>
    </row>
    <row r="15" spans="1:12" x14ac:dyDescent="0.25">
      <c r="A15" s="55"/>
      <c r="B15" s="101"/>
      <c r="C15" s="114"/>
      <c r="D15" s="98"/>
      <c r="E15" s="99"/>
      <c r="F15" s="100"/>
      <c r="G15" s="11">
        <f t="shared" si="0"/>
        <v>0</v>
      </c>
      <c r="H15" s="4">
        <f t="shared" si="1"/>
        <v>0</v>
      </c>
      <c r="I15" s="101"/>
    </row>
    <row r="16" spans="1:12" x14ac:dyDescent="0.25">
      <c r="A16" s="55"/>
      <c r="B16" s="101"/>
      <c r="C16" s="114"/>
      <c r="D16" s="98"/>
      <c r="E16" s="99"/>
      <c r="F16" s="100"/>
      <c r="G16" s="11">
        <f t="shared" si="0"/>
        <v>0</v>
      </c>
      <c r="H16" s="4">
        <f t="shared" si="1"/>
        <v>0</v>
      </c>
      <c r="I16" s="101"/>
    </row>
    <row r="17" spans="1:9" x14ac:dyDescent="0.25">
      <c r="A17" s="55"/>
      <c r="B17" s="101"/>
      <c r="C17" s="114"/>
      <c r="D17" s="98"/>
      <c r="E17" s="99"/>
      <c r="F17" s="100"/>
      <c r="G17" s="11">
        <f t="shared" si="0"/>
        <v>0</v>
      </c>
      <c r="H17" s="4">
        <f t="shared" si="1"/>
        <v>0</v>
      </c>
      <c r="I17" s="101"/>
    </row>
    <row r="18" spans="1:9" x14ac:dyDescent="0.25">
      <c r="A18" s="55"/>
      <c r="B18" s="101"/>
      <c r="C18" s="114"/>
      <c r="D18" s="98"/>
      <c r="E18" s="99"/>
      <c r="F18" s="100"/>
      <c r="G18" s="11">
        <f t="shared" si="0"/>
        <v>0</v>
      </c>
      <c r="H18" s="4">
        <f t="shared" si="1"/>
        <v>0</v>
      </c>
      <c r="I18" s="101"/>
    </row>
    <row r="19" spans="1:9" x14ac:dyDescent="0.25">
      <c r="A19" s="55"/>
      <c r="B19" s="101"/>
      <c r="C19" s="114"/>
      <c r="D19" s="98"/>
      <c r="E19" s="99"/>
      <c r="F19" s="100"/>
      <c r="G19" s="11">
        <f t="shared" si="0"/>
        <v>0</v>
      </c>
      <c r="H19" s="4">
        <f t="shared" si="1"/>
        <v>0</v>
      </c>
      <c r="I19" s="101"/>
    </row>
    <row r="20" spans="1:9" x14ac:dyDescent="0.25">
      <c r="A20" s="55"/>
      <c r="B20" s="101"/>
      <c r="C20" s="114"/>
      <c r="D20" s="98"/>
      <c r="E20" s="99"/>
      <c r="F20" s="100"/>
      <c r="G20" s="11">
        <f t="shared" si="0"/>
        <v>0</v>
      </c>
      <c r="H20" s="4">
        <f t="shared" si="1"/>
        <v>0</v>
      </c>
      <c r="I20" s="101"/>
    </row>
    <row r="21" spans="1:9" x14ac:dyDescent="0.25">
      <c r="A21" s="55"/>
      <c r="B21" s="101"/>
      <c r="C21" s="114"/>
      <c r="D21" s="98"/>
      <c r="E21" s="99"/>
      <c r="F21" s="100"/>
      <c r="G21" s="11">
        <f t="shared" si="0"/>
        <v>0</v>
      </c>
      <c r="H21" s="4">
        <f t="shared" si="1"/>
        <v>0</v>
      </c>
      <c r="I21" s="101"/>
    </row>
    <row r="22" spans="1:9" x14ac:dyDescent="0.25">
      <c r="A22" s="55"/>
      <c r="B22" s="101"/>
      <c r="C22" s="114"/>
      <c r="D22" s="98"/>
      <c r="E22" s="99"/>
      <c r="F22" s="100"/>
      <c r="G22" s="11">
        <f t="shared" si="0"/>
        <v>0</v>
      </c>
      <c r="H22" s="4">
        <f t="shared" si="1"/>
        <v>0</v>
      </c>
      <c r="I22" s="101"/>
    </row>
    <row r="23" spans="1:9" x14ac:dyDescent="0.25">
      <c r="A23" s="55"/>
      <c r="B23" s="101"/>
      <c r="C23" s="114"/>
      <c r="D23" s="98"/>
      <c r="E23" s="99"/>
      <c r="F23" s="100"/>
      <c r="G23" s="11">
        <f t="shared" si="0"/>
        <v>0</v>
      </c>
      <c r="H23" s="4">
        <f t="shared" si="1"/>
        <v>0</v>
      </c>
      <c r="I23" s="101"/>
    </row>
    <row r="24" spans="1:9" x14ac:dyDescent="0.25">
      <c r="A24" s="55"/>
      <c r="B24" s="101"/>
      <c r="C24" s="114"/>
      <c r="D24" s="98"/>
      <c r="E24" s="99"/>
      <c r="F24" s="100"/>
      <c r="G24" s="11">
        <f t="shared" si="0"/>
        <v>0</v>
      </c>
      <c r="H24" s="4">
        <f t="shared" si="1"/>
        <v>0</v>
      </c>
      <c r="I24" s="101"/>
    </row>
    <row r="25" spans="1:9" x14ac:dyDescent="0.25">
      <c r="A25" s="55"/>
      <c r="B25" s="101"/>
      <c r="C25" s="114"/>
      <c r="D25" s="98"/>
      <c r="E25" s="99"/>
      <c r="F25" s="100"/>
      <c r="G25" s="11">
        <f t="shared" si="0"/>
        <v>0</v>
      </c>
      <c r="H25" s="4">
        <f t="shared" si="1"/>
        <v>0</v>
      </c>
      <c r="I25" s="101"/>
    </row>
    <row r="26" spans="1:9" x14ac:dyDescent="0.25">
      <c r="A26" s="55"/>
      <c r="B26" s="101"/>
      <c r="C26" s="114"/>
      <c r="D26" s="98"/>
      <c r="E26" s="99"/>
      <c r="F26" s="100"/>
      <c r="G26" s="11">
        <f t="shared" si="0"/>
        <v>0</v>
      </c>
      <c r="H26" s="4">
        <f t="shared" si="1"/>
        <v>0</v>
      </c>
      <c r="I26" s="101"/>
    </row>
    <row r="27" spans="1:9" x14ac:dyDescent="0.25">
      <c r="A27" s="55"/>
      <c r="B27" s="101"/>
      <c r="C27" s="114"/>
      <c r="D27" s="98"/>
      <c r="E27" s="99"/>
      <c r="F27" s="100"/>
      <c r="G27" s="11">
        <f t="shared" si="0"/>
        <v>0</v>
      </c>
      <c r="H27" s="4">
        <f t="shared" si="1"/>
        <v>0</v>
      </c>
      <c r="I27" s="101"/>
    </row>
    <row r="28" spans="1:9" x14ac:dyDescent="0.25">
      <c r="A28" s="55"/>
      <c r="B28" s="101"/>
      <c r="C28" s="114"/>
      <c r="D28" s="98"/>
      <c r="E28" s="99"/>
      <c r="F28" s="100"/>
      <c r="G28" s="11">
        <f t="shared" si="0"/>
        <v>0</v>
      </c>
      <c r="H28" s="4">
        <f t="shared" si="1"/>
        <v>0</v>
      </c>
      <c r="I28" s="101"/>
    </row>
    <row r="29" spans="1:9" x14ac:dyDescent="0.25">
      <c r="A29" s="55"/>
      <c r="B29" s="101"/>
      <c r="C29" s="114"/>
      <c r="D29" s="98"/>
      <c r="E29" s="99"/>
      <c r="F29" s="100"/>
      <c r="G29" s="11">
        <f t="shared" si="0"/>
        <v>0</v>
      </c>
      <c r="H29" s="4">
        <f t="shared" si="1"/>
        <v>0</v>
      </c>
      <c r="I29" s="101"/>
    </row>
    <row r="30" spans="1:9" x14ac:dyDescent="0.25">
      <c r="A30" s="55"/>
      <c r="B30" s="101"/>
      <c r="C30" s="114"/>
      <c r="D30" s="98"/>
      <c r="E30" s="99"/>
      <c r="F30" s="100"/>
      <c r="G30" s="11">
        <f t="shared" si="0"/>
        <v>0</v>
      </c>
      <c r="H30" s="4">
        <f t="shared" si="1"/>
        <v>0</v>
      </c>
      <c r="I30" s="101"/>
    </row>
    <row r="31" spans="1:9" x14ac:dyDescent="0.25">
      <c r="A31" s="55"/>
      <c r="B31" s="101"/>
      <c r="C31" s="114"/>
      <c r="D31" s="98"/>
      <c r="E31" s="99"/>
      <c r="F31" s="100"/>
      <c r="G31" s="11">
        <f t="shared" si="0"/>
        <v>0</v>
      </c>
      <c r="H31" s="4">
        <f t="shared" si="1"/>
        <v>0</v>
      </c>
      <c r="I31" s="101"/>
    </row>
    <row r="32" spans="1:9" x14ac:dyDescent="0.25">
      <c r="A32" s="55"/>
      <c r="B32" s="101"/>
      <c r="C32" s="114"/>
      <c r="D32" s="98"/>
      <c r="E32" s="99"/>
      <c r="F32" s="100"/>
      <c r="G32" s="11">
        <f t="shared" si="0"/>
        <v>0</v>
      </c>
      <c r="H32" s="4">
        <f t="shared" si="1"/>
        <v>0</v>
      </c>
      <c r="I32" s="101"/>
    </row>
    <row r="33" spans="1:9" x14ac:dyDescent="0.25">
      <c r="A33" s="55"/>
      <c r="B33" s="101"/>
      <c r="C33" s="114"/>
      <c r="D33" s="98"/>
      <c r="E33" s="99"/>
      <c r="F33" s="100"/>
      <c r="G33" s="11">
        <f t="shared" si="0"/>
        <v>0</v>
      </c>
      <c r="H33" s="4">
        <f t="shared" si="1"/>
        <v>0</v>
      </c>
      <c r="I33" s="101"/>
    </row>
    <row r="34" spans="1:9" x14ac:dyDescent="0.25">
      <c r="A34" s="55"/>
      <c r="B34" s="101"/>
      <c r="C34" s="114"/>
      <c r="D34" s="98"/>
      <c r="E34" s="99"/>
      <c r="F34" s="100"/>
      <c r="G34" s="11">
        <f t="shared" si="0"/>
        <v>0</v>
      </c>
      <c r="H34" s="4">
        <f t="shared" si="1"/>
        <v>0</v>
      </c>
      <c r="I34" s="101"/>
    </row>
    <row r="35" spans="1:9" x14ac:dyDescent="0.25">
      <c r="A35" s="55"/>
      <c r="B35" s="101"/>
      <c r="C35" s="114"/>
      <c r="D35" s="98"/>
      <c r="E35" s="99"/>
      <c r="F35" s="100"/>
      <c r="G35" s="11">
        <f t="shared" si="0"/>
        <v>0</v>
      </c>
      <c r="H35" s="4">
        <f t="shared" si="1"/>
        <v>0</v>
      </c>
      <c r="I35" s="101"/>
    </row>
    <row r="36" spans="1:9" x14ac:dyDescent="0.25">
      <c r="A36" s="55"/>
      <c r="B36" s="101"/>
      <c r="C36" s="114"/>
      <c r="D36" s="98"/>
      <c r="E36" s="99"/>
      <c r="F36" s="100"/>
      <c r="G36" s="11">
        <f t="shared" si="0"/>
        <v>0</v>
      </c>
      <c r="H36" s="4">
        <f t="shared" si="1"/>
        <v>0</v>
      </c>
      <c r="I36" s="101"/>
    </row>
    <row r="37" spans="1:9" x14ac:dyDescent="0.25">
      <c r="A37" s="55"/>
      <c r="B37" s="101"/>
      <c r="C37" s="114"/>
      <c r="D37" s="98"/>
      <c r="E37" s="99"/>
      <c r="F37" s="100"/>
      <c r="G37" s="11">
        <f t="shared" si="0"/>
        <v>0</v>
      </c>
      <c r="H37" s="4">
        <f t="shared" si="1"/>
        <v>0</v>
      </c>
      <c r="I37" s="101"/>
    </row>
    <row r="38" spans="1:9" x14ac:dyDescent="0.25">
      <c r="A38" s="55"/>
      <c r="B38" s="101"/>
      <c r="C38" s="114"/>
      <c r="D38" s="98"/>
      <c r="E38" s="99"/>
      <c r="F38" s="100"/>
      <c r="G38" s="11">
        <f t="shared" si="0"/>
        <v>0</v>
      </c>
      <c r="H38" s="4">
        <f t="shared" si="1"/>
        <v>0</v>
      </c>
      <c r="I38" s="101"/>
    </row>
    <row r="39" spans="1:9" x14ac:dyDescent="0.25">
      <c r="A39" s="55"/>
      <c r="B39" s="101"/>
      <c r="C39" s="114"/>
      <c r="D39" s="98"/>
      <c r="E39" s="99"/>
      <c r="F39" s="100"/>
      <c r="G39" s="11">
        <f t="shared" si="0"/>
        <v>0</v>
      </c>
      <c r="H39" s="4">
        <f t="shared" si="1"/>
        <v>0</v>
      </c>
      <c r="I39" s="101"/>
    </row>
    <row r="40" spans="1:9" x14ac:dyDescent="0.25">
      <c r="A40" s="55"/>
      <c r="B40" s="101"/>
      <c r="C40" s="114"/>
      <c r="D40" s="98"/>
      <c r="E40" s="99"/>
      <c r="F40" s="100"/>
      <c r="G40" s="11">
        <f t="shared" si="0"/>
        <v>0</v>
      </c>
      <c r="H40" s="4">
        <f t="shared" si="1"/>
        <v>0</v>
      </c>
      <c r="I40" s="101"/>
    </row>
    <row r="41" spans="1:9" s="8" customFormat="1" x14ac:dyDescent="0.25">
      <c r="A41" s="55"/>
      <c r="B41" s="5"/>
      <c r="C41" s="6"/>
      <c r="D41" s="5"/>
      <c r="E41" s="13"/>
      <c r="F41" s="14"/>
      <c r="G41" s="13"/>
      <c r="H41" s="7"/>
      <c r="I41" s="17"/>
    </row>
    <row r="42" spans="1:9" s="3" customFormat="1" ht="18" customHeight="1" x14ac:dyDescent="0.25">
      <c r="A42" s="103"/>
      <c r="B42" s="104"/>
      <c r="C42" s="80"/>
      <c r="D42" s="82"/>
      <c r="E42" s="82"/>
      <c r="F42" s="80" t="s">
        <v>41</v>
      </c>
      <c r="G42" s="80"/>
      <c r="H42" s="83">
        <f>SUM(H4:H41)</f>
        <v>0</v>
      </c>
      <c r="I42" s="105"/>
    </row>
    <row r="43" spans="1:9" s="3" customFormat="1" ht="18" customHeight="1" x14ac:dyDescent="0.25">
      <c r="A43" s="103"/>
      <c r="B43" s="106"/>
      <c r="C43" s="85"/>
      <c r="D43" s="87"/>
      <c r="E43" s="87"/>
      <c r="F43" s="85" t="s">
        <v>37</v>
      </c>
      <c r="G43" s="85"/>
      <c r="H43" s="88">
        <f>(H42*1.21)-H42</f>
        <v>0</v>
      </c>
      <c r="I43" s="107"/>
    </row>
    <row r="44" spans="1:9" s="3" customFormat="1" ht="18" customHeight="1" x14ac:dyDescent="0.25">
      <c r="A44" s="103"/>
      <c r="B44" s="108"/>
      <c r="C44" s="90"/>
      <c r="D44" s="92"/>
      <c r="E44" s="92"/>
      <c r="F44" s="90" t="s">
        <v>38</v>
      </c>
      <c r="G44" s="90"/>
      <c r="H44" s="93">
        <f>H42+H43</f>
        <v>0</v>
      </c>
      <c r="I44" s="109"/>
    </row>
  </sheetData>
  <sheetProtection algorithmName="SHA-512" hashValue="vGML92OS510nVLIANuz5NQD618JnHmmsuPcgzxYp5Bv6BgfM5Yw59w3VVJFn3Pn0UbDMwtozkwn8ri2Czi5lAg==" saltValue="T4zvH8aKY7LrN6m9Lf6k4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style="1" bestFit="1" customWidth="1"/>
    <col min="2" max="2" width="99.7109375" style="1" customWidth="1"/>
    <col min="3" max="3" width="22.7109375" style="9" customWidth="1"/>
    <col min="4" max="4" width="32.7109375" style="1" customWidth="1"/>
    <col min="5" max="5" width="22.7109375" style="15" customWidth="1"/>
    <col min="6" max="6" width="22.7109375" style="16" customWidth="1"/>
    <col min="7" max="7" width="22.7109375" style="15" customWidth="1"/>
    <col min="8" max="8" width="22.7109375" style="10" customWidth="1"/>
    <col min="9" max="9" width="43" style="18" customWidth="1"/>
    <col min="10" max="16384" width="9.140625" style="1"/>
  </cols>
  <sheetData>
    <row r="1" spans="1:12" s="20" customFormat="1" ht="23.25" x14ac:dyDescent="0.35">
      <c r="A1" s="64"/>
      <c r="B1" s="63" t="s">
        <v>43</v>
      </c>
      <c r="C1" s="110"/>
      <c r="D1" s="111"/>
      <c r="E1" s="66"/>
      <c r="F1" s="67"/>
      <c r="G1" s="66"/>
      <c r="H1" s="68"/>
      <c r="I1" s="69" t="str" cm="1">
        <f t="array" ref="I1:L1">'Algemene gegevens'!D3:G3</f>
        <v>Europees openbare aanbesteding School- en Kantoormeubilair</v>
      </c>
      <c r="J1" s="20">
        <v>0</v>
      </c>
      <c r="K1" s="20">
        <v>0</v>
      </c>
      <c r="L1" s="20">
        <v>0</v>
      </c>
    </row>
    <row r="2" spans="1:12" x14ac:dyDescent="0.25">
      <c r="A2" s="55"/>
    </row>
    <row r="3" spans="1:12" ht="15.75" x14ac:dyDescent="0.25">
      <c r="A3" s="55"/>
      <c r="B3" s="112" t="s">
        <v>40</v>
      </c>
      <c r="C3" s="72" t="s">
        <v>39</v>
      </c>
      <c r="D3" s="112" t="s">
        <v>13</v>
      </c>
      <c r="E3" s="74" t="s">
        <v>35</v>
      </c>
      <c r="F3" s="75" t="s">
        <v>34</v>
      </c>
      <c r="G3" s="74" t="s">
        <v>33</v>
      </c>
      <c r="H3" s="76" t="s">
        <v>22</v>
      </c>
      <c r="I3" s="113" t="s">
        <v>21</v>
      </c>
    </row>
    <row r="4" spans="1:12" x14ac:dyDescent="0.25">
      <c r="A4" s="55"/>
      <c r="B4" s="101"/>
      <c r="C4" s="114"/>
      <c r="D4" s="98"/>
      <c r="E4" s="99"/>
      <c r="F4" s="100"/>
      <c r="G4" s="11">
        <f>E4-(F4*E4)</f>
        <v>0</v>
      </c>
      <c r="H4" s="4">
        <f>G4*C4</f>
        <v>0</v>
      </c>
      <c r="I4" s="101"/>
    </row>
    <row r="5" spans="1:12" x14ac:dyDescent="0.25">
      <c r="A5" s="55"/>
      <c r="B5" s="101"/>
      <c r="C5" s="114"/>
      <c r="D5" s="98"/>
      <c r="E5" s="99"/>
      <c r="F5" s="100"/>
      <c r="G5" s="11">
        <f t="shared" ref="G5:G40" si="0">E5-(F5*E5)</f>
        <v>0</v>
      </c>
      <c r="H5" s="4">
        <f t="shared" ref="H5:H40" si="1">G5*C5</f>
        <v>0</v>
      </c>
      <c r="I5" s="101"/>
    </row>
    <row r="6" spans="1:12" x14ac:dyDescent="0.25">
      <c r="A6" s="55"/>
      <c r="B6" s="101"/>
      <c r="C6" s="114"/>
      <c r="D6" s="98"/>
      <c r="E6" s="99"/>
      <c r="F6" s="100"/>
      <c r="G6" s="11">
        <f t="shared" si="0"/>
        <v>0</v>
      </c>
      <c r="H6" s="4">
        <f t="shared" si="1"/>
        <v>0</v>
      </c>
      <c r="I6" s="101"/>
    </row>
    <row r="7" spans="1:12" x14ac:dyDescent="0.25">
      <c r="A7" s="55"/>
      <c r="B7" s="101"/>
      <c r="C7" s="114"/>
      <c r="D7" s="98"/>
      <c r="E7" s="99"/>
      <c r="F7" s="100"/>
      <c r="G7" s="11">
        <f t="shared" si="0"/>
        <v>0</v>
      </c>
      <c r="H7" s="4">
        <f t="shared" si="1"/>
        <v>0</v>
      </c>
      <c r="I7" s="101"/>
    </row>
    <row r="8" spans="1:12" x14ac:dyDescent="0.25">
      <c r="A8" s="55"/>
      <c r="B8" s="101"/>
      <c r="C8" s="114"/>
      <c r="D8" s="98"/>
      <c r="E8" s="99"/>
      <c r="F8" s="100"/>
      <c r="G8" s="11">
        <f t="shared" si="0"/>
        <v>0</v>
      </c>
      <c r="H8" s="4">
        <f t="shared" si="1"/>
        <v>0</v>
      </c>
      <c r="I8" s="101"/>
    </row>
    <row r="9" spans="1:12" x14ac:dyDescent="0.25">
      <c r="A9" s="55"/>
      <c r="B9" s="101"/>
      <c r="C9" s="114"/>
      <c r="D9" s="98"/>
      <c r="E9" s="99"/>
      <c r="F9" s="100"/>
      <c r="G9" s="11">
        <f t="shared" si="0"/>
        <v>0</v>
      </c>
      <c r="H9" s="4">
        <f t="shared" si="1"/>
        <v>0</v>
      </c>
      <c r="I9" s="101"/>
    </row>
    <row r="10" spans="1:12" x14ac:dyDescent="0.25">
      <c r="A10" s="55"/>
      <c r="B10" s="101"/>
      <c r="C10" s="114"/>
      <c r="D10" s="98"/>
      <c r="E10" s="99"/>
      <c r="F10" s="100"/>
      <c r="G10" s="11">
        <f t="shared" si="0"/>
        <v>0</v>
      </c>
      <c r="H10" s="4">
        <f t="shared" si="1"/>
        <v>0</v>
      </c>
      <c r="I10" s="101"/>
    </row>
    <row r="11" spans="1:12" x14ac:dyDescent="0.25">
      <c r="A11" s="55"/>
      <c r="B11" s="101"/>
      <c r="C11" s="114"/>
      <c r="D11" s="98"/>
      <c r="E11" s="99"/>
      <c r="F11" s="100"/>
      <c r="G11" s="11">
        <f t="shared" si="0"/>
        <v>0</v>
      </c>
      <c r="H11" s="4">
        <f t="shared" si="1"/>
        <v>0</v>
      </c>
      <c r="I11" s="101"/>
    </row>
    <row r="12" spans="1:12" x14ac:dyDescent="0.25">
      <c r="A12" s="55"/>
      <c r="B12" s="101"/>
      <c r="C12" s="114"/>
      <c r="D12" s="98"/>
      <c r="E12" s="99"/>
      <c r="F12" s="100"/>
      <c r="G12" s="11">
        <f t="shared" si="0"/>
        <v>0</v>
      </c>
      <c r="H12" s="4">
        <f t="shared" si="1"/>
        <v>0</v>
      </c>
      <c r="I12" s="101"/>
    </row>
    <row r="13" spans="1:12" x14ac:dyDescent="0.25">
      <c r="A13" s="55"/>
      <c r="B13" s="101"/>
      <c r="C13" s="114"/>
      <c r="D13" s="98"/>
      <c r="E13" s="99"/>
      <c r="F13" s="100"/>
      <c r="G13" s="11">
        <f t="shared" si="0"/>
        <v>0</v>
      </c>
      <c r="H13" s="4">
        <f t="shared" si="1"/>
        <v>0</v>
      </c>
      <c r="I13" s="101"/>
    </row>
    <row r="14" spans="1:12" x14ac:dyDescent="0.25">
      <c r="A14" s="55"/>
      <c r="B14" s="101"/>
      <c r="C14" s="114"/>
      <c r="D14" s="98"/>
      <c r="E14" s="99"/>
      <c r="F14" s="100"/>
      <c r="G14" s="11">
        <f t="shared" si="0"/>
        <v>0</v>
      </c>
      <c r="H14" s="4">
        <f t="shared" si="1"/>
        <v>0</v>
      </c>
      <c r="I14" s="101"/>
    </row>
    <row r="15" spans="1:12" x14ac:dyDescent="0.25">
      <c r="A15" s="55"/>
      <c r="B15" s="101"/>
      <c r="C15" s="114"/>
      <c r="D15" s="98"/>
      <c r="E15" s="99"/>
      <c r="F15" s="100"/>
      <c r="G15" s="11">
        <f t="shared" si="0"/>
        <v>0</v>
      </c>
      <c r="H15" s="4">
        <f t="shared" si="1"/>
        <v>0</v>
      </c>
      <c r="I15" s="101"/>
    </row>
    <row r="16" spans="1:12" x14ac:dyDescent="0.25">
      <c r="A16" s="55"/>
      <c r="B16" s="101"/>
      <c r="C16" s="114"/>
      <c r="D16" s="98"/>
      <c r="E16" s="99"/>
      <c r="F16" s="100"/>
      <c r="G16" s="11">
        <f t="shared" si="0"/>
        <v>0</v>
      </c>
      <c r="H16" s="4">
        <f t="shared" si="1"/>
        <v>0</v>
      </c>
      <c r="I16" s="101"/>
    </row>
    <row r="17" spans="1:9" x14ac:dyDescent="0.25">
      <c r="A17" s="55"/>
      <c r="B17" s="101"/>
      <c r="C17" s="114"/>
      <c r="D17" s="98"/>
      <c r="E17" s="99"/>
      <c r="F17" s="100"/>
      <c r="G17" s="11">
        <f t="shared" si="0"/>
        <v>0</v>
      </c>
      <c r="H17" s="4">
        <f t="shared" si="1"/>
        <v>0</v>
      </c>
      <c r="I17" s="101"/>
    </row>
    <row r="18" spans="1:9" x14ac:dyDescent="0.25">
      <c r="A18" s="55"/>
      <c r="B18" s="101"/>
      <c r="C18" s="114"/>
      <c r="D18" s="98"/>
      <c r="E18" s="99"/>
      <c r="F18" s="100"/>
      <c r="G18" s="11">
        <f t="shared" si="0"/>
        <v>0</v>
      </c>
      <c r="H18" s="4">
        <f t="shared" si="1"/>
        <v>0</v>
      </c>
      <c r="I18" s="101"/>
    </row>
    <row r="19" spans="1:9" x14ac:dyDescent="0.25">
      <c r="A19" s="55"/>
      <c r="B19" s="101"/>
      <c r="C19" s="114"/>
      <c r="D19" s="98"/>
      <c r="E19" s="99"/>
      <c r="F19" s="100"/>
      <c r="G19" s="11">
        <f t="shared" si="0"/>
        <v>0</v>
      </c>
      <c r="H19" s="4">
        <f t="shared" si="1"/>
        <v>0</v>
      </c>
      <c r="I19" s="101"/>
    </row>
    <row r="20" spans="1:9" x14ac:dyDescent="0.25">
      <c r="A20" s="55"/>
      <c r="B20" s="101"/>
      <c r="C20" s="114"/>
      <c r="D20" s="98"/>
      <c r="E20" s="99"/>
      <c r="F20" s="100"/>
      <c r="G20" s="11">
        <f t="shared" si="0"/>
        <v>0</v>
      </c>
      <c r="H20" s="4">
        <f t="shared" si="1"/>
        <v>0</v>
      </c>
      <c r="I20" s="101"/>
    </row>
    <row r="21" spans="1:9" x14ac:dyDescent="0.25">
      <c r="A21" s="55"/>
      <c r="B21" s="101"/>
      <c r="C21" s="114"/>
      <c r="D21" s="98"/>
      <c r="E21" s="99"/>
      <c r="F21" s="100"/>
      <c r="G21" s="11">
        <f t="shared" si="0"/>
        <v>0</v>
      </c>
      <c r="H21" s="4">
        <f t="shared" si="1"/>
        <v>0</v>
      </c>
      <c r="I21" s="101"/>
    </row>
    <row r="22" spans="1:9" x14ac:dyDescent="0.25">
      <c r="A22" s="55"/>
      <c r="B22" s="101"/>
      <c r="C22" s="114"/>
      <c r="D22" s="98"/>
      <c r="E22" s="99"/>
      <c r="F22" s="100"/>
      <c r="G22" s="11">
        <f t="shared" si="0"/>
        <v>0</v>
      </c>
      <c r="H22" s="4">
        <f t="shared" si="1"/>
        <v>0</v>
      </c>
      <c r="I22" s="101"/>
    </row>
    <row r="23" spans="1:9" x14ac:dyDescent="0.25">
      <c r="A23" s="55"/>
      <c r="B23" s="101"/>
      <c r="C23" s="114"/>
      <c r="D23" s="98"/>
      <c r="E23" s="99"/>
      <c r="F23" s="100"/>
      <c r="G23" s="11">
        <f t="shared" si="0"/>
        <v>0</v>
      </c>
      <c r="H23" s="4">
        <f t="shared" si="1"/>
        <v>0</v>
      </c>
      <c r="I23" s="101"/>
    </row>
    <row r="24" spans="1:9" x14ac:dyDescent="0.25">
      <c r="A24" s="55"/>
      <c r="B24" s="101"/>
      <c r="C24" s="114"/>
      <c r="D24" s="98"/>
      <c r="E24" s="99"/>
      <c r="F24" s="100"/>
      <c r="G24" s="11">
        <f t="shared" si="0"/>
        <v>0</v>
      </c>
      <c r="H24" s="4">
        <f t="shared" si="1"/>
        <v>0</v>
      </c>
      <c r="I24" s="101"/>
    </row>
    <row r="25" spans="1:9" x14ac:dyDescent="0.25">
      <c r="A25" s="55"/>
      <c r="B25" s="101"/>
      <c r="C25" s="114"/>
      <c r="D25" s="98"/>
      <c r="E25" s="99"/>
      <c r="F25" s="100"/>
      <c r="G25" s="11">
        <f t="shared" si="0"/>
        <v>0</v>
      </c>
      <c r="H25" s="4">
        <f t="shared" si="1"/>
        <v>0</v>
      </c>
      <c r="I25" s="101"/>
    </row>
    <row r="26" spans="1:9" x14ac:dyDescent="0.25">
      <c r="A26" s="55"/>
      <c r="B26" s="101"/>
      <c r="C26" s="114"/>
      <c r="D26" s="98"/>
      <c r="E26" s="99"/>
      <c r="F26" s="100"/>
      <c r="G26" s="11">
        <f t="shared" si="0"/>
        <v>0</v>
      </c>
      <c r="H26" s="4">
        <f t="shared" si="1"/>
        <v>0</v>
      </c>
      <c r="I26" s="101"/>
    </row>
    <row r="27" spans="1:9" x14ac:dyDescent="0.25">
      <c r="A27" s="55"/>
      <c r="B27" s="101"/>
      <c r="C27" s="114"/>
      <c r="D27" s="98"/>
      <c r="E27" s="99"/>
      <c r="F27" s="100"/>
      <c r="G27" s="11">
        <f t="shared" si="0"/>
        <v>0</v>
      </c>
      <c r="H27" s="4">
        <f t="shared" si="1"/>
        <v>0</v>
      </c>
      <c r="I27" s="101"/>
    </row>
    <row r="28" spans="1:9" x14ac:dyDescent="0.25">
      <c r="A28" s="55"/>
      <c r="B28" s="101"/>
      <c r="C28" s="114"/>
      <c r="D28" s="98"/>
      <c r="E28" s="99"/>
      <c r="F28" s="100"/>
      <c r="G28" s="11">
        <f t="shared" si="0"/>
        <v>0</v>
      </c>
      <c r="H28" s="4">
        <f t="shared" si="1"/>
        <v>0</v>
      </c>
      <c r="I28" s="101"/>
    </row>
    <row r="29" spans="1:9" x14ac:dyDescent="0.25">
      <c r="A29" s="55"/>
      <c r="B29" s="101"/>
      <c r="C29" s="114"/>
      <c r="D29" s="98"/>
      <c r="E29" s="99"/>
      <c r="F29" s="100"/>
      <c r="G29" s="11">
        <f t="shared" si="0"/>
        <v>0</v>
      </c>
      <c r="H29" s="4">
        <f t="shared" si="1"/>
        <v>0</v>
      </c>
      <c r="I29" s="101"/>
    </row>
    <row r="30" spans="1:9" x14ac:dyDescent="0.25">
      <c r="A30" s="55"/>
      <c r="B30" s="101"/>
      <c r="C30" s="114"/>
      <c r="D30" s="98"/>
      <c r="E30" s="99"/>
      <c r="F30" s="100"/>
      <c r="G30" s="11">
        <f t="shared" si="0"/>
        <v>0</v>
      </c>
      <c r="H30" s="4">
        <f t="shared" si="1"/>
        <v>0</v>
      </c>
      <c r="I30" s="101"/>
    </row>
    <row r="31" spans="1:9" x14ac:dyDescent="0.25">
      <c r="A31" s="55"/>
      <c r="B31" s="101"/>
      <c r="C31" s="114"/>
      <c r="D31" s="98"/>
      <c r="E31" s="99"/>
      <c r="F31" s="100"/>
      <c r="G31" s="11">
        <f t="shared" si="0"/>
        <v>0</v>
      </c>
      <c r="H31" s="4">
        <f t="shared" si="1"/>
        <v>0</v>
      </c>
      <c r="I31" s="101"/>
    </row>
    <row r="32" spans="1:9" x14ac:dyDescent="0.25">
      <c r="A32" s="55"/>
      <c r="B32" s="101"/>
      <c r="C32" s="114"/>
      <c r="D32" s="98"/>
      <c r="E32" s="99"/>
      <c r="F32" s="100"/>
      <c r="G32" s="11">
        <f t="shared" si="0"/>
        <v>0</v>
      </c>
      <c r="H32" s="4">
        <f t="shared" si="1"/>
        <v>0</v>
      </c>
      <c r="I32" s="101"/>
    </row>
    <row r="33" spans="1:9" x14ac:dyDescent="0.25">
      <c r="A33" s="55"/>
      <c r="B33" s="101"/>
      <c r="C33" s="114"/>
      <c r="D33" s="98"/>
      <c r="E33" s="99"/>
      <c r="F33" s="100"/>
      <c r="G33" s="11">
        <f t="shared" si="0"/>
        <v>0</v>
      </c>
      <c r="H33" s="4">
        <f t="shared" si="1"/>
        <v>0</v>
      </c>
      <c r="I33" s="101"/>
    </row>
    <row r="34" spans="1:9" x14ac:dyDescent="0.25">
      <c r="A34" s="55"/>
      <c r="B34" s="101"/>
      <c r="C34" s="114"/>
      <c r="D34" s="98"/>
      <c r="E34" s="99"/>
      <c r="F34" s="100"/>
      <c r="G34" s="11">
        <f t="shared" si="0"/>
        <v>0</v>
      </c>
      <c r="H34" s="4">
        <f t="shared" si="1"/>
        <v>0</v>
      </c>
      <c r="I34" s="101"/>
    </row>
    <row r="35" spans="1:9" x14ac:dyDescent="0.25">
      <c r="A35" s="55"/>
      <c r="B35" s="101"/>
      <c r="C35" s="114"/>
      <c r="D35" s="98"/>
      <c r="E35" s="99"/>
      <c r="F35" s="100"/>
      <c r="G35" s="11">
        <f t="shared" si="0"/>
        <v>0</v>
      </c>
      <c r="H35" s="4">
        <f t="shared" si="1"/>
        <v>0</v>
      </c>
      <c r="I35" s="101"/>
    </row>
    <row r="36" spans="1:9" x14ac:dyDescent="0.25">
      <c r="A36" s="55"/>
      <c r="B36" s="101"/>
      <c r="C36" s="114"/>
      <c r="D36" s="98"/>
      <c r="E36" s="99"/>
      <c r="F36" s="100"/>
      <c r="G36" s="11">
        <f t="shared" si="0"/>
        <v>0</v>
      </c>
      <c r="H36" s="4">
        <f t="shared" si="1"/>
        <v>0</v>
      </c>
      <c r="I36" s="101"/>
    </row>
    <row r="37" spans="1:9" x14ac:dyDescent="0.25">
      <c r="A37" s="55"/>
      <c r="B37" s="101"/>
      <c r="C37" s="114"/>
      <c r="D37" s="98"/>
      <c r="E37" s="99"/>
      <c r="F37" s="100"/>
      <c r="G37" s="11">
        <f t="shared" si="0"/>
        <v>0</v>
      </c>
      <c r="H37" s="4">
        <f t="shared" si="1"/>
        <v>0</v>
      </c>
      <c r="I37" s="101"/>
    </row>
    <row r="38" spans="1:9" x14ac:dyDescent="0.25">
      <c r="A38" s="55"/>
      <c r="B38" s="101"/>
      <c r="C38" s="114"/>
      <c r="D38" s="98"/>
      <c r="E38" s="99"/>
      <c r="F38" s="100"/>
      <c r="G38" s="11">
        <f t="shared" si="0"/>
        <v>0</v>
      </c>
      <c r="H38" s="4">
        <f t="shared" si="1"/>
        <v>0</v>
      </c>
      <c r="I38" s="101"/>
    </row>
    <row r="39" spans="1:9" x14ac:dyDescent="0.25">
      <c r="A39" s="55"/>
      <c r="B39" s="101"/>
      <c r="C39" s="114"/>
      <c r="D39" s="98"/>
      <c r="E39" s="99"/>
      <c r="F39" s="100"/>
      <c r="G39" s="11">
        <f t="shared" si="0"/>
        <v>0</v>
      </c>
      <c r="H39" s="4">
        <f t="shared" si="1"/>
        <v>0</v>
      </c>
      <c r="I39" s="101"/>
    </row>
    <row r="40" spans="1:9" x14ac:dyDescent="0.25">
      <c r="A40" s="55"/>
      <c r="B40" s="101"/>
      <c r="C40" s="114"/>
      <c r="D40" s="98"/>
      <c r="E40" s="99"/>
      <c r="F40" s="100"/>
      <c r="G40" s="11">
        <f t="shared" si="0"/>
        <v>0</v>
      </c>
      <c r="H40" s="4">
        <f t="shared" si="1"/>
        <v>0</v>
      </c>
      <c r="I40" s="101"/>
    </row>
    <row r="41" spans="1:9" s="8" customFormat="1" x14ac:dyDescent="0.25">
      <c r="A41" s="55"/>
      <c r="B41" s="5"/>
      <c r="C41" s="6"/>
      <c r="D41" s="5"/>
      <c r="E41" s="13"/>
      <c r="F41" s="14"/>
      <c r="G41" s="13"/>
      <c r="H41" s="7"/>
      <c r="I41" s="17"/>
    </row>
    <row r="42" spans="1:9" s="3" customFormat="1" ht="18" customHeight="1" x14ac:dyDescent="0.25">
      <c r="A42" s="103"/>
      <c r="B42" s="104"/>
      <c r="C42" s="80"/>
      <c r="D42" s="82"/>
      <c r="E42" s="82"/>
      <c r="F42" s="80" t="s">
        <v>41</v>
      </c>
      <c r="G42" s="80"/>
      <c r="H42" s="83">
        <f>SUM(H4:H41)</f>
        <v>0</v>
      </c>
      <c r="I42" s="105"/>
    </row>
    <row r="43" spans="1:9" s="3" customFormat="1" ht="18" customHeight="1" x14ac:dyDescent="0.25">
      <c r="A43" s="103"/>
      <c r="B43" s="106"/>
      <c r="C43" s="85"/>
      <c r="D43" s="87"/>
      <c r="E43" s="87"/>
      <c r="F43" s="85" t="s">
        <v>37</v>
      </c>
      <c r="G43" s="85"/>
      <c r="H43" s="88">
        <f>(H42*1.21)-H42</f>
        <v>0</v>
      </c>
      <c r="I43" s="107"/>
    </row>
    <row r="44" spans="1:9" s="3" customFormat="1" ht="18" customHeight="1" x14ac:dyDescent="0.25">
      <c r="A44" s="103"/>
      <c r="B44" s="108"/>
      <c r="C44" s="90"/>
      <c r="D44" s="92"/>
      <c r="E44" s="92"/>
      <c r="F44" s="90" t="s">
        <v>38</v>
      </c>
      <c r="G44" s="90"/>
      <c r="H44" s="93">
        <f>H42+H43</f>
        <v>0</v>
      </c>
      <c r="I44" s="109"/>
    </row>
  </sheetData>
  <sheetProtection algorithmName="SHA-512" hashValue="I7zDta7/w0eVJW09mp4mTfqHbpSwgIkJgcpfXADopH+wX1FCfPqPJ7yvS4hewlCAGYxlGq3B94meUxMH/eNhsg==" saltValue="d+UdZUvYZR3r6q9vX6z7/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7"/>
  <sheetViews>
    <sheetView showGridLines="0" zoomScale="85" zoomScaleNormal="85" workbookViewId="0">
      <pane ySplit="1" topLeftCell="A2" activePane="bottomLeft" state="frozen"/>
      <selection activeCell="D17" sqref="D17:G17"/>
      <selection pane="bottomLeft" activeCell="B11" sqref="B11"/>
    </sheetView>
  </sheetViews>
  <sheetFormatPr defaultRowHeight="15" x14ac:dyDescent="0.25"/>
  <cols>
    <col min="1" max="1" width="3.7109375" style="18" customWidth="1"/>
    <col min="2" max="2" width="200.7109375" style="166" customWidth="1"/>
    <col min="3" max="16384" width="9.140625" style="1"/>
  </cols>
  <sheetData>
    <row r="1" spans="1:7" s="8" customFormat="1" x14ac:dyDescent="0.25">
      <c r="A1" s="115"/>
      <c r="B1" s="165" t="s">
        <v>65</v>
      </c>
    </row>
    <row r="2" spans="1:7" x14ac:dyDescent="0.25">
      <c r="A2" s="116">
        <v>1</v>
      </c>
      <c r="B2" s="29" t="s">
        <v>32</v>
      </c>
    </row>
    <row r="3" spans="1:7" x14ac:dyDescent="0.25">
      <c r="A3" s="116">
        <v>2</v>
      </c>
      <c r="B3" s="29" t="s">
        <v>14</v>
      </c>
    </row>
    <row r="4" spans="1:7" x14ac:dyDescent="0.25">
      <c r="A4" s="116">
        <v>3</v>
      </c>
      <c r="B4" s="29" t="s">
        <v>15</v>
      </c>
    </row>
    <row r="5" spans="1:7" x14ac:dyDescent="0.25">
      <c r="A5" s="116">
        <v>4</v>
      </c>
      <c r="B5" s="29" t="s">
        <v>25</v>
      </c>
    </row>
    <row r="6" spans="1:7" x14ac:dyDescent="0.25">
      <c r="A6" s="116">
        <v>5</v>
      </c>
      <c r="B6" s="29" t="s">
        <v>16</v>
      </c>
    </row>
    <row r="7" spans="1:7" x14ac:dyDescent="0.25">
      <c r="A7" s="116">
        <v>6</v>
      </c>
      <c r="B7" s="29" t="s">
        <v>17</v>
      </c>
    </row>
    <row r="8" spans="1:7" x14ac:dyDescent="0.25">
      <c r="A8" s="116">
        <v>7</v>
      </c>
      <c r="B8" s="29" t="s">
        <v>28</v>
      </c>
    </row>
    <row r="9" spans="1:7" x14ac:dyDescent="0.25">
      <c r="A9" s="116">
        <v>8</v>
      </c>
      <c r="B9" s="29" t="s">
        <v>27</v>
      </c>
    </row>
    <row r="10" spans="1:7" x14ac:dyDescent="0.25">
      <c r="A10" s="116">
        <v>9</v>
      </c>
      <c r="B10" s="163" t="s">
        <v>26</v>
      </c>
    </row>
    <row r="11" spans="1:7" x14ac:dyDescent="0.25">
      <c r="A11" s="116">
        <v>10</v>
      </c>
      <c r="B11" s="29" t="s">
        <v>18</v>
      </c>
    </row>
    <row r="12" spans="1:7" x14ac:dyDescent="0.25">
      <c r="A12" s="116">
        <v>11</v>
      </c>
      <c r="B12" s="29" t="s">
        <v>19</v>
      </c>
    </row>
    <row r="13" spans="1:7" x14ac:dyDescent="0.25">
      <c r="A13" s="116">
        <v>12</v>
      </c>
      <c r="B13" s="29" t="s">
        <v>20</v>
      </c>
      <c r="C13" s="30"/>
      <c r="D13" s="30"/>
      <c r="E13" s="30"/>
      <c r="F13" s="30"/>
      <c r="G13" s="30"/>
    </row>
    <row r="14" spans="1:7" x14ac:dyDescent="0.25">
      <c r="A14" s="116">
        <v>13</v>
      </c>
      <c r="B14" s="31" t="s">
        <v>29</v>
      </c>
    </row>
    <row r="15" spans="1:7" x14ac:dyDescent="0.25">
      <c r="A15" s="116">
        <v>14</v>
      </c>
      <c r="B15" s="29" t="s">
        <v>63</v>
      </c>
    </row>
    <row r="16" spans="1:7" x14ac:dyDescent="0.25">
      <c r="A16" s="116">
        <v>15</v>
      </c>
      <c r="B16" s="29" t="s">
        <v>31</v>
      </c>
    </row>
    <row r="17" spans="1:7" x14ac:dyDescent="0.25">
      <c r="A17" s="116">
        <v>16</v>
      </c>
      <c r="B17" s="29" t="s">
        <v>23</v>
      </c>
    </row>
    <row r="18" spans="1:7" x14ac:dyDescent="0.25">
      <c r="A18" s="116">
        <v>17</v>
      </c>
      <c r="B18" s="29" t="s">
        <v>30</v>
      </c>
      <c r="C18" s="31"/>
      <c r="D18" s="31"/>
      <c r="E18" s="31"/>
      <c r="F18" s="31"/>
      <c r="G18" s="31"/>
    </row>
    <row r="19" spans="1:7" ht="30" x14ac:dyDescent="0.25">
      <c r="A19" s="116">
        <v>18</v>
      </c>
      <c r="B19" s="166" t="s">
        <v>200</v>
      </c>
    </row>
    <row r="20" spans="1:7" s="134" customFormat="1" x14ac:dyDescent="0.25">
      <c r="A20" s="116"/>
      <c r="B20" s="166"/>
    </row>
    <row r="21" spans="1:7" ht="30" x14ac:dyDescent="0.25">
      <c r="A21" s="116">
        <v>19</v>
      </c>
      <c r="B21" s="164" t="s">
        <v>242</v>
      </c>
    </row>
    <row r="22" spans="1:7" ht="45" x14ac:dyDescent="0.25">
      <c r="A22" s="116">
        <v>20</v>
      </c>
      <c r="B22" s="164" t="s">
        <v>243</v>
      </c>
    </row>
    <row r="23" spans="1:7" x14ac:dyDescent="0.25">
      <c r="A23" s="116">
        <v>21</v>
      </c>
      <c r="B23" s="164" t="s">
        <v>258</v>
      </c>
    </row>
    <row r="24" spans="1:7" ht="30" x14ac:dyDescent="0.25">
      <c r="A24" s="116">
        <v>22</v>
      </c>
      <c r="B24" s="164" t="s">
        <v>244</v>
      </c>
    </row>
    <row r="25" spans="1:7" x14ac:dyDescent="0.25">
      <c r="A25" s="116">
        <v>23</v>
      </c>
      <c r="B25" s="164" t="s">
        <v>245</v>
      </c>
    </row>
    <row r="26" spans="1:7" x14ac:dyDescent="0.25">
      <c r="A26" s="116">
        <v>24</v>
      </c>
      <c r="B26" s="164" t="s">
        <v>246</v>
      </c>
    </row>
    <row r="27" spans="1:7" x14ac:dyDescent="0.25">
      <c r="A27" s="116">
        <v>25</v>
      </c>
      <c r="B27" s="164" t="s">
        <v>247</v>
      </c>
    </row>
    <row r="28" spans="1:7" x14ac:dyDescent="0.25">
      <c r="A28" s="116">
        <v>26</v>
      </c>
      <c r="B28" s="164" t="s">
        <v>248</v>
      </c>
    </row>
    <row r="29" spans="1:7" ht="45" x14ac:dyDescent="0.25">
      <c r="A29" s="116">
        <v>27</v>
      </c>
      <c r="B29" s="164" t="s">
        <v>249</v>
      </c>
    </row>
    <row r="30" spans="1:7" ht="30" x14ac:dyDescent="0.25">
      <c r="A30" s="116">
        <v>28</v>
      </c>
      <c r="B30" s="164" t="s">
        <v>250</v>
      </c>
    </row>
    <row r="31" spans="1:7" x14ac:dyDescent="0.25">
      <c r="A31" s="116">
        <v>29</v>
      </c>
      <c r="B31" s="164" t="s">
        <v>251</v>
      </c>
    </row>
    <row r="32" spans="1:7" ht="30" x14ac:dyDescent="0.25">
      <c r="A32" s="116">
        <v>30</v>
      </c>
      <c r="B32" s="164" t="s">
        <v>252</v>
      </c>
    </row>
    <row r="33" spans="1:2" ht="30" x14ac:dyDescent="0.25">
      <c r="A33" s="116">
        <v>31</v>
      </c>
      <c r="B33" s="164" t="s">
        <v>253</v>
      </c>
    </row>
    <row r="34" spans="1:2" x14ac:dyDescent="0.25">
      <c r="A34" s="116">
        <v>32</v>
      </c>
      <c r="B34" s="164" t="s">
        <v>254</v>
      </c>
    </row>
    <row r="35" spans="1:2" x14ac:dyDescent="0.25">
      <c r="A35" s="116">
        <v>33</v>
      </c>
      <c r="B35" s="164" t="s">
        <v>255</v>
      </c>
    </row>
    <row r="36" spans="1:2" ht="30" x14ac:dyDescent="0.25">
      <c r="A36" s="116">
        <v>34</v>
      </c>
      <c r="B36" s="164" t="s">
        <v>256</v>
      </c>
    </row>
    <row r="37" spans="1:2" ht="30" x14ac:dyDescent="0.25">
      <c r="A37" s="116">
        <v>35</v>
      </c>
      <c r="B37" s="164" t="s">
        <v>257</v>
      </c>
    </row>
  </sheetData>
  <sheetProtection algorithmName="SHA-512" hashValue="0dvzDMc7kjTj8RwPVhU5xlzKEcikJCyb97fx7Ak4Kj67aaOWJ/dDYuic69WZgodsjSrecPr2sqK6q+HfJ2OGgw==" saltValue="9MeVI8YW8oAswlbvd6A2Qg=="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723C-D764-4793-AC6A-603B3E7A0FCF}">
  <sheetPr>
    <tabColor rgb="FF173583"/>
  </sheetPr>
  <dimension ref="A1:G34"/>
  <sheetViews>
    <sheetView showGridLines="0" zoomScale="85" zoomScaleNormal="85" workbookViewId="0">
      <pane ySplit="1" topLeftCell="A2" activePane="bottomLeft" state="frozen"/>
      <selection activeCell="D17" sqref="D17:G17"/>
      <selection pane="bottomLeft" activeCell="B34" sqref="B34"/>
    </sheetView>
  </sheetViews>
  <sheetFormatPr defaultRowHeight="15" x14ac:dyDescent="0.25"/>
  <cols>
    <col min="1" max="1" width="3.140625" style="18" bestFit="1" customWidth="1"/>
    <col min="2" max="2" width="200.7109375" style="1" customWidth="1"/>
    <col min="3" max="16384" width="9.140625" style="1"/>
  </cols>
  <sheetData>
    <row r="1" spans="1:7" s="8" customFormat="1" ht="15.75" x14ac:dyDescent="0.25">
      <c r="A1" s="115"/>
      <c r="B1" s="117" t="s">
        <v>64</v>
      </c>
    </row>
    <row r="2" spans="1:7" x14ac:dyDescent="0.25">
      <c r="A2" s="116"/>
      <c r="B2" s="28" t="s">
        <v>66</v>
      </c>
    </row>
    <row r="3" spans="1:7" x14ac:dyDescent="0.25">
      <c r="A3" s="116">
        <v>1</v>
      </c>
      <c r="B3" s="1" t="s">
        <v>220</v>
      </c>
    </row>
    <row r="4" spans="1:7" x14ac:dyDescent="0.25">
      <c r="A4" s="116">
        <v>2</v>
      </c>
      <c r="B4" s="8" t="s">
        <v>78</v>
      </c>
    </row>
    <row r="5" spans="1:7" x14ac:dyDescent="0.25">
      <c r="A5" s="116">
        <v>3</v>
      </c>
      <c r="B5" s="8" t="s">
        <v>67</v>
      </c>
    </row>
    <row r="6" spans="1:7" x14ac:dyDescent="0.25">
      <c r="A6" s="116">
        <v>4</v>
      </c>
      <c r="B6" s="33" t="s">
        <v>221</v>
      </c>
    </row>
    <row r="7" spans="1:7" x14ac:dyDescent="0.25">
      <c r="A7" s="116">
        <v>5</v>
      </c>
      <c r="B7" s="33" t="s">
        <v>222</v>
      </c>
    </row>
    <row r="8" spans="1:7" x14ac:dyDescent="0.25">
      <c r="A8" s="116">
        <v>6</v>
      </c>
      <c r="B8" s="33" t="s">
        <v>223</v>
      </c>
    </row>
    <row r="9" spans="1:7" x14ac:dyDescent="0.25">
      <c r="A9" s="116">
        <v>7</v>
      </c>
      <c r="B9" s="33" t="s">
        <v>224</v>
      </c>
    </row>
    <row r="10" spans="1:7" x14ac:dyDescent="0.25">
      <c r="A10" s="116">
        <v>8</v>
      </c>
      <c r="B10" s="8" t="s">
        <v>219</v>
      </c>
    </row>
    <row r="11" spans="1:7" x14ac:dyDescent="0.25">
      <c r="A11" s="116">
        <v>9</v>
      </c>
      <c r="B11" s="8" t="s">
        <v>68</v>
      </c>
    </row>
    <row r="12" spans="1:7" x14ac:dyDescent="0.25">
      <c r="A12" s="116">
        <v>10</v>
      </c>
      <c r="B12" s="45" t="s">
        <v>77</v>
      </c>
    </row>
    <row r="13" spans="1:7" x14ac:dyDescent="0.25">
      <c r="A13" s="116">
        <v>11</v>
      </c>
      <c r="B13" s="8" t="s">
        <v>76</v>
      </c>
    </row>
    <row r="14" spans="1:7" x14ac:dyDescent="0.25">
      <c r="A14" s="116"/>
      <c r="B14" s="54" t="s">
        <v>69</v>
      </c>
    </row>
    <row r="15" spans="1:7" x14ac:dyDescent="0.25">
      <c r="A15" s="116">
        <v>12</v>
      </c>
      <c r="B15" s="33" t="s">
        <v>70</v>
      </c>
    </row>
    <row r="16" spans="1:7" x14ac:dyDescent="0.25">
      <c r="A16" s="116">
        <v>13</v>
      </c>
      <c r="B16" s="33" t="s">
        <v>93</v>
      </c>
      <c r="C16" s="30"/>
      <c r="D16" s="30"/>
      <c r="E16" s="30"/>
      <c r="F16" s="30"/>
      <c r="G16" s="30"/>
    </row>
    <row r="17" spans="1:7" x14ac:dyDescent="0.25">
      <c r="A17" s="116">
        <v>14</v>
      </c>
      <c r="B17" s="33" t="s">
        <v>94</v>
      </c>
    </row>
    <row r="18" spans="1:7" x14ac:dyDescent="0.25">
      <c r="A18" s="116"/>
      <c r="B18" s="54" t="s">
        <v>71</v>
      </c>
    </row>
    <row r="19" spans="1:7" x14ac:dyDescent="0.25">
      <c r="A19" s="116">
        <v>15</v>
      </c>
      <c r="B19" s="8" t="s">
        <v>72</v>
      </c>
    </row>
    <row r="20" spans="1:7" x14ac:dyDescent="0.25">
      <c r="A20" s="116">
        <v>16</v>
      </c>
      <c r="B20" s="33" t="s">
        <v>95</v>
      </c>
    </row>
    <row r="21" spans="1:7" x14ac:dyDescent="0.25">
      <c r="A21" s="116">
        <v>17</v>
      </c>
      <c r="B21" s="8" t="s">
        <v>96</v>
      </c>
      <c r="C21" s="31"/>
      <c r="D21" s="31"/>
      <c r="E21" s="31"/>
      <c r="F21" s="31"/>
      <c r="G21" s="31"/>
    </row>
    <row r="22" spans="1:7" x14ac:dyDescent="0.25">
      <c r="A22" s="116">
        <v>18</v>
      </c>
      <c r="B22" s="8" t="s">
        <v>73</v>
      </c>
    </row>
    <row r="23" spans="1:7" x14ac:dyDescent="0.25">
      <c r="A23" s="116">
        <v>19</v>
      </c>
      <c r="B23" s="8" t="s">
        <v>74</v>
      </c>
    </row>
    <row r="24" spans="1:7" x14ac:dyDescent="0.25">
      <c r="A24" s="116">
        <v>20</v>
      </c>
      <c r="B24" s="1" t="s">
        <v>75</v>
      </c>
    </row>
    <row r="32" spans="1:7" x14ac:dyDescent="0.25">
      <c r="B32" s="29"/>
    </row>
    <row r="33" spans="2:2" x14ac:dyDescent="0.25">
      <c r="B33" s="29"/>
    </row>
    <row r="34" spans="2:2" x14ac:dyDescent="0.25">
      <c r="B34" s="29"/>
    </row>
  </sheetData>
  <sheetProtection algorithmName="SHA-512" hashValue="/ujoaH8MowpMUkz4KCoZg889UtCGqPrM5zmoepNvTGNoQJbFAA/SlhXVcEiaHlGHGp2p/x8oT11CHygKhRCkdA==" saltValue="mtVHJV7CcEAENh7KrOaPfQ=="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C7BC-A831-435E-929D-CCAEAB16935A}">
  <sheetPr>
    <tabColor rgb="FF173583"/>
  </sheetPr>
  <dimension ref="A1:G48"/>
  <sheetViews>
    <sheetView showGridLines="0" zoomScale="85" zoomScaleNormal="85" workbookViewId="0">
      <pane ySplit="1" topLeftCell="A2" activePane="bottomLeft" state="frozen"/>
      <selection activeCell="D17" sqref="D17:G17"/>
      <selection pane="bottomLeft" activeCell="B33" sqref="B33"/>
    </sheetView>
  </sheetViews>
  <sheetFormatPr defaultRowHeight="15" x14ac:dyDescent="0.25"/>
  <cols>
    <col min="1" max="1" width="3.140625" style="18" bestFit="1" customWidth="1"/>
    <col min="2" max="2" width="200.7109375" style="1" customWidth="1"/>
    <col min="3" max="16384" width="9.140625" style="1"/>
  </cols>
  <sheetData>
    <row r="1" spans="1:3" s="8" customFormat="1" ht="15.75" x14ac:dyDescent="0.25">
      <c r="A1" s="115"/>
      <c r="B1" s="117" t="s">
        <v>79</v>
      </c>
    </row>
    <row r="2" spans="1:3" x14ac:dyDescent="0.25">
      <c r="A2" s="116"/>
      <c r="B2" s="28" t="s">
        <v>80</v>
      </c>
    </row>
    <row r="3" spans="1:3" x14ac:dyDescent="0.25">
      <c r="A3" s="116">
        <v>1</v>
      </c>
      <c r="B3" s="1" t="s">
        <v>220</v>
      </c>
    </row>
    <row r="4" spans="1:3" x14ac:dyDescent="0.25">
      <c r="A4" s="116">
        <v>2</v>
      </c>
      <c r="B4" s="1" t="s">
        <v>78</v>
      </c>
    </row>
    <row r="5" spans="1:3" x14ac:dyDescent="0.25">
      <c r="A5" s="116">
        <v>3</v>
      </c>
      <c r="B5" s="33" t="s">
        <v>81</v>
      </c>
    </row>
    <row r="6" spans="1:3" x14ac:dyDescent="0.25">
      <c r="A6" s="116">
        <v>4</v>
      </c>
      <c r="B6" s="33" t="s">
        <v>92</v>
      </c>
    </row>
    <row r="7" spans="1:3" x14ac:dyDescent="0.25">
      <c r="A7" s="116">
        <v>5</v>
      </c>
      <c r="B7" s="33" t="s">
        <v>84</v>
      </c>
    </row>
    <row r="8" spans="1:3" x14ac:dyDescent="0.25">
      <c r="A8" s="116">
        <v>6</v>
      </c>
      <c r="B8" s="33" t="s">
        <v>70</v>
      </c>
      <c r="C8" s="134"/>
    </row>
    <row r="9" spans="1:3" x14ac:dyDescent="0.25">
      <c r="A9" s="116">
        <v>7</v>
      </c>
      <c r="B9" s="33" t="s">
        <v>201</v>
      </c>
    </row>
    <row r="10" spans="1:3" x14ac:dyDescent="0.25">
      <c r="A10" s="116">
        <v>8</v>
      </c>
      <c r="B10" s="33" t="s">
        <v>202</v>
      </c>
    </row>
    <row r="11" spans="1:3" x14ac:dyDescent="0.25">
      <c r="A11" s="116">
        <v>9</v>
      </c>
      <c r="B11" s="33" t="s">
        <v>97</v>
      </c>
    </row>
    <row r="12" spans="1:3" x14ac:dyDescent="0.25">
      <c r="A12" s="116">
        <v>10</v>
      </c>
      <c r="B12" s="33" t="s">
        <v>225</v>
      </c>
    </row>
    <row r="13" spans="1:3" x14ac:dyDescent="0.25">
      <c r="A13" s="116">
        <v>11</v>
      </c>
      <c r="B13" s="33" t="s">
        <v>226</v>
      </c>
    </row>
    <row r="14" spans="1:3" x14ac:dyDescent="0.25">
      <c r="A14" s="116"/>
      <c r="B14" s="33" t="s">
        <v>227</v>
      </c>
    </row>
    <row r="15" spans="1:3" x14ac:dyDescent="0.25">
      <c r="A15" s="116">
        <v>12</v>
      </c>
      <c r="B15" s="33" t="s">
        <v>228</v>
      </c>
    </row>
    <row r="16" spans="1:3" x14ac:dyDescent="0.25">
      <c r="A16" s="116">
        <v>13</v>
      </c>
      <c r="B16" s="33" t="s">
        <v>87</v>
      </c>
    </row>
    <row r="17" spans="1:7" x14ac:dyDescent="0.25">
      <c r="A17" s="116">
        <v>14</v>
      </c>
      <c r="B17" s="33" t="s">
        <v>85</v>
      </c>
    </row>
    <row r="18" spans="1:7" x14ac:dyDescent="0.25">
      <c r="A18" s="116">
        <v>15</v>
      </c>
      <c r="B18" s="8" t="s">
        <v>88</v>
      </c>
    </row>
    <row r="19" spans="1:7" x14ac:dyDescent="0.25">
      <c r="A19" s="116">
        <v>16</v>
      </c>
      <c r="B19" s="1" t="s">
        <v>82</v>
      </c>
    </row>
    <row r="20" spans="1:7" x14ac:dyDescent="0.25">
      <c r="A20" s="116">
        <v>17</v>
      </c>
      <c r="B20" s="1" t="s">
        <v>219</v>
      </c>
    </row>
    <row r="21" spans="1:7" x14ac:dyDescent="0.25">
      <c r="A21" s="116">
        <v>18</v>
      </c>
      <c r="B21" s="29" t="s">
        <v>77</v>
      </c>
      <c r="C21" s="30"/>
      <c r="D21" s="30"/>
      <c r="E21" s="30"/>
      <c r="F21" s="30"/>
      <c r="G21" s="30"/>
    </row>
    <row r="22" spans="1:7" x14ac:dyDescent="0.25">
      <c r="A22" s="116">
        <v>19</v>
      </c>
      <c r="B22" s="42" t="s">
        <v>149</v>
      </c>
      <c r="C22" s="30"/>
      <c r="D22" s="30"/>
      <c r="E22" s="30"/>
      <c r="F22" s="30"/>
      <c r="G22" s="30"/>
    </row>
    <row r="23" spans="1:7" x14ac:dyDescent="0.25">
      <c r="A23" s="116">
        <v>20</v>
      </c>
      <c r="B23" s="1" t="s">
        <v>83</v>
      </c>
      <c r="C23" s="30"/>
      <c r="D23" s="30"/>
      <c r="E23" s="30"/>
      <c r="F23" s="30"/>
      <c r="G23" s="30"/>
    </row>
    <row r="24" spans="1:7" x14ac:dyDescent="0.25">
      <c r="A24" s="116">
        <v>21</v>
      </c>
      <c r="B24" s="34" t="s">
        <v>89</v>
      </c>
      <c r="C24" s="30"/>
      <c r="D24" s="30"/>
      <c r="E24" s="30"/>
      <c r="F24" s="30"/>
      <c r="G24" s="30"/>
    </row>
    <row r="25" spans="1:7" x14ac:dyDescent="0.25">
      <c r="A25" s="116"/>
      <c r="B25" s="1" t="s">
        <v>91</v>
      </c>
      <c r="C25" s="30"/>
      <c r="D25" s="30"/>
      <c r="E25" s="30"/>
      <c r="F25" s="30"/>
      <c r="G25" s="30"/>
    </row>
    <row r="26" spans="1:7" x14ac:dyDescent="0.25">
      <c r="A26" s="116">
        <v>22</v>
      </c>
      <c r="B26" s="1" t="s">
        <v>229</v>
      </c>
      <c r="C26" s="30"/>
      <c r="D26" s="30"/>
      <c r="E26" s="30"/>
      <c r="F26" s="30"/>
      <c r="G26" s="30"/>
    </row>
    <row r="27" spans="1:7" x14ac:dyDescent="0.25">
      <c r="A27" s="116">
        <v>23</v>
      </c>
      <c r="B27" s="35" t="s">
        <v>90</v>
      </c>
      <c r="C27" s="30"/>
      <c r="D27" s="30"/>
      <c r="E27" s="30"/>
      <c r="F27" s="30"/>
      <c r="G27" s="30"/>
    </row>
    <row r="28" spans="1:7" x14ac:dyDescent="0.25">
      <c r="A28" s="116">
        <v>24</v>
      </c>
      <c r="B28" s="35" t="s">
        <v>167</v>
      </c>
      <c r="C28" s="30"/>
      <c r="D28" s="30"/>
      <c r="E28" s="30"/>
      <c r="F28" s="30"/>
      <c r="G28" s="30"/>
    </row>
    <row r="29" spans="1:7" x14ac:dyDescent="0.25">
      <c r="B29" s="35"/>
    </row>
    <row r="30" spans="1:7" x14ac:dyDescent="0.25">
      <c r="B30" s="35"/>
    </row>
    <row r="32" spans="1:7" x14ac:dyDescent="0.25">
      <c r="B32" s="35"/>
    </row>
    <row r="33" spans="2:2" x14ac:dyDescent="0.25">
      <c r="B33" s="35"/>
    </row>
    <row r="34" spans="2:2" x14ac:dyDescent="0.25">
      <c r="B34" s="35"/>
    </row>
    <row r="35" spans="2:2" x14ac:dyDescent="0.25">
      <c r="B35" s="35"/>
    </row>
    <row r="38" spans="2:2" x14ac:dyDescent="0.25">
      <c r="B38" s="33"/>
    </row>
    <row r="43" spans="2:2" x14ac:dyDescent="0.25">
      <c r="B43" s="35"/>
    </row>
    <row r="44" spans="2:2" x14ac:dyDescent="0.25">
      <c r="B44" s="35"/>
    </row>
    <row r="45" spans="2:2" x14ac:dyDescent="0.25">
      <c r="B45" s="35"/>
    </row>
    <row r="46" spans="2:2" x14ac:dyDescent="0.25">
      <c r="B46" s="28"/>
    </row>
    <row r="48" spans="2:2" x14ac:dyDescent="0.25">
      <c r="B48" s="33"/>
    </row>
  </sheetData>
  <sheetProtection algorithmName="SHA-512" hashValue="K/Uqrm/v9bQJPGgXOUCLwE9FYccDacpkMi3tQHvDOfzpcEIeGuItDw0fV/cMTkStsnBQrW5hcIno51nKrBB0qA==" saltValue="FgommYYE2uBYEOmNjzQf3A=="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523A-C92B-45F2-8DF3-7DC1E4A4041E}">
  <sheetPr>
    <tabColor rgb="FF173583"/>
  </sheetPr>
  <dimension ref="A1:G45"/>
  <sheetViews>
    <sheetView showGridLines="0" zoomScale="85" zoomScaleNormal="85" workbookViewId="0">
      <pane ySplit="1" topLeftCell="A2" activePane="bottomLeft" state="frozen"/>
      <selection activeCell="D17" sqref="D17:G17"/>
      <selection pane="bottomLeft" activeCell="B29" sqref="B29"/>
    </sheetView>
  </sheetViews>
  <sheetFormatPr defaultRowHeight="15" x14ac:dyDescent="0.25"/>
  <cols>
    <col min="1" max="1" width="3.140625" style="18" bestFit="1" customWidth="1"/>
    <col min="2" max="2" width="200.7109375" style="1" customWidth="1"/>
    <col min="3" max="16384" width="9.140625" style="1"/>
  </cols>
  <sheetData>
    <row r="1" spans="1:2" s="8" customFormat="1" ht="15.75" x14ac:dyDescent="0.25">
      <c r="A1" s="115"/>
      <c r="B1" s="117" t="s">
        <v>106</v>
      </c>
    </row>
    <row r="2" spans="1:2" x14ac:dyDescent="0.25">
      <c r="A2" s="116"/>
      <c r="B2" s="34" t="s">
        <v>100</v>
      </c>
    </row>
    <row r="3" spans="1:2" x14ac:dyDescent="0.25">
      <c r="A3" s="116">
        <v>1</v>
      </c>
      <c r="B3" s="1" t="s">
        <v>220</v>
      </c>
    </row>
    <row r="4" spans="1:2" x14ac:dyDescent="0.25">
      <c r="A4" s="116">
        <v>2</v>
      </c>
      <c r="B4" s="1" t="s">
        <v>78</v>
      </c>
    </row>
    <row r="5" spans="1:2" x14ac:dyDescent="0.25">
      <c r="A5" s="116">
        <v>3</v>
      </c>
      <c r="B5" s="1" t="s">
        <v>109</v>
      </c>
    </row>
    <row r="6" spans="1:2" x14ac:dyDescent="0.25">
      <c r="A6" s="116">
        <v>4</v>
      </c>
      <c r="B6" s="33" t="s">
        <v>230</v>
      </c>
    </row>
    <row r="7" spans="1:2" x14ac:dyDescent="0.25">
      <c r="A7" s="116">
        <v>5</v>
      </c>
      <c r="B7" s="33" t="s">
        <v>231</v>
      </c>
    </row>
    <row r="8" spans="1:2" x14ac:dyDescent="0.25">
      <c r="A8" s="116">
        <v>6</v>
      </c>
      <c r="B8" s="1" t="s">
        <v>219</v>
      </c>
    </row>
    <row r="9" spans="1:2" x14ac:dyDescent="0.25">
      <c r="A9" s="116">
        <v>7</v>
      </c>
      <c r="B9" s="29" t="s">
        <v>77</v>
      </c>
    </row>
    <row r="10" spans="1:2" x14ac:dyDescent="0.25">
      <c r="A10" s="116">
        <v>8</v>
      </c>
      <c r="B10" s="1" t="s">
        <v>102</v>
      </c>
    </row>
    <row r="11" spans="1:2" x14ac:dyDescent="0.25">
      <c r="A11" s="116"/>
      <c r="B11" s="34" t="s">
        <v>98</v>
      </c>
    </row>
    <row r="12" spans="1:2" x14ac:dyDescent="0.25">
      <c r="A12" s="116">
        <v>9</v>
      </c>
      <c r="B12" s="33" t="s">
        <v>99</v>
      </c>
    </row>
    <row r="13" spans="1:2" x14ac:dyDescent="0.25">
      <c r="A13" s="116">
        <v>10</v>
      </c>
      <c r="B13" s="1" t="s">
        <v>101</v>
      </c>
    </row>
    <row r="14" spans="1:2" x14ac:dyDescent="0.25">
      <c r="A14" s="116">
        <v>11</v>
      </c>
      <c r="B14" s="35" t="s">
        <v>103</v>
      </c>
    </row>
    <row r="15" spans="1:2" x14ac:dyDescent="0.25">
      <c r="A15" s="116"/>
      <c r="B15" s="28" t="s">
        <v>113</v>
      </c>
    </row>
    <row r="16" spans="1:2" x14ac:dyDescent="0.25">
      <c r="A16" s="116">
        <v>12</v>
      </c>
      <c r="B16" s="1" t="s">
        <v>104</v>
      </c>
    </row>
    <row r="17" spans="1:7" x14ac:dyDescent="0.25">
      <c r="A17" s="116">
        <v>13</v>
      </c>
      <c r="B17" s="35" t="s">
        <v>105</v>
      </c>
    </row>
    <row r="18" spans="1:7" x14ac:dyDescent="0.25">
      <c r="A18" s="116"/>
      <c r="B18" s="35"/>
    </row>
    <row r="19" spans="1:7" ht="15.75" x14ac:dyDescent="0.25">
      <c r="A19" s="116"/>
      <c r="B19" s="117" t="s">
        <v>110</v>
      </c>
    </row>
    <row r="20" spans="1:7" x14ac:dyDescent="0.25">
      <c r="A20" s="116">
        <v>14</v>
      </c>
      <c r="B20" s="35" t="s">
        <v>232</v>
      </c>
      <c r="C20" s="30"/>
      <c r="D20" s="30"/>
      <c r="E20" s="30"/>
      <c r="F20" s="30"/>
      <c r="G20" s="30"/>
    </row>
    <row r="21" spans="1:7" x14ac:dyDescent="0.25">
      <c r="A21" s="116">
        <v>15</v>
      </c>
      <c r="B21" s="1" t="s">
        <v>111</v>
      </c>
      <c r="C21" s="30"/>
      <c r="D21" s="30"/>
      <c r="E21" s="30"/>
      <c r="F21" s="30"/>
      <c r="G21" s="30"/>
    </row>
    <row r="22" spans="1:7" x14ac:dyDescent="0.25">
      <c r="A22" s="116">
        <v>16</v>
      </c>
      <c r="B22" s="35" t="s">
        <v>112</v>
      </c>
      <c r="C22" s="30"/>
      <c r="D22" s="30"/>
      <c r="E22" s="30"/>
      <c r="F22" s="30"/>
      <c r="G22" s="30"/>
    </row>
    <row r="23" spans="1:7" x14ac:dyDescent="0.25">
      <c r="A23" s="116">
        <v>17</v>
      </c>
      <c r="B23" s="1" t="s">
        <v>219</v>
      </c>
      <c r="C23" s="30"/>
      <c r="D23" s="30"/>
      <c r="E23" s="30"/>
      <c r="F23" s="30"/>
      <c r="G23" s="30"/>
    </row>
    <row r="24" spans="1:7" x14ac:dyDescent="0.25">
      <c r="A24" s="116">
        <v>18</v>
      </c>
      <c r="B24" s="29" t="s">
        <v>77</v>
      </c>
      <c r="C24" s="30"/>
      <c r="D24" s="30"/>
      <c r="E24" s="30"/>
      <c r="F24" s="30"/>
      <c r="G24" s="30"/>
    </row>
    <row r="25" spans="1:7" x14ac:dyDescent="0.25">
      <c r="A25" s="116">
        <v>19</v>
      </c>
      <c r="B25" s="35" t="s">
        <v>203</v>
      </c>
      <c r="C25" s="30"/>
      <c r="D25" s="30"/>
      <c r="E25" s="30"/>
      <c r="F25" s="30"/>
      <c r="G25" s="30"/>
    </row>
    <row r="26" spans="1:7" x14ac:dyDescent="0.25">
      <c r="B26" s="35"/>
    </row>
    <row r="27" spans="1:7" x14ac:dyDescent="0.25">
      <c r="B27" s="35"/>
    </row>
    <row r="29" spans="1:7" x14ac:dyDescent="0.25">
      <c r="B29" s="35"/>
    </row>
    <row r="30" spans="1:7" x14ac:dyDescent="0.25">
      <c r="B30" s="35"/>
    </row>
    <row r="31" spans="1:7" x14ac:dyDescent="0.25">
      <c r="B31" s="35"/>
    </row>
    <row r="32" spans="1:7" x14ac:dyDescent="0.25">
      <c r="B32" s="35"/>
    </row>
    <row r="33" spans="2:2" x14ac:dyDescent="0.25">
      <c r="B33" s="35"/>
    </row>
    <row r="35" spans="2:2" x14ac:dyDescent="0.25">
      <c r="B35" s="33"/>
    </row>
    <row r="40" spans="2:2" x14ac:dyDescent="0.25">
      <c r="B40" s="35"/>
    </row>
    <row r="41" spans="2:2" x14ac:dyDescent="0.25">
      <c r="B41" s="35"/>
    </row>
    <row r="42" spans="2:2" x14ac:dyDescent="0.25">
      <c r="B42" s="35"/>
    </row>
    <row r="43" spans="2:2" x14ac:dyDescent="0.25">
      <c r="B43" s="28"/>
    </row>
    <row r="45" spans="2:2" x14ac:dyDescent="0.25">
      <c r="B45" s="33"/>
    </row>
  </sheetData>
  <sheetProtection algorithmName="SHA-512" hashValue="ak2i0sBMNAbI/5t0fGlEid5buIen0vz3Rx98Qcge/XuxqVl+Ua/6kN6PHjdyfi7Jd6oQQi12/qLuPDkzcax+0g==" saltValue="wJlb76+fyplGMr5LP7uZo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5A4-F866-46E4-B8A4-CE834B4CB0DF}">
  <sheetPr>
    <tabColor rgb="FF173583"/>
  </sheetPr>
  <dimension ref="A1:G38"/>
  <sheetViews>
    <sheetView showGridLines="0" zoomScale="85" zoomScaleNormal="85" workbookViewId="0">
      <pane ySplit="1" topLeftCell="A2" activePane="bottomLeft" state="frozen"/>
      <selection activeCell="D17" sqref="D17:G17"/>
      <selection pane="bottomLeft" activeCell="B22" sqref="B22"/>
    </sheetView>
  </sheetViews>
  <sheetFormatPr defaultRowHeight="15" x14ac:dyDescent="0.25"/>
  <cols>
    <col min="1" max="1" width="3.140625" style="18" bestFit="1" customWidth="1"/>
    <col min="2" max="2" width="200.7109375" style="1" customWidth="1"/>
    <col min="3" max="3" width="9.140625" style="1"/>
    <col min="4" max="4" width="98.42578125" style="1" customWidth="1"/>
    <col min="5" max="16384" width="9.140625" style="1"/>
  </cols>
  <sheetData>
    <row r="1" spans="1:2" s="8" customFormat="1" ht="15.75" x14ac:dyDescent="0.25">
      <c r="A1" s="115"/>
      <c r="B1" s="117" t="s">
        <v>115</v>
      </c>
    </row>
    <row r="2" spans="1:2" s="8" customFormat="1" x14ac:dyDescent="0.25">
      <c r="A2" s="115"/>
      <c r="B2" s="32" t="s">
        <v>119</v>
      </c>
    </row>
    <row r="3" spans="1:2" x14ac:dyDescent="0.25">
      <c r="A3" s="116">
        <v>1</v>
      </c>
      <c r="B3" s="1" t="s">
        <v>220</v>
      </c>
    </row>
    <row r="4" spans="1:2" x14ac:dyDescent="0.25">
      <c r="A4" s="116">
        <v>2</v>
      </c>
      <c r="B4" s="1" t="s">
        <v>118</v>
      </c>
    </row>
    <row r="5" spans="1:2" x14ac:dyDescent="0.25">
      <c r="A5" s="116">
        <v>3</v>
      </c>
      <c r="B5" s="35" t="s">
        <v>212</v>
      </c>
    </row>
    <row r="6" spans="1:2" x14ac:dyDescent="0.25">
      <c r="A6" s="116">
        <v>4</v>
      </c>
      <c r="B6" s="35" t="s">
        <v>92</v>
      </c>
    </row>
    <row r="7" spans="1:2" x14ac:dyDescent="0.25">
      <c r="A7" s="116">
        <v>5</v>
      </c>
      <c r="B7" s="33" t="s">
        <v>225</v>
      </c>
    </row>
    <row r="8" spans="1:2" x14ac:dyDescent="0.25">
      <c r="A8" s="116">
        <v>6</v>
      </c>
      <c r="B8" s="33" t="s">
        <v>226</v>
      </c>
    </row>
    <row r="9" spans="1:2" x14ac:dyDescent="0.25">
      <c r="A9" s="116">
        <v>7</v>
      </c>
      <c r="B9" s="33" t="s">
        <v>233</v>
      </c>
    </row>
    <row r="10" spans="1:2" x14ac:dyDescent="0.25">
      <c r="A10" s="116">
        <v>8</v>
      </c>
      <c r="B10" s="33" t="s">
        <v>228</v>
      </c>
    </row>
    <row r="11" spans="1:2" x14ac:dyDescent="0.25">
      <c r="A11" s="116">
        <v>9</v>
      </c>
      <c r="B11" s="33" t="s">
        <v>87</v>
      </c>
    </row>
    <row r="12" spans="1:2" x14ac:dyDescent="0.25">
      <c r="A12" s="116">
        <v>10</v>
      </c>
      <c r="B12" s="33" t="s">
        <v>85</v>
      </c>
    </row>
    <row r="13" spans="1:2" x14ac:dyDescent="0.25">
      <c r="A13" s="116">
        <v>11</v>
      </c>
      <c r="B13" s="29" t="s">
        <v>157</v>
      </c>
    </row>
    <row r="14" spans="1:2" x14ac:dyDescent="0.25">
      <c r="A14" s="116">
        <v>12</v>
      </c>
      <c r="B14" s="42" t="s">
        <v>123</v>
      </c>
    </row>
    <row r="15" spans="1:2" x14ac:dyDescent="0.25">
      <c r="A15" s="116"/>
      <c r="B15" s="32" t="s">
        <v>204</v>
      </c>
    </row>
    <row r="16" spans="1:2" x14ac:dyDescent="0.25">
      <c r="A16" s="116">
        <v>13</v>
      </c>
      <c r="B16" s="1" t="s">
        <v>78</v>
      </c>
    </row>
    <row r="17" spans="1:7" x14ac:dyDescent="0.25">
      <c r="A17" s="116">
        <v>14</v>
      </c>
      <c r="B17" s="35" t="s">
        <v>84</v>
      </c>
    </row>
    <row r="18" spans="1:7" x14ac:dyDescent="0.25">
      <c r="A18" s="116">
        <v>15</v>
      </c>
      <c r="B18" s="33" t="s">
        <v>205</v>
      </c>
    </row>
    <row r="19" spans="1:7" x14ac:dyDescent="0.25">
      <c r="A19" s="116">
        <v>16</v>
      </c>
      <c r="B19" s="33" t="s">
        <v>116</v>
      </c>
    </row>
    <row r="20" spans="1:7" x14ac:dyDescent="0.25">
      <c r="A20" s="116">
        <v>17</v>
      </c>
      <c r="B20" s="33" t="s">
        <v>206</v>
      </c>
    </row>
    <row r="21" spans="1:7" x14ac:dyDescent="0.25">
      <c r="A21" s="116">
        <v>18</v>
      </c>
      <c r="B21" s="33" t="s">
        <v>117</v>
      </c>
    </row>
    <row r="22" spans="1:7" x14ac:dyDescent="0.25">
      <c r="A22" s="116">
        <v>19</v>
      </c>
      <c r="B22" s="33" t="s">
        <v>122</v>
      </c>
    </row>
    <row r="23" spans="1:7" x14ac:dyDescent="0.25">
      <c r="A23" s="116">
        <v>20</v>
      </c>
      <c r="B23" s="35" t="s">
        <v>211</v>
      </c>
    </row>
    <row r="24" spans="1:7" x14ac:dyDescent="0.25">
      <c r="A24" s="116">
        <v>21</v>
      </c>
      <c r="B24" s="33" t="s">
        <v>124</v>
      </c>
    </row>
    <row r="25" spans="1:7" x14ac:dyDescent="0.25">
      <c r="A25" s="116"/>
      <c r="B25" s="36" t="s">
        <v>120</v>
      </c>
    </row>
    <row r="26" spans="1:7" x14ac:dyDescent="0.25">
      <c r="A26" s="116">
        <v>22</v>
      </c>
      <c r="B26" s="32" t="s">
        <v>125</v>
      </c>
    </row>
    <row r="27" spans="1:7" x14ac:dyDescent="0.25">
      <c r="A27" s="116">
        <v>23</v>
      </c>
      <c r="B27" s="33" t="s">
        <v>129</v>
      </c>
    </row>
    <row r="28" spans="1:7" x14ac:dyDescent="0.25">
      <c r="A28" s="116">
        <v>24</v>
      </c>
      <c r="B28" s="33" t="s">
        <v>130</v>
      </c>
    </row>
    <row r="29" spans="1:7" x14ac:dyDescent="0.25">
      <c r="A29" s="116">
        <v>25</v>
      </c>
      <c r="B29" s="35" t="s">
        <v>126</v>
      </c>
      <c r="C29" s="30"/>
      <c r="D29" s="30"/>
      <c r="E29" s="30"/>
      <c r="F29" s="30"/>
      <c r="G29" s="30"/>
    </row>
    <row r="30" spans="1:7" x14ac:dyDescent="0.25">
      <c r="A30" s="116">
        <v>26</v>
      </c>
      <c r="B30" s="33" t="s">
        <v>148</v>
      </c>
      <c r="D30" s="36"/>
    </row>
    <row r="31" spans="1:7" x14ac:dyDescent="0.25">
      <c r="B31" s="35"/>
      <c r="D31" s="29"/>
    </row>
    <row r="32" spans="1:7" x14ac:dyDescent="0.25">
      <c r="B32" s="35"/>
      <c r="D32" s="43"/>
    </row>
    <row r="33" spans="2:4" x14ac:dyDescent="0.25">
      <c r="B33" s="33"/>
      <c r="D33" s="44"/>
    </row>
    <row r="34" spans="2:4" x14ac:dyDescent="0.25">
      <c r="B34" s="33"/>
      <c r="D34" s="29"/>
    </row>
    <row r="35" spans="2:4" x14ac:dyDescent="0.25">
      <c r="B35" s="29"/>
      <c r="D35" s="29"/>
    </row>
    <row r="36" spans="2:4" x14ac:dyDescent="0.25">
      <c r="D36" s="45"/>
    </row>
    <row r="37" spans="2:4" x14ac:dyDescent="0.25">
      <c r="B37" s="29"/>
      <c r="D37" s="45"/>
    </row>
    <row r="38" spans="2:4" x14ac:dyDescent="0.25">
      <c r="B38" s="42"/>
    </row>
  </sheetData>
  <sheetProtection algorithmName="SHA-512" hashValue="/mHm2e5UehRAGtV94P6uOIbHqXgsSG72omOPKdm5Rn+4ybyv2WcplHZbRgOKf15pVEFWEDEjbcrH1FYa39Hzew==" saltValue="OrbfGkxsUmeRl2iO20lKr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3</vt:i4>
      </vt:variant>
    </vt:vector>
  </HeadingPairs>
  <TitlesOfParts>
    <vt:vector size="15" baseType="lpstr">
      <vt:lpstr>Algemene gegevens</vt:lpstr>
      <vt:lpstr>Prijzenblad meubilair</vt:lpstr>
      <vt:lpstr>Prijzenblad ontwerp A</vt:lpstr>
      <vt:lpstr>Prijzenblad ontwerp B</vt:lpstr>
      <vt:lpstr>Algemene eisen</vt:lpstr>
      <vt:lpstr>1. LL stoel PO</vt:lpstr>
      <vt:lpstr>2. LL tafel PO</vt:lpstr>
      <vt:lpstr>3. LL kruk PO</vt:lpstr>
      <vt:lpstr>4. DC bureau</vt:lpstr>
      <vt:lpstr>5. DC stoel</vt:lpstr>
      <vt:lpstr>6. GI Tafel</vt:lpstr>
      <vt:lpstr>7. Kasten</vt:lpstr>
      <vt:lpstr>'Algemene eisen'!_Hlk53649832</vt:lpstr>
      <vt:lpstr>'Algemene gegevens'!Afdrukbereik</vt:lpstr>
      <vt:lpstr>'Prijzenblad meubilair'!Afdrukbereik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2021-07-01T13:57:39Z</dcterms:modified>
</cp:coreProperties>
</file>