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oject\Regio de Vallei\2020 EA Gft verwerking\03 Nota van Inlichtingen\3e Nota van inlichtingen\"/>
    </mc:Choice>
  </mc:AlternateContent>
  <bookViews>
    <workbookView xWindow="0" yWindow="0" windowWidth="24000" windowHeight="9600"/>
  </bookViews>
  <sheets>
    <sheet name="Inschrijvingsformulier" sheetId="1" r:id="rId1"/>
    <sheet name="Blad1" sheetId="3" state="hidden" r:id="rId2"/>
    <sheet name="Blad2" sheetId="4" state="hidden" r:id="rId3"/>
  </sheets>
  <definedNames>
    <definedName name="_xlnm.Print_Area" localSheetId="0">Inschrijvingsformulier!$B$2:$F$65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F11" i="1" l="1"/>
  <c r="E23" i="1" l="1"/>
  <c r="E24" i="1"/>
  <c r="E33" i="1" l="1"/>
  <c r="E32" i="1"/>
  <c r="E31" i="1"/>
  <c r="E30" i="1"/>
  <c r="E29" i="1"/>
  <c r="E27" i="1"/>
  <c r="E26" i="1"/>
  <c r="E25" i="1"/>
  <c r="E44" i="1"/>
  <c r="E45" i="1" s="1"/>
  <c r="C15" i="1"/>
  <c r="F10" i="1"/>
  <c r="F9" i="1"/>
  <c r="F8" i="1"/>
  <c r="E34" i="1" l="1"/>
  <c r="D38" i="4"/>
  <c r="D37" i="4"/>
  <c r="D36" i="4"/>
  <c r="D35" i="4"/>
  <c r="C36" i="1" l="1"/>
  <c r="C38" i="1" s="1"/>
  <c r="E39" i="1" s="1"/>
  <c r="E48" i="1" s="1"/>
  <c r="D38" i="3" l="1"/>
  <c r="D37" i="3"/>
  <c r="D36" i="3"/>
  <c r="D35" i="3"/>
  <c r="F15" i="1" l="1"/>
  <c r="F16" i="1" s="1"/>
  <c r="E19" i="1" s="1"/>
  <c r="E50" i="1" l="1"/>
</calcChain>
</file>

<file path=xl/sharedStrings.xml><?xml version="1.0" encoding="utf-8"?>
<sst xmlns="http://schemas.openxmlformats.org/spreadsheetml/2006/main" count="165" uniqueCount="110">
  <si>
    <r>
      <rPr>
        <i/>
        <sz val="9"/>
        <color indexed="8"/>
        <rFont val="Verdana"/>
        <family val="2"/>
      </rPr>
      <t>A</t>
    </r>
    <r>
      <rPr>
        <sz val="9"/>
        <color indexed="8"/>
        <rFont val="Verdana"/>
        <family val="2"/>
      </rPr>
      <t xml:space="preserve">
aantal tonnen per jaar (indicatief) </t>
    </r>
  </si>
  <si>
    <r>
      <rPr>
        <i/>
        <sz val="9"/>
        <color indexed="8"/>
        <rFont val="Verdana"/>
        <family val="2"/>
      </rPr>
      <t>A X B</t>
    </r>
    <r>
      <rPr>
        <sz val="9"/>
        <color indexed="8"/>
        <rFont val="Verdana"/>
        <family val="2"/>
      </rPr>
      <t xml:space="preserve">
Kosten per jaar</t>
    </r>
  </si>
  <si>
    <t>Totale verwerkingskosten (X)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</si>
  <si>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Kosten per ton per kilometer</t>
    </r>
  </si>
  <si>
    <r>
      <rPr>
        <i/>
        <sz val="9"/>
        <color indexed="8"/>
        <rFont val="Verdana"/>
        <family val="2"/>
      </rPr>
      <t>A X B X C X 2</t>
    </r>
    <r>
      <rPr>
        <sz val="9"/>
        <color indexed="8"/>
        <rFont val="Verdana"/>
        <family val="2"/>
      </rPr>
      <t xml:space="preserve">
Kosten per jaar</t>
    </r>
  </si>
  <si>
    <t>Straatnaam + huisnummer</t>
  </si>
  <si>
    <t>Postcode + plaats</t>
  </si>
  <si>
    <t>Naam inschrijver:</t>
  </si>
  <si>
    <t>Naam (dhr/mevr):</t>
  </si>
  <si>
    <t>Functie:</t>
  </si>
  <si>
    <t>Handtekening:</t>
  </si>
  <si>
    <t>Opwerken tot groengas, geen CO2-afvang</t>
  </si>
  <si>
    <t>Opwerken tot groengas, wel CO2-afvang</t>
  </si>
  <si>
    <t>WKK, alleen elektriciteitsproductie</t>
  </si>
  <si>
    <t>WKK, elektriciteits- en warmteproductie</t>
  </si>
  <si>
    <t>Compostproductie.</t>
  </si>
  <si>
    <t>&gt;50%</t>
  </si>
  <si>
    <t>1-10%</t>
  </si>
  <si>
    <t>11-20%</t>
  </si>
  <si>
    <t>21-30%</t>
  </si>
  <si>
    <t>31-40%</t>
  </si>
  <si>
    <t>41-50%</t>
  </si>
  <si>
    <t>Behaald milieuvoordeel</t>
  </si>
  <si>
    <t>CO2-prijs</t>
  </si>
  <si>
    <t>kwaliteitsscore</t>
  </si>
  <si>
    <t>Behaald milieuvoordeel: CO2-eq per ton gft</t>
  </si>
  <si>
    <t>Weging kg CO2-eq per ton compost</t>
  </si>
  <si>
    <t>Kies uw methode</t>
  </si>
  <si>
    <t>Kies aandeel afzet hoge kwaliteit compost</t>
  </si>
  <si>
    <t>Geen vergisting</t>
  </si>
  <si>
    <t>Fictieve inschrijfprijs</t>
  </si>
  <si>
    <t>vrachtwagen 10-20 ton</t>
  </si>
  <si>
    <t>CO2 g/ton km</t>
  </si>
  <si>
    <t>CO2 g/5 ton km</t>
  </si>
  <si>
    <t xml:space="preserve">gemiddeld </t>
  </si>
  <si>
    <t>stad</t>
  </si>
  <si>
    <t xml:space="preserve">buiten </t>
  </si>
  <si>
    <t xml:space="preserve">snelweg </t>
  </si>
  <si>
    <t xml:space="preserve">Factor brandstof </t>
  </si>
  <si>
    <t xml:space="preserve">factor </t>
  </si>
  <si>
    <t>Elektrisch (groene stroom)</t>
  </si>
  <si>
    <t>Elektrisch (grijze stroom)</t>
  </si>
  <si>
    <t>Waterstof</t>
  </si>
  <si>
    <t>BIO-LNG</t>
  </si>
  <si>
    <t>BIO-CNG</t>
  </si>
  <si>
    <t>B100 (afval)</t>
  </si>
  <si>
    <t>LNG</t>
  </si>
  <si>
    <t>CNG</t>
  </si>
  <si>
    <t xml:space="preserve">Hybride </t>
  </si>
  <si>
    <t>GTL</t>
  </si>
  <si>
    <t xml:space="preserve">Diesel </t>
  </si>
  <si>
    <t>B100 (landbouw)</t>
  </si>
  <si>
    <t>Duurzaamheid transport</t>
  </si>
  <si>
    <t>kg CO2-eq per ton gft</t>
  </si>
  <si>
    <t>kg CO2-eq/ton gft</t>
  </si>
  <si>
    <t>€/ton CO2-eq.</t>
  </si>
  <si>
    <t>€/ton gft-afval</t>
  </si>
  <si>
    <t>km</t>
  </si>
  <si>
    <t>g CO2/ton.km</t>
  </si>
  <si>
    <t>ton CO2/jaar</t>
  </si>
  <si>
    <t>per jaar</t>
  </si>
  <si>
    <t>Fictieve prijs milieukosten voor het transport per jaar (N)</t>
  </si>
  <si>
    <t>Fictieve kosten milieuvoordeel per jaar (M+N)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</si>
  <si>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Verwerkingsprijs per ton</t>
    </r>
  </si>
  <si>
    <t>Inschrijfprijs</t>
  </si>
  <si>
    <t>Vul gele velden in.</t>
  </si>
  <si>
    <t>Weging kg CO2-eq per ton GFT</t>
  </si>
  <si>
    <t>Verwerking gft+e afval</t>
  </si>
  <si>
    <t>Bijlage 3</t>
  </si>
  <si>
    <t>Verwerkingskosten-alle kosten na ontvangst op de verwerkingslocatie</t>
  </si>
  <si>
    <t xml:space="preserve">Verwerkingskosten gft+e afval bij een vervuilings%* van 5% </t>
  </si>
  <si>
    <t>verwerkingskosten van afgekeurd gft+e</t>
  </si>
  <si>
    <t>Verwerkingskosten gft+e afval bij een vervuilings%* van 2%</t>
  </si>
  <si>
    <r>
      <rPr>
        <i/>
        <sz val="9"/>
        <color indexed="8"/>
        <rFont val="Verdana"/>
        <family val="2"/>
      </rPr>
      <t>C</t>
    </r>
    <r>
      <rPr>
        <sz val="9"/>
        <color indexed="8"/>
        <rFont val="Verdana"/>
        <family val="2"/>
      </rPr>
      <t xml:space="preserve">
Aantal kilometers
enkele reis*</t>
    </r>
  </si>
  <si>
    <t>* te bepalen met routenet, snelste route, vrachtauto 20T</t>
  </si>
  <si>
    <t>Totale transportkosten (Y)</t>
  </si>
  <si>
    <t>Kosten per jaar (X+Y)</t>
  </si>
  <si>
    <t>* het vervuilings% en de verwerkingsprijs wordt bepaald volgens het protocol in het PvE</t>
  </si>
  <si>
    <t>Fictieve inschrijfsom (X+Y+M+N)</t>
  </si>
  <si>
    <t>Gegevens verwerkingsinrichting gft+e-afval</t>
  </si>
  <si>
    <t>Naam verwerkings locatie</t>
  </si>
  <si>
    <t>Transportkosten naar verwerkingslocatie (transport door inzamelaar)</t>
  </si>
  <si>
    <t>kWh/ton GFT+e verwerkt</t>
  </si>
  <si>
    <t>Warmte (netto)</t>
  </si>
  <si>
    <t>Biogas (netto)</t>
  </si>
  <si>
    <t>Groengas (netto)</t>
  </si>
  <si>
    <t>Nm3/ton GFT+e verwerkt</t>
  </si>
  <si>
    <t>Compost afgezet in de potgrond of opzaksector of glastuinbouw</t>
  </si>
  <si>
    <t>kg/ton GFT+e verwerkt</t>
  </si>
  <si>
    <t>Biomassa naar de biomassacentrale</t>
  </si>
  <si>
    <t>Residu afgezet als bouwmateriaal</t>
  </si>
  <si>
    <t>Behaald milieuvoordeel: CO2-eq per ton gft-afval</t>
  </si>
  <si>
    <t xml:space="preserve">Energie en gaslevering uit de verwerkingsinstallatie: </t>
  </si>
  <si>
    <t>Materiaallevering uit de verwerkingsinstallatie:</t>
  </si>
  <si>
    <t>Compost afgezet voor de akkerbouw, anderszins of onbekend</t>
  </si>
  <si>
    <r>
      <t>Afgevangen CO</t>
    </r>
    <r>
      <rPr>
        <sz val="8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bij biogasopwerking</t>
    </r>
  </si>
  <si>
    <t>kg CO2-eq per ton GFT+e</t>
  </si>
  <si>
    <t>Massabalans/ton GFT+e</t>
  </si>
  <si>
    <t>Fictieve prijs milieuvoordeel GFT+e-afval verwerking per jaar (M)</t>
  </si>
  <si>
    <t>CO2 uitstoot door het transport naar de verwerkingsinstallatie</t>
  </si>
  <si>
    <t>totale kg CO2 uitstoot geladen transport voor GFT+e-afval</t>
  </si>
  <si>
    <t>Elektriciteit opgewekt</t>
  </si>
  <si>
    <t>Elektriciteit verbruik gehele installatie (telt negatief mee)</t>
  </si>
  <si>
    <t>Aldus naar waarheid opgemaakt te ................... op …................. 2021</t>
  </si>
  <si>
    <t xml:space="preserve">Kosten transport naar verwerkingslocatie/dichtstbijzijnde locatie** </t>
  </si>
  <si>
    <t>**indien van twee of meer verwerkingslocaties wordt uitgegaan</t>
  </si>
  <si>
    <t>Afstand enkele reis in km naar de verwerkingslocatie*</t>
  </si>
  <si>
    <t xml:space="preserve">*bij gebruik van 1 verwerkingslocatie is dit gelijk aan E15 (default). Indien het transport verloopt via een andere verwerkingslocatie dan dient de route berekend te worden via de andere </t>
  </si>
  <si>
    <t>Inschrijvingstabel 2.0</t>
  </si>
  <si>
    <t>(voor opdrachtgever dichstbijziijnde) locatie. De route te bepalen met routenet, snelste route, vrachtauto 20T. De deafult kan dan overschreven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</si>
</sst>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&quot;€&quot;\ #,##0.00"/>
    <numFmt numFmtId="165" formatCode="&quot;€&quot;\ #,##0.00_-"/>
    <numFmt numFmtId="166" formatCode="0.0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b/>
      <sz val="11"/>
      <color indexed="10"/>
      <name val="Verdana"/>
      <family val="2"/>
    </font>
    <font>
      <i/>
      <sz val="9"/>
      <color indexed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b/>
      <sz val="14"/>
      <color indexed="8"/>
      <name val="Verdana"/>
      <family val="2"/>
    </font>
    <font>
      <sz val="8"/>
      <color indexed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Alignment="1" applyProtection="1"/>
    <xf numFmtId="164" fontId="6" fillId="0" borderId="0" xfId="0" applyNumberFormat="1" applyFont="1" applyBorder="1" applyProtection="1"/>
    <xf numFmtId="164" fontId="3" fillId="0" borderId="0" xfId="0" applyNumberFormat="1" applyFont="1" applyBorder="1" applyProtection="1"/>
    <xf numFmtId="1" fontId="4" fillId="0" borderId="0" xfId="0" applyNumberFormat="1" applyFont="1" applyBorder="1" applyAlignment="1" applyProtection="1"/>
    <xf numFmtId="164" fontId="3" fillId="0" borderId="0" xfId="0" applyNumberFormat="1" applyFont="1" applyFill="1" applyBorder="1" applyProtection="1"/>
    <xf numFmtId="1" fontId="4" fillId="0" borderId="1" xfId="0" applyNumberFormat="1" applyFont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4" fillId="2" borderId="4" xfId="0" applyFont="1" applyFill="1" applyBorder="1" applyAlignment="1" applyProtection="1">
      <alignment vertical="top"/>
    </xf>
    <xf numFmtId="1" fontId="7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0" fontId="5" fillId="0" borderId="7" xfId="0" applyFont="1" applyBorder="1" applyAlignment="1" applyProtection="1">
      <alignment vertical="top" wrapText="1"/>
    </xf>
    <xf numFmtId="164" fontId="3" fillId="0" borderId="7" xfId="0" applyNumberFormat="1" applyFont="1" applyBorder="1" applyAlignment="1" applyProtection="1">
      <alignment horizontal="center" vertical="top" wrapText="1"/>
    </xf>
    <xf numFmtId="164" fontId="3" fillId="0" borderId="10" xfId="0" applyNumberFormat="1" applyFont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wrapText="1"/>
    </xf>
    <xf numFmtId="164" fontId="3" fillId="3" borderId="11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Protection="1"/>
    <xf numFmtId="164" fontId="3" fillId="0" borderId="0" xfId="0" applyNumberFormat="1" applyFont="1" applyFill="1" applyBorder="1" applyAlignment="1" applyProtection="1">
      <alignment horizontal="center"/>
    </xf>
    <xf numFmtId="0" fontId="5" fillId="0" borderId="15" xfId="0" applyFont="1" applyBorder="1" applyAlignment="1" applyProtection="1">
      <alignment wrapText="1"/>
    </xf>
    <xf numFmtId="3" fontId="3" fillId="0" borderId="16" xfId="0" applyNumberFormat="1" applyFont="1" applyBorder="1" applyAlignment="1" applyProtection="1">
      <alignment horizontal="center"/>
    </xf>
    <xf numFmtId="3" fontId="3" fillId="0" borderId="17" xfId="0" applyNumberFormat="1" applyFont="1" applyBorder="1" applyAlignment="1" applyProtection="1">
      <alignment horizontal="center"/>
    </xf>
    <xf numFmtId="164" fontId="3" fillId="0" borderId="15" xfId="0" applyNumberFormat="1" applyFont="1" applyFill="1" applyBorder="1" applyAlignment="1" applyProtection="1">
      <alignment horizontal="center"/>
    </xf>
    <xf numFmtId="164" fontId="5" fillId="0" borderId="18" xfId="0" applyNumberFormat="1" applyFont="1" applyFill="1" applyBorder="1" applyProtection="1"/>
    <xf numFmtId="0" fontId="3" fillId="0" borderId="0" xfId="0" applyFont="1" applyBorder="1" applyAlignment="1" applyProtection="1">
      <alignment wrapText="1"/>
    </xf>
    <xf numFmtId="3" fontId="3" fillId="0" borderId="0" xfId="0" applyNumberFormat="1" applyFont="1" applyBorder="1" applyAlignment="1" applyProtection="1">
      <alignment horizontal="center"/>
    </xf>
    <xf numFmtId="0" fontId="9" fillId="0" borderId="5" xfId="0" applyFont="1" applyBorder="1" applyAlignment="1" applyProtection="1">
      <alignment vertical="top" wrapText="1"/>
    </xf>
    <xf numFmtId="0" fontId="3" fillId="0" borderId="19" xfId="0" applyFont="1" applyBorder="1" applyAlignment="1" applyProtection="1">
      <alignment horizontal="center" vertical="top" wrapText="1"/>
    </xf>
    <xf numFmtId="0" fontId="3" fillId="0" borderId="10" xfId="0" applyFont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6" fontId="10" fillId="4" borderId="11" xfId="0" applyNumberFormat="1" applyFont="1" applyFill="1" applyBorder="1" applyAlignment="1" applyProtection="1">
      <alignment horizontal="center"/>
      <protection locked="0"/>
    </xf>
    <xf numFmtId="1" fontId="10" fillId="0" borderId="0" xfId="0" applyNumberFormat="1" applyFont="1" applyFill="1" applyBorder="1" applyAlignment="1" applyProtection="1">
      <alignment horizontal="center"/>
    </xf>
    <xf numFmtId="164" fontId="10" fillId="0" borderId="15" xfId="0" applyNumberFormat="1" applyFont="1" applyBorder="1" applyProtection="1"/>
    <xf numFmtId="164" fontId="5" fillId="0" borderId="18" xfId="0" applyNumberFormat="1" applyFont="1" applyBorder="1" applyProtection="1"/>
    <xf numFmtId="1" fontId="10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/>
    </xf>
    <xf numFmtId="164" fontId="10" fillId="0" borderId="0" xfId="0" applyNumberFormat="1" applyFont="1" applyBorder="1" applyProtection="1"/>
    <xf numFmtId="164" fontId="5" fillId="0" borderId="0" xfId="0" applyNumberFormat="1" applyFont="1" applyBorder="1" applyProtection="1"/>
    <xf numFmtId="3" fontId="10" fillId="0" borderId="0" xfId="0" applyNumberFormat="1" applyFont="1" applyBorder="1" applyProtection="1"/>
    <xf numFmtId="164" fontId="10" fillId="0" borderId="0" xfId="0" applyNumberFormat="1" applyFont="1" applyFill="1" applyBorder="1" applyProtection="1"/>
    <xf numFmtId="0" fontId="5" fillId="0" borderId="0" xfId="0" applyFont="1" applyBorder="1" applyProtection="1"/>
    <xf numFmtId="164" fontId="9" fillId="0" borderId="0" xfId="0" applyNumberFormat="1" applyFont="1" applyBorder="1" applyAlignment="1" applyProtection="1">
      <alignment horizontal="right"/>
    </xf>
    <xf numFmtId="0" fontId="4" fillId="2" borderId="26" xfId="0" applyFont="1" applyFill="1" applyBorder="1" applyAlignment="1" applyProtection="1">
      <alignment vertical="top"/>
    </xf>
    <xf numFmtId="0" fontId="4" fillId="2" borderId="27" xfId="0" applyFont="1" applyFill="1" applyBorder="1" applyAlignment="1" applyProtection="1">
      <alignment vertical="top"/>
    </xf>
    <xf numFmtId="0" fontId="4" fillId="2" borderId="28" xfId="0" applyFont="1" applyFill="1" applyBorder="1" applyAlignment="1" applyProtection="1">
      <alignment vertical="top"/>
    </xf>
    <xf numFmtId="164" fontId="9" fillId="0" borderId="0" xfId="0" applyNumberFormat="1" applyFont="1" applyFill="1" applyBorder="1" applyAlignment="1" applyProtection="1">
      <alignment horizontal="right"/>
    </xf>
    <xf numFmtId="0" fontId="11" fillId="0" borderId="26" xfId="0" applyFont="1" applyFill="1" applyBorder="1" applyAlignment="1" applyProtection="1">
      <alignment vertical="top"/>
    </xf>
    <xf numFmtId="0" fontId="12" fillId="0" borderId="29" xfId="0" applyFont="1" applyFill="1" applyBorder="1" applyAlignment="1" applyProtection="1">
      <alignment vertical="top"/>
    </xf>
    <xf numFmtId="0" fontId="12" fillId="0" borderId="33" xfId="0" applyFont="1" applyFill="1" applyBorder="1" applyAlignment="1" applyProtection="1">
      <alignment vertical="top"/>
    </xf>
    <xf numFmtId="0" fontId="12" fillId="0" borderId="27" xfId="0" applyFont="1" applyFill="1" applyBorder="1" applyAlignment="1" applyProtection="1">
      <alignment vertical="top"/>
    </xf>
    <xf numFmtId="1" fontId="12" fillId="0" borderId="27" xfId="0" applyNumberFormat="1" applyFont="1" applyFill="1" applyBorder="1" applyAlignment="1" applyProtection="1">
      <alignment horizontal="center"/>
    </xf>
    <xf numFmtId="1" fontId="12" fillId="0" borderId="28" xfId="0" applyNumberFormat="1" applyFont="1" applyFill="1" applyBorder="1" applyAlignment="1" applyProtection="1">
      <alignment horizontal="center"/>
    </xf>
    <xf numFmtId="0" fontId="3" fillId="0" borderId="0" xfId="0" applyFont="1" applyProtection="1"/>
    <xf numFmtId="164" fontId="3" fillId="0" borderId="0" xfId="0" applyNumberFormat="1" applyFont="1" applyProtection="1"/>
    <xf numFmtId="0" fontId="3" fillId="0" borderId="11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164" fontId="6" fillId="0" borderId="0" xfId="0" applyNumberFormat="1" applyFont="1" applyProtection="1"/>
    <xf numFmtId="0" fontId="3" fillId="0" borderId="15" xfId="0" applyFont="1" applyBorder="1" applyAlignment="1" applyProtection="1">
      <alignment vertical="top"/>
    </xf>
    <xf numFmtId="0" fontId="3" fillId="0" borderId="20" xfId="0" applyFont="1" applyBorder="1" applyProtection="1"/>
    <xf numFmtId="0" fontId="3" fillId="0" borderId="20" xfId="0" applyFont="1" applyBorder="1" applyAlignment="1" applyProtection="1">
      <alignment horizontal="right"/>
    </xf>
    <xf numFmtId="0" fontId="3" fillId="0" borderId="20" xfId="0" applyFont="1" applyBorder="1" applyAlignment="1" applyProtection="1">
      <alignment wrapText="1"/>
    </xf>
    <xf numFmtId="164" fontId="9" fillId="0" borderId="0" xfId="0" applyNumberFormat="1" applyFont="1" applyFill="1" applyBorder="1" applyAlignment="1" applyProtection="1">
      <alignment horizontal="right"/>
    </xf>
    <xf numFmtId="0" fontId="1" fillId="0" borderId="0" xfId="0" applyFont="1" applyAlignment="1" applyProtection="1">
      <alignment horizontal="left" wrapText="1"/>
    </xf>
    <xf numFmtId="9" fontId="3" fillId="0" borderId="20" xfId="2" applyFont="1" applyBorder="1" applyProtection="1"/>
    <xf numFmtId="0" fontId="10" fillId="0" borderId="34" xfId="0" applyFont="1" applyBorder="1" applyAlignment="1" applyProtection="1">
      <alignment horizontal="right" vertical="top" wrapText="1"/>
    </xf>
    <xf numFmtId="164" fontId="3" fillId="0" borderId="14" xfId="0" applyNumberFormat="1" applyFont="1" applyBorder="1" applyProtection="1"/>
    <xf numFmtId="0" fontId="3" fillId="0" borderId="11" xfId="0" applyFont="1" applyBorder="1" applyProtection="1"/>
    <xf numFmtId="0" fontId="3" fillId="0" borderId="14" xfId="0" applyFont="1" applyBorder="1" applyProtection="1"/>
    <xf numFmtId="164" fontId="9" fillId="0" borderId="0" xfId="0" applyNumberFormat="1" applyFont="1" applyFill="1" applyBorder="1" applyAlignment="1" applyProtection="1">
      <alignment horizontal="right"/>
    </xf>
    <xf numFmtId="3" fontId="10" fillId="0" borderId="20" xfId="0" applyNumberFormat="1" applyFont="1" applyBorder="1" applyAlignment="1" applyProtection="1">
      <alignment horizontal="center"/>
    </xf>
    <xf numFmtId="165" fontId="3" fillId="0" borderId="14" xfId="0" applyNumberFormat="1" applyFont="1" applyFill="1" applyBorder="1" applyAlignment="1" applyProtection="1">
      <alignment horizontal="center"/>
    </xf>
    <xf numFmtId="164" fontId="3" fillId="5" borderId="7" xfId="0" applyNumberFormat="1" applyFont="1" applyFill="1" applyBorder="1" applyAlignment="1" applyProtection="1">
      <alignment horizontal="center" vertical="top" wrapText="1"/>
    </xf>
    <xf numFmtId="0" fontId="3" fillId="0" borderId="14" xfId="0" applyFont="1" applyBorder="1" applyAlignment="1" applyProtection="1">
      <alignment horizontal="left" wrapText="1"/>
    </xf>
    <xf numFmtId="0" fontId="3" fillId="0" borderId="35" xfId="0" applyFont="1" applyBorder="1" applyProtection="1"/>
    <xf numFmtId="0" fontId="5" fillId="0" borderId="18" xfId="0" applyFont="1" applyBorder="1" applyProtection="1"/>
    <xf numFmtId="164" fontId="5" fillId="0" borderId="20" xfId="0" applyNumberFormat="1" applyFont="1" applyBorder="1" applyProtection="1"/>
    <xf numFmtId="164" fontId="5" fillId="0" borderId="14" xfId="1" applyNumberFormat="1" applyFont="1" applyBorder="1" applyProtection="1"/>
    <xf numFmtId="0" fontId="2" fillId="0" borderId="0" xfId="0" applyFont="1" applyBorder="1" applyAlignment="1" applyProtection="1">
      <alignment horizontal="left" wrapText="1"/>
    </xf>
    <xf numFmtId="0" fontId="12" fillId="0" borderId="0" xfId="0" applyFont="1" applyFill="1" applyBorder="1" applyAlignment="1" applyProtection="1">
      <alignment vertical="top"/>
    </xf>
    <xf numFmtId="1" fontId="12" fillId="0" borderId="0" xfId="0" applyNumberFormat="1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/>
    </xf>
    <xf numFmtId="164" fontId="3" fillId="0" borderId="20" xfId="0" applyNumberFormat="1" applyFont="1" applyBorder="1" applyAlignment="1" applyProtection="1">
      <alignment horizontal="center"/>
    </xf>
    <xf numFmtId="0" fontId="10" fillId="0" borderId="30" xfId="0" applyFont="1" applyBorder="1" applyAlignment="1" applyProtection="1">
      <alignment horizontal="left" wrapText="1"/>
    </xf>
    <xf numFmtId="43" fontId="3" fillId="0" borderId="13" xfId="1" applyFont="1" applyBorder="1" applyProtection="1"/>
    <xf numFmtId="164" fontId="5" fillId="0" borderId="36" xfId="0" applyNumberFormat="1" applyFont="1" applyBorder="1" applyProtection="1"/>
    <xf numFmtId="0" fontId="3" fillId="0" borderId="37" xfId="0" applyFont="1" applyBorder="1" applyProtection="1"/>
    <xf numFmtId="0" fontId="3" fillId="0" borderId="10" xfId="0" applyFont="1" applyBorder="1" applyProtection="1"/>
    <xf numFmtId="0" fontId="3" fillId="5" borderId="19" xfId="0" applyFont="1" applyFill="1" applyBorder="1" applyProtection="1"/>
    <xf numFmtId="0" fontId="15" fillId="0" borderId="0" xfId="0" applyFont="1" applyAlignment="1" applyProtection="1">
      <alignment horizontal="left" vertical="center" wrapText="1"/>
    </xf>
    <xf numFmtId="0" fontId="3" fillId="0" borderId="20" xfId="0" applyFont="1" applyBorder="1" applyAlignment="1" applyProtection="1">
      <alignment horizontal="right"/>
    </xf>
    <xf numFmtId="0" fontId="5" fillId="0" borderId="11" xfId="0" applyFont="1" applyBorder="1" applyAlignment="1" applyProtection="1">
      <alignment horizontal="left"/>
    </xf>
    <xf numFmtId="0" fontId="5" fillId="0" borderId="20" xfId="0" applyFont="1" applyBorder="1" applyAlignment="1" applyProtection="1">
      <alignment horizontal="left"/>
    </xf>
    <xf numFmtId="0" fontId="9" fillId="0" borderId="30" xfId="0" applyFont="1" applyBorder="1" applyAlignment="1" applyProtection="1">
      <alignment horizontal="left" wrapText="1"/>
    </xf>
    <xf numFmtId="0" fontId="3" fillId="0" borderId="30" xfId="0" applyFont="1" applyBorder="1" applyAlignment="1" applyProtection="1"/>
    <xf numFmtId="0" fontId="16" fillId="0" borderId="0" xfId="0" applyFont="1" applyBorder="1" applyProtection="1"/>
    <xf numFmtId="0" fontId="3" fillId="0" borderId="38" xfId="0" applyFont="1" applyBorder="1" applyAlignment="1" applyProtection="1">
      <alignment wrapText="1"/>
    </xf>
    <xf numFmtId="164" fontId="3" fillId="3" borderId="38" xfId="0" applyNumberFormat="1" applyFont="1" applyFill="1" applyBorder="1" applyAlignment="1" applyProtection="1">
      <alignment horizontal="center"/>
      <protection locked="0"/>
    </xf>
    <xf numFmtId="164" fontId="3" fillId="0" borderId="39" xfId="0" applyNumberFormat="1" applyFont="1" applyFill="1" applyBorder="1" applyProtection="1"/>
    <xf numFmtId="0" fontId="3" fillId="0" borderId="30" xfId="0" applyFont="1" applyBorder="1" applyAlignment="1" applyProtection="1">
      <alignment horizontal="left"/>
    </xf>
    <xf numFmtId="0" fontId="10" fillId="0" borderId="30" xfId="0" applyFont="1" applyBorder="1" applyAlignment="1" applyProtection="1">
      <alignment wrapText="1"/>
    </xf>
    <xf numFmtId="0" fontId="9" fillId="0" borderId="20" xfId="0" applyFont="1" applyFill="1" applyBorder="1" applyAlignment="1" applyProtection="1">
      <alignment horizontal="left" wrapText="1"/>
    </xf>
    <xf numFmtId="0" fontId="0" fillId="0" borderId="20" xfId="0" applyFill="1" applyBorder="1" applyAlignment="1">
      <alignment horizontal="left"/>
    </xf>
    <xf numFmtId="2" fontId="3" fillId="4" borderId="20" xfId="0" applyNumberFormat="1" applyFont="1" applyFill="1" applyBorder="1" applyAlignment="1" applyProtection="1">
      <alignment horizontal="center"/>
    </xf>
    <xf numFmtId="2" fontId="10" fillId="4" borderId="20" xfId="0" applyNumberFormat="1" applyFont="1" applyFill="1" applyBorder="1" applyAlignment="1" applyProtection="1">
      <alignment horizontal="center" wrapText="1"/>
    </xf>
    <xf numFmtId="9" fontId="0" fillId="0" borderId="20" xfId="0" applyNumberFormat="1" applyFill="1" applyBorder="1" applyAlignment="1">
      <alignment horizontal="left"/>
    </xf>
    <xf numFmtId="0" fontId="0" fillId="0" borderId="20" xfId="0" applyFill="1" applyBorder="1" applyAlignment="1">
      <alignment horizontal="left" wrapText="1"/>
    </xf>
    <xf numFmtId="2" fontId="3" fillId="5" borderId="20" xfId="0" applyNumberFormat="1" applyFont="1" applyFill="1" applyBorder="1" applyAlignment="1" applyProtection="1">
      <alignment horizontal="right"/>
    </xf>
    <xf numFmtId="2" fontId="9" fillId="0" borderId="20" xfId="0" applyNumberFormat="1" applyFont="1" applyFill="1" applyBorder="1" applyAlignment="1" applyProtection="1">
      <alignment horizontal="left" wrapText="1"/>
    </xf>
    <xf numFmtId="2" fontId="3" fillId="0" borderId="20" xfId="0" applyNumberFormat="1" applyFont="1" applyBorder="1" applyProtection="1"/>
    <xf numFmtId="0" fontId="5" fillId="0" borderId="14" xfId="0" applyFont="1" applyBorder="1" applyAlignment="1" applyProtection="1">
      <alignment horizontal="left" wrapText="1"/>
    </xf>
    <xf numFmtId="2" fontId="5" fillId="0" borderId="20" xfId="0" applyNumberFormat="1" applyFont="1" applyBorder="1" applyProtection="1"/>
    <xf numFmtId="0" fontId="0" fillId="0" borderId="0" xfId="0" applyBorder="1" applyAlignment="1"/>
    <xf numFmtId="166" fontId="3" fillId="4" borderId="12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6" borderId="2" xfId="0" applyFont="1" applyFill="1" applyBorder="1" applyAlignment="1" applyProtection="1">
      <alignment horizontal="left"/>
    </xf>
    <xf numFmtId="0" fontId="5" fillId="6" borderId="3" xfId="0" applyFont="1" applyFill="1" applyBorder="1" applyAlignment="1" applyProtection="1">
      <alignment horizontal="left"/>
    </xf>
    <xf numFmtId="0" fontId="5" fillId="6" borderId="4" xfId="0" applyFont="1" applyFill="1" applyBorder="1" applyAlignment="1" applyProtection="1">
      <alignment horizontal="left"/>
    </xf>
    <xf numFmtId="164" fontId="9" fillId="6" borderId="2" xfId="0" applyNumberFormat="1" applyFont="1" applyFill="1" applyBorder="1" applyAlignment="1" applyProtection="1">
      <alignment horizontal="right"/>
    </xf>
    <xf numFmtId="164" fontId="9" fillId="6" borderId="4" xfId="0" applyNumberFormat="1" applyFont="1" applyFill="1" applyBorder="1" applyAlignment="1" applyProtection="1">
      <alignment horizontal="right"/>
    </xf>
    <xf numFmtId="0" fontId="3" fillId="0" borderId="8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</xf>
    <xf numFmtId="3" fontId="0" fillId="0" borderId="12" xfId="0" applyNumberFormat="1" applyBorder="1" applyAlignment="1" applyProtection="1">
      <alignment horizontal="center"/>
    </xf>
    <xf numFmtId="3" fontId="0" fillId="0" borderId="13" xfId="0" applyNumberFormat="1" applyBorder="1" applyAlignment="1" applyProtection="1">
      <alignment horizontal="center"/>
    </xf>
    <xf numFmtId="0" fontId="5" fillId="0" borderId="15" xfId="0" applyFont="1" applyBorder="1" applyAlignment="1" applyProtection="1">
      <alignment horizontal="left"/>
    </xf>
    <xf numFmtId="0" fontId="5" fillId="0" borderId="21" xfId="0" applyFont="1" applyBorder="1" applyAlignment="1" applyProtection="1">
      <alignment horizontal="left"/>
    </xf>
    <xf numFmtId="0" fontId="5" fillId="0" borderId="18" xfId="0" applyFont="1" applyBorder="1" applyAlignment="1" applyProtection="1">
      <alignment horizontal="left"/>
    </xf>
    <xf numFmtId="0" fontId="5" fillId="2" borderId="11" xfId="0" applyFont="1" applyFill="1" applyBorder="1" applyAlignment="1" applyProtection="1">
      <alignment horizontal="center"/>
    </xf>
    <xf numFmtId="0" fontId="5" fillId="2" borderId="20" xfId="0" applyFont="1" applyFill="1" applyBorder="1" applyAlignment="1" applyProtection="1">
      <alignment horizontal="center"/>
    </xf>
    <xf numFmtId="0" fontId="5" fillId="2" borderId="14" xfId="0" applyFont="1" applyFill="1" applyBorder="1" applyAlignment="1" applyProtection="1">
      <alignment horizontal="center"/>
    </xf>
    <xf numFmtId="0" fontId="5" fillId="0" borderId="11" xfId="0" applyFont="1" applyBorder="1" applyAlignment="1" applyProtection="1">
      <alignment horizontal="left"/>
    </xf>
    <xf numFmtId="0" fontId="5" fillId="0" borderId="20" xfId="0" applyFont="1" applyBorder="1" applyAlignment="1" applyProtection="1">
      <alignment horizontal="left"/>
    </xf>
    <xf numFmtId="0" fontId="0" fillId="0" borderId="32" xfId="0" applyBorder="1" applyAlignment="1">
      <alignment horizontal="center"/>
    </xf>
    <xf numFmtId="0" fontId="3" fillId="0" borderId="27" xfId="0" applyFont="1" applyBorder="1" applyAlignment="1" applyProtection="1">
      <alignment wrapText="1"/>
    </xf>
    <xf numFmtId="0" fontId="0" fillId="0" borderId="27" xfId="0" applyBorder="1" applyAlignment="1"/>
    <xf numFmtId="2" fontId="3" fillId="0" borderId="20" xfId="0" applyNumberFormat="1" applyFont="1" applyBorder="1" applyAlignment="1" applyProtection="1">
      <alignment horizontal="right"/>
    </xf>
    <xf numFmtId="164" fontId="3" fillId="0" borderId="20" xfId="0" applyNumberFormat="1" applyFont="1" applyBorder="1" applyAlignment="1" applyProtection="1">
      <alignment horizontal="right"/>
    </xf>
    <xf numFmtId="1" fontId="4" fillId="0" borderId="0" xfId="0" applyNumberFormat="1" applyFont="1" applyFill="1" applyBorder="1" applyAlignment="1" applyProtection="1">
      <alignment horizontal="center" wrapText="1"/>
    </xf>
    <xf numFmtId="1" fontId="4" fillId="0" borderId="0" xfId="0" applyNumberFormat="1" applyFont="1" applyFill="1" applyBorder="1" applyAlignment="1" applyProtection="1">
      <alignment horizontal="center"/>
    </xf>
    <xf numFmtId="1" fontId="4" fillId="2" borderId="5" xfId="0" applyNumberFormat="1" applyFont="1" applyFill="1" applyBorder="1" applyAlignment="1" applyProtection="1">
      <alignment horizontal="center"/>
    </xf>
    <xf numFmtId="1" fontId="4" fillId="2" borderId="6" xfId="0" applyNumberFormat="1" applyFont="1" applyFill="1" applyBorder="1" applyAlignment="1" applyProtection="1">
      <alignment horizontal="center"/>
    </xf>
    <xf numFmtId="164" fontId="9" fillId="0" borderId="0" xfId="0" applyNumberFormat="1" applyFont="1" applyFill="1" applyBorder="1" applyAlignment="1" applyProtection="1">
      <alignment horizontal="right"/>
    </xf>
    <xf numFmtId="164" fontId="12" fillId="3" borderId="24" xfId="0" applyNumberFormat="1" applyFont="1" applyFill="1" applyBorder="1" applyAlignment="1" applyProtection="1">
      <alignment horizontal="center"/>
      <protection locked="0"/>
    </xf>
    <xf numFmtId="164" fontId="12" fillId="3" borderId="25" xfId="0" applyNumberFormat="1" applyFont="1" applyFill="1" applyBorder="1" applyAlignment="1" applyProtection="1">
      <alignment horizontal="center"/>
      <protection locked="0"/>
    </xf>
    <xf numFmtId="164" fontId="12" fillId="3" borderId="17" xfId="0" applyNumberFormat="1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right"/>
    </xf>
    <xf numFmtId="164" fontId="12" fillId="3" borderId="30" xfId="0" applyNumberFormat="1" applyFont="1" applyFill="1" applyBorder="1" applyAlignment="1" applyProtection="1">
      <alignment horizontal="center"/>
      <protection locked="0"/>
    </xf>
    <xf numFmtId="164" fontId="12" fillId="3" borderId="31" xfId="0" applyNumberFormat="1" applyFont="1" applyFill="1" applyBorder="1" applyAlignment="1" applyProtection="1">
      <alignment horizontal="center"/>
      <protection locked="0"/>
    </xf>
    <xf numFmtId="164" fontId="12" fillId="3" borderId="32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</xf>
    <xf numFmtId="0" fontId="5" fillId="2" borderId="21" xfId="0" applyFont="1" applyFill="1" applyBorder="1" applyAlignment="1" applyProtection="1">
      <alignment horizontal="center"/>
    </xf>
    <xf numFmtId="0" fontId="5" fillId="2" borderId="18" xfId="0" applyFont="1" applyFill="1" applyBorder="1" applyAlignment="1" applyProtection="1">
      <alignment horizontal="center"/>
    </xf>
    <xf numFmtId="0" fontId="3" fillId="0" borderId="30" xfId="0" applyFont="1" applyBorder="1" applyAlignment="1" applyProtection="1"/>
    <xf numFmtId="0" fontId="0" fillId="0" borderId="31" xfId="0" applyBorder="1" applyAlignment="1"/>
    <xf numFmtId="0" fontId="0" fillId="0" borderId="13" xfId="0" applyBorder="1" applyAlignment="1"/>
    <xf numFmtId="0" fontId="5" fillId="0" borderId="24" xfId="0" applyFont="1" applyBorder="1" applyAlignment="1" applyProtection="1"/>
    <xf numFmtId="0" fontId="0" fillId="0" borderId="25" xfId="0" applyBorder="1" applyAlignment="1"/>
    <xf numFmtId="0" fontId="0" fillId="0" borderId="36" xfId="0" applyBorder="1" applyAlignment="1"/>
    <xf numFmtId="0" fontId="5" fillId="5" borderId="22" xfId="0" applyFont="1" applyFill="1" applyBorder="1" applyAlignment="1" applyProtection="1"/>
    <xf numFmtId="0" fontId="0" fillId="0" borderId="23" xfId="0" applyBorder="1" applyAlignment="1"/>
    <xf numFmtId="0" fontId="0" fillId="0" borderId="40" xfId="0" applyBorder="1" applyAlignment="1"/>
    <xf numFmtId="0" fontId="10" fillId="0" borderId="11" xfId="0" applyFont="1" applyFill="1" applyBorder="1" applyAlignment="1" applyProtection="1">
      <alignment wrapText="1"/>
    </xf>
    <xf numFmtId="0" fontId="3" fillId="0" borderId="30" xfId="0" applyFont="1" applyFill="1" applyBorder="1" applyAlignment="1" applyProtection="1"/>
    <xf numFmtId="0" fontId="0" fillId="0" borderId="31" xfId="0" applyFill="1" applyBorder="1" applyAlignment="1"/>
    <xf numFmtId="0" fontId="0" fillId="0" borderId="13" xfId="0" applyFill="1" applyBorder="1" applyAlignment="1"/>
    <xf numFmtId="0" fontId="8" fillId="0" borderId="0" xfId="0" applyFont="1" applyFill="1" applyBorder="1" applyAlignment="1" applyProtection="1"/>
    <xf numFmtId="0" fontId="8" fillId="0" borderId="0" xfId="0" applyFont="1" applyFill="1" applyBorder="1" applyProtection="1"/>
    <xf numFmtId="0" fontId="8" fillId="0" borderId="0" xfId="0" applyFont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693231</xdr:colOff>
      <xdr:row>1</xdr:row>
      <xdr:rowOff>114300</xdr:rowOff>
    </xdr:from>
    <xdr:to>
      <xdr:col>5</xdr:col>
      <xdr:colOff>1421319</xdr:colOff>
      <xdr:row>3</xdr:row>
      <xdr:rowOff>228600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32356" y="457200"/>
          <a:ext cx="2442588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tabSelected="1" workbookViewId="0">
      <selection activeCell="E42" sqref="E42"/>
    </sheetView>
  </sheetViews>
  <sheetFormatPr defaultRowHeight="11.25" x14ac:dyDescent="0.15"/>
  <cols>
    <col min="1" max="1" width="3.7109375" style="2" customWidth="1"/>
    <col min="2" max="2" width="68.42578125" style="2" customWidth="1"/>
    <col min="3" max="4" width="25.7109375" style="2" customWidth="1"/>
    <col min="5" max="6" width="25.7109375" style="6" customWidth="1"/>
    <col min="7" max="7" width="3.7109375" style="5" customWidth="1"/>
    <col min="8" max="8" width="27.85546875" style="6" customWidth="1"/>
    <col min="9" max="9" width="17.42578125" style="6" customWidth="1"/>
    <col min="10" max="10" width="6.42578125" style="6" customWidth="1"/>
    <col min="11" max="11" width="27.7109375" style="6" bestFit="1" customWidth="1"/>
    <col min="12" max="12" width="17.85546875" style="6" customWidth="1"/>
    <col min="13" max="16384" width="9.140625" style="2"/>
  </cols>
  <sheetData>
    <row r="1" spans="1:12" ht="27" customHeight="1" x14ac:dyDescent="0.15">
      <c r="B1" s="103" t="s">
        <v>68</v>
      </c>
    </row>
    <row r="2" spans="1:12" ht="35.25" customHeight="1" x14ac:dyDescent="0.25">
      <c r="A2" s="69"/>
      <c r="B2" s="97" t="s">
        <v>108</v>
      </c>
      <c r="C2" s="122" t="s">
        <v>67</v>
      </c>
      <c r="D2" s="123"/>
      <c r="E2" s="84"/>
      <c r="F2" s="1"/>
      <c r="G2" s="1"/>
      <c r="H2" s="1"/>
      <c r="I2" s="1"/>
      <c r="J2" s="1"/>
      <c r="K2" s="1"/>
      <c r="L2" s="1"/>
    </row>
    <row r="3" spans="1:12" ht="31.5" customHeight="1" x14ac:dyDescent="0.2">
      <c r="B3" s="3"/>
      <c r="C3" s="4"/>
      <c r="D3" s="4"/>
      <c r="E3" s="7"/>
      <c r="F3" s="7"/>
      <c r="H3" s="146"/>
      <c r="I3" s="147"/>
      <c r="J3" s="8"/>
      <c r="K3" s="146"/>
      <c r="L3" s="147"/>
    </row>
    <row r="4" spans="1:12" ht="31.5" customHeight="1" x14ac:dyDescent="0.2">
      <c r="B4" s="3" t="s">
        <v>65</v>
      </c>
      <c r="C4" s="4"/>
      <c r="D4" s="4"/>
      <c r="E4" s="7"/>
      <c r="F4" s="7"/>
      <c r="H4" s="88"/>
      <c r="I4" s="87"/>
      <c r="J4" s="8"/>
      <c r="K4" s="88"/>
      <c r="L4" s="87"/>
    </row>
    <row r="5" spans="1:12" ht="12" customHeight="1" thickBot="1" x14ac:dyDescent="0.25">
      <c r="B5" s="3"/>
      <c r="C5" s="4"/>
      <c r="D5" s="4"/>
      <c r="E5" s="9"/>
      <c r="F5" s="9"/>
      <c r="H5" s="10"/>
      <c r="I5" s="10"/>
      <c r="J5" s="8"/>
      <c r="K5" s="10"/>
      <c r="L5" s="10"/>
    </row>
    <row r="6" spans="1:12" ht="27" customHeight="1" thickBot="1" x14ac:dyDescent="0.25">
      <c r="B6" s="11" t="s">
        <v>64</v>
      </c>
      <c r="C6" s="12"/>
      <c r="D6" s="13"/>
      <c r="E6" s="148"/>
      <c r="F6" s="149"/>
      <c r="G6" s="14"/>
      <c r="H6" s="147"/>
      <c r="I6" s="147"/>
      <c r="J6" s="15"/>
      <c r="K6" s="147"/>
      <c r="L6" s="147"/>
    </row>
    <row r="7" spans="1:12" ht="40.5" customHeight="1" x14ac:dyDescent="0.15">
      <c r="B7" s="16" t="s">
        <v>69</v>
      </c>
      <c r="C7" s="129" t="s">
        <v>0</v>
      </c>
      <c r="D7" s="130"/>
      <c r="E7" s="17" t="s">
        <v>63</v>
      </c>
      <c r="F7" s="18" t="s">
        <v>1</v>
      </c>
      <c r="H7" s="19"/>
      <c r="I7" s="19"/>
      <c r="J7" s="8"/>
      <c r="K7" s="19"/>
      <c r="L7" s="19"/>
    </row>
    <row r="8" spans="1:12" ht="15" customHeight="1" x14ac:dyDescent="0.25">
      <c r="B8" s="20" t="s">
        <v>70</v>
      </c>
      <c r="C8" s="131">
        <v>15000</v>
      </c>
      <c r="D8" s="132"/>
      <c r="E8" s="21">
        <v>0</v>
      </c>
      <c r="F8" s="22">
        <f>C8*E8</f>
        <v>0</v>
      </c>
      <c r="H8" s="23"/>
      <c r="I8" s="8"/>
      <c r="J8" s="8"/>
      <c r="K8" s="23"/>
      <c r="L8" s="8"/>
    </row>
    <row r="9" spans="1:12" ht="15" customHeight="1" x14ac:dyDescent="0.25">
      <c r="B9" s="20" t="s">
        <v>72</v>
      </c>
      <c r="C9" s="131">
        <v>15000</v>
      </c>
      <c r="D9" s="141"/>
      <c r="E9" s="105">
        <v>0</v>
      </c>
      <c r="F9" s="106">
        <f>C9*E9</f>
        <v>0</v>
      </c>
      <c r="H9" s="23"/>
      <c r="I9" s="8"/>
      <c r="J9" s="8"/>
      <c r="K9" s="23"/>
      <c r="L9" s="8"/>
    </row>
    <row r="10" spans="1:12" ht="15" customHeight="1" x14ac:dyDescent="0.25">
      <c r="B10" s="104" t="s">
        <v>71</v>
      </c>
      <c r="C10" s="131">
        <v>3000</v>
      </c>
      <c r="D10" s="141"/>
      <c r="E10" s="105">
        <v>0</v>
      </c>
      <c r="F10" s="106">
        <f>C10*E10</f>
        <v>0</v>
      </c>
      <c r="H10" s="23"/>
      <c r="I10" s="8"/>
      <c r="J10" s="8"/>
      <c r="K10" s="23"/>
      <c r="L10" s="8"/>
    </row>
    <row r="11" spans="1:12" ht="15" customHeight="1" thickBot="1" x14ac:dyDescent="0.2">
      <c r="B11" s="24" t="s">
        <v>2</v>
      </c>
      <c r="C11" s="25"/>
      <c r="D11" s="26"/>
      <c r="E11" s="27"/>
      <c r="F11" s="28">
        <f>SUM(F8:F10)</f>
        <v>0</v>
      </c>
      <c r="H11" s="23"/>
      <c r="I11" s="8"/>
      <c r="J11" s="8"/>
      <c r="K11" s="23"/>
      <c r="L11" s="8"/>
    </row>
    <row r="12" spans="1:12" ht="15" customHeight="1" x14ac:dyDescent="0.25">
      <c r="B12" s="142" t="s">
        <v>77</v>
      </c>
      <c r="C12" s="143"/>
      <c r="D12" s="30"/>
      <c r="E12" s="23"/>
      <c r="F12" s="8"/>
      <c r="H12" s="23"/>
      <c r="I12" s="8"/>
      <c r="J12" s="8"/>
      <c r="K12" s="23"/>
      <c r="L12" s="8"/>
    </row>
    <row r="13" spans="1:12" ht="15" customHeight="1" thickBot="1" x14ac:dyDescent="0.2">
      <c r="B13" s="29"/>
      <c r="C13" s="30"/>
      <c r="D13" s="30"/>
      <c r="E13" s="23"/>
      <c r="F13" s="8"/>
      <c r="H13" s="23"/>
      <c r="I13" s="8"/>
      <c r="J13" s="8"/>
      <c r="K13" s="23"/>
      <c r="L13" s="8"/>
    </row>
    <row r="14" spans="1:12" ht="39" customHeight="1" x14ac:dyDescent="0.15">
      <c r="B14" s="31" t="s">
        <v>81</v>
      </c>
      <c r="C14" s="32" t="s">
        <v>0</v>
      </c>
      <c r="D14" s="33" t="s">
        <v>3</v>
      </c>
      <c r="E14" s="78" t="s">
        <v>73</v>
      </c>
      <c r="F14" s="18" t="s">
        <v>4</v>
      </c>
      <c r="H14" s="19"/>
      <c r="I14" s="19"/>
      <c r="J14" s="8"/>
      <c r="K14" s="34"/>
      <c r="L14" s="19"/>
    </row>
    <row r="15" spans="1:12" ht="15.75" customHeight="1" x14ac:dyDescent="0.15">
      <c r="B15" s="180" t="s">
        <v>104</v>
      </c>
      <c r="C15" s="76">
        <f>SUM(C8:D10)</f>
        <v>33000</v>
      </c>
      <c r="D15" s="77">
        <v>0.1</v>
      </c>
      <c r="E15" s="35">
        <v>0</v>
      </c>
      <c r="F15" s="22">
        <f>C15*D15*E15*2</f>
        <v>0</v>
      </c>
      <c r="H15" s="36"/>
      <c r="I15" s="8"/>
      <c r="J15" s="8"/>
      <c r="K15" s="36"/>
      <c r="L15" s="8"/>
    </row>
    <row r="16" spans="1:12" ht="15.75" customHeight="1" thickBot="1" x14ac:dyDescent="0.2">
      <c r="B16" s="133" t="s">
        <v>75</v>
      </c>
      <c r="C16" s="134"/>
      <c r="D16" s="135"/>
      <c r="E16" s="37"/>
      <c r="F16" s="38">
        <f>SUM(F15:F15)</f>
        <v>0</v>
      </c>
      <c r="H16" s="39"/>
      <c r="I16" s="19"/>
      <c r="J16" s="8"/>
      <c r="K16" s="39"/>
      <c r="L16" s="19"/>
    </row>
    <row r="17" spans="2:12" ht="15.75" customHeight="1" x14ac:dyDescent="0.15">
      <c r="B17" s="186" t="s">
        <v>74</v>
      </c>
      <c r="C17" s="187" t="s">
        <v>105</v>
      </c>
      <c r="D17" s="40"/>
      <c r="E17" s="41"/>
      <c r="F17" s="42"/>
      <c r="H17" s="39"/>
      <c r="I17" s="19"/>
      <c r="J17" s="8"/>
      <c r="K17" s="39"/>
      <c r="L17" s="19"/>
    </row>
    <row r="18" spans="2:12" ht="15" customHeight="1" thickBot="1" x14ac:dyDescent="0.2">
      <c r="B18" s="40"/>
      <c r="C18" s="40"/>
      <c r="D18" s="40"/>
      <c r="E18" s="41"/>
      <c r="F18" s="42"/>
      <c r="H18" s="36"/>
      <c r="I18" s="8"/>
      <c r="J18" s="8"/>
      <c r="K18" s="36"/>
      <c r="L18" s="8"/>
    </row>
    <row r="19" spans="2:12" ht="15.75" customHeight="1" thickBot="1" x14ac:dyDescent="0.2">
      <c r="B19" s="124" t="s">
        <v>76</v>
      </c>
      <c r="C19" s="125"/>
      <c r="D19" s="126"/>
      <c r="E19" s="127">
        <f>F11+F16</f>
        <v>0</v>
      </c>
      <c r="F19" s="128"/>
      <c r="H19" s="44"/>
      <c r="I19" s="8"/>
      <c r="J19" s="8"/>
      <c r="K19" s="44"/>
      <c r="L19" s="8"/>
    </row>
    <row r="20" spans="2:12" ht="14.25" customHeight="1" thickBot="1" x14ac:dyDescent="0.2">
      <c r="B20" s="45"/>
      <c r="C20" s="43"/>
      <c r="D20" s="40"/>
      <c r="E20" s="46"/>
      <c r="F20" s="46"/>
      <c r="H20" s="150"/>
      <c r="I20" s="150"/>
      <c r="J20" s="8"/>
      <c r="K20" s="150"/>
      <c r="L20" s="150"/>
    </row>
    <row r="21" spans="2:12" ht="27" customHeight="1" x14ac:dyDescent="0.2">
      <c r="B21" s="47" t="s">
        <v>30</v>
      </c>
      <c r="C21" s="48"/>
      <c r="D21" s="49"/>
      <c r="E21" s="148"/>
      <c r="F21" s="149"/>
      <c r="G21" s="14"/>
      <c r="H21" s="147"/>
      <c r="I21" s="147"/>
      <c r="J21" s="15"/>
      <c r="K21" s="147"/>
      <c r="L21" s="147"/>
    </row>
    <row r="22" spans="2:12" ht="15.75" customHeight="1" x14ac:dyDescent="0.15">
      <c r="B22" s="99" t="s">
        <v>92</v>
      </c>
      <c r="C22" s="100" t="s">
        <v>97</v>
      </c>
      <c r="D22" s="100"/>
      <c r="E22" s="90"/>
      <c r="F22" s="72"/>
    </row>
    <row r="23" spans="2:12" ht="15.75" customHeight="1" x14ac:dyDescent="0.25">
      <c r="B23" s="108" t="s">
        <v>102</v>
      </c>
      <c r="C23" s="111">
        <v>0</v>
      </c>
      <c r="D23" s="110" t="s">
        <v>82</v>
      </c>
      <c r="E23" s="115">
        <f>-C23*0.413</f>
        <v>0</v>
      </c>
      <c r="F23" s="79" t="s">
        <v>96</v>
      </c>
    </row>
    <row r="24" spans="2:12" ht="15.75" customHeight="1" x14ac:dyDescent="0.25">
      <c r="B24" s="108" t="s">
        <v>101</v>
      </c>
      <c r="C24" s="111">
        <v>0</v>
      </c>
      <c r="D24" s="110" t="s">
        <v>82</v>
      </c>
      <c r="E24" s="115">
        <f>C24*0.413</f>
        <v>0</v>
      </c>
      <c r="F24" s="79" t="s">
        <v>96</v>
      </c>
    </row>
    <row r="25" spans="2:12" ht="15.75" customHeight="1" x14ac:dyDescent="0.25">
      <c r="B25" s="107" t="s">
        <v>83</v>
      </c>
      <c r="C25" s="111">
        <v>0</v>
      </c>
      <c r="D25" s="113" t="s">
        <v>82</v>
      </c>
      <c r="E25" s="117">
        <f>C25*0.205</f>
        <v>0</v>
      </c>
      <c r="F25" s="79" t="s">
        <v>96</v>
      </c>
    </row>
    <row r="26" spans="2:12" ht="15.75" customHeight="1" x14ac:dyDescent="0.25">
      <c r="B26" s="107" t="s">
        <v>84</v>
      </c>
      <c r="C26" s="111">
        <v>0</v>
      </c>
      <c r="D26" s="113" t="s">
        <v>86</v>
      </c>
      <c r="E26" s="117">
        <f>C26*1.8</f>
        <v>0</v>
      </c>
      <c r="F26" s="79" t="s">
        <v>96</v>
      </c>
    </row>
    <row r="27" spans="2:12" ht="15.75" customHeight="1" x14ac:dyDescent="0.25">
      <c r="B27" s="107" t="s">
        <v>85</v>
      </c>
      <c r="C27" s="111">
        <v>0</v>
      </c>
      <c r="D27" s="113" t="s">
        <v>86</v>
      </c>
      <c r="E27" s="117">
        <f>C27*2</f>
        <v>0</v>
      </c>
      <c r="F27" s="79" t="s">
        <v>96</v>
      </c>
    </row>
    <row r="28" spans="2:12" ht="15.75" customHeight="1" x14ac:dyDescent="0.15">
      <c r="B28" s="101" t="s">
        <v>93</v>
      </c>
      <c r="C28" s="116"/>
      <c r="D28" s="109"/>
      <c r="E28" s="117"/>
      <c r="F28" s="79"/>
    </row>
    <row r="29" spans="2:12" ht="15.75" customHeight="1" x14ac:dyDescent="0.25">
      <c r="B29" s="91" t="s">
        <v>87</v>
      </c>
      <c r="C29" s="112">
        <v>0</v>
      </c>
      <c r="D29" s="114" t="s">
        <v>88</v>
      </c>
      <c r="E29" s="117">
        <f>C29*0.85</f>
        <v>0</v>
      </c>
      <c r="F29" s="79" t="s">
        <v>96</v>
      </c>
    </row>
    <row r="30" spans="2:12" ht="15.75" customHeight="1" x14ac:dyDescent="0.25">
      <c r="B30" s="91" t="s">
        <v>94</v>
      </c>
      <c r="C30" s="112">
        <v>0</v>
      </c>
      <c r="D30" s="114" t="s">
        <v>88</v>
      </c>
      <c r="E30" s="117">
        <f>C30*0.05</f>
        <v>0</v>
      </c>
      <c r="F30" s="79" t="s">
        <v>96</v>
      </c>
    </row>
    <row r="31" spans="2:12" ht="15.75" customHeight="1" x14ac:dyDescent="0.25">
      <c r="B31" s="91" t="s">
        <v>89</v>
      </c>
      <c r="C31" s="112">
        <v>0</v>
      </c>
      <c r="D31" s="114" t="s">
        <v>88</v>
      </c>
      <c r="E31" s="117">
        <f>C31*0.6</f>
        <v>0</v>
      </c>
      <c r="F31" s="79" t="s">
        <v>96</v>
      </c>
    </row>
    <row r="32" spans="2:12" ht="15.75" customHeight="1" x14ac:dyDescent="0.25">
      <c r="B32" s="91" t="s">
        <v>90</v>
      </c>
      <c r="C32" s="112">
        <v>0</v>
      </c>
      <c r="D32" s="114" t="s">
        <v>88</v>
      </c>
      <c r="E32" s="117">
        <f>C32*0</f>
        <v>0</v>
      </c>
      <c r="F32" s="79" t="s">
        <v>96</v>
      </c>
    </row>
    <row r="33" spans="2:6" ht="15.75" customHeight="1" x14ac:dyDescent="0.25">
      <c r="B33" s="102" t="s">
        <v>95</v>
      </c>
      <c r="C33" s="112">
        <v>0</v>
      </c>
      <c r="D33" s="114" t="s">
        <v>88</v>
      </c>
      <c r="E33" s="117">
        <f>C33*0.5</f>
        <v>0</v>
      </c>
      <c r="F33" s="79" t="s">
        <v>96</v>
      </c>
    </row>
    <row r="34" spans="2:6" ht="15.75" customHeight="1" x14ac:dyDescent="0.15">
      <c r="B34" s="139" t="s">
        <v>91</v>
      </c>
      <c r="C34" s="140"/>
      <c r="D34" s="140"/>
      <c r="E34" s="119">
        <f>SUM(E23:E33)</f>
        <v>0</v>
      </c>
      <c r="F34" s="118" t="s">
        <v>54</v>
      </c>
    </row>
    <row r="35" spans="2:6" ht="15.75" customHeight="1" x14ac:dyDescent="0.15">
      <c r="B35" s="136"/>
      <c r="C35" s="137"/>
      <c r="D35" s="137"/>
      <c r="E35" s="137"/>
      <c r="F35" s="138"/>
    </row>
    <row r="36" spans="2:6" ht="15.75" customHeight="1" x14ac:dyDescent="0.15">
      <c r="B36" s="73" t="s">
        <v>22</v>
      </c>
      <c r="C36" s="144">
        <f>E34</f>
        <v>0</v>
      </c>
      <c r="D36" s="144"/>
      <c r="E36" s="144"/>
      <c r="F36" s="72" t="s">
        <v>53</v>
      </c>
    </row>
    <row r="37" spans="2:6" ht="15.75" customHeight="1" x14ac:dyDescent="0.15">
      <c r="B37" s="73" t="s">
        <v>23</v>
      </c>
      <c r="C37" s="145">
        <v>350</v>
      </c>
      <c r="D37" s="145"/>
      <c r="E37" s="145"/>
      <c r="F37" s="72" t="s">
        <v>55</v>
      </c>
    </row>
    <row r="38" spans="2:6" ht="15.75" customHeight="1" x14ac:dyDescent="0.15">
      <c r="B38" s="73" t="s">
        <v>24</v>
      </c>
      <c r="C38" s="145">
        <f>C36*C37/1000</f>
        <v>0</v>
      </c>
      <c r="D38" s="164"/>
      <c r="E38" s="164"/>
      <c r="F38" s="72" t="s">
        <v>56</v>
      </c>
    </row>
    <row r="39" spans="2:6" ht="15.75" customHeight="1" x14ac:dyDescent="0.15">
      <c r="B39" s="139" t="s">
        <v>98</v>
      </c>
      <c r="C39" s="140"/>
      <c r="D39" s="140"/>
      <c r="E39" s="82">
        <f>-C38*(C15-C10)</f>
        <v>0</v>
      </c>
      <c r="F39" s="83" t="s">
        <v>60</v>
      </c>
    </row>
    <row r="40" spans="2:6" ht="15.75" customHeight="1" thickBot="1" x14ac:dyDescent="0.2">
      <c r="B40" s="168"/>
      <c r="C40" s="169"/>
      <c r="D40" s="169"/>
      <c r="E40" s="169"/>
      <c r="F40" s="170"/>
    </row>
    <row r="41" spans="2:6" ht="15.75" customHeight="1" x14ac:dyDescent="0.25">
      <c r="B41" s="177" t="s">
        <v>52</v>
      </c>
      <c r="C41" s="178"/>
      <c r="D41" s="179"/>
      <c r="E41" s="96"/>
      <c r="F41" s="95"/>
    </row>
    <row r="42" spans="2:6" ht="15.75" customHeight="1" x14ac:dyDescent="0.25">
      <c r="B42" s="181" t="s">
        <v>106</v>
      </c>
      <c r="C42" s="182"/>
      <c r="D42" s="183"/>
      <c r="E42" s="121">
        <f>E15</f>
        <v>0</v>
      </c>
      <c r="F42" s="74" t="s">
        <v>57</v>
      </c>
    </row>
    <row r="43" spans="2:6" ht="15.75" customHeight="1" x14ac:dyDescent="0.25">
      <c r="B43" s="171" t="s">
        <v>99</v>
      </c>
      <c r="C43" s="172"/>
      <c r="D43" s="173"/>
      <c r="E43" s="94">
        <v>110</v>
      </c>
      <c r="F43" s="80" t="s">
        <v>58</v>
      </c>
    </row>
    <row r="44" spans="2:6" ht="15.75" customHeight="1" x14ac:dyDescent="0.25">
      <c r="B44" s="171" t="s">
        <v>100</v>
      </c>
      <c r="C44" s="172"/>
      <c r="D44" s="173"/>
      <c r="E44" s="92">
        <f>E43*E42*C15/1000000</f>
        <v>0</v>
      </c>
      <c r="F44" s="74" t="s">
        <v>59</v>
      </c>
    </row>
    <row r="45" spans="2:6" ht="15.75" customHeight="1" thickBot="1" x14ac:dyDescent="0.3">
      <c r="B45" s="174" t="s">
        <v>61</v>
      </c>
      <c r="C45" s="175"/>
      <c r="D45" s="176"/>
      <c r="E45" s="93">
        <f>E44*C37</f>
        <v>0</v>
      </c>
      <c r="F45" s="81" t="s">
        <v>60</v>
      </c>
    </row>
    <row r="46" spans="2:6" ht="15.75" customHeight="1" x14ac:dyDescent="0.25">
      <c r="B46" s="184" t="s">
        <v>107</v>
      </c>
      <c r="C46" s="120"/>
      <c r="D46" s="120"/>
      <c r="E46" s="42"/>
      <c r="F46" s="45"/>
    </row>
    <row r="47" spans="2:6" ht="15.75" customHeight="1" thickBot="1" x14ac:dyDescent="0.2">
      <c r="B47" s="185" t="s">
        <v>109</v>
      </c>
      <c r="C47" s="42"/>
      <c r="D47" s="45"/>
    </row>
    <row r="48" spans="2:6" ht="15.75" customHeight="1" thickBot="1" x14ac:dyDescent="0.2">
      <c r="B48" s="124" t="s">
        <v>62</v>
      </c>
      <c r="C48" s="125"/>
      <c r="D48" s="126"/>
      <c r="E48" s="127">
        <f>E39+E45</f>
        <v>0</v>
      </c>
      <c r="F48" s="128"/>
    </row>
    <row r="49" spans="2:12" ht="15.75" customHeight="1" thickBot="1" x14ac:dyDescent="0.2">
      <c r="B49" s="89"/>
      <c r="C49" s="89"/>
      <c r="D49" s="89"/>
      <c r="E49" s="75"/>
      <c r="F49" s="75"/>
    </row>
    <row r="50" spans="2:12" ht="15.75" customHeight="1" thickBot="1" x14ac:dyDescent="0.2">
      <c r="B50" s="124" t="s">
        <v>78</v>
      </c>
      <c r="C50" s="125"/>
      <c r="D50" s="126"/>
      <c r="E50" s="127">
        <f>E19+E48</f>
        <v>0</v>
      </c>
      <c r="F50" s="128"/>
    </row>
    <row r="51" spans="2:12" ht="12" thickBot="1" x14ac:dyDescent="0.2"/>
    <row r="52" spans="2:12" ht="14.25" customHeight="1" x14ac:dyDescent="0.2">
      <c r="B52" s="51" t="s">
        <v>79</v>
      </c>
      <c r="C52" s="54"/>
      <c r="D52" s="54"/>
      <c r="E52" s="55"/>
      <c r="F52" s="56"/>
      <c r="H52" s="50"/>
      <c r="I52" s="50"/>
      <c r="J52" s="8"/>
      <c r="K52" s="50"/>
      <c r="L52" s="50"/>
    </row>
    <row r="53" spans="2:12" ht="14.25" customHeight="1" x14ac:dyDescent="0.2">
      <c r="B53" s="52" t="s">
        <v>80</v>
      </c>
      <c r="C53" s="165"/>
      <c r="D53" s="166"/>
      <c r="E53" s="166"/>
      <c r="F53" s="167"/>
      <c r="H53" s="50"/>
      <c r="I53" s="50"/>
      <c r="J53" s="8"/>
      <c r="K53" s="50"/>
      <c r="L53" s="50"/>
    </row>
    <row r="54" spans="2:12" ht="14.25" customHeight="1" x14ac:dyDescent="0.2">
      <c r="B54" s="52" t="s">
        <v>5</v>
      </c>
      <c r="C54" s="165"/>
      <c r="D54" s="166"/>
      <c r="E54" s="166"/>
      <c r="F54" s="167"/>
      <c r="H54" s="50"/>
      <c r="I54" s="50"/>
      <c r="J54" s="8"/>
      <c r="K54" s="50"/>
      <c r="L54" s="50"/>
    </row>
    <row r="55" spans="2:12" ht="14.25" customHeight="1" thickBot="1" x14ac:dyDescent="0.25">
      <c r="B55" s="53" t="s">
        <v>6</v>
      </c>
      <c r="C55" s="151"/>
      <c r="D55" s="152"/>
      <c r="E55" s="152"/>
      <c r="F55" s="153"/>
      <c r="H55" s="50"/>
      <c r="I55" s="50"/>
      <c r="J55" s="8"/>
      <c r="K55" s="50"/>
      <c r="L55" s="50"/>
    </row>
    <row r="56" spans="2:12" ht="14.25" customHeight="1" thickBot="1" x14ac:dyDescent="0.25">
      <c r="B56" s="85"/>
      <c r="C56" s="85"/>
      <c r="D56" s="85"/>
      <c r="E56" s="86"/>
      <c r="F56" s="86"/>
      <c r="H56" s="68"/>
      <c r="I56" s="68"/>
      <c r="J56" s="8"/>
      <c r="K56" s="68"/>
      <c r="L56" s="68"/>
    </row>
    <row r="57" spans="2:12" ht="15" customHeight="1" x14ac:dyDescent="0.15">
      <c r="B57" s="157" t="s">
        <v>103</v>
      </c>
      <c r="C57" s="158"/>
      <c r="D57" s="158"/>
      <c r="E57" s="158"/>
      <c r="F57" s="159"/>
      <c r="H57" s="160"/>
      <c r="I57" s="160"/>
      <c r="J57" s="8"/>
      <c r="K57" s="160"/>
      <c r="L57" s="160"/>
    </row>
    <row r="58" spans="2:12" ht="15" customHeight="1" x14ac:dyDescent="0.15">
      <c r="B58" s="59"/>
      <c r="C58" s="60"/>
      <c r="D58" s="61"/>
      <c r="E58" s="61"/>
      <c r="F58" s="62"/>
      <c r="H58" s="160"/>
      <c r="I58" s="160"/>
      <c r="J58" s="8"/>
      <c r="K58" s="160"/>
      <c r="L58" s="160"/>
    </row>
    <row r="59" spans="2:12" s="57" customFormat="1" ht="24.95" customHeight="1" x14ac:dyDescent="0.15">
      <c r="B59" s="59" t="s">
        <v>7</v>
      </c>
      <c r="C59" s="161"/>
      <c r="D59" s="162"/>
      <c r="E59" s="162"/>
      <c r="F59" s="163"/>
      <c r="G59" s="63"/>
      <c r="H59" s="8"/>
      <c r="I59" s="8"/>
      <c r="J59" s="8"/>
      <c r="K59" s="8"/>
      <c r="L59" s="8"/>
    </row>
    <row r="60" spans="2:12" s="57" customFormat="1" x14ac:dyDescent="0.15">
      <c r="B60" s="59"/>
      <c r="C60" s="60"/>
      <c r="D60" s="61"/>
      <c r="E60" s="61"/>
      <c r="F60" s="62"/>
      <c r="G60" s="63"/>
      <c r="H60" s="58"/>
      <c r="I60" s="58"/>
      <c r="J60" s="58"/>
      <c r="K60" s="58"/>
      <c r="L60" s="58"/>
    </row>
    <row r="61" spans="2:12" s="57" customFormat="1" ht="24.95" customHeight="1" x14ac:dyDescent="0.15">
      <c r="B61" s="59" t="s">
        <v>8</v>
      </c>
      <c r="C61" s="161"/>
      <c r="D61" s="162"/>
      <c r="E61" s="162"/>
      <c r="F61" s="163"/>
      <c r="G61" s="63"/>
      <c r="H61" s="58"/>
      <c r="I61" s="58"/>
      <c r="J61" s="58"/>
      <c r="K61" s="58"/>
      <c r="L61" s="58"/>
    </row>
    <row r="62" spans="2:12" s="57" customFormat="1" x14ac:dyDescent="0.15">
      <c r="B62" s="59"/>
      <c r="C62" s="60"/>
      <c r="D62" s="61"/>
      <c r="E62" s="61"/>
      <c r="F62" s="62"/>
      <c r="G62" s="63"/>
      <c r="H62" s="58"/>
      <c r="I62" s="58"/>
      <c r="J62" s="58"/>
      <c r="K62" s="58"/>
      <c r="L62" s="58"/>
    </row>
    <row r="63" spans="2:12" s="57" customFormat="1" ht="24.95" customHeight="1" x14ac:dyDescent="0.15">
      <c r="B63" s="59" t="s">
        <v>9</v>
      </c>
      <c r="C63" s="161"/>
      <c r="D63" s="162"/>
      <c r="E63" s="162"/>
      <c r="F63" s="163"/>
      <c r="G63" s="63"/>
      <c r="H63" s="58"/>
      <c r="I63" s="58"/>
      <c r="J63" s="58"/>
      <c r="K63" s="58"/>
      <c r="L63" s="58"/>
    </row>
    <row r="64" spans="2:12" s="57" customFormat="1" x14ac:dyDescent="0.15">
      <c r="B64" s="59"/>
      <c r="C64" s="60"/>
      <c r="D64" s="61"/>
      <c r="E64" s="61"/>
      <c r="F64" s="62"/>
      <c r="G64" s="63"/>
      <c r="H64" s="58"/>
      <c r="I64" s="58"/>
      <c r="J64" s="58"/>
      <c r="K64" s="58"/>
      <c r="L64" s="58"/>
    </row>
    <row r="65" spans="2:12" s="57" customFormat="1" ht="24.95" customHeight="1" thickBot="1" x14ac:dyDescent="0.2">
      <c r="B65" s="64" t="s">
        <v>10</v>
      </c>
      <c r="C65" s="154"/>
      <c r="D65" s="155"/>
      <c r="E65" s="155"/>
      <c r="F65" s="156"/>
      <c r="G65" s="63"/>
      <c r="H65" s="58"/>
      <c r="I65" s="58"/>
      <c r="J65" s="58"/>
      <c r="K65" s="58"/>
      <c r="L65" s="58"/>
    </row>
    <row r="66" spans="2:12" s="57" customFormat="1" x14ac:dyDescent="0.15">
      <c r="B66" s="2"/>
      <c r="C66" s="2"/>
      <c r="E66" s="6"/>
      <c r="F66" s="6"/>
      <c r="G66" s="63"/>
      <c r="H66" s="58"/>
      <c r="I66" s="58"/>
      <c r="J66" s="58"/>
      <c r="K66" s="58"/>
      <c r="L66" s="58"/>
    </row>
    <row r="67" spans="2:12" s="57" customFormat="1" x14ac:dyDescent="0.15">
      <c r="B67" s="2"/>
      <c r="C67" s="2"/>
      <c r="E67" s="6"/>
      <c r="F67" s="6"/>
      <c r="G67" s="63"/>
      <c r="H67" s="58"/>
      <c r="I67" s="58"/>
      <c r="J67" s="58"/>
      <c r="K67" s="58"/>
      <c r="L67" s="58"/>
    </row>
  </sheetData>
  <sheetProtection algorithmName="SHA-512" hashValue="tmqzUXtdNHUdNMtxrmsJV7jbe7QBJofmVnPCGFQBpbMy9gmRwbEi7uOOHlEaI4wmrjMX7ttK8VsRLRfItSQFkA==" saltValue="HQPYAwaQjXm6TF6VLDFWNw==" spinCount="100000" sheet="1" objects="1" scenarios="1"/>
  <protectedRanges>
    <protectedRange sqref="E8 E9 E10 E15 C23 C24 C25 C26 C27 C29 C30 C31 C32 C33 C53 C54 C55 B57 C59 C61 C63 C65 E42" name="Bereik1"/>
  </protectedRanges>
  <mergeCells count="47">
    <mergeCell ref="C38:E38"/>
    <mergeCell ref="C53:F53"/>
    <mergeCell ref="C54:F54"/>
    <mergeCell ref="B40:F40"/>
    <mergeCell ref="B48:D48"/>
    <mergeCell ref="E48:F48"/>
    <mergeCell ref="B43:D43"/>
    <mergeCell ref="B44:D44"/>
    <mergeCell ref="B45:D45"/>
    <mergeCell ref="B41:D41"/>
    <mergeCell ref="B42:D42"/>
    <mergeCell ref="C55:F55"/>
    <mergeCell ref="C65:F65"/>
    <mergeCell ref="B57:F57"/>
    <mergeCell ref="H57:I57"/>
    <mergeCell ref="K57:L57"/>
    <mergeCell ref="H58:I58"/>
    <mergeCell ref="K58:L58"/>
    <mergeCell ref="C59:F59"/>
    <mergeCell ref="C61:F61"/>
    <mergeCell ref="C63:F63"/>
    <mergeCell ref="H20:I20"/>
    <mergeCell ref="K20:L20"/>
    <mergeCell ref="E21:F21"/>
    <mergeCell ref="H21:I21"/>
    <mergeCell ref="K21:L21"/>
    <mergeCell ref="H3:I3"/>
    <mergeCell ref="K3:L3"/>
    <mergeCell ref="E6:F6"/>
    <mergeCell ref="H6:I6"/>
    <mergeCell ref="K6:L6"/>
    <mergeCell ref="C2:D2"/>
    <mergeCell ref="B50:D50"/>
    <mergeCell ref="E50:F50"/>
    <mergeCell ref="B19:D19"/>
    <mergeCell ref="E19:F19"/>
    <mergeCell ref="C7:D7"/>
    <mergeCell ref="C8:D8"/>
    <mergeCell ref="B16:D16"/>
    <mergeCell ref="B35:F35"/>
    <mergeCell ref="B34:D34"/>
    <mergeCell ref="C9:D9"/>
    <mergeCell ref="C10:D10"/>
    <mergeCell ref="B12:C12"/>
    <mergeCell ref="B39:D39"/>
    <mergeCell ref="C36:E36"/>
    <mergeCell ref="C37:E37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52"/>
  <sheetViews>
    <sheetView topLeftCell="A10" workbookViewId="0">
      <selection activeCell="C11" sqref="C11"/>
    </sheetView>
  </sheetViews>
  <sheetFormatPr defaultRowHeight="15" x14ac:dyDescent="0.25"/>
  <cols>
    <col min="2" max="2" width="74.5703125" customWidth="1"/>
    <col min="3" max="3" width="49.140625" customWidth="1"/>
  </cols>
  <sheetData>
    <row r="6" spans="2:3" ht="15.75" thickBot="1" x14ac:dyDescent="0.3"/>
    <row r="7" spans="2:3" x14ac:dyDescent="0.25">
      <c r="B7" s="31" t="s">
        <v>27</v>
      </c>
      <c r="C7" s="67">
        <v>0</v>
      </c>
    </row>
    <row r="8" spans="2:3" x14ac:dyDescent="0.25">
      <c r="B8" s="71" t="s">
        <v>29</v>
      </c>
      <c r="C8" s="67">
        <v>0</v>
      </c>
    </row>
    <row r="9" spans="2:3" x14ac:dyDescent="0.25">
      <c r="B9" s="66" t="s">
        <v>11</v>
      </c>
      <c r="C9" s="65">
        <v>70</v>
      </c>
    </row>
    <row r="10" spans="2:3" x14ac:dyDescent="0.25">
      <c r="B10" s="66" t="s">
        <v>12</v>
      </c>
      <c r="C10" s="65">
        <v>85</v>
      </c>
    </row>
    <row r="11" spans="2:3" x14ac:dyDescent="0.25">
      <c r="B11" s="66" t="s">
        <v>13</v>
      </c>
      <c r="C11" s="65">
        <v>20</v>
      </c>
    </row>
    <row r="12" spans="2:3" x14ac:dyDescent="0.25">
      <c r="B12" s="66" t="s">
        <v>14</v>
      </c>
      <c r="C12" s="65">
        <v>30</v>
      </c>
    </row>
    <row r="13" spans="2:3" ht="15.75" thickBot="1" x14ac:dyDescent="0.3">
      <c r="B13" s="65"/>
      <c r="C13" s="65"/>
    </row>
    <row r="14" spans="2:3" x14ac:dyDescent="0.25">
      <c r="B14" s="31" t="s">
        <v>15</v>
      </c>
      <c r="C14" s="65"/>
    </row>
    <row r="15" spans="2:3" x14ac:dyDescent="0.25">
      <c r="B15" s="65" t="s">
        <v>28</v>
      </c>
      <c r="C15" s="67" t="s">
        <v>26</v>
      </c>
    </row>
    <row r="16" spans="2:3" x14ac:dyDescent="0.25">
      <c r="B16" s="70">
        <v>0</v>
      </c>
      <c r="C16" s="65">
        <v>0</v>
      </c>
    </row>
    <row r="17" spans="2:3" x14ac:dyDescent="0.25">
      <c r="B17" s="66" t="s">
        <v>17</v>
      </c>
      <c r="C17" s="65">
        <v>65</v>
      </c>
    </row>
    <row r="18" spans="2:3" x14ac:dyDescent="0.25">
      <c r="B18" s="66" t="s">
        <v>18</v>
      </c>
      <c r="C18" s="65">
        <v>145</v>
      </c>
    </row>
    <row r="19" spans="2:3" x14ac:dyDescent="0.25">
      <c r="B19" s="66" t="s">
        <v>19</v>
      </c>
      <c r="C19" s="65">
        <v>225</v>
      </c>
    </row>
    <row r="20" spans="2:3" x14ac:dyDescent="0.25">
      <c r="B20" s="66" t="s">
        <v>20</v>
      </c>
      <c r="C20" s="65">
        <v>305</v>
      </c>
    </row>
    <row r="21" spans="2:3" x14ac:dyDescent="0.25">
      <c r="B21" s="66" t="s">
        <v>21</v>
      </c>
      <c r="C21" s="65">
        <v>385</v>
      </c>
    </row>
    <row r="22" spans="2:3" x14ac:dyDescent="0.25">
      <c r="B22" s="66" t="s">
        <v>16</v>
      </c>
      <c r="C22" s="65">
        <v>465</v>
      </c>
    </row>
    <row r="23" spans="2:3" ht="15.75" thickBot="1" x14ac:dyDescent="0.3">
      <c r="B23" s="133" t="s">
        <v>25</v>
      </c>
      <c r="C23" s="135"/>
    </row>
    <row r="34" spans="2:4" x14ac:dyDescent="0.25">
      <c r="B34" t="s">
        <v>31</v>
      </c>
      <c r="C34" t="s">
        <v>32</v>
      </c>
      <c r="D34" t="s">
        <v>33</v>
      </c>
    </row>
    <row r="35" spans="2:4" x14ac:dyDescent="0.25">
      <c r="B35" t="s">
        <v>34</v>
      </c>
      <c r="C35">
        <v>201</v>
      </c>
      <c r="D35">
        <f>5*C35</f>
        <v>1005</v>
      </c>
    </row>
    <row r="36" spans="2:4" x14ac:dyDescent="0.25">
      <c r="B36" t="s">
        <v>35</v>
      </c>
      <c r="C36">
        <v>306</v>
      </c>
      <c r="D36">
        <f t="shared" ref="D36:D37" si="0">5*C36</f>
        <v>1530</v>
      </c>
    </row>
    <row r="37" spans="2:4" x14ac:dyDescent="0.25">
      <c r="B37" t="s">
        <v>36</v>
      </c>
      <c r="C37">
        <v>198</v>
      </c>
      <c r="D37">
        <f t="shared" si="0"/>
        <v>990</v>
      </c>
    </row>
    <row r="38" spans="2:4" x14ac:dyDescent="0.25">
      <c r="B38" t="s">
        <v>37</v>
      </c>
      <c r="C38">
        <v>168</v>
      </c>
      <c r="D38">
        <f>5*C38</f>
        <v>840</v>
      </c>
    </row>
    <row r="40" spans="2:4" x14ac:dyDescent="0.25">
      <c r="B40" t="s">
        <v>38</v>
      </c>
      <c r="C40" t="s">
        <v>39</v>
      </c>
    </row>
    <row r="41" spans="2:4" x14ac:dyDescent="0.25">
      <c r="B41" t="s">
        <v>40</v>
      </c>
      <c r="C41">
        <v>0.01</v>
      </c>
    </row>
    <row r="42" spans="2:4" x14ac:dyDescent="0.25">
      <c r="B42" t="s">
        <v>41</v>
      </c>
      <c r="C42">
        <v>0.5</v>
      </c>
    </row>
    <row r="43" spans="2:4" x14ac:dyDescent="0.25">
      <c r="B43" t="s">
        <v>42</v>
      </c>
      <c r="C43">
        <v>0.75</v>
      </c>
    </row>
    <row r="44" spans="2:4" x14ac:dyDescent="0.25">
      <c r="B44" t="s">
        <v>43</v>
      </c>
      <c r="C44">
        <v>0.2</v>
      </c>
    </row>
    <row r="45" spans="2:4" x14ac:dyDescent="0.25">
      <c r="B45" t="s">
        <v>44</v>
      </c>
      <c r="C45">
        <v>0.2</v>
      </c>
    </row>
    <row r="46" spans="2:4" x14ac:dyDescent="0.25">
      <c r="B46" t="s">
        <v>45</v>
      </c>
      <c r="C46">
        <v>0.1</v>
      </c>
    </row>
    <row r="47" spans="2:4" x14ac:dyDescent="0.25">
      <c r="B47" t="s">
        <v>46</v>
      </c>
      <c r="C47">
        <v>0.9</v>
      </c>
    </row>
    <row r="48" spans="2:4" x14ac:dyDescent="0.25">
      <c r="B48" t="s">
        <v>47</v>
      </c>
      <c r="C48">
        <v>0.9</v>
      </c>
    </row>
    <row r="49" spans="2:3" x14ac:dyDescent="0.25">
      <c r="B49" t="s">
        <v>48</v>
      </c>
      <c r="C49">
        <v>0.9</v>
      </c>
    </row>
    <row r="50" spans="2:3" x14ac:dyDescent="0.25">
      <c r="B50" t="s">
        <v>49</v>
      </c>
      <c r="C50">
        <v>1.05</v>
      </c>
    </row>
    <row r="51" spans="2:3" x14ac:dyDescent="0.25">
      <c r="B51" t="s">
        <v>50</v>
      </c>
      <c r="C51">
        <v>1</v>
      </c>
    </row>
    <row r="52" spans="2:3" x14ac:dyDescent="0.25">
      <c r="B52" t="s">
        <v>51</v>
      </c>
      <c r="C52">
        <v>1.8</v>
      </c>
    </row>
  </sheetData>
  <sheetProtection algorithmName="SHA-512" hashValue="r57opC63JftkCMgcuQwtOyYthz0bNhrenIuKbyt8khd41/Dnznd6helgQhtq5pmIEsCaUiaRRVnzzlZGss0IlA==" saltValue="IzjcxweSFTwTi+v8AxoZdQ==" spinCount="100000" sheet="1" objects="1" scenarios="1"/>
  <sortState ref="B15:C21">
    <sortCondition ref="B15"/>
  </sortState>
  <mergeCells count="1">
    <mergeCell ref="B23:C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52"/>
  <sheetViews>
    <sheetView workbookViewId="0">
      <selection activeCell="B51" sqref="B51"/>
    </sheetView>
  </sheetViews>
  <sheetFormatPr defaultRowHeight="15" x14ac:dyDescent="0.25"/>
  <cols>
    <col min="2" max="2" width="74.5703125" customWidth="1"/>
    <col min="3" max="3" width="49.140625" customWidth="1"/>
  </cols>
  <sheetData>
    <row r="6" spans="2:3" ht="15.75" thickBot="1" x14ac:dyDescent="0.3">
      <c r="C6" s="67" t="s">
        <v>66</v>
      </c>
    </row>
    <row r="7" spans="2:3" x14ac:dyDescent="0.25">
      <c r="B7" s="31" t="s">
        <v>27</v>
      </c>
      <c r="C7" s="67">
        <v>0</v>
      </c>
    </row>
    <row r="8" spans="2:3" x14ac:dyDescent="0.25">
      <c r="B8" s="71" t="s">
        <v>29</v>
      </c>
      <c r="C8" s="67">
        <v>0</v>
      </c>
    </row>
    <row r="9" spans="2:3" x14ac:dyDescent="0.25">
      <c r="B9" s="98" t="s">
        <v>11</v>
      </c>
      <c r="C9" s="65">
        <v>70</v>
      </c>
    </row>
    <row r="10" spans="2:3" x14ac:dyDescent="0.25">
      <c r="B10" s="98" t="s">
        <v>12</v>
      </c>
      <c r="C10" s="65">
        <v>85</v>
      </c>
    </row>
    <row r="11" spans="2:3" x14ac:dyDescent="0.25">
      <c r="B11" s="98" t="s">
        <v>13</v>
      </c>
      <c r="C11" s="65">
        <v>50</v>
      </c>
    </row>
    <row r="12" spans="2:3" x14ac:dyDescent="0.25">
      <c r="B12" s="98" t="s">
        <v>14</v>
      </c>
      <c r="C12" s="65">
        <v>80</v>
      </c>
    </row>
    <row r="13" spans="2:3" ht="15.75" thickBot="1" x14ac:dyDescent="0.3">
      <c r="B13" s="65"/>
      <c r="C13" s="65"/>
    </row>
    <row r="14" spans="2:3" x14ac:dyDescent="0.25">
      <c r="B14" s="31" t="s">
        <v>15</v>
      </c>
      <c r="C14" s="65"/>
    </row>
    <row r="15" spans="2:3" x14ac:dyDescent="0.25">
      <c r="B15" s="65" t="s">
        <v>28</v>
      </c>
      <c r="C15" s="67" t="s">
        <v>26</v>
      </c>
    </row>
    <row r="16" spans="2:3" x14ac:dyDescent="0.25">
      <c r="B16" s="70">
        <v>0</v>
      </c>
      <c r="C16" s="65">
        <v>0</v>
      </c>
    </row>
    <row r="17" spans="2:3" x14ac:dyDescent="0.25">
      <c r="B17" s="98" t="s">
        <v>17</v>
      </c>
      <c r="C17" s="65">
        <v>65</v>
      </c>
    </row>
    <row r="18" spans="2:3" x14ac:dyDescent="0.25">
      <c r="B18" s="98" t="s">
        <v>18</v>
      </c>
      <c r="C18" s="65">
        <v>145</v>
      </c>
    </row>
    <row r="19" spans="2:3" x14ac:dyDescent="0.25">
      <c r="B19" s="98" t="s">
        <v>19</v>
      </c>
      <c r="C19" s="65">
        <v>225</v>
      </c>
    </row>
    <row r="20" spans="2:3" x14ac:dyDescent="0.25">
      <c r="B20" s="98" t="s">
        <v>20</v>
      </c>
      <c r="C20" s="65">
        <v>305</v>
      </c>
    </row>
    <row r="21" spans="2:3" x14ac:dyDescent="0.25">
      <c r="B21" s="98" t="s">
        <v>21</v>
      </c>
      <c r="C21" s="65">
        <v>385</v>
      </c>
    </row>
    <row r="22" spans="2:3" x14ac:dyDescent="0.25">
      <c r="B22" s="98" t="s">
        <v>16</v>
      </c>
      <c r="C22" s="65">
        <v>465</v>
      </c>
    </row>
    <row r="23" spans="2:3" ht="15.75" thickBot="1" x14ac:dyDescent="0.3">
      <c r="B23" s="133" t="s">
        <v>25</v>
      </c>
      <c r="C23" s="135"/>
    </row>
    <row r="34" spans="2:4" x14ac:dyDescent="0.25">
      <c r="B34" t="s">
        <v>31</v>
      </c>
      <c r="C34" t="s">
        <v>32</v>
      </c>
      <c r="D34" t="s">
        <v>33</v>
      </c>
    </row>
    <row r="35" spans="2:4" x14ac:dyDescent="0.25">
      <c r="B35" t="s">
        <v>34</v>
      </c>
      <c r="C35">
        <v>201</v>
      </c>
      <c r="D35">
        <f>5*C35</f>
        <v>1005</v>
      </c>
    </row>
    <row r="36" spans="2:4" x14ac:dyDescent="0.25">
      <c r="B36" t="s">
        <v>35</v>
      </c>
      <c r="C36">
        <v>306</v>
      </c>
      <c r="D36">
        <f t="shared" ref="D36:D37" si="0">5*C36</f>
        <v>1530</v>
      </c>
    </row>
    <row r="37" spans="2:4" x14ac:dyDescent="0.25">
      <c r="B37" t="s">
        <v>36</v>
      </c>
      <c r="C37">
        <v>198</v>
      </c>
      <c r="D37">
        <f t="shared" si="0"/>
        <v>990</v>
      </c>
    </row>
    <row r="38" spans="2:4" x14ac:dyDescent="0.25">
      <c r="B38" t="s">
        <v>37</v>
      </c>
      <c r="C38">
        <v>168</v>
      </c>
      <c r="D38">
        <f>5*C38</f>
        <v>840</v>
      </c>
    </row>
    <row r="40" spans="2:4" x14ac:dyDescent="0.25">
      <c r="B40" t="s">
        <v>38</v>
      </c>
      <c r="C40" t="s">
        <v>39</v>
      </c>
    </row>
    <row r="41" spans="2:4" x14ac:dyDescent="0.25">
      <c r="B41" t="s">
        <v>40</v>
      </c>
      <c r="C41">
        <v>0.01</v>
      </c>
    </row>
    <row r="42" spans="2:4" x14ac:dyDescent="0.25">
      <c r="B42" t="s">
        <v>41</v>
      </c>
      <c r="C42">
        <v>0.5</v>
      </c>
    </row>
    <row r="43" spans="2:4" x14ac:dyDescent="0.25">
      <c r="B43" t="s">
        <v>42</v>
      </c>
      <c r="C43">
        <v>0.75</v>
      </c>
    </row>
    <row r="44" spans="2:4" x14ac:dyDescent="0.25">
      <c r="B44" t="s">
        <v>43</v>
      </c>
      <c r="C44">
        <v>0.2</v>
      </c>
    </row>
    <row r="45" spans="2:4" x14ac:dyDescent="0.25">
      <c r="B45" t="s">
        <v>44</v>
      </c>
      <c r="C45">
        <v>0.2</v>
      </c>
    </row>
    <row r="46" spans="2:4" x14ac:dyDescent="0.25">
      <c r="B46" t="s">
        <v>45</v>
      </c>
      <c r="C46">
        <v>0.1</v>
      </c>
    </row>
    <row r="47" spans="2:4" x14ac:dyDescent="0.25">
      <c r="B47" t="s">
        <v>46</v>
      </c>
      <c r="C47">
        <v>0.9</v>
      </c>
    </row>
    <row r="48" spans="2:4" x14ac:dyDescent="0.25">
      <c r="B48" t="s">
        <v>47</v>
      </c>
      <c r="C48">
        <v>0.9</v>
      </c>
    </row>
    <row r="49" spans="2:3" x14ac:dyDescent="0.25">
      <c r="B49" t="s">
        <v>48</v>
      </c>
      <c r="C49">
        <v>0.9</v>
      </c>
    </row>
    <row r="50" spans="2:3" x14ac:dyDescent="0.25">
      <c r="B50" t="s">
        <v>49</v>
      </c>
      <c r="C50">
        <v>1.05</v>
      </c>
    </row>
    <row r="51" spans="2:3" x14ac:dyDescent="0.25">
      <c r="B51" t="s">
        <v>50</v>
      </c>
      <c r="C51">
        <v>1</v>
      </c>
    </row>
    <row r="52" spans="2:3" x14ac:dyDescent="0.25">
      <c r="B52" t="s">
        <v>51</v>
      </c>
      <c r="C52">
        <v>1.8</v>
      </c>
    </row>
  </sheetData>
  <sheetProtection algorithmName="SHA-512" hashValue="1i5DhAb72qMSARh9tvQV/Yik4Z1fbPz2v4sM3BKn833x20Es0nLoXuLcPm1Wui5NXoEP8dwqFlFnLaVPXUTlPQ==" saltValue="aHB/kPuCDguMatR7lxd+qA==" spinCount="100000" sheet="1" objects="1" scenarios="1"/>
  <mergeCells count="1"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Inschrijvingsformulier</vt:lpstr>
      <vt:lpstr>Blad1</vt:lpstr>
      <vt:lpstr>Blad2</vt:lpstr>
      <vt:lpstr>Inschrijvingsformulier!Afdrukbereik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Buijze</dc:creator>
  <cp:lastModifiedBy>Wim Nooijen</cp:lastModifiedBy>
  <cp:lastPrinted>2021-02-24T08:39:01Z</cp:lastPrinted>
  <dcterms:created xsi:type="dcterms:W3CDTF">2019-06-11T14:37:52Z</dcterms:created>
  <dcterms:modified xsi:type="dcterms:W3CDTF">2021-02-24T08:42:17Z</dcterms:modified>
</cp:coreProperties>
</file>