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willdejager/Documents/Business/MET/Aanbesteding Tractiestations/Specificaties/GRS/Bind/"/>
    </mc:Choice>
  </mc:AlternateContent>
  <xr:revisionPtr revIDLastSave="0" documentId="13_ncr:1_{250A9175-435A-8D4F-AAB1-786AB357CC29}" xr6:coauthVersionLast="36" xr6:coauthVersionMax="36" xr10:uidLastSave="{00000000-0000-0000-0000-000000000000}"/>
  <bookViews>
    <workbookView xWindow="0" yWindow="500" windowWidth="29040" windowHeight="16440" tabRatio="725" xr2:uid="{00000000-000D-0000-FFFF-FFFF00000000}"/>
  </bookViews>
  <sheets>
    <sheet name="FailureModels" sheetId="1" r:id="rId1"/>
  </sheets>
  <definedNames>
    <definedName name="_xlnm._FilterDatabase" localSheetId="0" hidden="1">FailureModels!$A$1:$W$335</definedName>
    <definedName name="_xlnm.Print_Area" localSheetId="0">FailureModels!$A$1:$W$6</definedName>
    <definedName name="Generic_Models">#REF!</definedName>
    <definedName name="Voorraad">#REF!</definedName>
  </definedNames>
  <calcPr calcId="181029"/>
</workbook>
</file>

<file path=xl/calcChain.xml><?xml version="1.0" encoding="utf-8"?>
<calcChain xmlns="http://schemas.openxmlformats.org/spreadsheetml/2006/main">
  <c r="R335" i="1" l="1"/>
  <c r="S335" i="1" s="1"/>
  <c r="F335" i="1"/>
  <c r="G335" i="1" s="1"/>
  <c r="R334" i="1"/>
  <c r="S334" i="1" s="1"/>
  <c r="F334" i="1"/>
  <c r="G334" i="1" s="1"/>
  <c r="R333" i="1"/>
  <c r="S333" i="1" s="1"/>
  <c r="F333" i="1"/>
  <c r="E333" i="1" s="1"/>
  <c r="R332" i="1"/>
  <c r="S332" i="1" s="1"/>
  <c r="F332" i="1"/>
  <c r="G332" i="1" s="1"/>
  <c r="R331" i="1"/>
  <c r="S331" i="1" s="1"/>
  <c r="F331" i="1"/>
  <c r="G331" i="1" s="1"/>
  <c r="R330" i="1"/>
  <c r="S330" i="1" s="1"/>
  <c r="F330" i="1"/>
  <c r="E330" i="1" s="1"/>
  <c r="R329" i="1"/>
  <c r="S329" i="1" s="1"/>
  <c r="G329" i="1"/>
  <c r="R328" i="1"/>
  <c r="S328" i="1" s="1"/>
  <c r="F328" i="1"/>
  <c r="G328" i="1" s="1"/>
  <c r="R327" i="1"/>
  <c r="S327" i="1" s="1"/>
  <c r="F327" i="1"/>
  <c r="G327" i="1" s="1"/>
  <c r="R326" i="1"/>
  <c r="S326" i="1" s="1"/>
  <c r="F326" i="1"/>
  <c r="G326" i="1" s="1"/>
  <c r="R325" i="1"/>
  <c r="S325" i="1" s="1"/>
  <c r="G325" i="1"/>
  <c r="E325" i="1"/>
  <c r="R324" i="1"/>
  <c r="S324" i="1" s="1"/>
  <c r="G324" i="1"/>
  <c r="E324" i="1"/>
  <c r="R323" i="1"/>
  <c r="S323" i="1" s="1"/>
  <c r="G323" i="1"/>
  <c r="E323" i="1"/>
  <c r="R322" i="1"/>
  <c r="S322" i="1" s="1"/>
  <c r="G322" i="1"/>
  <c r="E322" i="1"/>
  <c r="R321" i="1"/>
  <c r="S321" i="1" s="1"/>
  <c r="G321" i="1"/>
  <c r="E321" i="1"/>
  <c r="R320" i="1"/>
  <c r="S320" i="1" s="1"/>
  <c r="F320" i="1"/>
  <c r="G320" i="1" s="1"/>
  <c r="R319" i="1"/>
  <c r="S319" i="1" s="1"/>
  <c r="F319" i="1"/>
  <c r="G319" i="1" s="1"/>
  <c r="R318" i="1"/>
  <c r="S318" i="1" s="1"/>
  <c r="F318" i="1"/>
  <c r="G318" i="1" s="1"/>
  <c r="R317" i="1"/>
  <c r="S317" i="1" s="1"/>
  <c r="R316" i="1"/>
  <c r="S316" i="1" s="1"/>
  <c r="F316" i="1"/>
  <c r="G316" i="1" s="1"/>
  <c r="R315" i="1"/>
  <c r="S315" i="1" s="1"/>
  <c r="F315" i="1"/>
  <c r="E315" i="1" s="1"/>
  <c r="R314" i="1"/>
  <c r="S314" i="1" s="1"/>
  <c r="F314" i="1"/>
  <c r="E314" i="1" s="1"/>
  <c r="R313" i="1"/>
  <c r="S313" i="1" s="1"/>
  <c r="F313" i="1"/>
  <c r="E313" i="1" s="1"/>
  <c r="R312" i="1"/>
  <c r="S312" i="1" s="1"/>
  <c r="F312" i="1"/>
  <c r="E312" i="1" s="1"/>
  <c r="R311" i="1"/>
  <c r="S311" i="1" s="1"/>
  <c r="G311" i="1"/>
  <c r="E311" i="1"/>
  <c r="R310" i="1"/>
  <c r="S310" i="1" s="1"/>
  <c r="F310" i="1"/>
  <c r="E310" i="1"/>
  <c r="R309" i="1"/>
  <c r="S309" i="1" s="1"/>
  <c r="F309" i="1"/>
  <c r="E309" i="1" s="1"/>
  <c r="R308" i="1"/>
  <c r="S308" i="1" s="1"/>
  <c r="G308" i="1"/>
  <c r="E308" i="1"/>
  <c r="R307" i="1"/>
  <c r="S307" i="1" s="1"/>
  <c r="F307" i="1"/>
  <c r="E307" i="1" s="1"/>
  <c r="R306" i="1"/>
  <c r="S306" i="1" s="1"/>
  <c r="F306" i="1"/>
  <c r="E306" i="1" s="1"/>
  <c r="R305" i="1"/>
  <c r="S305" i="1" s="1"/>
  <c r="G305" i="1"/>
  <c r="E305" i="1"/>
  <c r="R304" i="1"/>
  <c r="S304" i="1" s="1"/>
  <c r="F304" i="1"/>
  <c r="E304" i="1" s="1"/>
  <c r="R303" i="1"/>
  <c r="S303" i="1" s="1"/>
  <c r="G303" i="1"/>
  <c r="F303" i="1" s="1"/>
  <c r="E303" i="1" s="1"/>
  <c r="R302" i="1"/>
  <c r="S302" i="1" s="1"/>
  <c r="G302" i="1"/>
  <c r="F302" i="1" s="1"/>
  <c r="E302" i="1" s="1"/>
  <c r="R301" i="1"/>
  <c r="S301" i="1" s="1"/>
  <c r="G301" i="1"/>
  <c r="F301" i="1" s="1"/>
  <c r="E301" i="1" s="1"/>
  <c r="R300" i="1"/>
  <c r="S300" i="1" s="1"/>
  <c r="G300" i="1"/>
  <c r="F300" i="1" s="1"/>
  <c r="E300" i="1" s="1"/>
  <c r="R299" i="1"/>
  <c r="S299" i="1" s="1"/>
  <c r="G299" i="1"/>
  <c r="F299" i="1"/>
  <c r="E299" i="1" s="1"/>
  <c r="R298" i="1"/>
  <c r="S298" i="1" s="1"/>
  <c r="G298" i="1"/>
  <c r="F298" i="1" s="1"/>
  <c r="E298" i="1" s="1"/>
  <c r="R297" i="1"/>
  <c r="S297" i="1" s="1"/>
  <c r="G297" i="1"/>
  <c r="F297" i="1" s="1"/>
  <c r="E297" i="1" s="1"/>
  <c r="R296" i="1"/>
  <c r="S296" i="1" s="1"/>
  <c r="G296" i="1"/>
  <c r="F296" i="1" s="1"/>
  <c r="E296" i="1" s="1"/>
  <c r="R295" i="1"/>
  <c r="S295" i="1" s="1"/>
  <c r="G295" i="1"/>
  <c r="F295" i="1" s="1"/>
  <c r="E295" i="1" s="1"/>
  <c r="R294" i="1"/>
  <c r="S294" i="1" s="1"/>
  <c r="G294" i="1"/>
  <c r="F294" i="1" s="1"/>
  <c r="E294" i="1" s="1"/>
  <c r="R293" i="1"/>
  <c r="S293" i="1" s="1"/>
  <c r="G293" i="1"/>
  <c r="F293" i="1"/>
  <c r="E293" i="1" s="1"/>
  <c r="R292" i="1"/>
  <c r="S292" i="1" s="1"/>
  <c r="G292" i="1"/>
  <c r="F292" i="1" s="1"/>
  <c r="E292" i="1" s="1"/>
  <c r="R291" i="1"/>
  <c r="S291" i="1" s="1"/>
  <c r="G291" i="1"/>
  <c r="F291" i="1" s="1"/>
  <c r="E291" i="1" s="1"/>
  <c r="R290" i="1"/>
  <c r="S290" i="1" s="1"/>
  <c r="G290" i="1"/>
  <c r="F290" i="1" s="1"/>
  <c r="E290" i="1" s="1"/>
  <c r="R289" i="1"/>
  <c r="S289" i="1" s="1"/>
  <c r="G289" i="1"/>
  <c r="F289" i="1" s="1"/>
  <c r="E289" i="1" s="1"/>
  <c r="R288" i="1"/>
  <c r="S288" i="1" s="1"/>
  <c r="G288" i="1"/>
  <c r="F288" i="1" s="1"/>
  <c r="E288" i="1" s="1"/>
  <c r="R287" i="1"/>
  <c r="S287" i="1" s="1"/>
  <c r="G287" i="1"/>
  <c r="F287" i="1" s="1"/>
  <c r="E287" i="1" s="1"/>
  <c r="R286" i="1"/>
  <c r="S286" i="1" s="1"/>
  <c r="G286" i="1"/>
  <c r="F286" i="1" s="1"/>
  <c r="E286" i="1" s="1"/>
  <c r="R285" i="1"/>
  <c r="S285" i="1" s="1"/>
  <c r="G285" i="1"/>
  <c r="F285" i="1"/>
  <c r="E285" i="1" s="1"/>
  <c r="R284" i="1"/>
  <c r="S284" i="1" s="1"/>
  <c r="G284" i="1"/>
  <c r="F284" i="1"/>
  <c r="E284" i="1" s="1"/>
  <c r="R283" i="1"/>
  <c r="S283" i="1" s="1"/>
  <c r="F283" i="1"/>
  <c r="E283" i="1" s="1"/>
  <c r="R282" i="1"/>
  <c r="S282" i="1" s="1"/>
  <c r="G282" i="1"/>
  <c r="F282" i="1" s="1"/>
  <c r="E282" i="1" s="1"/>
  <c r="R281" i="1"/>
  <c r="S281" i="1" s="1"/>
  <c r="G281" i="1"/>
  <c r="F281" i="1" s="1"/>
  <c r="E281" i="1" s="1"/>
  <c r="R280" i="1"/>
  <c r="S280" i="1" s="1"/>
  <c r="G280" i="1"/>
  <c r="F280" i="1" s="1"/>
  <c r="E280" i="1" s="1"/>
  <c r="R279" i="1"/>
  <c r="S279" i="1" s="1"/>
  <c r="G279" i="1"/>
  <c r="F279" i="1" s="1"/>
  <c r="E279" i="1" s="1"/>
  <c r="R278" i="1"/>
  <c r="S278" i="1" s="1"/>
  <c r="G278" i="1"/>
  <c r="F278" i="1"/>
  <c r="E278" i="1" s="1"/>
  <c r="R277" i="1"/>
  <c r="S277" i="1" s="1"/>
  <c r="G277" i="1"/>
  <c r="F277" i="1"/>
  <c r="E277" i="1" s="1"/>
  <c r="R276" i="1"/>
  <c r="S276" i="1" s="1"/>
  <c r="G276" i="1"/>
  <c r="F276" i="1" s="1"/>
  <c r="E276" i="1" s="1"/>
  <c r="R275" i="1"/>
  <c r="S275" i="1" s="1"/>
  <c r="G275" i="1"/>
  <c r="F275" i="1" s="1"/>
  <c r="E275" i="1" s="1"/>
  <c r="R274" i="1"/>
  <c r="S274" i="1" s="1"/>
  <c r="G274" i="1"/>
  <c r="F274" i="1" s="1"/>
  <c r="E274" i="1" s="1"/>
  <c r="R273" i="1"/>
  <c r="S273" i="1" s="1"/>
  <c r="G273" i="1"/>
  <c r="F273" i="1"/>
  <c r="E273" i="1" s="1"/>
  <c r="R272" i="1"/>
  <c r="S272" i="1" s="1"/>
  <c r="G272" i="1"/>
  <c r="F272" i="1" s="1"/>
  <c r="E272" i="1" s="1"/>
  <c r="R271" i="1"/>
  <c r="S271" i="1" s="1"/>
  <c r="G271" i="1"/>
  <c r="F271" i="1" s="1"/>
  <c r="E271" i="1" s="1"/>
  <c r="R270" i="1"/>
  <c r="S270" i="1" s="1"/>
  <c r="G270" i="1"/>
  <c r="F270" i="1" s="1"/>
  <c r="E270" i="1" s="1"/>
  <c r="R269" i="1"/>
  <c r="S269" i="1" s="1"/>
  <c r="G269" i="1"/>
  <c r="F269" i="1"/>
  <c r="E269" i="1" s="1"/>
  <c r="R268" i="1"/>
  <c r="S268" i="1" s="1"/>
  <c r="G268" i="1"/>
  <c r="F268" i="1" s="1"/>
  <c r="E268" i="1" s="1"/>
  <c r="R267" i="1"/>
  <c r="S267" i="1" s="1"/>
  <c r="G267" i="1"/>
  <c r="F267" i="1"/>
  <c r="E267" i="1" s="1"/>
  <c r="R266" i="1"/>
  <c r="S266" i="1" s="1"/>
  <c r="G266" i="1"/>
  <c r="F266" i="1"/>
  <c r="E266" i="1" s="1"/>
  <c r="R265" i="1"/>
  <c r="S265" i="1" s="1"/>
  <c r="G265" i="1"/>
  <c r="F265" i="1" s="1"/>
  <c r="E265" i="1" s="1"/>
  <c r="R264" i="1"/>
  <c r="S264" i="1" s="1"/>
  <c r="G264" i="1"/>
  <c r="F264" i="1" s="1"/>
  <c r="E264" i="1" s="1"/>
  <c r="R263" i="1"/>
  <c r="S263" i="1" s="1"/>
  <c r="G263" i="1"/>
  <c r="F263" i="1" s="1"/>
  <c r="E263" i="1" s="1"/>
  <c r="R262" i="1"/>
  <c r="S262" i="1" s="1"/>
  <c r="G262" i="1"/>
  <c r="F262" i="1" s="1"/>
  <c r="E262" i="1" s="1"/>
  <c r="R261" i="1"/>
  <c r="S261" i="1" s="1"/>
  <c r="G261" i="1"/>
  <c r="F261" i="1" s="1"/>
  <c r="E261" i="1" s="1"/>
  <c r="R260" i="1"/>
  <c r="S260" i="1" s="1"/>
  <c r="G260" i="1"/>
  <c r="F260" i="1" s="1"/>
  <c r="E260" i="1" s="1"/>
  <c r="R259" i="1"/>
  <c r="S259" i="1" s="1"/>
  <c r="G259" i="1"/>
  <c r="F259" i="1"/>
  <c r="E259" i="1" s="1"/>
  <c r="R258" i="1"/>
  <c r="S258" i="1" s="1"/>
  <c r="G258" i="1"/>
  <c r="F258" i="1" s="1"/>
  <c r="E258" i="1" s="1"/>
  <c r="R257" i="1"/>
  <c r="S257" i="1" s="1"/>
  <c r="G257" i="1"/>
  <c r="F257" i="1"/>
  <c r="E257" i="1" s="1"/>
  <c r="R256" i="1"/>
  <c r="S256" i="1" s="1"/>
  <c r="G256" i="1"/>
  <c r="F256" i="1" s="1"/>
  <c r="E256" i="1" s="1"/>
  <c r="R255" i="1"/>
  <c r="S255" i="1" s="1"/>
  <c r="G255" i="1"/>
  <c r="F255" i="1" s="1"/>
  <c r="E255" i="1" s="1"/>
  <c r="R254" i="1"/>
  <c r="S254" i="1" s="1"/>
  <c r="G254" i="1"/>
  <c r="F254" i="1" s="1"/>
  <c r="E254" i="1" s="1"/>
  <c r="R253" i="1"/>
  <c r="S253" i="1" s="1"/>
  <c r="G253" i="1"/>
  <c r="F253" i="1" s="1"/>
  <c r="E253" i="1" s="1"/>
  <c r="R252" i="1"/>
  <c r="S252" i="1" s="1"/>
  <c r="G252" i="1"/>
  <c r="F252" i="1"/>
  <c r="E252" i="1"/>
  <c r="R251" i="1"/>
  <c r="S251" i="1" s="1"/>
  <c r="G251" i="1"/>
  <c r="F251" i="1"/>
  <c r="E251" i="1" s="1"/>
  <c r="R250" i="1"/>
  <c r="S250" i="1" s="1"/>
  <c r="G250" i="1"/>
  <c r="F250" i="1" s="1"/>
  <c r="E250" i="1" s="1"/>
  <c r="R249" i="1"/>
  <c r="S249" i="1" s="1"/>
  <c r="G249" i="1"/>
  <c r="F249" i="1" s="1"/>
  <c r="E249" i="1" s="1"/>
  <c r="R248" i="1"/>
  <c r="S248" i="1" s="1"/>
  <c r="G248" i="1"/>
  <c r="F248" i="1"/>
  <c r="E248" i="1" s="1"/>
  <c r="R247" i="1"/>
  <c r="S247" i="1" s="1"/>
  <c r="G247" i="1"/>
  <c r="F247" i="1"/>
  <c r="E247" i="1"/>
  <c r="R246" i="1"/>
  <c r="S246" i="1" s="1"/>
  <c r="G246" i="1"/>
  <c r="F246" i="1"/>
  <c r="E246" i="1" s="1"/>
  <c r="R245" i="1"/>
  <c r="S245" i="1" s="1"/>
  <c r="G245" i="1"/>
  <c r="F245" i="1" s="1"/>
  <c r="E245" i="1" s="1"/>
  <c r="R244" i="1"/>
  <c r="S244" i="1" s="1"/>
  <c r="G244" i="1"/>
  <c r="F244" i="1" s="1"/>
  <c r="E244" i="1" s="1"/>
  <c r="R243" i="1"/>
  <c r="S243" i="1" s="1"/>
  <c r="G243" i="1"/>
  <c r="F243" i="1" s="1"/>
  <c r="E243" i="1" s="1"/>
  <c r="R242" i="1"/>
  <c r="S242" i="1" s="1"/>
  <c r="G242" i="1"/>
  <c r="F242" i="1" s="1"/>
  <c r="E242" i="1" s="1"/>
  <c r="R241" i="1"/>
  <c r="S241" i="1" s="1"/>
  <c r="G241" i="1"/>
  <c r="F241" i="1"/>
  <c r="E241" i="1" s="1"/>
  <c r="R240" i="1"/>
  <c r="S240" i="1" s="1"/>
  <c r="G240" i="1"/>
  <c r="F240" i="1" s="1"/>
  <c r="E240" i="1" s="1"/>
  <c r="R239" i="1"/>
  <c r="S239" i="1" s="1"/>
  <c r="G239" i="1"/>
  <c r="F239" i="1"/>
  <c r="E239" i="1"/>
  <c r="R238" i="1"/>
  <c r="S238" i="1" s="1"/>
  <c r="G238" i="1"/>
  <c r="F238" i="1" s="1"/>
  <c r="E238" i="1" s="1"/>
  <c r="R237" i="1"/>
  <c r="S237" i="1" s="1"/>
  <c r="G237" i="1"/>
  <c r="F237" i="1"/>
  <c r="E237" i="1" s="1"/>
  <c r="R236" i="1"/>
  <c r="S236" i="1" s="1"/>
  <c r="F236" i="1"/>
  <c r="E236" i="1" s="1"/>
  <c r="R235" i="1"/>
  <c r="S235" i="1" s="1"/>
  <c r="F235" i="1"/>
  <c r="E235" i="1" s="1"/>
  <c r="R234" i="1"/>
  <c r="F234" i="1"/>
  <c r="E234" i="1" s="1"/>
  <c r="R233" i="1"/>
  <c r="F233" i="1"/>
  <c r="E233" i="1" s="1"/>
  <c r="R232" i="1"/>
  <c r="F232" i="1"/>
  <c r="E232" i="1" s="1"/>
  <c r="R231" i="1"/>
  <c r="F231" i="1"/>
  <c r="E231" i="1" s="1"/>
  <c r="R230" i="1"/>
  <c r="F230" i="1"/>
  <c r="E230" i="1" s="1"/>
  <c r="R229" i="1"/>
  <c r="F229" i="1"/>
  <c r="E229" i="1"/>
  <c r="R228" i="1"/>
  <c r="S228" i="1" s="1"/>
  <c r="F228" i="1"/>
  <c r="E228" i="1" s="1"/>
  <c r="R227" i="1"/>
  <c r="S227" i="1" s="1"/>
  <c r="F227" i="1"/>
  <c r="E227" i="1" s="1"/>
  <c r="R226" i="1"/>
  <c r="S226" i="1" s="1"/>
  <c r="G226" i="1"/>
  <c r="F226" i="1"/>
  <c r="E226" i="1" s="1"/>
  <c r="R225" i="1"/>
  <c r="S225" i="1" s="1"/>
  <c r="G225" i="1"/>
  <c r="F225" i="1"/>
  <c r="E225" i="1"/>
  <c r="R224" i="1"/>
  <c r="S224" i="1" s="1"/>
  <c r="G224" i="1"/>
  <c r="F224" i="1" s="1"/>
  <c r="E224" i="1" s="1"/>
  <c r="R223" i="1"/>
  <c r="S223" i="1" s="1"/>
  <c r="F223" i="1"/>
  <c r="E223" i="1"/>
  <c r="G80" i="1" l="1"/>
  <c r="F80" i="1" s="1"/>
  <c r="E80" i="1" s="1"/>
  <c r="G81" i="1"/>
  <c r="G82" i="1"/>
  <c r="F82" i="1" s="1"/>
  <c r="E82" i="1" s="1"/>
  <c r="G83" i="1"/>
  <c r="F83" i="1" s="1"/>
  <c r="E83" i="1" s="1"/>
  <c r="G79" i="1"/>
  <c r="F79" i="1" s="1"/>
  <c r="E79" i="1" s="1"/>
  <c r="M83" i="1"/>
  <c r="L83" i="1"/>
  <c r="K83" i="1"/>
  <c r="J83" i="1"/>
  <c r="M82" i="1"/>
  <c r="L82" i="1"/>
  <c r="K82" i="1"/>
  <c r="J82" i="1"/>
  <c r="M81" i="1"/>
  <c r="L81" i="1"/>
  <c r="K81" i="1"/>
  <c r="J81" i="1"/>
  <c r="F81" i="1"/>
  <c r="E81" i="1" s="1"/>
  <c r="M80" i="1"/>
  <c r="L80" i="1"/>
  <c r="K80" i="1"/>
  <c r="J80" i="1"/>
  <c r="M79" i="1"/>
  <c r="L79" i="1"/>
  <c r="R79" i="1" s="1"/>
  <c r="S79" i="1" s="1"/>
  <c r="K79" i="1"/>
  <c r="J79" i="1"/>
  <c r="H58" i="1"/>
  <c r="R80" i="1" l="1"/>
  <c r="S80" i="1" s="1"/>
  <c r="R81" i="1"/>
  <c r="S81" i="1" s="1"/>
  <c r="R83" i="1"/>
  <c r="S83" i="1" s="1"/>
  <c r="R82" i="1"/>
  <c r="S82" i="1" s="1"/>
  <c r="R220" i="1" l="1"/>
  <c r="S220" i="1" s="1"/>
  <c r="R222" i="1"/>
  <c r="S222" i="1" s="1"/>
  <c r="R221" i="1"/>
  <c r="S221" i="1" s="1"/>
  <c r="F220" i="1"/>
  <c r="G220" i="1" s="1"/>
  <c r="F221" i="1"/>
  <c r="G221" i="1" s="1"/>
  <c r="F222" i="1"/>
  <c r="G222" i="1"/>
  <c r="R124" i="1"/>
  <c r="S124" i="1" s="1"/>
  <c r="F124" i="1"/>
  <c r="G124" i="1" s="1"/>
  <c r="R129" i="1"/>
  <c r="S129" i="1" s="1"/>
  <c r="F129" i="1"/>
  <c r="G129" i="1" s="1"/>
  <c r="R125" i="1"/>
  <c r="S125" i="1" s="1"/>
  <c r="F125" i="1"/>
  <c r="G125" i="1" s="1"/>
  <c r="F118" i="1"/>
  <c r="G118" i="1"/>
  <c r="R118" i="1"/>
  <c r="S118" i="1" s="1"/>
  <c r="R126" i="1"/>
  <c r="S126" i="1" s="1"/>
  <c r="F126" i="1"/>
  <c r="G126" i="1" s="1"/>
  <c r="R122" i="1"/>
  <c r="S122" i="1" s="1"/>
  <c r="F122" i="1"/>
  <c r="G122" i="1" s="1"/>
  <c r="R127" i="1"/>
  <c r="S127" i="1" s="1"/>
  <c r="F127" i="1"/>
  <c r="G127" i="1" s="1"/>
  <c r="R128" i="1"/>
  <c r="S128" i="1" s="1"/>
  <c r="F128" i="1"/>
  <c r="G128" i="1" s="1"/>
  <c r="F119" i="1"/>
  <c r="G119" i="1" s="1"/>
  <c r="R119" i="1"/>
  <c r="S119" i="1" s="1"/>
  <c r="F120" i="1"/>
  <c r="G120" i="1" s="1"/>
  <c r="R120" i="1"/>
  <c r="S120" i="1" s="1"/>
  <c r="R121" i="1"/>
  <c r="S121" i="1" s="1"/>
  <c r="F121" i="1"/>
  <c r="G121" i="1" s="1"/>
  <c r="R117" i="1"/>
  <c r="S117" i="1" s="1"/>
  <c r="F117" i="1"/>
  <c r="G117" i="1" s="1"/>
  <c r="R123" i="1"/>
  <c r="S123" i="1" s="1"/>
  <c r="F123" i="1"/>
  <c r="G123" i="1" s="1"/>
  <c r="R116" i="1"/>
  <c r="S116" i="1" s="1"/>
  <c r="F116" i="1"/>
  <c r="G116" i="1" s="1"/>
  <c r="F218" i="1" l="1"/>
  <c r="G218" i="1" s="1"/>
  <c r="F217" i="1"/>
  <c r="G217" i="1" s="1"/>
  <c r="R218" i="1"/>
  <c r="S218" i="1" s="1"/>
  <c r="R217" i="1"/>
  <c r="S217" i="1" s="1"/>
  <c r="R69" i="1"/>
  <c r="S69" i="1" s="1"/>
  <c r="F69" i="1"/>
  <c r="G69" i="1" s="1"/>
  <c r="R78" i="1"/>
  <c r="S78" i="1" s="1"/>
  <c r="F78" i="1"/>
  <c r="G78" i="1" s="1"/>
  <c r="R71" i="1"/>
  <c r="S71" i="1" s="1"/>
  <c r="F71" i="1"/>
  <c r="G71" i="1" s="1"/>
  <c r="R72" i="1"/>
  <c r="S72" i="1" s="1"/>
  <c r="F72" i="1"/>
  <c r="G72" i="1" s="1"/>
  <c r="R70" i="1"/>
  <c r="S70" i="1" s="1"/>
  <c r="F70" i="1"/>
  <c r="G70" i="1" s="1"/>
  <c r="R68" i="1"/>
  <c r="S68" i="1" s="1"/>
  <c r="F68" i="1"/>
  <c r="G68" i="1" s="1"/>
  <c r="R3" i="1"/>
  <c r="R2" i="1"/>
  <c r="R84" i="1"/>
  <c r="R115" i="1"/>
  <c r="R113" i="1"/>
  <c r="R108" i="1"/>
  <c r="R107" i="1"/>
  <c r="R105" i="1"/>
  <c r="R102" i="1"/>
  <c r="R101" i="1"/>
  <c r="R92" i="1"/>
  <c r="R194" i="1"/>
  <c r="R193" i="1"/>
  <c r="R192" i="1"/>
  <c r="R191" i="1"/>
  <c r="R198" i="1"/>
  <c r="R197" i="1"/>
  <c r="R196" i="1"/>
  <c r="R215" i="1"/>
  <c r="R216" i="1"/>
  <c r="R67" i="1"/>
  <c r="S67" i="1" s="1"/>
  <c r="R73" i="1"/>
  <c r="S73" i="1" s="1"/>
  <c r="R74" i="1"/>
  <c r="S74" i="1" s="1"/>
  <c r="R76" i="1"/>
  <c r="S76" i="1" s="1"/>
  <c r="R77" i="1"/>
  <c r="S77" i="1" s="1"/>
  <c r="R75" i="1"/>
  <c r="S75" i="1" s="1"/>
  <c r="F75" i="1"/>
  <c r="G75" i="1" s="1"/>
  <c r="F77" i="1"/>
  <c r="G77" i="1"/>
  <c r="F76" i="1"/>
  <c r="G76" i="1" s="1"/>
  <c r="F74" i="1"/>
  <c r="G74" i="1" s="1"/>
  <c r="F73" i="1"/>
  <c r="G73" i="1" s="1"/>
  <c r="F67" i="1"/>
  <c r="G67" i="1" s="1"/>
  <c r="R33" i="1" l="1"/>
  <c r="S33" i="1" s="1"/>
  <c r="R38" i="1"/>
  <c r="S38" i="1" s="1"/>
  <c r="R27" i="1"/>
  <c r="S27" i="1" s="1"/>
  <c r="R36" i="1"/>
  <c r="S36" i="1" s="1"/>
  <c r="R45" i="1"/>
  <c r="S45" i="1" s="1"/>
  <c r="R46" i="1"/>
  <c r="S46" i="1" s="1"/>
  <c r="R37" i="1"/>
  <c r="S37" i="1" s="1"/>
  <c r="R51" i="1"/>
  <c r="S51" i="1" s="1"/>
  <c r="R26" i="1"/>
  <c r="S26" i="1" s="1"/>
  <c r="R55" i="1"/>
  <c r="S55" i="1" s="1"/>
  <c r="R56" i="1"/>
  <c r="S56" i="1" s="1"/>
  <c r="R47" i="1"/>
  <c r="S47" i="1" s="1"/>
  <c r="R21" i="1"/>
  <c r="S21" i="1" s="1"/>
  <c r="R54" i="1"/>
  <c r="S54" i="1" s="1"/>
  <c r="R40" i="1"/>
  <c r="S40" i="1" s="1"/>
  <c r="R50" i="1"/>
  <c r="S50" i="1" s="1"/>
  <c r="R25" i="1"/>
  <c r="S25" i="1" s="1"/>
  <c r="R49" i="1"/>
  <c r="S49" i="1" s="1"/>
  <c r="R57" i="1"/>
  <c r="S57" i="1" s="1"/>
  <c r="R39" i="1"/>
  <c r="S39" i="1" s="1"/>
  <c r="R23" i="1"/>
  <c r="S23" i="1" s="1"/>
  <c r="R29" i="1"/>
  <c r="S29" i="1" s="1"/>
  <c r="R22" i="1"/>
  <c r="S22" i="1" s="1"/>
  <c r="R53" i="1"/>
  <c r="S53" i="1" s="1"/>
  <c r="R34" i="1"/>
  <c r="S34" i="1" s="1"/>
  <c r="R35" i="1"/>
  <c r="S35" i="1" s="1"/>
  <c r="R30" i="1"/>
  <c r="S30" i="1" s="1"/>
  <c r="R41" i="1"/>
  <c r="S41" i="1" s="1"/>
  <c r="R28" i="1"/>
  <c r="S28" i="1" s="1"/>
  <c r="R43" i="1"/>
  <c r="S43" i="1" s="1"/>
  <c r="R48" i="1"/>
  <c r="S48" i="1" s="1"/>
  <c r="R52" i="1"/>
  <c r="S52" i="1" s="1"/>
  <c r="R31" i="1"/>
  <c r="S31" i="1" s="1"/>
  <c r="R44" i="1"/>
  <c r="S44" i="1" s="1"/>
  <c r="R24" i="1"/>
  <c r="S24" i="1" s="1"/>
  <c r="R42" i="1"/>
  <c r="S42" i="1" s="1"/>
  <c r="R32" i="1"/>
  <c r="S32" i="1" s="1"/>
  <c r="F33" i="1"/>
  <c r="G33" i="1" s="1"/>
  <c r="F38" i="1"/>
  <c r="G38" i="1" s="1"/>
  <c r="F27" i="1"/>
  <c r="G27" i="1" s="1"/>
  <c r="F36" i="1"/>
  <c r="G36" i="1" s="1"/>
  <c r="F45" i="1"/>
  <c r="G45" i="1" s="1"/>
  <c r="F46" i="1"/>
  <c r="G46" i="1" s="1"/>
  <c r="F37" i="1"/>
  <c r="G37" i="1" s="1"/>
  <c r="F51" i="1"/>
  <c r="G51" i="1" s="1"/>
  <c r="F26" i="1"/>
  <c r="G26" i="1" s="1"/>
  <c r="F55" i="1"/>
  <c r="G55" i="1" s="1"/>
  <c r="F56" i="1"/>
  <c r="G56" i="1" s="1"/>
  <c r="F47" i="1"/>
  <c r="G47" i="1" s="1"/>
  <c r="F21" i="1"/>
  <c r="G21" i="1" s="1"/>
  <c r="F54" i="1"/>
  <c r="G54" i="1" s="1"/>
  <c r="F40" i="1"/>
  <c r="G40" i="1" s="1"/>
  <c r="F50" i="1"/>
  <c r="G50" i="1" s="1"/>
  <c r="F25" i="1"/>
  <c r="G25" i="1" s="1"/>
  <c r="F49" i="1"/>
  <c r="G49" i="1" s="1"/>
  <c r="F57" i="1"/>
  <c r="G57" i="1" s="1"/>
  <c r="F39" i="1"/>
  <c r="G39" i="1" s="1"/>
  <c r="F23" i="1"/>
  <c r="G23" i="1" s="1"/>
  <c r="F29" i="1"/>
  <c r="G29" i="1" s="1"/>
  <c r="F22" i="1"/>
  <c r="G22" i="1" s="1"/>
  <c r="F53" i="1"/>
  <c r="G53" i="1" s="1"/>
  <c r="F34" i="1"/>
  <c r="G34" i="1" s="1"/>
  <c r="F35" i="1"/>
  <c r="G35" i="1" s="1"/>
  <c r="F30" i="1"/>
  <c r="G30" i="1" s="1"/>
  <c r="F41" i="1"/>
  <c r="G41" i="1" s="1"/>
  <c r="F28" i="1"/>
  <c r="G28" i="1" s="1"/>
  <c r="F43" i="1"/>
  <c r="G43" i="1" s="1"/>
  <c r="F48" i="1"/>
  <c r="G48" i="1" s="1"/>
  <c r="F52" i="1"/>
  <c r="G52" i="1" s="1"/>
  <c r="F31" i="1"/>
  <c r="G31" i="1" s="1"/>
  <c r="F44" i="1"/>
  <c r="G44" i="1" s="1"/>
  <c r="F24" i="1"/>
  <c r="G24" i="1" s="1"/>
  <c r="F42" i="1"/>
  <c r="G42" i="1" s="1"/>
  <c r="F32" i="1"/>
  <c r="G32" i="1" s="1"/>
  <c r="F10" i="1" l="1"/>
  <c r="G10" i="1" s="1"/>
  <c r="F9" i="1"/>
  <c r="G9" i="1" s="1"/>
  <c r="F18" i="1"/>
  <c r="G18" i="1" s="1"/>
  <c r="F16" i="1"/>
  <c r="G16" i="1" s="1"/>
  <c r="F15" i="1"/>
  <c r="G15" i="1" s="1"/>
  <c r="F14" i="1"/>
  <c r="G14" i="1" s="1"/>
  <c r="F17" i="1"/>
  <c r="G17" i="1" s="1"/>
  <c r="F8" i="1"/>
  <c r="G8" i="1" s="1"/>
  <c r="F4" i="1"/>
  <c r="G4" i="1" s="1"/>
  <c r="F13" i="1"/>
  <c r="G13" i="1" s="1"/>
  <c r="F19" i="1"/>
  <c r="G19" i="1" s="1"/>
  <c r="F20" i="1"/>
  <c r="G20" i="1" s="1"/>
  <c r="F12" i="1"/>
  <c r="G12" i="1" s="1"/>
  <c r="F11" i="1"/>
  <c r="G11" i="1" s="1"/>
  <c r="F6" i="1"/>
  <c r="G6" i="1" s="1"/>
  <c r="F5" i="1"/>
  <c r="G5" i="1" s="1"/>
  <c r="F7" i="1"/>
  <c r="G7" i="1" s="1"/>
  <c r="R10" i="1"/>
  <c r="R9" i="1"/>
  <c r="S9" i="1" s="1"/>
  <c r="R18" i="1"/>
  <c r="S18" i="1" s="1"/>
  <c r="R16" i="1"/>
  <c r="S16" i="1" s="1"/>
  <c r="R15" i="1"/>
  <c r="S15" i="1" s="1"/>
  <c r="R14" i="1"/>
  <c r="S14" i="1" s="1"/>
  <c r="R17" i="1"/>
  <c r="S17" i="1" s="1"/>
  <c r="R8" i="1"/>
  <c r="S8" i="1" s="1"/>
  <c r="R4" i="1"/>
  <c r="S4" i="1" s="1"/>
  <c r="R13" i="1"/>
  <c r="S13" i="1" s="1"/>
  <c r="R19" i="1"/>
  <c r="R20" i="1"/>
  <c r="S20" i="1" s="1"/>
  <c r="R12" i="1"/>
  <c r="S12" i="1" s="1"/>
  <c r="R11" i="1"/>
  <c r="S11" i="1" s="1"/>
  <c r="R6" i="1"/>
  <c r="S6" i="1" s="1"/>
  <c r="R5" i="1"/>
  <c r="S5" i="1" s="1"/>
  <c r="R7" i="1"/>
  <c r="S7" i="1" s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S19" i="1"/>
  <c r="S10" i="1"/>
  <c r="S132" i="1" l="1"/>
  <c r="S133" i="1"/>
  <c r="S136" i="1"/>
  <c r="S134" i="1"/>
  <c r="S135" i="1"/>
  <c r="S141" i="1"/>
  <c r="S137" i="1"/>
  <c r="S138" i="1"/>
  <c r="S139" i="1"/>
  <c r="S140" i="1"/>
  <c r="S143" i="1"/>
  <c r="S142" i="1"/>
  <c r="S144" i="1"/>
  <c r="S147" i="1"/>
  <c r="S145" i="1"/>
  <c r="S146" i="1"/>
  <c r="S150" i="1"/>
  <c r="S148" i="1"/>
  <c r="S149" i="1"/>
  <c r="S151" i="1"/>
  <c r="S152" i="1"/>
  <c r="S167" i="1"/>
  <c r="S166" i="1"/>
  <c r="S175" i="1"/>
  <c r="S173" i="1"/>
  <c r="S174" i="1"/>
  <c r="S176" i="1"/>
  <c r="S177" i="1"/>
  <c r="S178" i="1"/>
  <c r="S179" i="1"/>
  <c r="S180" i="1"/>
  <c r="S181" i="1"/>
  <c r="S153" i="1"/>
  <c r="S154" i="1"/>
  <c r="S157" i="1"/>
  <c r="S155" i="1"/>
  <c r="S156" i="1"/>
  <c r="S158" i="1"/>
  <c r="S159" i="1"/>
  <c r="S160" i="1"/>
  <c r="S161" i="1"/>
  <c r="S162" i="1"/>
  <c r="S164" i="1"/>
  <c r="S163" i="1"/>
  <c r="S165" i="1"/>
  <c r="S168" i="1"/>
  <c r="S169" i="1"/>
  <c r="S170" i="1"/>
  <c r="S171" i="1"/>
  <c r="S172" i="1"/>
  <c r="S184" i="1"/>
  <c r="S185" i="1"/>
  <c r="S186" i="1"/>
  <c r="S187" i="1"/>
  <c r="S188" i="1"/>
  <c r="S189" i="1"/>
  <c r="S190" i="1"/>
  <c r="S182" i="1"/>
  <c r="S183" i="1"/>
  <c r="S130" i="1"/>
  <c r="S131" i="1"/>
  <c r="G131" i="1"/>
  <c r="E131" i="1"/>
  <c r="G130" i="1"/>
  <c r="E130" i="1"/>
  <c r="G183" i="1"/>
  <c r="E183" i="1"/>
  <c r="G182" i="1"/>
  <c r="E182" i="1"/>
  <c r="G190" i="1"/>
  <c r="E190" i="1"/>
  <c r="G189" i="1"/>
  <c r="E189" i="1"/>
  <c r="G188" i="1"/>
  <c r="E188" i="1"/>
  <c r="G187" i="1"/>
  <c r="E187" i="1"/>
  <c r="G186" i="1"/>
  <c r="E186" i="1"/>
  <c r="G185" i="1"/>
  <c r="E185" i="1"/>
  <c r="G184" i="1"/>
  <c r="E184" i="1"/>
  <c r="G172" i="1"/>
  <c r="E172" i="1"/>
  <c r="G171" i="1"/>
  <c r="E171" i="1"/>
  <c r="G170" i="1"/>
  <c r="E170" i="1"/>
  <c r="G169" i="1"/>
  <c r="E169" i="1"/>
  <c r="G168" i="1"/>
  <c r="E168" i="1"/>
  <c r="G165" i="1"/>
  <c r="E165" i="1"/>
  <c r="G163" i="1"/>
  <c r="E163" i="1"/>
  <c r="G164" i="1"/>
  <c r="E164" i="1"/>
  <c r="G162" i="1"/>
  <c r="E162" i="1"/>
  <c r="G161" i="1"/>
  <c r="E161" i="1"/>
  <c r="G160" i="1"/>
  <c r="E160" i="1"/>
  <c r="G159" i="1"/>
  <c r="E159" i="1"/>
  <c r="G158" i="1"/>
  <c r="E158" i="1"/>
  <c r="G156" i="1"/>
  <c r="E156" i="1"/>
  <c r="G155" i="1"/>
  <c r="E155" i="1"/>
  <c r="G157" i="1"/>
  <c r="E157" i="1"/>
  <c r="G154" i="1"/>
  <c r="E154" i="1"/>
  <c r="G153" i="1"/>
  <c r="E153" i="1"/>
  <c r="G181" i="1"/>
  <c r="E181" i="1"/>
  <c r="G180" i="1"/>
  <c r="E180" i="1"/>
  <c r="G179" i="1"/>
  <c r="E179" i="1"/>
  <c r="G178" i="1"/>
  <c r="E178" i="1"/>
  <c r="G177" i="1"/>
  <c r="E177" i="1"/>
  <c r="G176" i="1"/>
  <c r="E176" i="1"/>
  <c r="G174" i="1"/>
  <c r="E174" i="1"/>
  <c r="G173" i="1"/>
  <c r="E173" i="1"/>
  <c r="G175" i="1"/>
  <c r="E175" i="1"/>
  <c r="G166" i="1"/>
  <c r="E166" i="1"/>
  <c r="G167" i="1"/>
  <c r="E167" i="1"/>
  <c r="G152" i="1"/>
  <c r="E152" i="1"/>
  <c r="G151" i="1"/>
  <c r="E151" i="1"/>
  <c r="G149" i="1"/>
  <c r="E149" i="1"/>
  <c r="G148" i="1"/>
  <c r="E148" i="1"/>
  <c r="G150" i="1"/>
  <c r="E150" i="1"/>
  <c r="G146" i="1"/>
  <c r="E146" i="1"/>
  <c r="G145" i="1"/>
  <c r="E145" i="1"/>
  <c r="G147" i="1"/>
  <c r="E147" i="1"/>
  <c r="G144" i="1"/>
  <c r="E144" i="1"/>
  <c r="G142" i="1"/>
  <c r="E142" i="1"/>
  <c r="G143" i="1"/>
  <c r="E143" i="1"/>
  <c r="G140" i="1"/>
  <c r="E140" i="1"/>
  <c r="G139" i="1"/>
  <c r="E139" i="1"/>
  <c r="G138" i="1"/>
  <c r="E138" i="1"/>
  <c r="G137" i="1"/>
  <c r="E137" i="1"/>
  <c r="G141" i="1"/>
  <c r="E141" i="1"/>
  <c r="G135" i="1"/>
  <c r="E135" i="1"/>
  <c r="G134" i="1"/>
  <c r="E134" i="1"/>
  <c r="G136" i="1"/>
  <c r="E136" i="1"/>
  <c r="G133" i="1"/>
  <c r="E133" i="1"/>
  <c r="G132" i="1"/>
  <c r="E132" i="1"/>
  <c r="S207" i="1" l="1"/>
  <c r="S208" i="1"/>
  <c r="F208" i="1"/>
  <c r="G208" i="1" s="1"/>
  <c r="F207" i="1"/>
  <c r="G207" i="1" s="1"/>
  <c r="S200" i="1"/>
  <c r="S198" i="1"/>
  <c r="F198" i="1"/>
  <c r="G198" i="1" s="1"/>
  <c r="S210" i="1"/>
  <c r="S204" i="1"/>
  <c r="S213" i="1"/>
  <c r="F213" i="1"/>
  <c r="G213" i="1" s="1"/>
  <c r="F204" i="1"/>
  <c r="G204" i="1" s="1"/>
  <c r="F210" i="1"/>
  <c r="G210" i="1" s="1"/>
  <c r="S201" i="1"/>
  <c r="F201" i="1"/>
  <c r="G201" i="1" s="1"/>
  <c r="F203" i="1"/>
  <c r="G203" i="1" s="1"/>
  <c r="F202" i="1"/>
  <c r="G202" i="1" s="1"/>
  <c r="F209" i="1"/>
  <c r="G209" i="1" s="1"/>
  <c r="S212" i="1"/>
  <c r="S211" i="1"/>
  <c r="S209" i="1"/>
  <c r="S202" i="1"/>
  <c r="S203" i="1"/>
  <c r="G211" i="1"/>
  <c r="E211" i="1"/>
  <c r="S206" i="1"/>
  <c r="S205" i="1"/>
  <c r="G212" i="1"/>
  <c r="E212" i="1"/>
  <c r="G205" i="1"/>
  <c r="G206" i="1"/>
  <c r="S106" i="1" l="1"/>
  <c r="S104" i="1"/>
  <c r="F106" i="1"/>
  <c r="E106" i="1" s="1"/>
  <c r="G104" i="1"/>
  <c r="E104" i="1"/>
  <c r="S94" i="1"/>
  <c r="S99" i="1"/>
  <c r="F99" i="1"/>
  <c r="G99" i="1" s="1"/>
  <c r="F113" i="1"/>
  <c r="G113" i="1" s="1"/>
  <c r="F94" i="1"/>
  <c r="G94" i="1" s="1"/>
  <c r="S93" i="1"/>
  <c r="S112" i="1"/>
  <c r="E112" i="1"/>
  <c r="G112" i="1"/>
  <c r="G93" i="1"/>
  <c r="E93" i="1"/>
  <c r="F115" i="1"/>
  <c r="E115" i="1" s="1"/>
  <c r="S114" i="1"/>
  <c r="S110" i="1"/>
  <c r="S111" i="1"/>
  <c r="S109" i="1"/>
  <c r="S98" i="1"/>
  <c r="S96" i="1"/>
  <c r="S97" i="1"/>
  <c r="S103" i="1"/>
  <c r="S100" i="1"/>
  <c r="S95" i="1"/>
  <c r="G95" i="1"/>
  <c r="E95" i="1"/>
  <c r="E110" i="1"/>
  <c r="G110" i="1"/>
  <c r="E111" i="1"/>
  <c r="G111" i="1"/>
  <c r="E109" i="1"/>
  <c r="G109" i="1"/>
  <c r="E98" i="1" l="1"/>
  <c r="G98" i="1"/>
  <c r="E96" i="1"/>
  <c r="G96" i="1"/>
  <c r="E107" i="1"/>
  <c r="G107" i="1"/>
  <c r="E105" i="1"/>
  <c r="G105" i="1"/>
  <c r="E108" i="1"/>
  <c r="G108" i="1"/>
  <c r="G102" i="1"/>
  <c r="E102" i="1"/>
  <c r="G101" i="1"/>
  <c r="E101" i="1"/>
  <c r="F114" i="1" l="1"/>
  <c r="G114" i="1" s="1"/>
  <c r="G97" i="1"/>
  <c r="E97" i="1"/>
  <c r="G103" i="1"/>
  <c r="E103" i="1"/>
  <c r="F100" i="1"/>
  <c r="G100" i="1" s="1"/>
  <c r="E92" i="1"/>
  <c r="G92" i="1"/>
  <c r="S102" i="1"/>
  <c r="S92" i="1"/>
  <c r="S108" i="1"/>
  <c r="S107" i="1"/>
  <c r="S105" i="1"/>
  <c r="S115" i="1"/>
  <c r="S113" i="1"/>
  <c r="S101" i="1" l="1"/>
  <c r="F2" i="1"/>
  <c r="E2" i="1" s="1"/>
  <c r="F3" i="1"/>
  <c r="E3" i="1" s="1"/>
  <c r="F84" i="1"/>
  <c r="E84" i="1" s="1"/>
  <c r="F191" i="1"/>
  <c r="E191" i="1" s="1"/>
  <c r="F192" i="1"/>
  <c r="E192" i="1" s="1"/>
  <c r="F193" i="1"/>
  <c r="E193" i="1" s="1"/>
  <c r="F194" i="1"/>
  <c r="E194" i="1" s="1"/>
  <c r="F195" i="1"/>
  <c r="E195" i="1" s="1"/>
  <c r="F196" i="1"/>
  <c r="E196" i="1" s="1"/>
  <c r="F197" i="1"/>
  <c r="E197" i="1" s="1"/>
  <c r="F199" i="1"/>
  <c r="E199" i="1" s="1"/>
  <c r="F200" i="1"/>
  <c r="E200" i="1" s="1"/>
  <c r="F214" i="1"/>
  <c r="E214" i="1" s="1"/>
  <c r="F215" i="1"/>
  <c r="E215" i="1" s="1"/>
  <c r="F216" i="1"/>
  <c r="E216" i="1" s="1"/>
  <c r="S2" i="1"/>
  <c r="S3" i="1"/>
  <c r="S84" i="1"/>
  <c r="S191" i="1"/>
  <c r="S192" i="1"/>
  <c r="S193" i="1"/>
  <c r="S194" i="1"/>
  <c r="S195" i="1"/>
  <c r="S196" i="1"/>
  <c r="S197" i="1"/>
  <c r="S199" i="1"/>
  <c r="S214" i="1"/>
  <c r="S215" i="1"/>
  <c r="S216" i="1"/>
  <c r="R90" i="1" l="1"/>
  <c r="R91" i="1"/>
  <c r="R86" i="1"/>
  <c r="R87" i="1"/>
  <c r="R88" i="1"/>
  <c r="R89" i="1"/>
  <c r="R85" i="1"/>
  <c r="S86" i="1" l="1"/>
  <c r="F86" i="1"/>
  <c r="E86" i="1" s="1"/>
  <c r="F88" i="1" l="1"/>
  <c r="E88" i="1" s="1"/>
  <c r="F90" i="1"/>
  <c r="E90" i="1" s="1"/>
  <c r="F91" i="1"/>
  <c r="E91" i="1" s="1"/>
  <c r="S88" i="1" l="1"/>
  <c r="S91" i="1"/>
  <c r="S90" i="1"/>
  <c r="S85" i="1"/>
  <c r="S87" i="1"/>
  <c r="S89" i="1"/>
  <c r="F87" i="1" l="1"/>
  <c r="G87" i="1" s="1"/>
  <c r="F85" i="1"/>
  <c r="G85" i="1" s="1"/>
  <c r="F89" i="1" l="1"/>
  <c r="G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J.H.S. van der Worp</author>
  </authors>
  <commentList>
    <comment ref="S9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Bron:</t>
        </r>
        <r>
          <rPr>
            <sz val="9"/>
            <color indexed="81"/>
            <rFont val="Tahoma"/>
            <family val="2"/>
          </rPr>
          <t xml:space="preserve">
Thales N-B5,1 RAMS analyse F02</t>
        </r>
      </text>
    </comment>
    <comment ref="S10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Bron:</t>
        </r>
        <r>
          <rPr>
            <sz val="9"/>
            <color indexed="81"/>
            <rFont val="Tahoma"/>
            <family val="2"/>
          </rPr>
          <t xml:space="preserve">
Thales N-B5,1 RAMS analyse F02</t>
        </r>
      </text>
    </comment>
    <comment ref="S10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Bron:</t>
        </r>
        <r>
          <rPr>
            <sz val="9"/>
            <color indexed="81"/>
            <rFont val="Tahoma"/>
            <family val="2"/>
          </rPr>
          <t xml:space="preserve">
Thales N-B5,1 RAMS analyse F02</t>
        </r>
      </text>
    </comment>
    <comment ref="S10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Bron:</t>
        </r>
        <r>
          <rPr>
            <sz val="9"/>
            <color indexed="81"/>
            <rFont val="Tahoma"/>
            <family val="2"/>
          </rPr>
          <t xml:space="preserve">
Thales N-B5,1 RAMS analyse F02</t>
        </r>
      </text>
    </comment>
    <comment ref="S10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Bron:</t>
        </r>
        <r>
          <rPr>
            <sz val="9"/>
            <color indexed="81"/>
            <rFont val="Tahoma"/>
            <family val="2"/>
          </rPr>
          <t xml:space="preserve">
Thales N-B5,1 RAMS analyse F02</t>
        </r>
      </text>
    </comment>
    <comment ref="S10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Bron:</t>
        </r>
        <r>
          <rPr>
            <sz val="9"/>
            <color indexed="81"/>
            <rFont val="Tahoma"/>
            <family val="2"/>
          </rPr>
          <t xml:space="preserve">
Thales N-B5,1 RAMS analyse F02</t>
        </r>
      </text>
    </comment>
    <comment ref="S1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Bron:</t>
        </r>
        <r>
          <rPr>
            <sz val="9"/>
            <color indexed="81"/>
            <rFont val="Tahoma"/>
            <family val="2"/>
          </rPr>
          <t xml:space="preserve">
Thales N-B5,1 RAMS analyse F02</t>
        </r>
      </text>
    </comment>
    <comment ref="S1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Bron:</t>
        </r>
        <r>
          <rPr>
            <sz val="9"/>
            <color indexed="81"/>
            <rFont val="Tahoma"/>
            <family val="2"/>
          </rPr>
          <t xml:space="preserve">
Thales N-B5,1 RAMS analyse F02</t>
        </r>
      </text>
    </comment>
  </commentList>
</comments>
</file>

<file path=xl/sharedStrings.xml><?xml version="1.0" encoding="utf-8"?>
<sst xmlns="http://schemas.openxmlformats.org/spreadsheetml/2006/main" count="1929" uniqueCount="708">
  <si>
    <t>Description</t>
  </si>
  <si>
    <t>ModelType</t>
  </si>
  <si>
    <t>TimeAtRisk</t>
  </si>
  <si>
    <t>TestInterval</t>
  </si>
  <si>
    <t>CalculatedQ</t>
  </si>
  <si>
    <t>ID</t>
  </si>
  <si>
    <t>Notes5</t>
  </si>
  <si>
    <t>RepairRate</t>
  </si>
  <si>
    <t>Model group</t>
  </si>
  <si>
    <t>n.a.</t>
  </si>
  <si>
    <t>MTTR</t>
  </si>
  <si>
    <t>Fixed</t>
  </si>
  <si>
    <t>Rate</t>
  </si>
  <si>
    <t>Binomial</t>
  </si>
  <si>
    <t>Rate-MTTR</t>
  </si>
  <si>
    <t>FailureRate</t>
  </si>
  <si>
    <t>Trafo</t>
  </si>
  <si>
    <t>Control and protection AC</t>
  </si>
  <si>
    <t>Control and protection DC</t>
  </si>
  <si>
    <t>CP_AC_NB</t>
  </si>
  <si>
    <t>CP_DC_NB</t>
  </si>
  <si>
    <t>TRAFO_NB</t>
  </si>
  <si>
    <t>CPU 410 5-H</t>
  </si>
  <si>
    <t>GV SWITCH NB</t>
  </si>
  <si>
    <t>HOOFDSCHAKELAAR</t>
  </si>
  <si>
    <t>INSTALLATIEAUTOMAAT</t>
  </si>
  <si>
    <t>POWER SUPPLY S7-400</t>
  </si>
  <si>
    <t>RACK S7-400</t>
  </si>
  <si>
    <t>Glasvezelswitch ringnetwerk Tractie-EV faalt</t>
  </si>
  <si>
    <t>UPS_TEV_NB</t>
  </si>
  <si>
    <t>UPS besturing TEV faalt</t>
  </si>
  <si>
    <t>Response tijd 1ste lijns</t>
  </si>
  <si>
    <t>Analyse tijd 1ste lijns</t>
  </si>
  <si>
    <t>Consultatie 2e lijns</t>
  </si>
  <si>
    <t>Analyse tijd 2e lijns</t>
  </si>
  <si>
    <t>Levertijd vervangende delen</t>
  </si>
  <si>
    <t>Wachttijd (toegang tot locatie)</t>
  </si>
  <si>
    <t>Reservedeel op voorraad</t>
  </si>
  <si>
    <t>Netto sleuteltijd</t>
  </si>
  <si>
    <t>Testen en in bedrijf stellen</t>
  </si>
  <si>
    <t>Berekende MTTR</t>
  </si>
  <si>
    <t>Beveiliging MV opent spontaan</t>
  </si>
  <si>
    <t>CP_MV_NB</t>
  </si>
  <si>
    <t>KS_DC_NB</t>
  </si>
  <si>
    <t>Koppelschakelaar DC faalt</t>
  </si>
  <si>
    <t>Ja</t>
  </si>
  <si>
    <t>Nee</t>
  </si>
  <si>
    <t>M_ICT_PLC</t>
  </si>
  <si>
    <t>M_EV_MV</t>
  </si>
  <si>
    <t>M_EV_DC</t>
  </si>
  <si>
    <t>MTTF (jaar)</t>
  </si>
  <si>
    <t>MTTF (uur)</t>
  </si>
  <si>
    <t>CENTRALE SERVERS</t>
  </si>
  <si>
    <t>CLIENTS</t>
  </si>
  <si>
    <t>LOKALE SERVERS</t>
  </si>
  <si>
    <t>PLC</t>
  </si>
  <si>
    <t>SOFTWARE</t>
  </si>
  <si>
    <t>CENTRALE SERVER HARDWARE</t>
  </si>
  <si>
    <t>CENTRALE CLIENTS</t>
  </si>
  <si>
    <t>LOKALE SERVER HARDWARE</t>
  </si>
  <si>
    <t>CP443</t>
  </si>
  <si>
    <t>PLC SOFTWARE</t>
  </si>
  <si>
    <t>SYNC PATCHKABELS</t>
  </si>
  <si>
    <t>SYNC SUBMODULES</t>
  </si>
  <si>
    <t>NMA</t>
  </si>
  <si>
    <t>Core Node Huawei S9706</t>
  </si>
  <si>
    <t>Netwerkmodule IM-6700-8tx</t>
  </si>
  <si>
    <t>Netwerkmodule IM-6700-8sfp</t>
  </si>
  <si>
    <t>SFP-module</t>
  </si>
  <si>
    <t>Route Reflector NE20S</t>
  </si>
  <si>
    <t>Distributie Node Huawei S5720-32C-HI-24S-AC</t>
  </si>
  <si>
    <t>DN_HUAW_NB</t>
  </si>
  <si>
    <t>CN_HUAW_NB</t>
  </si>
  <si>
    <t>Route Reflector NE20E-S4</t>
  </si>
  <si>
    <t>RT_RF_NB</t>
  </si>
  <si>
    <t>Access Node MOXA IKS-6728-8PoE-4GTXSFP-HV-HV-T</t>
  </si>
  <si>
    <t>Netwerkmodule IM-6700-8PoE</t>
  </si>
  <si>
    <t>NM_IM67008PoE</t>
  </si>
  <si>
    <t>NM_IM67008tx</t>
  </si>
  <si>
    <t>NM_IM67008sfp</t>
  </si>
  <si>
    <t>Access Node MOXA IKS-G6524A-4GTXSFP-T</t>
  </si>
  <si>
    <t>AN_MX_IKS6728A4_NB</t>
  </si>
  <si>
    <t>AN_MX_IKS6728_8_NB</t>
  </si>
  <si>
    <t>AN_MX_IKS6728A8_NB</t>
  </si>
  <si>
    <t>AN_MX_IKS_G6524A_4GTXSFP_T</t>
  </si>
  <si>
    <t>AEN_EDS-G512E-8PoE</t>
  </si>
  <si>
    <t>Site access extended node Moxa</t>
  </si>
  <si>
    <t>Core Node Huawei S9706 NB</t>
  </si>
  <si>
    <t>Distributie Node Huawei S5700 NB</t>
  </si>
  <si>
    <t>Access Node MOXA IKS-6728 NB</t>
  </si>
  <si>
    <t>Netwerkmodule IM-6700-8tx NB</t>
  </si>
  <si>
    <t>Netwerkmodule IM-6700-8sfp NB</t>
  </si>
  <si>
    <t>PS_TRACO_NB</t>
  </si>
  <si>
    <t>Traco PS TSP 180-148</t>
  </si>
  <si>
    <t>Access Node Huawei S5700-52x-LI-AC</t>
  </si>
  <si>
    <t>AN_HUAW_NB</t>
  </si>
  <si>
    <t>AN_OSS_HUAW_NB</t>
  </si>
  <si>
    <t>Access Node OSS Huawei S6700-48-EI</t>
  </si>
  <si>
    <t>FW_USG6600_NB</t>
  </si>
  <si>
    <t>FW_ASA5520_NB</t>
  </si>
  <si>
    <t>Firewall Cisco  ASA 5520 External node (SSM-AIP-20)</t>
  </si>
  <si>
    <t>Firewall Huawei USG6600 Internal node</t>
  </si>
  <si>
    <t>MX_SFP_NB</t>
  </si>
  <si>
    <t>Moxa Gigabit SM SFP-1G</t>
  </si>
  <si>
    <t>Koper-glasomzetter</t>
  </si>
  <si>
    <t>PROFI</t>
  </si>
  <si>
    <t>GV_KB_NB</t>
  </si>
  <si>
    <t>GV_KB_GT_NB</t>
  </si>
  <si>
    <t>Optische kabel faalt (/km/u)</t>
  </si>
  <si>
    <t>Optische kabel faalt in kabelgoot (/km/u)</t>
  </si>
  <si>
    <t xml:space="preserve">Voeding 230 VAC/ 24 VDC SITOP PSU8200 </t>
  </si>
  <si>
    <t>PSU_8200_NB</t>
  </si>
  <si>
    <t>PSE_202U_NB</t>
  </si>
  <si>
    <t>Redundancy module Voeding PLC 24VDC</t>
  </si>
  <si>
    <t>IM 153-4PN IO HF_NB</t>
  </si>
  <si>
    <t>Redundante Interface module (IM)</t>
  </si>
  <si>
    <t>ET200SP DI_NB</t>
  </si>
  <si>
    <t>ET200SP DQ_NB</t>
  </si>
  <si>
    <t>Digitale Input ET200SP DI 16x24VDC ST V1.0</t>
  </si>
  <si>
    <t>Digitale Output ET200SP DQ 16x24VDC/0,5A ST V1.0</t>
  </si>
  <si>
    <t>Mod bus Com module (COM)</t>
  </si>
  <si>
    <t>ET200 CM PtP_NB</t>
  </si>
  <si>
    <t>Profinet buskoppelaar (BUS), IM 155-6 PN ST</t>
  </si>
  <si>
    <t>Server module, ET200SP</t>
  </si>
  <si>
    <t>Scalance switch Siemens (X308-2LD,1000 Mbit/s)</t>
  </si>
  <si>
    <t>SW_X308-2LD_NB</t>
  </si>
  <si>
    <t>ET200SP_SM_NB</t>
  </si>
  <si>
    <t>IM 155-6 PN ST_NB</t>
  </si>
  <si>
    <t>IPC Server, 6AG4114-2KC42-0GX6</t>
  </si>
  <si>
    <t>Voedingsmodule,  6ES7407-0KA02-0AA0</t>
  </si>
  <si>
    <t>PLC S7 400H systeem, 6ES7410-5HX08-0AB0</t>
  </si>
  <si>
    <t>S7-400 UR2 Rack, 6ES7400-1JA01-0AA0</t>
  </si>
  <si>
    <t>6ES7960-1AA06-0XA0</t>
  </si>
  <si>
    <t>Patchkabel syncmodules, 6ES7960-1AA04-5AA0</t>
  </si>
  <si>
    <t>SYNC PATCH_NB</t>
  </si>
  <si>
    <t>HS_PLC_NB</t>
  </si>
  <si>
    <t>IA_PLC_NB</t>
  </si>
  <si>
    <t>Hoofdschakelaar PLC rack 3LD2 130-0TK11</t>
  </si>
  <si>
    <t>Installatieautomaat PLC rack 5SY6 510-7</t>
  </si>
  <si>
    <t>OVCP</t>
  </si>
  <si>
    <t>OVCP-2_1_1_NB</t>
  </si>
  <si>
    <t>[GAT] HW - Standard High gate</t>
  </si>
  <si>
    <t>OVCP-2_1_2_NB</t>
  </si>
  <si>
    <t>[GAT] HW - Central Panel 2 high gates</t>
  </si>
  <si>
    <t>OVCP-2_1_3_NB</t>
  </si>
  <si>
    <t>[GAT] HW - End Housing Cabinet</t>
  </si>
  <si>
    <t>OVCP-2_1_3_1_NB</t>
  </si>
  <si>
    <t>[GAT] HW - Gate End Display</t>
  </si>
  <si>
    <t>OVCP-2_1_3_2_NB</t>
  </si>
  <si>
    <t>[GAT] HW - Speaker</t>
  </si>
  <si>
    <t>OVCP-2_1_4_NB</t>
  </si>
  <si>
    <t>[GAT] HW - Superior Cover without LCB</t>
  </si>
  <si>
    <t>OVCP-2_1_4_1_NB</t>
  </si>
  <si>
    <t>[GAT] HW - Antenna SMV Barcode</t>
  </si>
  <si>
    <t>OVCP-2_1_4_2_NB</t>
  </si>
  <si>
    <t>[GAT] HW - Contactless reader</t>
  </si>
  <si>
    <t>OVCP-2_1_4_3_1_NB</t>
  </si>
  <si>
    <t>[GAT] HW - Screen</t>
  </si>
  <si>
    <t>OVCP-2_1_4_3_2_NB</t>
  </si>
  <si>
    <t>[GAT] HW - Screen VGA</t>
  </si>
  <si>
    <t>OVCP-2_1_5_NB</t>
  </si>
  <si>
    <t>[GAT] HW - Central Housing</t>
  </si>
  <si>
    <t>OVCP-2_1_5_1_NB</t>
  </si>
  <si>
    <t>[GAT] HW - Motor</t>
  </si>
  <si>
    <t>OVCP-2_1_6_NB</t>
  </si>
  <si>
    <t>[GAT] HW - 3D sensor</t>
  </si>
  <si>
    <t>OVCP-2_1_7_NB</t>
  </si>
  <si>
    <t>[GAT] HW - EMM Platine (computer)</t>
  </si>
  <si>
    <t>OVCP-2_1_7_1_NB</t>
  </si>
  <si>
    <t>[GAT] HW - EMM (computer)</t>
  </si>
  <si>
    <t>OVCP-2_1_7_2_NB</t>
  </si>
  <si>
    <t>[GAT] HW - Ethernet to optical fiber converter</t>
  </si>
  <si>
    <t>OVCP-2_1_8_NB</t>
  </si>
  <si>
    <t>[GAT] HW - Power supply and batteries</t>
  </si>
  <si>
    <t>OVCP-2_1_8_1_NB</t>
  </si>
  <si>
    <t>[GAT] HW - Battery</t>
  </si>
  <si>
    <t>OVCP-2_1_8_2_NB</t>
  </si>
  <si>
    <t>[GAT] HW - Power Convertor</t>
  </si>
  <si>
    <t>OVCP-2_1_9_NB</t>
  </si>
  <si>
    <t>[GAT] HW - CBI Module</t>
  </si>
  <si>
    <t>OVCP-3_1_1_NB</t>
  </si>
  <si>
    <t>[TVM] HW - General (kast)</t>
  </si>
  <si>
    <t>OVCP-3_1_2_NB</t>
  </si>
  <si>
    <t>[TVM] HW - General (deur)</t>
  </si>
  <si>
    <t>OVCP-3_1_2_1_NB</t>
  </si>
  <si>
    <t>[TVM] HW - General (Shock detector-Anti Vandalism)</t>
  </si>
  <si>
    <t>OVCP-3_1_3_NB</t>
  </si>
  <si>
    <t>[TVM] HW - CSC Dispenser</t>
  </si>
  <si>
    <t>OVCP-3_1_3_1_NB</t>
  </si>
  <si>
    <t>[TVM] HW - CSC Dispenser contactloze lezer</t>
  </si>
  <si>
    <t>OVCP-3_1_3_2_NB</t>
  </si>
  <si>
    <t>[TVM] HW - CSC Dispenser Antenna adaptor card</t>
  </si>
  <si>
    <t>OVCP-3_1_4_NB</t>
  </si>
  <si>
    <t>[TVM] HW - CT Dispenser</t>
  </si>
  <si>
    <t>OVCP-3_1_5_NB</t>
  </si>
  <si>
    <t>[TVM] HW - Alarm System</t>
  </si>
  <si>
    <t>OVCP-3_1_6_NB</t>
  </si>
  <si>
    <t>[TVM] HW - Coin Handler System</t>
  </si>
  <si>
    <t>OVCP-3_1_7_NB</t>
  </si>
  <si>
    <t>[TVM] HW - Coin Reserve</t>
  </si>
  <si>
    <t>OVCP-3_1_8_NB</t>
  </si>
  <si>
    <t>[TVM] HW - Bank Note Acceptor</t>
  </si>
  <si>
    <t>OVCP-3_1_9_NB</t>
  </si>
  <si>
    <t>[TVM] HW - Computer</t>
  </si>
  <si>
    <t>OVCP-3_1_10_NB</t>
  </si>
  <si>
    <t>[TVM] HW - Converter</t>
  </si>
  <si>
    <t>OVCP-3_1_11_NB</t>
  </si>
  <si>
    <t>[TVM] HW - IO board</t>
  </si>
  <si>
    <t>OVCP-3_1_12_NB</t>
  </si>
  <si>
    <t>[TVM] HW - Printer</t>
  </si>
  <si>
    <t>OVCP-3_1_12_1_NB</t>
  </si>
  <si>
    <t>[TVM] HW - Printer end paper sensor</t>
  </si>
  <si>
    <t>OVCP-3_1_12_2_NB</t>
  </si>
  <si>
    <t>[TVM] HW - Printer axe paper roller</t>
  </si>
  <si>
    <t>OVCP-3_1_13_NB</t>
  </si>
  <si>
    <t>[TVM] HW - Power Supply 24V</t>
  </si>
  <si>
    <t>OVCP-3_1_14_NB</t>
  </si>
  <si>
    <t>[TVM] HW - Power Supply 12V</t>
  </si>
  <si>
    <t>OVCP-3_1_15_NB</t>
  </si>
  <si>
    <t>[TVM] HW - UPS</t>
  </si>
  <si>
    <t>OVCP-3_1_16_NB</t>
  </si>
  <si>
    <t>[TVM] HW - Touch Screen</t>
  </si>
  <si>
    <t>OVCP-3_1_17_NB</t>
  </si>
  <si>
    <t>[TVM] HW - Touch Screen controller</t>
  </si>
  <si>
    <t>OVCP-3_1_18_NB</t>
  </si>
  <si>
    <t>[TVM] HW - EFT Terminal</t>
  </si>
  <si>
    <t>OVCP-3_1_18_1_NB</t>
  </si>
  <si>
    <t>[TVM] HW - EFT Anti skimming</t>
  </si>
  <si>
    <t>OVCP-3_1_19_NB</t>
  </si>
  <si>
    <t>[TVM] HW - TFT screen</t>
  </si>
  <si>
    <t>OVCP-3_1_20_NB</t>
  </si>
  <si>
    <t>[TVM] HW - Webcam (IP camera)</t>
  </si>
  <si>
    <t>OVCP-3_1_21_NB</t>
  </si>
  <si>
    <t>[TVM] HW - HUB USB</t>
  </si>
  <si>
    <t>OVCP-3_1_22_NB</t>
  </si>
  <si>
    <t>[TVM] HW - Adapter Electric</t>
  </si>
  <si>
    <t>OVCP-3_1_23_NB</t>
  </si>
  <si>
    <t>[TVM] HW - Heating Resistance</t>
  </si>
  <si>
    <t>OVCP-3_1_24_NB</t>
  </si>
  <si>
    <t>[TVM] HW - CBI module</t>
  </si>
  <si>
    <t>OVCP-5_1_3_NB</t>
  </si>
  <si>
    <t>[ED] HW - Besturingsprint</t>
  </si>
  <si>
    <t>OVCP-5_1_4_NB</t>
  </si>
  <si>
    <t>[ED] HW - Motor met vertragingskast</t>
  </si>
  <si>
    <t>OVCP-5_1_5_NB</t>
  </si>
  <si>
    <t>[ED] HW - EMK</t>
  </si>
  <si>
    <t>OVCP-5_1_6_NB</t>
  </si>
  <si>
    <t>[ED] HW - Magneet</t>
  </si>
  <si>
    <t>OVCP-5_1_7_NB</t>
  </si>
  <si>
    <t>[ED] HW - Aandrijfriem</t>
  </si>
  <si>
    <t>OVCP-5_1_8_NB</t>
  </si>
  <si>
    <t>[ED] HW - Emergency Button</t>
  </si>
  <si>
    <t>OVCP-5_1_9_NB</t>
  </si>
  <si>
    <t>[ED] HW - Lager</t>
  </si>
  <si>
    <t>OVCP-5_1_10_NB</t>
  </si>
  <si>
    <t>[ED] Logic - Power Supply</t>
  </si>
  <si>
    <t>OVCP-5_1_11_NB</t>
  </si>
  <si>
    <t>[ED] Logic - Eindschakelaar</t>
  </si>
  <si>
    <t>OVCP-1_1_1_NB</t>
  </si>
  <si>
    <t>[MCS] HW - Server</t>
  </si>
  <si>
    <t>OVCP-1_1_2_NB</t>
  </si>
  <si>
    <t>CTS</t>
  </si>
  <si>
    <t>Fixed dome Axis P3364-VE - 6mm</t>
  </si>
  <si>
    <t>Fixed dome Axis P3364-VE - 12mm</t>
  </si>
  <si>
    <t>Fixed dome Axis P3364-VE - 22mm</t>
  </si>
  <si>
    <t>PTZ Dome Axis Q6044-E</t>
  </si>
  <si>
    <t>PTZ Dome Axis Q6144-E</t>
  </si>
  <si>
    <t>Vaste camera Axis P1365 2,8-8mm</t>
  </si>
  <si>
    <t>Vaste camera Axis P1365 9-40mm</t>
  </si>
  <si>
    <t>POE injector Axis T8120</t>
  </si>
  <si>
    <t>16 kanaals encoder Axis P7216</t>
  </si>
  <si>
    <t>Mediaconverter - CNFE1003</t>
  </si>
  <si>
    <t>Application server TTEC SA2280A308R</t>
  </si>
  <si>
    <t>Ventilator</t>
  </si>
  <si>
    <t>Filter</t>
  </si>
  <si>
    <t>Harde schijf OS (RAID1-opstelling) 1TB</t>
  </si>
  <si>
    <t>Infrastructure server TTEC SI1187T302S</t>
  </si>
  <si>
    <t>NAS Rackstation</t>
  </si>
  <si>
    <t>Additionale netwerkkaart 10/100/1000BASE-TX (RJ45), iSCSI</t>
  </si>
  <si>
    <t>DRIS</t>
  </si>
  <si>
    <t>1/2 42" TFT LCD paneel</t>
  </si>
  <si>
    <t>LVDS (Low Voltage Digital Signaling) kabel tussen het TFT LCD paneel en SBC / LVDS verdeler</t>
  </si>
  <si>
    <t>Perrondisplaydeur + voorzetglas assemblage</t>
  </si>
  <si>
    <t>2000 W / 24V voeding</t>
  </si>
  <si>
    <t>50W / 12 V voeding</t>
  </si>
  <si>
    <t>Omgevingslichtsterkte sensor</t>
  </si>
  <si>
    <t>Schoksensor</t>
  </si>
  <si>
    <t>Deursensor</t>
  </si>
  <si>
    <t>Temperartuursensor + kabel</t>
  </si>
  <si>
    <t>Verwarmingselement</t>
  </si>
  <si>
    <t>Radiaalventilator</t>
  </si>
  <si>
    <t>Axiaalventilator</t>
  </si>
  <si>
    <t>Thermostaat voor verwarmingselement</t>
  </si>
  <si>
    <t>LVDS (Low Voltage Digital Signaling) verdeler</t>
  </si>
  <si>
    <t>Single Board Computer + benodigde accessoires</t>
  </si>
  <si>
    <t>Diagnostische eenheid</t>
  </si>
  <si>
    <t>Relais</t>
  </si>
  <si>
    <t>Video Input Board + accessoires</t>
  </si>
  <si>
    <t>LVDS (Low Voltage Digital Signaling) kabel tussen het TFT LCD paneel en Video Input Board</t>
  </si>
  <si>
    <t>Klok met accessoires</t>
  </si>
  <si>
    <t>Fiber media omvormer</t>
  </si>
  <si>
    <t>Klokdeur + voorzetglas assemblage</t>
  </si>
  <si>
    <t>TFT achtergrondverlichtingssterkte sensor</t>
  </si>
  <si>
    <t>42" Haldisplaydeur + voorzetglas assemblage</t>
  </si>
  <si>
    <t>42" TFT LCD paneel</t>
  </si>
  <si>
    <t>16 GB flash geheugen met besturingssysteem</t>
  </si>
  <si>
    <t>EMC filter</t>
  </si>
  <si>
    <t>Type 2 overspanningsbeveiliging</t>
  </si>
  <si>
    <t>Relais voor klokverlichting</t>
  </si>
  <si>
    <t>DRIS server</t>
  </si>
  <si>
    <t>Harde schijf</t>
  </si>
  <si>
    <t>Power supply</t>
  </si>
  <si>
    <t>Client PC</t>
  </si>
  <si>
    <t>Muis</t>
  </si>
  <si>
    <t>Toetsenbord</t>
  </si>
  <si>
    <t>N/A</t>
  </si>
  <si>
    <t>TBD</t>
  </si>
  <si>
    <t>Beeldfrequentiesturing</t>
  </si>
  <si>
    <t>LED achtergrondverlichtings-module met vereiste installatieonderdelen</t>
  </si>
  <si>
    <t>CTS_FD_P3364_6_NB</t>
  </si>
  <si>
    <t>CTS_FD_P3364_12_NB</t>
  </si>
  <si>
    <t>CTS_FD_P3364_22_NB</t>
  </si>
  <si>
    <t>CTS_PD_Q6044_NB</t>
  </si>
  <si>
    <t>CTS_PD_Q6144_NB</t>
  </si>
  <si>
    <t>CTS_VC_P1365_8_NB</t>
  </si>
  <si>
    <t>CTS_VC_P1365_40_NB</t>
  </si>
  <si>
    <t>CTS_POE_T8120_NB</t>
  </si>
  <si>
    <t>CTS_ENC_P7216_NB</t>
  </si>
  <si>
    <t>CTS_MC_CNFE1003_NB</t>
  </si>
  <si>
    <t>CTS_SRV_TTEC</t>
  </si>
  <si>
    <t>CTS_SRV_FAN_NB</t>
  </si>
  <si>
    <t>CTS_SRV_FLT_NB</t>
  </si>
  <si>
    <t>CTS_SRV_HDD_NB</t>
  </si>
  <si>
    <t>CTS_TTEC_1187_NB</t>
  </si>
  <si>
    <t>CTS_NAS_NB</t>
  </si>
  <si>
    <t>CTS_NETW_TX_NB</t>
  </si>
  <si>
    <t>DRIS_LCD_42_1_2_NB</t>
  </si>
  <si>
    <t>DRIS_LVDS_KB_PV_NB</t>
  </si>
  <si>
    <t>DRIS_DISPL_DEUR_NB</t>
  </si>
  <si>
    <t>DRIS_LED_MOD_NB</t>
  </si>
  <si>
    <t>DRIS_PS_2kW_NB</t>
  </si>
  <si>
    <t>DRIS_PS_50W_NB</t>
  </si>
  <si>
    <t>DRIS_LS_SENS_NB</t>
  </si>
  <si>
    <t>DRIS_SCHOK_SENS_NB</t>
  </si>
  <si>
    <t>DRIS_DEUR_S_NB</t>
  </si>
  <si>
    <t>DRIS_TS_NB</t>
  </si>
  <si>
    <t>DRIS_VERW_EL_NB</t>
  </si>
  <si>
    <t>DRIS_RAD_FAN_NB</t>
  </si>
  <si>
    <t>DRIS_AX_FAN_NB</t>
  </si>
  <si>
    <t>DRIS_TH_VERW_EL_NB</t>
  </si>
  <si>
    <t>DRIS_LVDS_VERD_NB</t>
  </si>
  <si>
    <t>DRIS_SBC_NB</t>
  </si>
  <si>
    <t>DRIS_DE_NB</t>
  </si>
  <si>
    <t>DRIS_REL_NB</t>
  </si>
  <si>
    <t>DRIS_VIB_NB</t>
  </si>
  <si>
    <t>DRIS_LVDS_KB_PVIB_NB</t>
  </si>
  <si>
    <t>DRIS_LCD_42_DEUR_NB</t>
  </si>
  <si>
    <t>DRIS_LCD_42_EV_NB</t>
  </si>
  <si>
    <t>DRIS_CLK_NB</t>
  </si>
  <si>
    <t>DRIS_FO_OMV_NB</t>
  </si>
  <si>
    <t>DRIS_CLK_DR_NB</t>
  </si>
  <si>
    <t>DRIS_TFT_LS_SENS_NB</t>
  </si>
  <si>
    <t>DRIS_FREQ_ST_NB</t>
  </si>
  <si>
    <t>DRIS_MEM16_NB</t>
  </si>
  <si>
    <t>DRIS_EMC_FLT_NB</t>
  </si>
  <si>
    <t>DRIS_OVB_2_NB</t>
  </si>
  <si>
    <t>DRIS_REL_CLK_NB</t>
  </si>
  <si>
    <t>DRIS_SRV_NB</t>
  </si>
  <si>
    <t>DRIS_HDD_NB</t>
  </si>
  <si>
    <t>DRIS_PS NB</t>
  </si>
  <si>
    <t>DRIS_CLNT_NB</t>
  </si>
  <si>
    <t>DRIS_MUIS_NB</t>
  </si>
  <si>
    <t>DRIS_KEYB_NB</t>
  </si>
  <si>
    <t>ICS</t>
  </si>
  <si>
    <t>67 INFORMATIE- ZUILEN</t>
  </si>
  <si>
    <t>1 van 67 informatiezuilen faalt</t>
  </si>
  <si>
    <t>Power supply informatiezuil</t>
  </si>
  <si>
    <t>VoIP Intercom informatiezuil</t>
  </si>
  <si>
    <t>Luidspreker informatiezuil</t>
  </si>
  <si>
    <t>Microfoon informatiezuil</t>
  </si>
  <si>
    <t>Doordrukbeveiliging informatiezuil</t>
  </si>
  <si>
    <t>INF_ZUIL_PS_NB</t>
  </si>
  <si>
    <t>INF_ZUIL_VOIP_NB</t>
  </si>
  <si>
    <t>INF_ZUIL_SPK_NB</t>
  </si>
  <si>
    <t>INF_ZUIL_MIC_NB</t>
  </si>
  <si>
    <t>INF_ZUIL_DR_BEV_NB</t>
  </si>
  <si>
    <t>APP_SRV_NB</t>
  </si>
  <si>
    <t>Applicatie server Dell PowerEdge 530</t>
  </si>
  <si>
    <t>CENTP_NB</t>
  </si>
  <si>
    <t>Centraalpost (Cisco IP Phone SPA504G)</t>
  </si>
  <si>
    <t>H323_NB</t>
  </si>
  <si>
    <t>H323X Intercom centrale</t>
  </si>
  <si>
    <t>GL_CU_CONV_NB</t>
  </si>
  <si>
    <t>Glas / koper converter</t>
  </si>
  <si>
    <t>TOPAAS bepaling software tractie</t>
  </si>
  <si>
    <t>TOPAAS bepaling software centraal CBI</t>
  </si>
  <si>
    <t>TOPAAS bepaling software lokaal CBI</t>
  </si>
  <si>
    <t>SIP_GTW_NB</t>
  </si>
  <si>
    <t>SIP gateway</t>
  </si>
  <si>
    <t>BEH_WP_NB</t>
  </si>
  <si>
    <t>VM server op Dell PowerEdge 530</t>
  </si>
  <si>
    <t>TOPAAS bepaling software externe interface</t>
  </si>
  <si>
    <t>TOPAAS bepaling software functioneel beheer</t>
  </si>
  <si>
    <t>OMR</t>
  </si>
  <si>
    <t>COTS geen bijdrage</t>
  </si>
  <si>
    <t>IP afspeeleenheid (OPC)</t>
  </si>
  <si>
    <t>Lokale omroepbesturing (HIPSA)</t>
  </si>
  <si>
    <t>Meetmicrofoon</t>
  </si>
  <si>
    <t>Passieve luidspreker</t>
  </si>
  <si>
    <t>Inspreekunit</t>
  </si>
  <si>
    <t>Audio interface</t>
  </si>
  <si>
    <t>Werkplek functioneel beheer</t>
  </si>
  <si>
    <t>24V DC voeding</t>
  </si>
  <si>
    <t>OMR_24_VDC_NB</t>
  </si>
  <si>
    <t>Audio router (IDA8)</t>
  </si>
  <si>
    <t>DPA eindversterker</t>
  </si>
  <si>
    <t>OMR_SRV_NB</t>
  </si>
  <si>
    <t>OMR_IP_OPC_NB</t>
  </si>
  <si>
    <t>OMR_AUD_RT_NB</t>
  </si>
  <si>
    <t>OMR_HIPSA_NB</t>
  </si>
  <si>
    <t>OMR_HIB_NB</t>
  </si>
  <si>
    <t>OMR_DPA_VST_NB</t>
  </si>
  <si>
    <t>Server OMR</t>
  </si>
  <si>
    <t>OMR_SPK_NB</t>
  </si>
  <si>
    <t>OMR_INSU_NB</t>
  </si>
  <si>
    <t>OMR_PC_NB</t>
  </si>
  <si>
    <t>Omroeper client PC</t>
  </si>
  <si>
    <t>OMR_AUDINT_NB</t>
  </si>
  <si>
    <t>OMR_MIC_NB</t>
  </si>
  <si>
    <t>OMR_WP_FB_NB</t>
  </si>
  <si>
    <t>OMR_KMV_NB</t>
  </si>
  <si>
    <t>toetsenbord en muis</t>
  </si>
  <si>
    <t>OMR_SW_COTS_NB</t>
  </si>
  <si>
    <t>OMR_SW_EXT_NB</t>
  </si>
  <si>
    <t>OMR_SW_TB_NB</t>
  </si>
  <si>
    <t>ICS_SW_EXT_INT_NB</t>
  </si>
  <si>
    <t>ICS_SW_FB_NB</t>
  </si>
  <si>
    <t>TOPAAS bepaling software technisch beheer</t>
  </si>
  <si>
    <t>CBI_BEST_TEV</t>
  </si>
  <si>
    <t>CBI_SW_CENTR</t>
  </si>
  <si>
    <t>CBI_SW_LOKAAL</t>
  </si>
  <si>
    <t>GRS</t>
  </si>
  <si>
    <t>L_SCHAK_MV_NB</t>
  </si>
  <si>
    <t>Lastschakelaar MV (motorbediend, NC, opent spontaan)</t>
  </si>
  <si>
    <t>RAIL_NB</t>
  </si>
  <si>
    <t>Verdelerrail (3m)</t>
  </si>
  <si>
    <t>RECTIFIER_NB</t>
  </si>
  <si>
    <t>Gelijkrichter</t>
  </si>
  <si>
    <t>SCH_DC_NB</t>
  </si>
  <si>
    <t>Plus-scheider DC faalt</t>
  </si>
  <si>
    <t>SG_P_DC_NB</t>
  </si>
  <si>
    <t>Switchgear DC Primary</t>
  </si>
  <si>
    <t>SG_S_AC_NB</t>
  </si>
  <si>
    <t>Schakelaar LS AC</t>
  </si>
  <si>
    <t>SG_S_DC_NB</t>
  </si>
  <si>
    <t>Switchgear DC Secondary</t>
  </si>
  <si>
    <t>Yes</t>
  </si>
  <si>
    <t>VL_NB</t>
  </si>
  <si>
    <t>Voltage limiting device</t>
  </si>
  <si>
    <t>LOKAAL DRAAIENDE SOFTWARE</t>
  </si>
  <si>
    <t>ENERGIE</t>
  </si>
  <si>
    <t>MV_NB</t>
  </si>
  <si>
    <t>Middenspanning Liander NB</t>
  </si>
  <si>
    <t>KABELS</t>
  </si>
  <si>
    <t>KBL_10KV_10_NB</t>
  </si>
  <si>
    <t>10 kV kabel 10 m faalt</t>
  </si>
  <si>
    <t>KBL_10KV_1500_NB</t>
  </si>
  <si>
    <t>Koppelkabel 10 kV 1500 m faalt</t>
  </si>
  <si>
    <t>KBL_10KV_3000_NB</t>
  </si>
  <si>
    <t>Koppelkabel 10 kV 3000 m faalt</t>
  </si>
  <si>
    <t>KBL_10KV_4500_NB</t>
  </si>
  <si>
    <t>Koppelkabel 10 kV 4500 m faalt</t>
  </si>
  <si>
    <t>KBL_10KV_500_NB</t>
  </si>
  <si>
    <t>10 kV kabel 500 m faalt</t>
  </si>
  <si>
    <t>BRN_TRACK</t>
  </si>
  <si>
    <t>BRN_3DB_SPL_NB</t>
  </si>
  <si>
    <t>BRN_ANT_CBL05_NB</t>
  </si>
  <si>
    <t>BRN_ANT_CBL20_NB</t>
  </si>
  <si>
    <t>BRN_ANT_CBL5_NB</t>
  </si>
  <si>
    <t>BRN</t>
  </si>
  <si>
    <t>BRN_ANT_NB</t>
  </si>
  <si>
    <t>BRN_ANT_TR_NB</t>
  </si>
  <si>
    <t>TYPICALS</t>
  </si>
  <si>
    <t>BRN_CFG_1_NB</t>
  </si>
  <si>
    <t>BRN_CFG_2_I_NB</t>
  </si>
  <si>
    <t>BRN_CFG_2_O_NB</t>
  </si>
  <si>
    <t>BRN_CFG_3_NB</t>
  </si>
  <si>
    <t>BRN_CFG_3I_NB</t>
  </si>
  <si>
    <t>BRN_CFG_3S_NB</t>
  </si>
  <si>
    <t>BRN_MOD_NB</t>
  </si>
  <si>
    <t>BRN_ODRAP_NB</t>
  </si>
  <si>
    <t>BRN_TRACK_OPT</t>
  </si>
  <si>
    <t>BRN_OPT_CBL050_NB</t>
  </si>
  <si>
    <t>BRN_OPT_CBL100_NB</t>
  </si>
  <si>
    <t>BRN_OPT_CBL1000_NB</t>
  </si>
  <si>
    <t>BRN_OPT_CBL1050_NB</t>
  </si>
  <si>
    <t>BRN_OPT_CBL1100_NB</t>
  </si>
  <si>
    <t>BRN_OPT_CBL1150_NB</t>
  </si>
  <si>
    <t>BRN_OPT_CBL1200_NB</t>
  </si>
  <si>
    <t>BRN_OPT_CBL1250_NB</t>
  </si>
  <si>
    <t>BRN_OPT_CBL1300_NB</t>
  </si>
  <si>
    <t>BRN_OPT_CBL1350_NB</t>
  </si>
  <si>
    <t>BRN_OPT_CBL1400_NB</t>
  </si>
  <si>
    <t>BRN_OPT_CBL1450_NB</t>
  </si>
  <si>
    <t>BRN_OPT_CBL150_NB</t>
  </si>
  <si>
    <t>BRN_OPT_CBL1500_NB</t>
  </si>
  <si>
    <t>BRN_OPT_CBL1550_NB</t>
  </si>
  <si>
    <t>BRN_OPT_CBL1600_NB</t>
  </si>
  <si>
    <t>BRN_OPT_CBL1650_NB</t>
  </si>
  <si>
    <t>BRN_OPT_CBL1700_NB</t>
  </si>
  <si>
    <t>BRN_OPT_CBL1750_NB</t>
  </si>
  <si>
    <t>BRN_OPT_CBL1800_NB</t>
  </si>
  <si>
    <t>BRN_OPT_CBL1850_NB</t>
  </si>
  <si>
    <t>BRN_OPT_CBL1900_NB</t>
  </si>
  <si>
    <t>BRN_OPT_CBL1950_NB</t>
  </si>
  <si>
    <t>BRN_OPT_CBL200_NB</t>
  </si>
  <si>
    <t>BRN_OPT_CBL2000_NB</t>
  </si>
  <si>
    <t>BRN_OPT_CBL2350_NB</t>
  </si>
  <si>
    <t>BRN_OPT_CBL250_NB</t>
  </si>
  <si>
    <t>BRN_OPT_CBL2650_NB</t>
  </si>
  <si>
    <t>BRN_OPT_CBL300_NB</t>
  </si>
  <si>
    <t>BRN_OPT_CBL3100_NB</t>
  </si>
  <si>
    <t>BRN_OPT_CBL3200_NB</t>
  </si>
  <si>
    <t>BRN_OPT_CBL3350_NB</t>
  </si>
  <si>
    <t>BRN_OPT_CBL350_NB</t>
  </si>
  <si>
    <t>BRN_OPT_CBL400_NB</t>
  </si>
  <si>
    <t>BRN_OPT_CBL4100_NB</t>
  </si>
  <si>
    <t>BRN_OPT_CBL450_NB</t>
  </si>
  <si>
    <t>BRN_OPT_CBL500_NB</t>
  </si>
  <si>
    <t>BRN_OPT_CBL550_NB</t>
  </si>
  <si>
    <t>BRN_OPT_CBL600_NB</t>
  </si>
  <si>
    <t>BRN_OPT_CBL650_NB</t>
  </si>
  <si>
    <t>BRN_OPT_CBL700_NB</t>
  </si>
  <si>
    <t>BRN_OPT_CBL750_NB</t>
  </si>
  <si>
    <t>BRN_OPT_CBL800_NB</t>
  </si>
  <si>
    <t>BRN_OPT_CBL850_NB</t>
  </si>
  <si>
    <t>BRN_OPT_CBL900_NB</t>
  </si>
  <si>
    <t>BRN_OPT_CBL950_NB</t>
  </si>
  <si>
    <t>BRN_OPT_SW_NB</t>
  </si>
  <si>
    <t>BRN_TRACK_PS</t>
  </si>
  <si>
    <t>BRN_PS_CBL050_NB</t>
  </si>
  <si>
    <t>BRN_PS_CBL100_NB</t>
  </si>
  <si>
    <t>BRN_PS_CBL1000_NB</t>
  </si>
  <si>
    <t>BRN_PS_CBL150_NB</t>
  </si>
  <si>
    <t>BRN_PS_CBL200_NB</t>
  </si>
  <si>
    <t>BRN_PS_CBL250_NB</t>
  </si>
  <si>
    <t>BRN_PS_CBL300_NB</t>
  </si>
  <si>
    <t>BRN_PS_CBL350_NB</t>
  </si>
  <si>
    <t>BRN_PS_CBL400_NB</t>
  </si>
  <si>
    <t>BRN_PS_CBL450_NB</t>
  </si>
  <si>
    <t>BRN_PS_CBL500_NB</t>
  </si>
  <si>
    <t>BRN_PS_CBL550_NB</t>
  </si>
  <si>
    <t>BRN_PS_CBL600_NB</t>
  </si>
  <si>
    <t>BRN_PS_CBL650_NB</t>
  </si>
  <si>
    <t>BRN_PS_CBL700_NB</t>
  </si>
  <si>
    <t>BRN_PS_CBL750_NB</t>
  </si>
  <si>
    <t>BRN_PS_CBL800_NB</t>
  </si>
  <si>
    <t>BRN_PS_CBL850_NB</t>
  </si>
  <si>
    <t>BRN_PS_CBL900_NB</t>
  </si>
  <si>
    <t>BRN_PS_CBL950_NB</t>
  </si>
  <si>
    <t>BRN_PS_NB</t>
  </si>
  <si>
    <t>BRN_PS_PDC_A_NB</t>
  </si>
  <si>
    <t>BRN_PS_PDC_A_PROT_NB</t>
  </si>
  <si>
    <t>BRN_PS_PDC_A_TR_NB</t>
  </si>
  <si>
    <t>BRN_PS_PDC_B_NB</t>
  </si>
  <si>
    <t>BRN_PS_PDC_B_PROT_NB</t>
  </si>
  <si>
    <t>BRN_PS_PDC_B_TR_NB</t>
  </si>
  <si>
    <t>BRN_PS_PDC_D_NB</t>
  </si>
  <si>
    <t>BRN_PS_PDC_D_PROT_NB</t>
  </si>
  <si>
    <t>BRN_PS_PDC_D_TR_NB</t>
  </si>
  <si>
    <t>BRN_PS_TR_NB</t>
  </si>
  <si>
    <t>BRN_RF_LOAD_NB</t>
  </si>
  <si>
    <t>NETWORK</t>
  </si>
  <si>
    <t>CB_NB</t>
  </si>
  <si>
    <t>UNIVIC</t>
  </si>
  <si>
    <t>CC_CBS_NB</t>
  </si>
  <si>
    <t>CC_CMP_NB</t>
  </si>
  <si>
    <t>CC_CPS_NB</t>
  </si>
  <si>
    <t>CC_DLU_NB</t>
  </si>
  <si>
    <t>CC_DSI_NB</t>
  </si>
  <si>
    <t>CC_DSO_NB</t>
  </si>
  <si>
    <t>CC_FAI_NB</t>
  </si>
  <si>
    <t>CC_FDI_NB</t>
  </si>
  <si>
    <t>CC_FDO_NB</t>
  </si>
  <si>
    <t>CC_FU_NB</t>
  </si>
  <si>
    <t>CC_GTW_NB</t>
  </si>
  <si>
    <t>CC_PPU_NB</t>
  </si>
  <si>
    <t>CC_PSO_NB</t>
  </si>
  <si>
    <t>DMI</t>
  </si>
  <si>
    <t>DMI_NB</t>
  </si>
  <si>
    <t>ODO</t>
  </si>
  <si>
    <t>ODM_NB</t>
  </si>
  <si>
    <t>RSW_NB</t>
  </si>
  <si>
    <t>ANTENNA</t>
  </si>
  <si>
    <t>STF_DL_NB</t>
  </si>
  <si>
    <t>TRS_NB</t>
  </si>
  <si>
    <t>USW_NB</t>
  </si>
  <si>
    <t>BRN 3 dB splitter fails</t>
  </si>
  <si>
    <t>BRN Antenna modem cable fails (0,5 m)</t>
  </si>
  <si>
    <t>BRN Antenna modem cable fails (20 m)</t>
  </si>
  <si>
    <t>BRN Antenna modem cable fails (5m)</t>
  </si>
  <si>
    <t>BRN Antenna fails</t>
  </si>
  <si>
    <t>BRN Antenna fails trackside</t>
  </si>
  <si>
    <t>Gate BRN_CFG_1_NB result</t>
  </si>
  <si>
    <t>Gate BRN_CFG_2_I_NB result</t>
  </si>
  <si>
    <t>Gate BRN_CFG_2_O_NB result</t>
  </si>
  <si>
    <t>Gate BRN_CFG_3_NB result</t>
  </si>
  <si>
    <t>Gate BRN_CFG_3I_NB result</t>
  </si>
  <si>
    <t>Gate BRN_CFG_3S_NB result</t>
  </si>
  <si>
    <t>BRN Antenna modem fails</t>
  </si>
  <si>
    <t>BRN Antenna modem fails (trackside)</t>
  </si>
  <si>
    <t>BRN Optical fibre cable fails (50 m)</t>
  </si>
  <si>
    <t>BRN Optical fibre cable fails (100 m)</t>
  </si>
  <si>
    <t>BRN Optical fibre cable fails (1000 m)</t>
  </si>
  <si>
    <t>BRN Optical fibre cable fails (150 m)</t>
  </si>
  <si>
    <t>BRN Optical fibre cable fails (1100 m)</t>
  </si>
  <si>
    <t>BRN Optical fibre cable fails (1150 m)</t>
  </si>
  <si>
    <t>BRN Optical fibre cable fails (1200 m)</t>
  </si>
  <si>
    <t>BRN Optical fibre cable fails (1250 m)</t>
  </si>
  <si>
    <t>BRN Optical fibre cable fails (1300 m)</t>
  </si>
  <si>
    <t>BRN Optical fibre cable fails (1350 m)</t>
  </si>
  <si>
    <t>BRN Optical fibre cable fails (1400 m)</t>
  </si>
  <si>
    <t>BRN Optical fibre cable fails (1450 m)</t>
  </si>
  <si>
    <t>BRN Optical fibre cable fails (1500 m)</t>
  </si>
  <si>
    <t>BRN Optical fibre cable fails (1550 m)</t>
  </si>
  <si>
    <t>BRN Optical fibre cable fails (1600 m)</t>
  </si>
  <si>
    <t>BRN Optical fibre cable fails (1650 m)</t>
  </si>
  <si>
    <t>BRN Optical fibre cable fails (1700 m)</t>
  </si>
  <si>
    <t>BRN Optical fibre cable fails (1750 m)</t>
  </si>
  <si>
    <t>BRN Optical fibre cable fails (1800 m)</t>
  </si>
  <si>
    <t>BRN Optical fibre cable fails (1850 m)</t>
  </si>
  <si>
    <t>BRN Optical fibre cable fails (1900 m)</t>
  </si>
  <si>
    <t>BRN Optical fibre cable fails (1950 m)</t>
  </si>
  <si>
    <t>BRN Optical fibre cable fails (200 m)</t>
  </si>
  <si>
    <t>BRN Optical fibre cable fails (2000 m)</t>
  </si>
  <si>
    <t>BRN Optical fibre cable fails (2350 m)</t>
  </si>
  <si>
    <t>BRN Optical fibre cable fails (250 m)</t>
  </si>
  <si>
    <t>BRN Optical fibre cable fails (2650 m)</t>
  </si>
  <si>
    <t>BRN Optical fibre cable fails (300 m)</t>
  </si>
  <si>
    <t>BRN Optical fibre cable fails (3100 m)</t>
  </si>
  <si>
    <t>BRN Optical fibre cable fails (3200 m)</t>
  </si>
  <si>
    <t>BRN Optical fibre cable fails (350 m)</t>
  </si>
  <si>
    <t>BRN Optical fibre cable fails (400 m)</t>
  </si>
  <si>
    <t>BRN Optical fibre cable fails (4100 m)</t>
  </si>
  <si>
    <t>BRN Optical fibre cable fails (450 m)</t>
  </si>
  <si>
    <t>BRN Optical fibre cable fails (500 m)</t>
  </si>
  <si>
    <t>BRN Optical fibre cable fails (550 m)</t>
  </si>
  <si>
    <t>BRN Optical fibre cable fails (600 m)</t>
  </si>
  <si>
    <t>BRN Optical fibre cable fails (650 m)</t>
  </si>
  <si>
    <t>BRN Optical fibre cable fails (700 m)</t>
  </si>
  <si>
    <t>BRN Optical fibre cable fails (750 m)</t>
  </si>
  <si>
    <t>BRN Optical fibre cable fails (800 m)</t>
  </si>
  <si>
    <t>BRN Optical fibre cable fails (850 m)</t>
  </si>
  <si>
    <t>BRN Optical fibre cable fails (900 m)</t>
  </si>
  <si>
    <t>BRN Optical fibre cable fails (950 m)</t>
  </si>
  <si>
    <t>BRN Trackside optical switch fails</t>
  </si>
  <si>
    <t>BRN Power supply cable fails (50 m)</t>
  </si>
  <si>
    <t>BRN Power supply cable fails (100 m)</t>
  </si>
  <si>
    <t>BRN Power supply cable fails (1000 m)</t>
  </si>
  <si>
    <t>BRN Power supply cable fails (150 m)</t>
  </si>
  <si>
    <t>BRN Power supply cable fails (200 m)</t>
  </si>
  <si>
    <t>BRN Power supply cable fails (250 m)</t>
  </si>
  <si>
    <t>BRN Power supply cable fails (300 m)</t>
  </si>
  <si>
    <t>BRN Power supply cable fails (350 m)</t>
  </si>
  <si>
    <t>BRN Power supply cable fails (400 m)</t>
  </si>
  <si>
    <t>BRN Power supply cable fails (450 m)</t>
  </si>
  <si>
    <t>BRN Power supply cable fails (500 m)</t>
  </si>
  <si>
    <t>BRN Power supply cable fails (550 m)</t>
  </si>
  <si>
    <t>BRN Power supply cable fails (600 m)</t>
  </si>
  <si>
    <t>BRN Power supply cable fails (650 m)</t>
  </si>
  <si>
    <t>BRN Power supply cable fails (700 m)</t>
  </si>
  <si>
    <t>BRN Power supply cable fails (750 m)</t>
  </si>
  <si>
    <t>BRN Power supply cable fails (800 m)</t>
  </si>
  <si>
    <t>BRN Power supply cable fails (850 m)</t>
  </si>
  <si>
    <t>BRN Power supply cable fails (900 m)</t>
  </si>
  <si>
    <t>BRN Power supply cable fails (950 m)</t>
  </si>
  <si>
    <t>BRN Antenna power supply fails</t>
  </si>
  <si>
    <t>BRN PDC type A fails (cabinet, Alstom data)</t>
  </si>
  <si>
    <t>BRN PDC type A Current protection fails</t>
  </si>
  <si>
    <t>BRN PDC type A Isolating Trafo fails</t>
  </si>
  <si>
    <t>BRN PDC type B fails (cabinet, Alstom data)</t>
  </si>
  <si>
    <t>BRN PDC type B Current protection fails</t>
  </si>
  <si>
    <t>BRN PDC type B Isolating Trafo fails</t>
  </si>
  <si>
    <t>BRN PDC type D fails (cabinet, Alstom data)</t>
  </si>
  <si>
    <t>BRN PDC type D Current protection fails</t>
  </si>
  <si>
    <t>BRN PDC type D Isolating Trafo fails</t>
  </si>
  <si>
    <t>BRN Trackside antenna power supply fails</t>
  </si>
  <si>
    <t>BRN RF Load AP fails</t>
  </si>
  <si>
    <t>Connection box network fails</t>
  </si>
  <si>
    <t>Core Beacon System Univic fails</t>
  </si>
  <si>
    <t>Core Microprocessor Univic fails</t>
  </si>
  <si>
    <t>Core Power Supply Univic fails</t>
  </si>
  <si>
    <t>Data logging unit Univic fails</t>
  </si>
  <si>
    <t>Discrete Safety Input Univic fails</t>
  </si>
  <si>
    <t>Discrete Safety Output Univic fails</t>
  </si>
  <si>
    <t>Functional Analogue Input Univic fails</t>
  </si>
  <si>
    <t>Functional Discrete Input Univic fails</t>
  </si>
  <si>
    <t>Functional Discrete Output Univic fails</t>
  </si>
  <si>
    <t>Fan unit Univic fails</t>
  </si>
  <si>
    <t>Gateway Univic fails</t>
  </si>
  <si>
    <t>Power and Processor unit Univic fails</t>
  </si>
  <si>
    <t>Power Safe Output Univic fails</t>
  </si>
  <si>
    <t>DMI fails (screen blank)</t>
  </si>
  <si>
    <t>Odometer fails</t>
  </si>
  <si>
    <t>Repeater switch network fails</t>
  </si>
  <si>
    <t>STF-DL Antenna fails</t>
  </si>
  <si>
    <t>Train router switch fails</t>
  </si>
  <si>
    <t>User switch fails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</si>
</sst>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E+00"/>
    <numFmt numFmtId="166" formatCode="0.000E+00"/>
  </numFmts>
  <fonts count="30">
    <font>
      <sz val="10"/>
      <name val="MS Sans Serif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1"/>
      <color theme="1"/>
      <name val="FuturaA Bk BT"/>
      <family val="2"/>
    </font>
    <font>
      <sz val="10"/>
      <color rgb="FF0066FF"/>
      <name val="MS Sans Serif"/>
      <family val="2"/>
    </font>
    <font>
      <sz val="10"/>
      <color rgb="FF0066FF"/>
      <name val="MS Sans Serif"/>
    </font>
    <font>
      <b/>
      <sz val="10"/>
      <color rgb="FFFF0000"/>
      <name val="MS Sans Serif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MS Sans Serif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2" applyNumberFormat="0" applyAlignment="0" applyProtection="0"/>
    <xf numFmtId="0" fontId="6" fillId="27" borderId="3" applyNumberFormat="0" applyAlignment="0" applyProtection="0"/>
    <xf numFmtId="0" fontId="7" fillId="0" borderId="4" applyNumberFormat="0" applyFill="0" applyAlignment="0" applyProtection="0"/>
    <xf numFmtId="0" fontId="8" fillId="28" borderId="0" applyNumberFormat="0" applyBorder="0" applyAlignment="0" applyProtection="0"/>
    <xf numFmtId="0" fontId="9" fillId="29" borderId="2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2" fillId="31" borderId="8" applyNumberFormat="0" applyFont="0" applyAlignment="0" applyProtection="0"/>
    <xf numFmtId="0" fontId="14" fillId="32" borderId="0" applyNumberFormat="0" applyBorder="0" applyAlignment="0" applyProtection="0"/>
    <xf numFmtId="0" fontId="3" fillId="0" borderId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26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0" fontId="26" fillId="0" borderId="0"/>
  </cellStyleXfs>
  <cellXfs count="62">
    <xf numFmtId="0" fontId="0" fillId="0" borderId="0" xfId="0"/>
    <xf numFmtId="11" fontId="1" fillId="0" borderId="1" xfId="0" applyNumberFormat="1" applyFont="1" applyFill="1" applyBorder="1" applyAlignment="1"/>
    <xf numFmtId="0" fontId="1" fillId="0" borderId="0" xfId="0" applyFont="1" applyFill="1"/>
    <xf numFmtId="0" fontId="1" fillId="0" borderId="1" xfId="0" applyFont="1" applyFill="1" applyBorder="1"/>
    <xf numFmtId="0" fontId="1" fillId="0" borderId="1" xfId="0" applyNumberFormat="1" applyFont="1" applyFill="1" applyBorder="1"/>
    <xf numFmtId="0" fontId="1" fillId="0" borderId="1" xfId="0" quotePrefix="1" applyNumberFormat="1" applyFont="1" applyFill="1" applyBorder="1"/>
    <xf numFmtId="11" fontId="1" fillId="0" borderId="1" xfId="0" quotePrefix="1" applyNumberFormat="1" applyFont="1" applyFill="1" applyBorder="1"/>
    <xf numFmtId="11" fontId="1" fillId="0" borderId="1" xfId="0" applyNumberFormat="1" applyFont="1" applyFill="1" applyBorder="1" applyAlignment="1">
      <alignment wrapText="1"/>
    </xf>
    <xf numFmtId="0" fontId="20" fillId="0" borderId="1" xfId="0" quotePrefix="1" applyNumberFormat="1" applyFont="1" applyFill="1" applyBorder="1"/>
    <xf numFmtId="11" fontId="1" fillId="0" borderId="0" xfId="0" applyNumberFormat="1" applyFont="1" applyFill="1"/>
    <xf numFmtId="2" fontId="1" fillId="0" borderId="1" xfId="0" applyNumberFormat="1" applyFont="1" applyFill="1" applyBorder="1"/>
    <xf numFmtId="11" fontId="1" fillId="0" borderId="1" xfId="0" applyNumberFormat="1" applyFont="1" applyFill="1" applyBorder="1" applyAlignment="1">
      <alignment textRotation="75" wrapText="1"/>
    </xf>
    <xf numFmtId="165" fontId="0" fillId="0" borderId="1" xfId="0" applyNumberFormat="1" applyFill="1" applyBorder="1" applyAlignment="1">
      <alignment vertical="center" wrapText="1"/>
    </xf>
    <xf numFmtId="165" fontId="1" fillId="0" borderId="0" xfId="0" applyNumberFormat="1" applyFont="1" applyFill="1"/>
    <xf numFmtId="165" fontId="0" fillId="33" borderId="1" xfId="0" applyNumberFormat="1" applyFill="1" applyBorder="1" applyAlignment="1">
      <alignment vertical="center" wrapText="1"/>
    </xf>
    <xf numFmtId="2" fontId="1" fillId="33" borderId="1" xfId="0" applyNumberFormat="1" applyFont="1" applyFill="1" applyBorder="1"/>
    <xf numFmtId="165" fontId="0" fillId="33" borderId="1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1" xfId="55" applyNumberFormat="1" applyFont="1" applyFill="1" applyBorder="1" applyAlignment="1"/>
    <xf numFmtId="0" fontId="23" fillId="0" borderId="1" xfId="0" quotePrefix="1" applyNumberFormat="1" applyFont="1" applyFill="1" applyBorder="1"/>
    <xf numFmtId="11" fontId="24" fillId="0" borderId="1" xfId="0" applyNumberFormat="1" applyFont="1" applyFill="1" applyBorder="1" applyAlignment="1"/>
    <xf numFmtId="2" fontId="24" fillId="33" borderId="1" xfId="0" applyNumberFormat="1" applyFont="1" applyFill="1" applyBorder="1"/>
    <xf numFmtId="165" fontId="24" fillId="0" borderId="1" xfId="0" applyNumberFormat="1" applyFont="1" applyFill="1" applyBorder="1" applyAlignment="1">
      <alignment vertical="center" wrapText="1"/>
    </xf>
    <xf numFmtId="0" fontId="23" fillId="0" borderId="1" xfId="55" applyNumberFormat="1" applyFont="1" applyFill="1" applyBorder="1" applyAlignment="1"/>
    <xf numFmtId="11" fontId="23" fillId="0" borderId="1" xfId="0" applyNumberFormat="1" applyFont="1" applyFill="1" applyBorder="1" applyAlignment="1"/>
    <xf numFmtId="0" fontId="25" fillId="0" borderId="1" xfId="0" applyFont="1" applyFill="1" applyBorder="1"/>
    <xf numFmtId="0" fontId="25" fillId="0" borderId="1" xfId="0" applyNumberFormat="1" applyFont="1" applyFill="1" applyBorder="1"/>
    <xf numFmtId="11" fontId="25" fillId="0" borderId="1" xfId="0" applyNumberFormat="1" applyFont="1" applyFill="1" applyBorder="1" applyAlignment="1"/>
    <xf numFmtId="165" fontId="25" fillId="0" borderId="1" xfId="0" applyNumberFormat="1" applyFont="1" applyFill="1" applyBorder="1" applyAlignment="1"/>
    <xf numFmtId="11" fontId="25" fillId="0" borderId="1" xfId="0" applyNumberFormat="1" applyFont="1" applyFill="1" applyBorder="1" applyAlignment="1">
      <alignment textRotation="75" wrapText="1"/>
    </xf>
    <xf numFmtId="165" fontId="1" fillId="0" borderId="1" xfId="0" applyNumberFormat="1" applyFont="1" applyFill="1" applyBorder="1"/>
    <xf numFmtId="11" fontId="1" fillId="0" borderId="1" xfId="0" applyNumberFormat="1" applyFont="1" applyFill="1" applyBorder="1"/>
    <xf numFmtId="11" fontId="0" fillId="33" borderId="1" xfId="0" applyNumberFormat="1" applyFill="1" applyBorder="1" applyAlignment="1">
      <alignment vertical="center" wrapText="1"/>
    </xf>
    <xf numFmtId="0" fontId="0" fillId="0" borderId="1" xfId="0" applyFill="1" applyBorder="1"/>
    <xf numFmtId="0" fontId="1" fillId="34" borderId="1" xfId="0" quotePrefix="1" applyNumberFormat="1" applyFont="1" applyFill="1" applyBorder="1"/>
    <xf numFmtId="0" fontId="1" fillId="34" borderId="1" xfId="0" applyFont="1" applyFill="1" applyBorder="1"/>
    <xf numFmtId="11" fontId="1" fillId="0" borderId="1" xfId="0" applyNumberFormat="1" applyFont="1" applyBorder="1"/>
    <xf numFmtId="165" fontId="0" fillId="0" borderId="1" xfId="0" applyNumberFormat="1" applyBorder="1" applyAlignment="1">
      <alignment vertical="center" wrapText="1"/>
    </xf>
    <xf numFmtId="11" fontId="1" fillId="0" borderId="1" xfId="0" quotePrefix="1" applyNumberFormat="1" applyFont="1" applyBorder="1"/>
    <xf numFmtId="0" fontId="1" fillId="0" borderId="1" xfId="0" quotePrefix="1" applyFont="1" applyBorder="1"/>
    <xf numFmtId="0" fontId="1" fillId="35" borderId="1" xfId="55" applyNumberFormat="1" applyFont="1" applyFill="1" applyBorder="1" applyAlignment="1"/>
    <xf numFmtId="0" fontId="1" fillId="34" borderId="1" xfId="0" quotePrefix="1" applyFont="1" applyFill="1" applyBorder="1"/>
    <xf numFmtId="0" fontId="1" fillId="36" borderId="1" xfId="0" quotePrefix="1" applyFont="1" applyFill="1" applyBorder="1"/>
    <xf numFmtId="0" fontId="20" fillId="0" borderId="1" xfId="0" quotePrefix="1" applyFont="1" applyBorder="1"/>
    <xf numFmtId="11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2" fontId="1" fillId="0" borderId="1" xfId="0" applyNumberFormat="1" applyFont="1" applyBorder="1"/>
    <xf numFmtId="11" fontId="1" fillId="37" borderId="1" xfId="0" applyNumberFormat="1" applyFont="1" applyFill="1" applyBorder="1"/>
    <xf numFmtId="166" fontId="0" fillId="33" borderId="1" xfId="0" applyNumberFormat="1" applyFill="1" applyBorder="1" applyAlignment="1">
      <alignment vertical="center" wrapText="1"/>
    </xf>
    <xf numFmtId="2" fontId="1" fillId="0" borderId="1" xfId="0" quotePrefix="1" applyNumberFormat="1" applyFont="1" applyBorder="1"/>
    <xf numFmtId="11" fontId="1" fillId="36" borderId="1" xfId="0" applyNumberFormat="1" applyFont="1" applyFill="1" applyBorder="1"/>
    <xf numFmtId="0" fontId="1" fillId="0" borderId="1" xfId="55" applyNumberFormat="1" applyFont="1" applyBorder="1"/>
    <xf numFmtId="11" fontId="1" fillId="33" borderId="1" xfId="0" applyNumberFormat="1" applyFont="1" applyFill="1" applyBorder="1"/>
    <xf numFmtId="0" fontId="20" fillId="38" borderId="1" xfId="0" quotePrefix="1" applyFont="1" applyFill="1" applyBorder="1"/>
    <xf numFmtId="11" fontId="0" fillId="36" borderId="1" xfId="0" applyNumberFormat="1" applyFill="1" applyBorder="1" applyAlignment="1">
      <alignment vertical="center" wrapText="1"/>
    </xf>
    <xf numFmtId="11" fontId="0" fillId="0" borderId="1" xfId="0" applyNumberFormat="1" applyBorder="1" applyAlignment="1">
      <alignment vertical="center" wrapText="1"/>
    </xf>
    <xf numFmtId="0" fontId="1" fillId="37" borderId="1" xfId="55" applyNumberFormat="1" applyFont="1" applyFill="1" applyBorder="1"/>
    <xf numFmtId="11" fontId="1" fillId="35" borderId="1" xfId="0" applyNumberFormat="1" applyFont="1" applyFill="1" applyBorder="1"/>
    <xf numFmtId="2" fontId="29" fillId="0" borderId="1" xfId="0" applyNumberFormat="1" applyFont="1" applyBorder="1"/>
    <xf numFmtId="11" fontId="29" fillId="0" borderId="1" xfId="0" applyNumberFormat="1" applyFont="1" applyBorder="1"/>
    <xf numFmtId="11" fontId="29" fillId="0" borderId="1" xfId="0" applyNumberFormat="1" applyFont="1" applyBorder="1" applyAlignment="1">
      <alignment vertical="center" wrapText="1"/>
    </xf>
  </cellXfs>
  <cellStyles count="58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erekening" xfId="37" builtinId="22" customBuiltin="1"/>
    <cellStyle name="Controlecel" xfId="38" builtinId="23" customBuiltin="1"/>
    <cellStyle name="Gekoppelde cel" xfId="39" builtinId="24" customBuiltin="1"/>
    <cellStyle name="Goed" xfId="40" builtinId="26" customBuiltin="1"/>
    <cellStyle name="Invoer" xfId="41" builtinId="20" customBuiltin="1"/>
    <cellStyle name="Komma" xfId="55" builtinId="3"/>
    <cellStyle name="Kop 1" xfId="42" builtinId="16" customBuiltin="1"/>
    <cellStyle name="Kop 2" xfId="43" builtinId="17" customBuiltin="1"/>
    <cellStyle name="Kop 3" xfId="44" builtinId="18" customBuiltin="1"/>
    <cellStyle name="Kop 4" xfId="45" builtinId="19" customBuiltin="1"/>
    <cellStyle name="Neutraal" xfId="46" builtinId="28" customBuiltin="1"/>
    <cellStyle name="Normal 2 3" xfId="56" xr:uid="{00000000-0005-0000-0000-00002F000000}"/>
    <cellStyle name="Notitie 2" xfId="47" xr:uid="{00000000-0005-0000-0000-000030000000}"/>
    <cellStyle name="Ongeldig" xfId="48" builtinId="27" customBuiltin="1"/>
    <cellStyle name="Standaard" xfId="0" builtinId="0"/>
    <cellStyle name="Standaard 2" xfId="49" xr:uid="{00000000-0005-0000-0000-000033000000}"/>
    <cellStyle name="Standaard 8" xfId="57" xr:uid="{00000000-0005-0000-0000-000034000000}"/>
    <cellStyle name="Titel" xfId="50" builtinId="15" customBuiltin="1"/>
    <cellStyle name="Totaal" xfId="51" builtinId="25" customBuiltin="1"/>
    <cellStyle name="Uitvoer" xfId="52" builtinId="21" customBuiltin="1"/>
    <cellStyle name="Verklarende tekst" xfId="53" builtinId="53" customBuiltin="1"/>
    <cellStyle name="Waarschuwingstekst" xfId="54" builtinId="11" customBuiltin="1"/>
  </cellStyles>
  <dxfs count="86"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66FF"/>
      <color rgb="FFFFFF99"/>
      <color rgb="FFFB25E2"/>
      <color rgb="FFC060B5"/>
      <color rgb="FFEC34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A500"/>
  <sheetViews>
    <sheetView tabSelected="1" zoomScale="85" zoomScaleNormal="85" zoomScaleSheetLayoutView="70" workbookViewId="0">
      <pane xSplit="2" ySplit="1" topLeftCell="C203" activePane="bottomRight" state="frozen"/>
      <selection pane="topRight" activeCell="D1" sqref="D1"/>
      <selection pane="bottomLeft" activeCell="A3" sqref="A3"/>
      <selection pane="bottomRight" activeCell="Z33" sqref="Z33"/>
    </sheetView>
  </sheetViews>
  <sheetFormatPr baseColWidth="10" defaultColWidth="9.19921875" defaultRowHeight="13" outlineLevelCol="1"/>
  <cols>
    <col min="1" max="1" width="21.3984375" style="2" bestFit="1" customWidth="1"/>
    <col min="2" max="2" width="32.19921875" style="2" bestFit="1" customWidth="1"/>
    <col min="3" max="3" width="12.59765625" style="2" bestFit="1" customWidth="1"/>
    <col min="4" max="4" width="52.3984375" style="2" customWidth="1"/>
    <col min="5" max="5" width="12.3984375" style="2" bestFit="1" customWidth="1"/>
    <col min="6" max="6" width="15.3984375" style="2" customWidth="1"/>
    <col min="7" max="7" width="16.19921875" style="13" bestFit="1" customWidth="1"/>
    <col min="8" max="8" width="9.796875" style="9" customWidth="1"/>
    <col min="9" max="12" width="8.796875" style="2" customWidth="1" outlineLevel="1"/>
    <col min="13" max="13" width="6.19921875" style="2" customWidth="1" outlineLevel="1"/>
    <col min="14" max="14" width="7" style="2" customWidth="1" outlineLevel="1"/>
    <col min="15" max="15" width="5.3984375" style="2" customWidth="1" outlineLevel="1"/>
    <col min="16" max="16" width="6.19921875" style="2" customWidth="1" outlineLevel="1"/>
    <col min="17" max="17" width="6.3984375" style="2" customWidth="1" outlineLevel="1"/>
    <col min="18" max="18" width="6.19921875" style="2" customWidth="1" outlineLevel="1" collapsed="1"/>
    <col min="19" max="19" width="9.796875" style="2" bestFit="1" customWidth="1"/>
    <col min="20" max="22" width="6.19921875" style="2" bestFit="1" customWidth="1"/>
    <col min="23" max="23" width="6.19921875" style="2" customWidth="1"/>
    <col min="24" max="16384" width="9.19921875" style="2"/>
  </cols>
  <sheetData>
    <row r="1" spans="1:23" ht="120.75" customHeight="1">
      <c r="A1" s="25" t="s">
        <v>8</v>
      </c>
      <c r="B1" s="26" t="s">
        <v>5</v>
      </c>
      <c r="C1" s="27" t="s">
        <v>1</v>
      </c>
      <c r="D1" s="27" t="s">
        <v>0</v>
      </c>
      <c r="E1" s="1" t="s">
        <v>50</v>
      </c>
      <c r="F1" s="1" t="s">
        <v>51</v>
      </c>
      <c r="G1" s="28" t="s">
        <v>15</v>
      </c>
      <c r="H1" s="27" t="s">
        <v>4</v>
      </c>
      <c r="I1" s="11" t="s">
        <v>31</v>
      </c>
      <c r="J1" s="11" t="s">
        <v>32</v>
      </c>
      <c r="K1" s="11" t="s">
        <v>33</v>
      </c>
      <c r="L1" s="11" t="s">
        <v>34</v>
      </c>
      <c r="M1" s="11" t="s">
        <v>35</v>
      </c>
      <c r="N1" s="11" t="s">
        <v>36</v>
      </c>
      <c r="O1" s="11" t="s">
        <v>37</v>
      </c>
      <c r="P1" s="11" t="s">
        <v>38</v>
      </c>
      <c r="Q1" s="11" t="s">
        <v>39</v>
      </c>
      <c r="R1" s="11" t="s">
        <v>40</v>
      </c>
      <c r="S1" s="29" t="s">
        <v>10</v>
      </c>
      <c r="T1" s="29" t="s">
        <v>7</v>
      </c>
      <c r="U1" s="29" t="s">
        <v>2</v>
      </c>
      <c r="V1" s="29" t="s">
        <v>3</v>
      </c>
      <c r="W1" s="29" t="s">
        <v>6</v>
      </c>
    </row>
    <row r="2" spans="1:23">
      <c r="A2" s="1" t="s">
        <v>52</v>
      </c>
      <c r="B2" s="1" t="s">
        <v>57</v>
      </c>
      <c r="C2" s="1" t="s">
        <v>14</v>
      </c>
      <c r="D2" s="1"/>
      <c r="E2" s="10">
        <f>F2/8760</f>
        <v>41.09260300271869</v>
      </c>
      <c r="F2" s="1">
        <f>1/G2</f>
        <v>359971.20230381569</v>
      </c>
      <c r="G2" s="14">
        <v>2.7779999999999999E-6</v>
      </c>
      <c r="H2" s="6"/>
      <c r="I2" s="5">
        <v>0</v>
      </c>
      <c r="J2" s="5">
        <v>0</v>
      </c>
      <c r="K2" s="5">
        <v>0</v>
      </c>
      <c r="L2" s="5">
        <v>0</v>
      </c>
      <c r="M2" s="18" t="s">
        <v>9</v>
      </c>
      <c r="N2" s="5">
        <v>0</v>
      </c>
      <c r="O2" s="1" t="s">
        <v>46</v>
      </c>
      <c r="P2" s="5">
        <v>168</v>
      </c>
      <c r="Q2" s="5">
        <v>0</v>
      </c>
      <c r="R2" s="5">
        <f t="shared" ref="R2:R33" si="0">IF(O2="Ja",SUM(I2:L2,N2,P2:Q2),(SUM(I2:N2,P2:Q2)))</f>
        <v>168</v>
      </c>
      <c r="S2" s="8">
        <f t="shared" ref="S2:S33" si="1">ROUNDUP(R2,0)</f>
        <v>168</v>
      </c>
      <c r="T2" s="5">
        <v>0</v>
      </c>
      <c r="U2" s="5"/>
      <c r="V2" s="5"/>
      <c r="W2" s="7"/>
    </row>
    <row r="3" spans="1:23">
      <c r="A3" s="1" t="s">
        <v>53</v>
      </c>
      <c r="B3" s="1" t="s">
        <v>58</v>
      </c>
      <c r="C3" s="1" t="s">
        <v>14</v>
      </c>
      <c r="D3" s="1"/>
      <c r="E3" s="10">
        <f>F3/8760</f>
        <v>22.033439710780257</v>
      </c>
      <c r="F3" s="1">
        <f>1/G3</f>
        <v>193012.93186643504</v>
      </c>
      <c r="G3" s="14">
        <v>5.181E-6</v>
      </c>
      <c r="H3" s="6"/>
      <c r="I3" s="5">
        <v>0</v>
      </c>
      <c r="J3" s="5">
        <v>0</v>
      </c>
      <c r="K3" s="5">
        <v>0</v>
      </c>
      <c r="L3" s="5">
        <v>0</v>
      </c>
      <c r="M3" s="18" t="s">
        <v>9</v>
      </c>
      <c r="N3" s="5">
        <v>0</v>
      </c>
      <c r="O3" s="1" t="s">
        <v>46</v>
      </c>
      <c r="P3" s="5">
        <v>168</v>
      </c>
      <c r="Q3" s="5">
        <v>0</v>
      </c>
      <c r="R3" s="5">
        <f t="shared" si="0"/>
        <v>168</v>
      </c>
      <c r="S3" s="8">
        <f t="shared" si="1"/>
        <v>168</v>
      </c>
      <c r="T3" s="5">
        <v>0</v>
      </c>
      <c r="U3" s="5"/>
      <c r="V3" s="5"/>
      <c r="W3" s="7"/>
    </row>
    <row r="4" spans="1:23">
      <c r="A4" s="3" t="s">
        <v>261</v>
      </c>
      <c r="B4" s="3" t="s">
        <v>327</v>
      </c>
      <c r="C4" s="1" t="s">
        <v>14</v>
      </c>
      <c r="D4" s="3" t="s">
        <v>270</v>
      </c>
      <c r="E4" s="15">
        <v>17</v>
      </c>
      <c r="F4" s="1">
        <f t="shared" ref="F4:F35" si="2">E4*8760</f>
        <v>148920</v>
      </c>
      <c r="G4" s="12">
        <f t="shared" ref="G4:G35" si="3">1/F4</f>
        <v>6.7150147730325009E-6</v>
      </c>
      <c r="H4" s="31"/>
      <c r="I4" s="5">
        <v>0</v>
      </c>
      <c r="J4" s="5">
        <v>0</v>
      </c>
      <c r="K4" s="5">
        <v>0</v>
      </c>
      <c r="L4" s="5">
        <v>0</v>
      </c>
      <c r="M4" s="18">
        <v>448</v>
      </c>
      <c r="N4" s="5">
        <v>0</v>
      </c>
      <c r="O4" s="1" t="s">
        <v>46</v>
      </c>
      <c r="P4" s="5">
        <v>0</v>
      </c>
      <c r="Q4" s="5">
        <v>0</v>
      </c>
      <c r="R4" s="5">
        <f t="shared" si="0"/>
        <v>448</v>
      </c>
      <c r="S4" s="8">
        <f t="shared" si="1"/>
        <v>448</v>
      </c>
      <c r="T4" s="5">
        <v>0</v>
      </c>
      <c r="U4" s="3"/>
      <c r="V4" s="3"/>
      <c r="W4" s="3"/>
    </row>
    <row r="5" spans="1:23">
      <c r="A5" s="3" t="s">
        <v>261</v>
      </c>
      <c r="B5" s="3" t="s">
        <v>320</v>
      </c>
      <c r="C5" s="1" t="s">
        <v>14</v>
      </c>
      <c r="D5" s="3" t="s">
        <v>263</v>
      </c>
      <c r="E5" s="15">
        <v>11</v>
      </c>
      <c r="F5" s="1">
        <f t="shared" si="2"/>
        <v>96360</v>
      </c>
      <c r="G5" s="12">
        <f t="shared" si="3"/>
        <v>1.0377750103777502E-5</v>
      </c>
      <c r="H5" s="31"/>
      <c r="I5" s="5">
        <v>0</v>
      </c>
      <c r="J5" s="5">
        <v>0</v>
      </c>
      <c r="K5" s="5">
        <v>0</v>
      </c>
      <c r="L5" s="5">
        <v>0</v>
      </c>
      <c r="M5" s="18">
        <v>448</v>
      </c>
      <c r="N5" s="5">
        <v>0</v>
      </c>
      <c r="O5" s="1" t="s">
        <v>46</v>
      </c>
      <c r="P5" s="5">
        <v>0</v>
      </c>
      <c r="Q5" s="5">
        <v>0</v>
      </c>
      <c r="R5" s="5">
        <f t="shared" si="0"/>
        <v>448</v>
      </c>
      <c r="S5" s="8">
        <f t="shared" si="1"/>
        <v>448</v>
      </c>
      <c r="T5" s="5">
        <v>0</v>
      </c>
      <c r="U5" s="3"/>
      <c r="V5" s="3"/>
      <c r="W5" s="3"/>
    </row>
    <row r="6" spans="1:23">
      <c r="A6" s="3" t="s">
        <v>261</v>
      </c>
      <c r="B6" s="3" t="s">
        <v>321</v>
      </c>
      <c r="C6" s="1" t="s">
        <v>14</v>
      </c>
      <c r="D6" s="3" t="s">
        <v>264</v>
      </c>
      <c r="E6" s="15">
        <v>11</v>
      </c>
      <c r="F6" s="1">
        <f t="shared" si="2"/>
        <v>96360</v>
      </c>
      <c r="G6" s="12">
        <f t="shared" si="3"/>
        <v>1.0377750103777502E-5</v>
      </c>
      <c r="H6" s="31"/>
      <c r="I6" s="5">
        <v>0</v>
      </c>
      <c r="J6" s="5">
        <v>0</v>
      </c>
      <c r="K6" s="5">
        <v>0</v>
      </c>
      <c r="L6" s="5">
        <v>0</v>
      </c>
      <c r="M6" s="18">
        <v>448</v>
      </c>
      <c r="N6" s="5">
        <v>0</v>
      </c>
      <c r="O6" s="1" t="s">
        <v>46</v>
      </c>
      <c r="P6" s="5">
        <v>0</v>
      </c>
      <c r="Q6" s="5">
        <v>0</v>
      </c>
      <c r="R6" s="5">
        <f t="shared" si="0"/>
        <v>448</v>
      </c>
      <c r="S6" s="8">
        <f t="shared" si="1"/>
        <v>448</v>
      </c>
      <c r="T6" s="5">
        <v>0</v>
      </c>
      <c r="U6" s="3"/>
      <c r="V6" s="3"/>
      <c r="W6" s="3"/>
    </row>
    <row r="7" spans="1:23">
      <c r="A7" s="3" t="s">
        <v>261</v>
      </c>
      <c r="B7" s="3" t="s">
        <v>319</v>
      </c>
      <c r="C7" s="1" t="s">
        <v>14</v>
      </c>
      <c r="D7" s="3" t="s">
        <v>262</v>
      </c>
      <c r="E7" s="15">
        <v>11</v>
      </c>
      <c r="F7" s="1">
        <f t="shared" si="2"/>
        <v>96360</v>
      </c>
      <c r="G7" s="12">
        <f t="shared" si="3"/>
        <v>1.0377750103777502E-5</v>
      </c>
      <c r="H7" s="31"/>
      <c r="I7" s="5">
        <v>0</v>
      </c>
      <c r="J7" s="5">
        <v>0</v>
      </c>
      <c r="K7" s="5">
        <v>0</v>
      </c>
      <c r="L7" s="5">
        <v>0</v>
      </c>
      <c r="M7" s="18">
        <v>448</v>
      </c>
      <c r="N7" s="5">
        <v>0</v>
      </c>
      <c r="O7" s="1" t="s">
        <v>46</v>
      </c>
      <c r="P7" s="5">
        <v>0</v>
      </c>
      <c r="Q7" s="5">
        <v>0</v>
      </c>
      <c r="R7" s="5">
        <f t="shared" si="0"/>
        <v>448</v>
      </c>
      <c r="S7" s="8">
        <f t="shared" si="1"/>
        <v>448</v>
      </c>
      <c r="T7" s="5">
        <v>0</v>
      </c>
      <c r="U7" s="3"/>
      <c r="V7" s="3"/>
      <c r="W7" s="3"/>
    </row>
    <row r="8" spans="1:23">
      <c r="A8" s="3" t="s">
        <v>261</v>
      </c>
      <c r="B8" s="3" t="s">
        <v>328</v>
      </c>
      <c r="C8" s="1" t="s">
        <v>14</v>
      </c>
      <c r="D8" s="3" t="s">
        <v>271</v>
      </c>
      <c r="E8" s="15">
        <v>8</v>
      </c>
      <c r="F8" s="1">
        <f t="shared" si="2"/>
        <v>70080</v>
      </c>
      <c r="G8" s="12">
        <f t="shared" si="3"/>
        <v>1.4269406392694063E-5</v>
      </c>
      <c r="H8" s="31"/>
      <c r="I8" s="5">
        <v>0</v>
      </c>
      <c r="J8" s="5">
        <v>0</v>
      </c>
      <c r="K8" s="5">
        <v>0</v>
      </c>
      <c r="L8" s="5">
        <v>0</v>
      </c>
      <c r="M8" s="18">
        <v>448</v>
      </c>
      <c r="N8" s="5">
        <v>0</v>
      </c>
      <c r="O8" s="1" t="s">
        <v>46</v>
      </c>
      <c r="P8" s="5">
        <v>0</v>
      </c>
      <c r="Q8" s="5">
        <v>0</v>
      </c>
      <c r="R8" s="5">
        <f t="shared" si="0"/>
        <v>448</v>
      </c>
      <c r="S8" s="8">
        <f t="shared" si="1"/>
        <v>448</v>
      </c>
      <c r="T8" s="5">
        <v>0</v>
      </c>
      <c r="U8" s="3"/>
      <c r="V8" s="3"/>
      <c r="W8" s="3"/>
    </row>
    <row r="9" spans="1:23">
      <c r="A9" s="3" t="s">
        <v>261</v>
      </c>
      <c r="B9" s="3" t="s">
        <v>334</v>
      </c>
      <c r="C9" s="1" t="s">
        <v>14</v>
      </c>
      <c r="D9" s="3" t="s">
        <v>277</v>
      </c>
      <c r="E9" s="15">
        <v>6</v>
      </c>
      <c r="F9" s="1">
        <f t="shared" si="2"/>
        <v>52560</v>
      </c>
      <c r="G9" s="12">
        <f t="shared" si="3"/>
        <v>1.9025875190258754E-5</v>
      </c>
      <c r="H9" s="31"/>
      <c r="I9" s="5">
        <v>0</v>
      </c>
      <c r="J9" s="5">
        <v>0</v>
      </c>
      <c r="K9" s="5">
        <v>0</v>
      </c>
      <c r="L9" s="5">
        <v>0</v>
      </c>
      <c r="M9" s="18">
        <v>8</v>
      </c>
      <c r="N9" s="5">
        <v>0</v>
      </c>
      <c r="O9" s="1" t="s">
        <v>46</v>
      </c>
      <c r="P9" s="5">
        <v>0</v>
      </c>
      <c r="Q9" s="5">
        <v>0</v>
      </c>
      <c r="R9" s="5">
        <f t="shared" si="0"/>
        <v>8</v>
      </c>
      <c r="S9" s="8">
        <f t="shared" si="1"/>
        <v>8</v>
      </c>
      <c r="T9" s="5">
        <v>0</v>
      </c>
      <c r="U9" s="3"/>
      <c r="V9" s="3"/>
      <c r="W9" s="3"/>
    </row>
    <row r="10" spans="1:23">
      <c r="A10" s="3" t="s">
        <v>261</v>
      </c>
      <c r="B10" s="3" t="s">
        <v>335</v>
      </c>
      <c r="C10" s="1" t="s">
        <v>14</v>
      </c>
      <c r="D10" s="3" t="s">
        <v>278</v>
      </c>
      <c r="E10" s="15">
        <v>34</v>
      </c>
      <c r="F10" s="1">
        <f t="shared" si="2"/>
        <v>297840</v>
      </c>
      <c r="G10" s="12">
        <f t="shared" si="3"/>
        <v>3.3575073865162504E-6</v>
      </c>
      <c r="H10" s="31"/>
      <c r="I10" s="5">
        <v>0</v>
      </c>
      <c r="J10" s="5">
        <v>0</v>
      </c>
      <c r="K10" s="5">
        <v>0</v>
      </c>
      <c r="L10" s="5">
        <v>0</v>
      </c>
      <c r="M10" s="18">
        <v>8</v>
      </c>
      <c r="N10" s="5">
        <v>0</v>
      </c>
      <c r="O10" s="1" t="s">
        <v>46</v>
      </c>
      <c r="P10" s="5">
        <v>0</v>
      </c>
      <c r="Q10" s="5">
        <v>0</v>
      </c>
      <c r="R10" s="5">
        <f t="shared" si="0"/>
        <v>8</v>
      </c>
      <c r="S10" s="8">
        <f t="shared" si="1"/>
        <v>8</v>
      </c>
      <c r="T10" s="5">
        <v>0</v>
      </c>
      <c r="U10" s="3"/>
      <c r="V10" s="3"/>
      <c r="W10" s="3"/>
    </row>
    <row r="11" spans="1:23">
      <c r="A11" s="3" t="s">
        <v>261</v>
      </c>
      <c r="B11" s="3" t="s">
        <v>322</v>
      </c>
      <c r="C11" s="1" t="s">
        <v>14</v>
      </c>
      <c r="D11" s="3" t="s">
        <v>265</v>
      </c>
      <c r="E11" s="15">
        <v>11</v>
      </c>
      <c r="F11" s="1">
        <f t="shared" si="2"/>
        <v>96360</v>
      </c>
      <c r="G11" s="12">
        <f t="shared" si="3"/>
        <v>1.0377750103777502E-5</v>
      </c>
      <c r="H11" s="31"/>
      <c r="I11" s="5">
        <v>0</v>
      </c>
      <c r="J11" s="5">
        <v>0</v>
      </c>
      <c r="K11" s="5">
        <v>0</v>
      </c>
      <c r="L11" s="5">
        <v>0</v>
      </c>
      <c r="M11" s="18">
        <v>448</v>
      </c>
      <c r="N11" s="5">
        <v>0</v>
      </c>
      <c r="O11" s="1" t="s">
        <v>46</v>
      </c>
      <c r="P11" s="5">
        <v>0</v>
      </c>
      <c r="Q11" s="5">
        <v>0</v>
      </c>
      <c r="R11" s="5">
        <f t="shared" si="0"/>
        <v>448</v>
      </c>
      <c r="S11" s="8">
        <f t="shared" si="1"/>
        <v>448</v>
      </c>
      <c r="T11" s="5">
        <v>0</v>
      </c>
      <c r="U11" s="3"/>
      <c r="V11" s="3"/>
      <c r="W11" s="3"/>
    </row>
    <row r="12" spans="1:23">
      <c r="A12" s="3" t="s">
        <v>261</v>
      </c>
      <c r="B12" s="3" t="s">
        <v>323</v>
      </c>
      <c r="C12" s="1" t="s">
        <v>14</v>
      </c>
      <c r="D12" s="3" t="s">
        <v>266</v>
      </c>
      <c r="E12" s="15">
        <v>11</v>
      </c>
      <c r="F12" s="1">
        <f t="shared" si="2"/>
        <v>96360</v>
      </c>
      <c r="G12" s="12">
        <f t="shared" si="3"/>
        <v>1.0377750103777502E-5</v>
      </c>
      <c r="H12" s="31"/>
      <c r="I12" s="5">
        <v>0</v>
      </c>
      <c r="J12" s="5">
        <v>0</v>
      </c>
      <c r="K12" s="5">
        <v>0</v>
      </c>
      <c r="L12" s="5">
        <v>0</v>
      </c>
      <c r="M12" s="18">
        <v>448</v>
      </c>
      <c r="N12" s="5">
        <v>0</v>
      </c>
      <c r="O12" s="1" t="s">
        <v>46</v>
      </c>
      <c r="P12" s="5">
        <v>0</v>
      </c>
      <c r="Q12" s="5">
        <v>0</v>
      </c>
      <c r="R12" s="5">
        <f t="shared" si="0"/>
        <v>448</v>
      </c>
      <c r="S12" s="8">
        <f t="shared" si="1"/>
        <v>448</v>
      </c>
      <c r="T12" s="5">
        <v>0</v>
      </c>
      <c r="U12" s="3"/>
      <c r="V12" s="3"/>
      <c r="W12" s="3"/>
    </row>
    <row r="13" spans="1:23">
      <c r="A13" s="3" t="s">
        <v>261</v>
      </c>
      <c r="B13" s="3" t="s">
        <v>326</v>
      </c>
      <c r="C13" s="1" t="s">
        <v>14</v>
      </c>
      <c r="D13" s="3" t="s">
        <v>269</v>
      </c>
      <c r="E13" s="15">
        <v>11</v>
      </c>
      <c r="F13" s="1">
        <f t="shared" si="2"/>
        <v>96360</v>
      </c>
      <c r="G13" s="12">
        <f t="shared" si="3"/>
        <v>1.0377750103777502E-5</v>
      </c>
      <c r="H13" s="31"/>
      <c r="I13" s="5">
        <v>0</v>
      </c>
      <c r="J13" s="5">
        <v>0</v>
      </c>
      <c r="K13" s="5">
        <v>0</v>
      </c>
      <c r="L13" s="5">
        <v>0</v>
      </c>
      <c r="M13" s="18">
        <v>448</v>
      </c>
      <c r="N13" s="5">
        <v>0</v>
      </c>
      <c r="O13" s="1" t="s">
        <v>46</v>
      </c>
      <c r="P13" s="5">
        <v>0</v>
      </c>
      <c r="Q13" s="5">
        <v>0</v>
      </c>
      <c r="R13" s="5">
        <f t="shared" si="0"/>
        <v>448</v>
      </c>
      <c r="S13" s="8">
        <f t="shared" si="1"/>
        <v>448</v>
      </c>
      <c r="T13" s="5">
        <v>0</v>
      </c>
      <c r="U13" s="3"/>
      <c r="V13" s="3"/>
      <c r="W13" s="3"/>
    </row>
    <row r="14" spans="1:23">
      <c r="A14" s="3" t="s">
        <v>261</v>
      </c>
      <c r="B14" s="3" t="s">
        <v>330</v>
      </c>
      <c r="C14" s="1" t="s">
        <v>14</v>
      </c>
      <c r="D14" s="3" t="s">
        <v>273</v>
      </c>
      <c r="E14" s="15">
        <v>4</v>
      </c>
      <c r="F14" s="1">
        <f t="shared" si="2"/>
        <v>35040</v>
      </c>
      <c r="G14" s="12">
        <f t="shared" si="3"/>
        <v>2.8538812785388127E-5</v>
      </c>
      <c r="H14" s="31"/>
      <c r="I14" s="5">
        <v>0</v>
      </c>
      <c r="J14" s="5">
        <v>0</v>
      </c>
      <c r="K14" s="5">
        <v>0</v>
      </c>
      <c r="L14" s="5">
        <v>0</v>
      </c>
      <c r="M14" s="18">
        <v>8</v>
      </c>
      <c r="N14" s="5">
        <v>0</v>
      </c>
      <c r="O14" s="1" t="s">
        <v>46</v>
      </c>
      <c r="P14" s="5">
        <v>0</v>
      </c>
      <c r="Q14" s="5">
        <v>0</v>
      </c>
      <c r="R14" s="5">
        <f t="shared" si="0"/>
        <v>8</v>
      </c>
      <c r="S14" s="8">
        <f t="shared" si="1"/>
        <v>8</v>
      </c>
      <c r="T14" s="5">
        <v>0</v>
      </c>
      <c r="U14" s="3"/>
      <c r="V14" s="3"/>
      <c r="W14" s="3"/>
    </row>
    <row r="15" spans="1:23">
      <c r="A15" s="3" t="s">
        <v>261</v>
      </c>
      <c r="B15" s="3" t="s">
        <v>331</v>
      </c>
      <c r="C15" s="1" t="s">
        <v>14</v>
      </c>
      <c r="D15" s="3" t="s">
        <v>274</v>
      </c>
      <c r="E15" s="15">
        <v>1</v>
      </c>
      <c r="F15" s="1">
        <f t="shared" si="2"/>
        <v>8760</v>
      </c>
      <c r="G15" s="12">
        <f t="shared" si="3"/>
        <v>1.1415525114155251E-4</v>
      </c>
      <c r="H15" s="31"/>
      <c r="I15" s="5">
        <v>0</v>
      </c>
      <c r="J15" s="5">
        <v>0</v>
      </c>
      <c r="K15" s="5">
        <v>0</v>
      </c>
      <c r="L15" s="5">
        <v>0</v>
      </c>
      <c r="M15" s="18">
        <v>8</v>
      </c>
      <c r="N15" s="5">
        <v>0</v>
      </c>
      <c r="O15" s="1" t="s">
        <v>46</v>
      </c>
      <c r="P15" s="5">
        <v>0</v>
      </c>
      <c r="Q15" s="5">
        <v>0</v>
      </c>
      <c r="R15" s="5">
        <f t="shared" si="0"/>
        <v>8</v>
      </c>
      <c r="S15" s="8">
        <f t="shared" si="1"/>
        <v>8</v>
      </c>
      <c r="T15" s="5">
        <v>0</v>
      </c>
      <c r="U15" s="3"/>
      <c r="V15" s="3"/>
      <c r="W15" s="3"/>
    </row>
    <row r="16" spans="1:23">
      <c r="A16" s="3" t="s">
        <v>261</v>
      </c>
      <c r="B16" s="3" t="s">
        <v>332</v>
      </c>
      <c r="C16" s="1" t="s">
        <v>14</v>
      </c>
      <c r="D16" s="3" t="s">
        <v>275</v>
      </c>
      <c r="E16" s="15">
        <v>12</v>
      </c>
      <c r="F16" s="1">
        <f t="shared" si="2"/>
        <v>105120</v>
      </c>
      <c r="G16" s="12">
        <f t="shared" si="3"/>
        <v>9.5129375951293768E-6</v>
      </c>
      <c r="H16" s="31"/>
      <c r="I16" s="5">
        <v>0</v>
      </c>
      <c r="J16" s="5">
        <v>0</v>
      </c>
      <c r="K16" s="5">
        <v>0</v>
      </c>
      <c r="L16" s="5">
        <v>0</v>
      </c>
      <c r="M16" s="18">
        <v>8</v>
      </c>
      <c r="N16" s="5">
        <v>0</v>
      </c>
      <c r="O16" s="1" t="s">
        <v>46</v>
      </c>
      <c r="P16" s="5">
        <v>0</v>
      </c>
      <c r="Q16" s="5">
        <v>0</v>
      </c>
      <c r="R16" s="5">
        <f t="shared" si="0"/>
        <v>8</v>
      </c>
      <c r="S16" s="8">
        <f t="shared" si="1"/>
        <v>8</v>
      </c>
      <c r="T16" s="5">
        <v>0</v>
      </c>
      <c r="U16" s="3"/>
      <c r="V16" s="3"/>
      <c r="W16" s="3"/>
    </row>
    <row r="17" spans="1:23">
      <c r="A17" s="3" t="s">
        <v>261</v>
      </c>
      <c r="B17" s="3" t="s">
        <v>329</v>
      </c>
      <c r="C17" s="1" t="s">
        <v>14</v>
      </c>
      <c r="D17" s="3" t="s">
        <v>272</v>
      </c>
      <c r="E17" s="15">
        <v>6</v>
      </c>
      <c r="F17" s="1">
        <f t="shared" si="2"/>
        <v>52560</v>
      </c>
      <c r="G17" s="12">
        <f t="shared" si="3"/>
        <v>1.9025875190258754E-5</v>
      </c>
      <c r="H17" s="31"/>
      <c r="I17" s="5">
        <v>0</v>
      </c>
      <c r="J17" s="5">
        <v>0</v>
      </c>
      <c r="K17" s="5">
        <v>0</v>
      </c>
      <c r="L17" s="5">
        <v>0</v>
      </c>
      <c r="M17" s="18">
        <v>8</v>
      </c>
      <c r="N17" s="5">
        <v>0</v>
      </c>
      <c r="O17" s="1" t="s">
        <v>46</v>
      </c>
      <c r="P17" s="5">
        <v>0</v>
      </c>
      <c r="Q17" s="5">
        <v>0</v>
      </c>
      <c r="R17" s="5">
        <f t="shared" si="0"/>
        <v>8</v>
      </c>
      <c r="S17" s="8">
        <f t="shared" si="1"/>
        <v>8</v>
      </c>
      <c r="T17" s="5">
        <v>0</v>
      </c>
      <c r="U17" s="3"/>
      <c r="V17" s="3"/>
      <c r="W17" s="3"/>
    </row>
    <row r="18" spans="1:23">
      <c r="A18" s="3" t="s">
        <v>261</v>
      </c>
      <c r="B18" s="3" t="s">
        <v>333</v>
      </c>
      <c r="C18" s="1" t="s">
        <v>14</v>
      </c>
      <c r="D18" s="3" t="s">
        <v>276</v>
      </c>
      <c r="E18" s="15">
        <v>6</v>
      </c>
      <c r="F18" s="1">
        <f t="shared" si="2"/>
        <v>52560</v>
      </c>
      <c r="G18" s="12">
        <f t="shared" si="3"/>
        <v>1.9025875190258754E-5</v>
      </c>
      <c r="H18" s="31"/>
      <c r="I18" s="5">
        <v>0</v>
      </c>
      <c r="J18" s="5">
        <v>0</v>
      </c>
      <c r="K18" s="5">
        <v>0</v>
      </c>
      <c r="L18" s="5">
        <v>0</v>
      </c>
      <c r="M18" s="18">
        <v>8</v>
      </c>
      <c r="N18" s="5">
        <v>0</v>
      </c>
      <c r="O18" s="1" t="s">
        <v>46</v>
      </c>
      <c r="P18" s="5">
        <v>0</v>
      </c>
      <c r="Q18" s="5">
        <v>0</v>
      </c>
      <c r="R18" s="5">
        <f t="shared" si="0"/>
        <v>8</v>
      </c>
      <c r="S18" s="8">
        <f t="shared" si="1"/>
        <v>8</v>
      </c>
      <c r="T18" s="5">
        <v>0</v>
      </c>
      <c r="U18" s="3"/>
      <c r="V18" s="3"/>
      <c r="W18" s="3"/>
    </row>
    <row r="19" spans="1:23">
      <c r="A19" s="3" t="s">
        <v>261</v>
      </c>
      <c r="B19" s="3" t="s">
        <v>325</v>
      </c>
      <c r="C19" s="1" t="s">
        <v>14</v>
      </c>
      <c r="D19" s="3" t="s">
        <v>268</v>
      </c>
      <c r="E19" s="15">
        <v>11</v>
      </c>
      <c r="F19" s="1">
        <f t="shared" si="2"/>
        <v>96360</v>
      </c>
      <c r="G19" s="12">
        <f t="shared" si="3"/>
        <v>1.0377750103777502E-5</v>
      </c>
      <c r="H19" s="31"/>
      <c r="I19" s="5">
        <v>0</v>
      </c>
      <c r="J19" s="5">
        <v>0</v>
      </c>
      <c r="K19" s="5">
        <v>0</v>
      </c>
      <c r="L19" s="5">
        <v>0</v>
      </c>
      <c r="M19" s="18">
        <v>448</v>
      </c>
      <c r="N19" s="5">
        <v>0</v>
      </c>
      <c r="O19" s="1" t="s">
        <v>46</v>
      </c>
      <c r="P19" s="5">
        <v>0</v>
      </c>
      <c r="Q19" s="5">
        <v>0</v>
      </c>
      <c r="R19" s="5">
        <f t="shared" si="0"/>
        <v>448</v>
      </c>
      <c r="S19" s="8">
        <f t="shared" si="1"/>
        <v>448</v>
      </c>
      <c r="T19" s="5">
        <v>0</v>
      </c>
      <c r="U19" s="3"/>
      <c r="V19" s="3"/>
      <c r="W19" s="3"/>
    </row>
    <row r="20" spans="1:23">
      <c r="A20" s="3" t="s">
        <v>261</v>
      </c>
      <c r="B20" s="3" t="s">
        <v>324</v>
      </c>
      <c r="C20" s="1" t="s">
        <v>14</v>
      </c>
      <c r="D20" s="3" t="s">
        <v>267</v>
      </c>
      <c r="E20" s="15">
        <v>11</v>
      </c>
      <c r="F20" s="1">
        <f t="shared" si="2"/>
        <v>96360</v>
      </c>
      <c r="G20" s="12">
        <f t="shared" si="3"/>
        <v>1.0377750103777502E-5</v>
      </c>
      <c r="H20" s="31"/>
      <c r="I20" s="5">
        <v>0</v>
      </c>
      <c r="J20" s="5">
        <v>0</v>
      </c>
      <c r="K20" s="5">
        <v>0</v>
      </c>
      <c r="L20" s="5">
        <v>0</v>
      </c>
      <c r="M20" s="18">
        <v>448</v>
      </c>
      <c r="N20" s="5">
        <v>0</v>
      </c>
      <c r="O20" s="1" t="s">
        <v>46</v>
      </c>
      <c r="P20" s="5">
        <v>0</v>
      </c>
      <c r="Q20" s="5">
        <v>0</v>
      </c>
      <c r="R20" s="5">
        <f t="shared" si="0"/>
        <v>448</v>
      </c>
      <c r="S20" s="8">
        <f t="shared" si="1"/>
        <v>448</v>
      </c>
      <c r="T20" s="5">
        <v>0</v>
      </c>
      <c r="U20" s="3"/>
      <c r="V20" s="3"/>
      <c r="W20" s="3"/>
    </row>
    <row r="21" spans="1:23">
      <c r="A21" s="3" t="s">
        <v>279</v>
      </c>
      <c r="B21" s="3" t="s">
        <v>348</v>
      </c>
      <c r="C21" s="1" t="s">
        <v>14</v>
      </c>
      <c r="D21" s="3" t="s">
        <v>291</v>
      </c>
      <c r="E21" s="15">
        <v>457</v>
      </c>
      <c r="F21" s="1">
        <f t="shared" si="2"/>
        <v>4003320</v>
      </c>
      <c r="G21" s="12">
        <f t="shared" si="3"/>
        <v>2.497926720821718E-7</v>
      </c>
      <c r="H21" s="31"/>
      <c r="I21" s="5">
        <v>0</v>
      </c>
      <c r="J21" s="5">
        <v>0</v>
      </c>
      <c r="K21" s="5">
        <v>0</v>
      </c>
      <c r="L21" s="5">
        <v>0</v>
      </c>
      <c r="M21" s="3">
        <v>1440</v>
      </c>
      <c r="N21" s="5">
        <v>0</v>
      </c>
      <c r="O21" s="1" t="s">
        <v>46</v>
      </c>
      <c r="P21" s="5">
        <v>0</v>
      </c>
      <c r="Q21" s="5">
        <v>0</v>
      </c>
      <c r="R21" s="5">
        <f t="shared" si="0"/>
        <v>1440</v>
      </c>
      <c r="S21" s="8">
        <f t="shared" si="1"/>
        <v>1440</v>
      </c>
      <c r="T21" s="5">
        <v>0</v>
      </c>
      <c r="U21" s="3"/>
      <c r="V21" s="3"/>
      <c r="W21" s="3"/>
    </row>
    <row r="22" spans="1:23">
      <c r="A22" s="3" t="s">
        <v>279</v>
      </c>
      <c r="B22" s="3" t="s">
        <v>360</v>
      </c>
      <c r="C22" s="1" t="s">
        <v>14</v>
      </c>
      <c r="D22" s="3" t="s">
        <v>301</v>
      </c>
      <c r="E22" s="15" t="s">
        <v>315</v>
      </c>
      <c r="F22" s="1" t="e">
        <f t="shared" si="2"/>
        <v>#VALUE!</v>
      </c>
      <c r="G22" s="12" t="e">
        <f t="shared" si="3"/>
        <v>#VALUE!</v>
      </c>
      <c r="H22" s="31"/>
      <c r="I22" s="5">
        <v>0</v>
      </c>
      <c r="J22" s="5">
        <v>0</v>
      </c>
      <c r="K22" s="5">
        <v>0</v>
      </c>
      <c r="L22" s="5">
        <v>0</v>
      </c>
      <c r="M22" s="3">
        <v>960</v>
      </c>
      <c r="N22" s="5">
        <v>0</v>
      </c>
      <c r="O22" s="1" t="s">
        <v>46</v>
      </c>
      <c r="P22" s="5">
        <v>0</v>
      </c>
      <c r="Q22" s="5">
        <v>0</v>
      </c>
      <c r="R22" s="5">
        <f t="shared" si="0"/>
        <v>960</v>
      </c>
      <c r="S22" s="8">
        <f t="shared" si="1"/>
        <v>960</v>
      </c>
      <c r="T22" s="5">
        <v>0</v>
      </c>
      <c r="U22" s="3"/>
      <c r="V22" s="3"/>
      <c r="W22" s="3"/>
    </row>
    <row r="23" spans="1:23">
      <c r="A23" s="3" t="s">
        <v>279</v>
      </c>
      <c r="B23" s="3" t="s">
        <v>358</v>
      </c>
      <c r="C23" s="1" t="s">
        <v>14</v>
      </c>
      <c r="D23" s="3" t="s">
        <v>299</v>
      </c>
      <c r="E23" s="15">
        <v>114</v>
      </c>
      <c r="F23" s="1">
        <f t="shared" si="2"/>
        <v>998640</v>
      </c>
      <c r="G23" s="12">
        <f t="shared" si="3"/>
        <v>1.0013618521188817E-6</v>
      </c>
      <c r="H23" s="31"/>
      <c r="I23" s="5">
        <v>0</v>
      </c>
      <c r="J23" s="5">
        <v>0</v>
      </c>
      <c r="K23" s="5">
        <v>0</v>
      </c>
      <c r="L23" s="5">
        <v>0</v>
      </c>
      <c r="M23" s="3">
        <v>480</v>
      </c>
      <c r="N23" s="5">
        <v>0</v>
      </c>
      <c r="O23" s="1" t="s">
        <v>46</v>
      </c>
      <c r="P23" s="5">
        <v>0</v>
      </c>
      <c r="Q23" s="5">
        <v>0</v>
      </c>
      <c r="R23" s="5">
        <f t="shared" si="0"/>
        <v>480</v>
      </c>
      <c r="S23" s="8">
        <f t="shared" si="1"/>
        <v>480</v>
      </c>
      <c r="T23" s="5">
        <v>0</v>
      </c>
      <c r="U23" s="3"/>
      <c r="V23" s="3"/>
      <c r="W23" s="3"/>
    </row>
    <row r="24" spans="1:23">
      <c r="A24" s="3" t="s">
        <v>279</v>
      </c>
      <c r="B24" s="3" t="s">
        <v>370</v>
      </c>
      <c r="C24" s="1" t="s">
        <v>14</v>
      </c>
      <c r="D24" s="3" t="s">
        <v>312</v>
      </c>
      <c r="E24" s="15">
        <v>11</v>
      </c>
      <c r="F24" s="1">
        <f t="shared" si="2"/>
        <v>96360</v>
      </c>
      <c r="G24" s="12">
        <f t="shared" si="3"/>
        <v>1.0377750103777502E-5</v>
      </c>
      <c r="H24" s="31"/>
      <c r="I24" s="5">
        <v>0</v>
      </c>
      <c r="J24" s="5">
        <v>0</v>
      </c>
      <c r="K24" s="5">
        <v>0</v>
      </c>
      <c r="L24" s="5">
        <v>0</v>
      </c>
      <c r="M24" s="3">
        <v>112</v>
      </c>
      <c r="N24" s="5">
        <v>0</v>
      </c>
      <c r="O24" s="1" t="s">
        <v>46</v>
      </c>
      <c r="P24" s="5">
        <v>0</v>
      </c>
      <c r="Q24" s="5">
        <v>0</v>
      </c>
      <c r="R24" s="5">
        <f t="shared" si="0"/>
        <v>112</v>
      </c>
      <c r="S24" s="8">
        <f t="shared" si="1"/>
        <v>112</v>
      </c>
      <c r="T24" s="5">
        <v>0</v>
      </c>
      <c r="U24" s="3"/>
      <c r="V24" s="3"/>
      <c r="W24" s="3"/>
    </row>
    <row r="25" spans="1:23">
      <c r="A25" s="3" t="s">
        <v>279</v>
      </c>
      <c r="B25" s="3" t="s">
        <v>352</v>
      </c>
      <c r="C25" s="1" t="s">
        <v>14</v>
      </c>
      <c r="D25" s="3" t="s">
        <v>295</v>
      </c>
      <c r="E25" s="15">
        <v>91</v>
      </c>
      <c r="F25" s="1">
        <f t="shared" si="2"/>
        <v>797160</v>
      </c>
      <c r="G25" s="12">
        <f t="shared" si="3"/>
        <v>1.2544533092478297E-6</v>
      </c>
      <c r="H25" s="31"/>
      <c r="I25" s="5">
        <v>0</v>
      </c>
      <c r="J25" s="5">
        <v>0</v>
      </c>
      <c r="K25" s="5">
        <v>0</v>
      </c>
      <c r="L25" s="5">
        <v>0</v>
      </c>
      <c r="M25" s="3" t="s">
        <v>316</v>
      </c>
      <c r="N25" s="5">
        <v>0</v>
      </c>
      <c r="O25" s="1" t="s">
        <v>46</v>
      </c>
      <c r="P25" s="5">
        <v>0</v>
      </c>
      <c r="Q25" s="5">
        <v>0</v>
      </c>
      <c r="R25" s="5">
        <f t="shared" si="0"/>
        <v>0</v>
      </c>
      <c r="S25" s="8">
        <f t="shared" si="1"/>
        <v>0</v>
      </c>
      <c r="T25" s="5">
        <v>0</v>
      </c>
      <c r="U25" s="3"/>
      <c r="V25" s="3"/>
      <c r="W25" s="3"/>
    </row>
    <row r="26" spans="1:23">
      <c r="A26" s="3" t="s">
        <v>279</v>
      </c>
      <c r="B26" s="3" t="s">
        <v>344</v>
      </c>
      <c r="C26" s="1" t="s">
        <v>14</v>
      </c>
      <c r="D26" s="3" t="s">
        <v>287</v>
      </c>
      <c r="E26" s="15">
        <v>2283</v>
      </c>
      <c r="F26" s="1">
        <f t="shared" si="2"/>
        <v>19999080</v>
      </c>
      <c r="G26" s="12">
        <f t="shared" si="3"/>
        <v>5.0002300105804867E-8</v>
      </c>
      <c r="H26" s="31"/>
      <c r="I26" s="5">
        <v>0</v>
      </c>
      <c r="J26" s="5">
        <v>0</v>
      </c>
      <c r="K26" s="5">
        <v>0</v>
      </c>
      <c r="L26" s="5">
        <v>0</v>
      </c>
      <c r="M26" s="3">
        <v>480</v>
      </c>
      <c r="N26" s="5">
        <v>0</v>
      </c>
      <c r="O26" s="1" t="s">
        <v>46</v>
      </c>
      <c r="P26" s="5">
        <v>0</v>
      </c>
      <c r="Q26" s="5">
        <v>0</v>
      </c>
      <c r="R26" s="5">
        <f t="shared" si="0"/>
        <v>480</v>
      </c>
      <c r="S26" s="8">
        <f t="shared" si="1"/>
        <v>480</v>
      </c>
      <c r="T26" s="5">
        <v>0</v>
      </c>
      <c r="U26" s="3"/>
      <c r="V26" s="3"/>
      <c r="W26" s="3"/>
    </row>
    <row r="27" spans="1:23">
      <c r="A27" s="3" t="s">
        <v>279</v>
      </c>
      <c r="B27" s="3" t="s">
        <v>338</v>
      </c>
      <c r="C27" s="1" t="s">
        <v>14</v>
      </c>
      <c r="D27" s="3" t="s">
        <v>282</v>
      </c>
      <c r="E27" s="15" t="s">
        <v>315</v>
      </c>
      <c r="F27" s="1" t="e">
        <f t="shared" si="2"/>
        <v>#VALUE!</v>
      </c>
      <c r="G27" s="12" t="e">
        <f t="shared" si="3"/>
        <v>#VALUE!</v>
      </c>
      <c r="H27" s="31"/>
      <c r="I27" s="5">
        <v>0</v>
      </c>
      <c r="J27" s="5">
        <v>0</v>
      </c>
      <c r="K27" s="5">
        <v>0</v>
      </c>
      <c r="L27" s="5">
        <v>0</v>
      </c>
      <c r="M27" s="3">
        <v>960</v>
      </c>
      <c r="N27" s="5">
        <v>0</v>
      </c>
      <c r="O27" s="1" t="s">
        <v>46</v>
      </c>
      <c r="P27" s="5">
        <v>0</v>
      </c>
      <c r="Q27" s="5">
        <v>0</v>
      </c>
      <c r="R27" s="5">
        <f t="shared" si="0"/>
        <v>960</v>
      </c>
      <c r="S27" s="8">
        <f t="shared" si="1"/>
        <v>960</v>
      </c>
      <c r="T27" s="5">
        <v>0</v>
      </c>
      <c r="U27" s="3"/>
      <c r="V27" s="3"/>
      <c r="W27" s="3"/>
    </row>
    <row r="28" spans="1:23">
      <c r="A28" s="3" t="s">
        <v>279</v>
      </c>
      <c r="B28" s="3" t="s">
        <v>364</v>
      </c>
      <c r="C28" s="1" t="s">
        <v>14</v>
      </c>
      <c r="D28" s="3" t="s">
        <v>306</v>
      </c>
      <c r="E28" s="15">
        <v>1142</v>
      </c>
      <c r="F28" s="1">
        <f t="shared" si="2"/>
        <v>10003920</v>
      </c>
      <c r="G28" s="12">
        <f t="shared" si="3"/>
        <v>9.9960815360378725E-8</v>
      </c>
      <c r="H28" s="31"/>
      <c r="I28" s="5">
        <v>0</v>
      </c>
      <c r="J28" s="5">
        <v>0</v>
      </c>
      <c r="K28" s="5">
        <v>0</v>
      </c>
      <c r="L28" s="5">
        <v>0</v>
      </c>
      <c r="M28" s="3">
        <v>480</v>
      </c>
      <c r="N28" s="5">
        <v>0</v>
      </c>
      <c r="O28" s="1" t="s">
        <v>46</v>
      </c>
      <c r="P28" s="5">
        <v>0</v>
      </c>
      <c r="Q28" s="5">
        <v>0</v>
      </c>
      <c r="R28" s="5">
        <f t="shared" si="0"/>
        <v>480</v>
      </c>
      <c r="S28" s="8">
        <f t="shared" si="1"/>
        <v>480</v>
      </c>
      <c r="T28" s="5">
        <v>0</v>
      </c>
      <c r="U28" s="3"/>
      <c r="V28" s="3"/>
      <c r="W28" s="3"/>
    </row>
    <row r="29" spans="1:23">
      <c r="A29" s="3" t="s">
        <v>279</v>
      </c>
      <c r="B29" s="3" t="s">
        <v>359</v>
      </c>
      <c r="C29" s="1" t="s">
        <v>14</v>
      </c>
      <c r="D29" s="3" t="s">
        <v>300</v>
      </c>
      <c r="E29" s="15">
        <v>40</v>
      </c>
      <c r="F29" s="1">
        <f t="shared" si="2"/>
        <v>350400</v>
      </c>
      <c r="G29" s="12">
        <f t="shared" si="3"/>
        <v>2.8538812785388129E-6</v>
      </c>
      <c r="H29" s="31"/>
      <c r="I29" s="5">
        <v>0</v>
      </c>
      <c r="J29" s="5">
        <v>0</v>
      </c>
      <c r="K29" s="5">
        <v>0</v>
      </c>
      <c r="L29" s="5">
        <v>0</v>
      </c>
      <c r="M29" s="3">
        <v>480</v>
      </c>
      <c r="N29" s="5">
        <v>0</v>
      </c>
      <c r="O29" s="1" t="s">
        <v>46</v>
      </c>
      <c r="P29" s="5">
        <v>0</v>
      </c>
      <c r="Q29" s="5">
        <v>0</v>
      </c>
      <c r="R29" s="5">
        <f t="shared" si="0"/>
        <v>480</v>
      </c>
      <c r="S29" s="8">
        <f t="shared" si="1"/>
        <v>480</v>
      </c>
      <c r="T29" s="5">
        <v>0</v>
      </c>
      <c r="U29" s="3"/>
      <c r="V29" s="3"/>
      <c r="W29" s="3"/>
    </row>
    <row r="30" spans="1:23">
      <c r="A30" s="3" t="s">
        <v>279</v>
      </c>
      <c r="B30" s="3" t="s">
        <v>362</v>
      </c>
      <c r="C30" s="1" t="s">
        <v>14</v>
      </c>
      <c r="D30" s="3" t="s">
        <v>317</v>
      </c>
      <c r="E30" s="15">
        <v>263</v>
      </c>
      <c r="F30" s="1">
        <f t="shared" si="2"/>
        <v>2303880</v>
      </c>
      <c r="G30" s="12">
        <f t="shared" si="3"/>
        <v>4.3405038456864071E-7</v>
      </c>
      <c r="H30" s="31"/>
      <c r="I30" s="5">
        <v>0</v>
      </c>
      <c r="J30" s="5">
        <v>0</v>
      </c>
      <c r="K30" s="5">
        <v>0</v>
      </c>
      <c r="L30" s="5">
        <v>0</v>
      </c>
      <c r="M30" s="3">
        <v>480</v>
      </c>
      <c r="N30" s="5">
        <v>0</v>
      </c>
      <c r="O30" s="1" t="s">
        <v>46</v>
      </c>
      <c r="P30" s="5">
        <v>0</v>
      </c>
      <c r="Q30" s="5">
        <v>0</v>
      </c>
      <c r="R30" s="5">
        <f t="shared" si="0"/>
        <v>480</v>
      </c>
      <c r="S30" s="8">
        <f t="shared" si="1"/>
        <v>480</v>
      </c>
      <c r="T30" s="5">
        <v>0</v>
      </c>
      <c r="U30" s="3"/>
      <c r="V30" s="3"/>
      <c r="W30" s="3"/>
    </row>
    <row r="31" spans="1:23">
      <c r="A31" s="3" t="s">
        <v>279</v>
      </c>
      <c r="B31" s="3" t="s">
        <v>368</v>
      </c>
      <c r="C31" s="1" t="s">
        <v>14</v>
      </c>
      <c r="D31" s="3" t="s">
        <v>310</v>
      </c>
      <c r="E31" s="15">
        <v>137</v>
      </c>
      <c r="F31" s="1">
        <f t="shared" si="2"/>
        <v>1200120</v>
      </c>
      <c r="G31" s="12">
        <f t="shared" si="3"/>
        <v>8.3325000833250009E-7</v>
      </c>
      <c r="H31" s="31"/>
      <c r="I31" s="5">
        <v>0</v>
      </c>
      <c r="J31" s="5">
        <v>0</v>
      </c>
      <c r="K31" s="5">
        <v>0</v>
      </c>
      <c r="L31" s="5">
        <v>0</v>
      </c>
      <c r="M31" s="3">
        <v>8</v>
      </c>
      <c r="N31" s="5">
        <v>0</v>
      </c>
      <c r="O31" s="1" t="s">
        <v>46</v>
      </c>
      <c r="P31" s="5">
        <v>0</v>
      </c>
      <c r="Q31" s="5">
        <v>0</v>
      </c>
      <c r="R31" s="5">
        <f t="shared" si="0"/>
        <v>8</v>
      </c>
      <c r="S31" s="8">
        <f t="shared" si="1"/>
        <v>8</v>
      </c>
      <c r="T31" s="5">
        <v>0</v>
      </c>
      <c r="U31" s="3"/>
      <c r="V31" s="3"/>
      <c r="W31" s="3"/>
    </row>
    <row r="32" spans="1:23">
      <c r="A32" s="3" t="s">
        <v>279</v>
      </c>
      <c r="B32" s="3" t="s">
        <v>372</v>
      </c>
      <c r="C32" s="1" t="s">
        <v>14</v>
      </c>
      <c r="D32" s="3" t="s">
        <v>314</v>
      </c>
      <c r="E32" s="15">
        <v>95</v>
      </c>
      <c r="F32" s="1">
        <f t="shared" si="2"/>
        <v>832200</v>
      </c>
      <c r="G32" s="12">
        <f t="shared" si="3"/>
        <v>1.2016342225426579E-6</v>
      </c>
      <c r="H32" s="31"/>
      <c r="I32" s="5">
        <v>0</v>
      </c>
      <c r="J32" s="5">
        <v>0</v>
      </c>
      <c r="K32" s="5">
        <v>0</v>
      </c>
      <c r="L32" s="5">
        <v>0</v>
      </c>
      <c r="M32" s="3">
        <v>56</v>
      </c>
      <c r="N32" s="5">
        <v>0</v>
      </c>
      <c r="O32" s="1" t="s">
        <v>46</v>
      </c>
      <c r="P32" s="5">
        <v>0</v>
      </c>
      <c r="Q32" s="5">
        <v>0</v>
      </c>
      <c r="R32" s="5">
        <f t="shared" si="0"/>
        <v>56</v>
      </c>
      <c r="S32" s="8">
        <f t="shared" si="1"/>
        <v>56</v>
      </c>
      <c r="T32" s="5">
        <v>0</v>
      </c>
      <c r="U32" s="3"/>
      <c r="V32" s="3"/>
      <c r="W32" s="3"/>
    </row>
    <row r="33" spans="1:23">
      <c r="A33" s="3" t="s">
        <v>279</v>
      </c>
      <c r="B33" s="33" t="s">
        <v>336</v>
      </c>
      <c r="C33" s="1" t="s">
        <v>14</v>
      </c>
      <c r="D33" s="3" t="s">
        <v>280</v>
      </c>
      <c r="E33" s="15">
        <v>40</v>
      </c>
      <c r="F33" s="1">
        <f t="shared" si="2"/>
        <v>350400</v>
      </c>
      <c r="G33" s="12">
        <f t="shared" si="3"/>
        <v>2.8538812785388129E-6</v>
      </c>
      <c r="H33" s="31"/>
      <c r="I33" s="5">
        <v>0</v>
      </c>
      <c r="J33" s="5">
        <v>0</v>
      </c>
      <c r="K33" s="5">
        <v>0</v>
      </c>
      <c r="L33" s="5">
        <v>0</v>
      </c>
      <c r="M33" s="3">
        <v>720</v>
      </c>
      <c r="N33" s="5">
        <v>0</v>
      </c>
      <c r="O33" s="1" t="s">
        <v>46</v>
      </c>
      <c r="P33" s="5">
        <v>0</v>
      </c>
      <c r="Q33" s="5">
        <v>0</v>
      </c>
      <c r="R33" s="5">
        <f t="shared" si="0"/>
        <v>720</v>
      </c>
      <c r="S33" s="8">
        <f t="shared" si="1"/>
        <v>720</v>
      </c>
      <c r="T33" s="5">
        <v>0</v>
      </c>
      <c r="U33" s="3"/>
      <c r="V33" s="3"/>
      <c r="W33" s="3"/>
    </row>
    <row r="34" spans="1:23">
      <c r="A34" s="3" t="s">
        <v>279</v>
      </c>
      <c r="B34" s="33" t="s">
        <v>356</v>
      </c>
      <c r="C34" s="1" t="s">
        <v>14</v>
      </c>
      <c r="D34" s="3" t="s">
        <v>303</v>
      </c>
      <c r="E34" s="15" t="s">
        <v>315</v>
      </c>
      <c r="F34" s="1" t="e">
        <f t="shared" si="2"/>
        <v>#VALUE!</v>
      </c>
      <c r="G34" s="12" t="e">
        <f t="shared" si="3"/>
        <v>#VALUE!</v>
      </c>
      <c r="H34" s="31"/>
      <c r="I34" s="5">
        <v>0</v>
      </c>
      <c r="J34" s="5">
        <v>0</v>
      </c>
      <c r="K34" s="5">
        <v>0</v>
      </c>
      <c r="L34" s="5">
        <v>0</v>
      </c>
      <c r="M34" s="3">
        <v>960</v>
      </c>
      <c r="N34" s="5">
        <v>0</v>
      </c>
      <c r="O34" s="1" t="s">
        <v>46</v>
      </c>
      <c r="P34" s="5">
        <v>0</v>
      </c>
      <c r="Q34" s="5">
        <v>0</v>
      </c>
      <c r="R34" s="5">
        <f t="shared" ref="R34:R57" si="4">IF(O34="Ja",SUM(I34:L34,N34,P34:Q34),(SUM(I34:N34,P34:Q34)))</f>
        <v>960</v>
      </c>
      <c r="S34" s="8">
        <f t="shared" ref="S34:S57" si="5">ROUNDUP(R34,0)</f>
        <v>960</v>
      </c>
      <c r="T34" s="5">
        <v>0</v>
      </c>
      <c r="U34" s="3"/>
      <c r="V34" s="3"/>
      <c r="W34" s="3"/>
    </row>
    <row r="35" spans="1:23">
      <c r="A35" s="3" t="s">
        <v>279</v>
      </c>
      <c r="B35" s="33" t="s">
        <v>357</v>
      </c>
      <c r="C35" s="1" t="s">
        <v>14</v>
      </c>
      <c r="D35" s="3" t="s">
        <v>304</v>
      </c>
      <c r="E35" s="15">
        <v>42</v>
      </c>
      <c r="F35" s="1">
        <f t="shared" si="2"/>
        <v>367920</v>
      </c>
      <c r="G35" s="12">
        <f t="shared" si="3"/>
        <v>2.7179821700369645E-6</v>
      </c>
      <c r="H35" s="31"/>
      <c r="I35" s="5">
        <v>0</v>
      </c>
      <c r="J35" s="5">
        <v>0</v>
      </c>
      <c r="K35" s="5">
        <v>0</v>
      </c>
      <c r="L35" s="5">
        <v>0</v>
      </c>
      <c r="M35" s="3">
        <v>720</v>
      </c>
      <c r="N35" s="5">
        <v>0</v>
      </c>
      <c r="O35" s="1" t="s">
        <v>46</v>
      </c>
      <c r="P35" s="5">
        <v>0</v>
      </c>
      <c r="Q35" s="5">
        <v>0</v>
      </c>
      <c r="R35" s="5">
        <f t="shared" si="4"/>
        <v>720</v>
      </c>
      <c r="S35" s="8">
        <f t="shared" si="5"/>
        <v>720</v>
      </c>
      <c r="T35" s="5">
        <v>0</v>
      </c>
      <c r="U35" s="3"/>
      <c r="V35" s="3"/>
      <c r="W35" s="3"/>
    </row>
    <row r="36" spans="1:23">
      <c r="A36" s="3" t="s">
        <v>279</v>
      </c>
      <c r="B36" s="3" t="s">
        <v>339</v>
      </c>
      <c r="C36" s="1" t="s">
        <v>14</v>
      </c>
      <c r="D36" s="3" t="s">
        <v>318</v>
      </c>
      <c r="E36" s="15">
        <v>548</v>
      </c>
      <c r="F36" s="1">
        <f t="shared" ref="F36:F57" si="6">E36*8760</f>
        <v>4800480</v>
      </c>
      <c r="G36" s="12">
        <f t="shared" ref="G36:G57" si="7">1/F36</f>
        <v>2.0831250208312502E-7</v>
      </c>
      <c r="H36" s="31"/>
      <c r="I36" s="5">
        <v>0</v>
      </c>
      <c r="J36" s="5">
        <v>0</v>
      </c>
      <c r="K36" s="5">
        <v>0</v>
      </c>
      <c r="L36" s="5">
        <v>0</v>
      </c>
      <c r="M36" s="3">
        <v>480</v>
      </c>
      <c r="N36" s="5">
        <v>0</v>
      </c>
      <c r="O36" s="1" t="s">
        <v>46</v>
      </c>
      <c r="P36" s="5">
        <v>0</v>
      </c>
      <c r="Q36" s="5">
        <v>0</v>
      </c>
      <c r="R36" s="5">
        <f t="shared" si="4"/>
        <v>480</v>
      </c>
      <c r="S36" s="8">
        <f t="shared" si="5"/>
        <v>480</v>
      </c>
      <c r="T36" s="5">
        <v>0</v>
      </c>
      <c r="U36" s="3"/>
      <c r="V36" s="3"/>
      <c r="W36" s="3"/>
    </row>
    <row r="37" spans="1:23">
      <c r="A37" s="3" t="s">
        <v>279</v>
      </c>
      <c r="B37" s="3" t="s">
        <v>342</v>
      </c>
      <c r="C37" s="1" t="s">
        <v>14</v>
      </c>
      <c r="D37" s="3" t="s">
        <v>285</v>
      </c>
      <c r="E37" s="15">
        <v>2283</v>
      </c>
      <c r="F37" s="1">
        <f t="shared" si="6"/>
        <v>19999080</v>
      </c>
      <c r="G37" s="12">
        <f t="shared" si="7"/>
        <v>5.0002300105804867E-8</v>
      </c>
      <c r="H37" s="31"/>
      <c r="I37" s="5">
        <v>0</v>
      </c>
      <c r="J37" s="5">
        <v>0</v>
      </c>
      <c r="K37" s="5">
        <v>0</v>
      </c>
      <c r="L37" s="5">
        <v>0</v>
      </c>
      <c r="M37" s="3">
        <v>480</v>
      </c>
      <c r="N37" s="5">
        <v>0</v>
      </c>
      <c r="O37" s="1" t="s">
        <v>46</v>
      </c>
      <c r="P37" s="5">
        <v>0</v>
      </c>
      <c r="Q37" s="5">
        <v>0</v>
      </c>
      <c r="R37" s="5">
        <f t="shared" si="4"/>
        <v>480</v>
      </c>
      <c r="S37" s="8">
        <f t="shared" si="5"/>
        <v>480</v>
      </c>
      <c r="T37" s="5">
        <v>0</v>
      </c>
      <c r="U37" s="3"/>
      <c r="V37" s="3"/>
      <c r="W37" s="3"/>
    </row>
    <row r="38" spans="1:23">
      <c r="A38" s="3" t="s">
        <v>279</v>
      </c>
      <c r="B38" s="3" t="s">
        <v>337</v>
      </c>
      <c r="C38" s="1" t="s">
        <v>14</v>
      </c>
      <c r="D38" s="3" t="s">
        <v>281</v>
      </c>
      <c r="E38" s="15" t="s">
        <v>315</v>
      </c>
      <c r="F38" s="1" t="e">
        <f t="shared" si="6"/>
        <v>#VALUE!</v>
      </c>
      <c r="G38" s="12" t="e">
        <f t="shared" si="7"/>
        <v>#VALUE!</v>
      </c>
      <c r="H38" s="31"/>
      <c r="I38" s="5">
        <v>0</v>
      </c>
      <c r="J38" s="5">
        <v>0</v>
      </c>
      <c r="K38" s="5">
        <v>0</v>
      </c>
      <c r="L38" s="5">
        <v>0</v>
      </c>
      <c r="M38" s="3">
        <v>960</v>
      </c>
      <c r="N38" s="5">
        <v>0</v>
      </c>
      <c r="O38" s="1" t="s">
        <v>46</v>
      </c>
      <c r="P38" s="5">
        <v>0</v>
      </c>
      <c r="Q38" s="5">
        <v>0</v>
      </c>
      <c r="R38" s="5">
        <f t="shared" si="4"/>
        <v>960</v>
      </c>
      <c r="S38" s="8">
        <f t="shared" si="5"/>
        <v>960</v>
      </c>
      <c r="T38" s="5">
        <v>0</v>
      </c>
      <c r="U38" s="3"/>
      <c r="V38" s="3"/>
      <c r="W38" s="3"/>
    </row>
    <row r="39" spans="1:23">
      <c r="A39" s="3" t="s">
        <v>279</v>
      </c>
      <c r="B39" s="3" t="s">
        <v>355</v>
      </c>
      <c r="C39" s="1" t="s">
        <v>14</v>
      </c>
      <c r="D39" s="3" t="s">
        <v>298</v>
      </c>
      <c r="E39" s="15">
        <v>28</v>
      </c>
      <c r="F39" s="1">
        <f t="shared" si="6"/>
        <v>245280</v>
      </c>
      <c r="G39" s="12">
        <f t="shared" si="7"/>
        <v>4.0769732550554469E-6</v>
      </c>
      <c r="H39" s="31"/>
      <c r="I39" s="5">
        <v>0</v>
      </c>
      <c r="J39" s="5">
        <v>0</v>
      </c>
      <c r="K39" s="5">
        <v>0</v>
      </c>
      <c r="L39" s="5">
        <v>0</v>
      </c>
      <c r="M39" s="3">
        <v>960</v>
      </c>
      <c r="N39" s="5">
        <v>0</v>
      </c>
      <c r="O39" s="1" t="s">
        <v>46</v>
      </c>
      <c r="P39" s="5">
        <v>0</v>
      </c>
      <c r="Q39" s="5">
        <v>0</v>
      </c>
      <c r="R39" s="5">
        <f t="shared" si="4"/>
        <v>960</v>
      </c>
      <c r="S39" s="8">
        <f t="shared" si="5"/>
        <v>960</v>
      </c>
      <c r="T39" s="5">
        <v>0</v>
      </c>
      <c r="U39" s="3"/>
      <c r="V39" s="3"/>
      <c r="W39" s="3"/>
    </row>
    <row r="40" spans="1:23">
      <c r="A40" s="3" t="s">
        <v>279</v>
      </c>
      <c r="B40" s="3" t="s">
        <v>350</v>
      </c>
      <c r="C40" s="1" t="s">
        <v>14</v>
      </c>
      <c r="D40" s="3" t="s">
        <v>293</v>
      </c>
      <c r="E40" s="15">
        <v>263</v>
      </c>
      <c r="F40" s="1">
        <f t="shared" si="6"/>
        <v>2303880</v>
      </c>
      <c r="G40" s="12">
        <f t="shared" si="7"/>
        <v>4.3405038456864071E-7</v>
      </c>
      <c r="H40" s="31"/>
      <c r="I40" s="5">
        <v>0</v>
      </c>
      <c r="J40" s="5">
        <v>0</v>
      </c>
      <c r="K40" s="5">
        <v>0</v>
      </c>
      <c r="L40" s="5">
        <v>0</v>
      </c>
      <c r="M40" s="3">
        <v>480</v>
      </c>
      <c r="N40" s="5">
        <v>0</v>
      </c>
      <c r="O40" s="1" t="s">
        <v>46</v>
      </c>
      <c r="P40" s="5">
        <v>0</v>
      </c>
      <c r="Q40" s="5">
        <v>0</v>
      </c>
      <c r="R40" s="5">
        <f t="shared" si="4"/>
        <v>480</v>
      </c>
      <c r="S40" s="8">
        <f t="shared" si="5"/>
        <v>480</v>
      </c>
      <c r="T40" s="5">
        <v>0</v>
      </c>
      <c r="U40" s="3"/>
      <c r="V40" s="3"/>
      <c r="W40" s="3"/>
    </row>
    <row r="41" spans="1:23">
      <c r="A41" s="3" t="s">
        <v>279</v>
      </c>
      <c r="B41" s="3" t="s">
        <v>363</v>
      </c>
      <c r="C41" s="1" t="s">
        <v>14</v>
      </c>
      <c r="D41" s="3" t="s">
        <v>305</v>
      </c>
      <c r="E41" s="15">
        <v>28</v>
      </c>
      <c r="F41" s="1">
        <f t="shared" si="6"/>
        <v>245280</v>
      </c>
      <c r="G41" s="12">
        <f t="shared" si="7"/>
        <v>4.0769732550554469E-6</v>
      </c>
      <c r="H41" s="31"/>
      <c r="I41" s="5">
        <v>0</v>
      </c>
      <c r="J41" s="5">
        <v>0</v>
      </c>
      <c r="K41" s="5">
        <v>0</v>
      </c>
      <c r="L41" s="5">
        <v>0</v>
      </c>
      <c r="M41" s="3">
        <v>480</v>
      </c>
      <c r="N41" s="5">
        <v>0</v>
      </c>
      <c r="O41" s="1" t="s">
        <v>46</v>
      </c>
      <c r="P41" s="5">
        <v>0</v>
      </c>
      <c r="Q41" s="5">
        <v>0</v>
      </c>
      <c r="R41" s="5">
        <f t="shared" si="4"/>
        <v>480</v>
      </c>
      <c r="S41" s="8">
        <f t="shared" si="5"/>
        <v>480</v>
      </c>
      <c r="T41" s="5">
        <v>0</v>
      </c>
      <c r="U41" s="3"/>
      <c r="V41" s="3"/>
      <c r="W41" s="3"/>
    </row>
    <row r="42" spans="1:23">
      <c r="A42" s="3" t="s">
        <v>279</v>
      </c>
      <c r="B42" s="3" t="s">
        <v>371</v>
      </c>
      <c r="C42" s="1" t="s">
        <v>14</v>
      </c>
      <c r="D42" s="3" t="s">
        <v>313</v>
      </c>
      <c r="E42" s="15">
        <v>95</v>
      </c>
      <c r="F42" s="1">
        <f t="shared" si="6"/>
        <v>832200</v>
      </c>
      <c r="G42" s="12">
        <f t="shared" si="7"/>
        <v>1.2016342225426579E-6</v>
      </c>
      <c r="H42" s="31"/>
      <c r="I42" s="5">
        <v>0</v>
      </c>
      <c r="J42" s="5">
        <v>0</v>
      </c>
      <c r="K42" s="5">
        <v>0</v>
      </c>
      <c r="L42" s="5">
        <v>0</v>
      </c>
      <c r="M42" s="3">
        <v>56</v>
      </c>
      <c r="N42" s="5">
        <v>0</v>
      </c>
      <c r="O42" s="1" t="s">
        <v>46</v>
      </c>
      <c r="P42" s="5">
        <v>0</v>
      </c>
      <c r="Q42" s="5">
        <v>0</v>
      </c>
      <c r="R42" s="5">
        <f t="shared" si="4"/>
        <v>56</v>
      </c>
      <c r="S42" s="8">
        <f t="shared" si="5"/>
        <v>56</v>
      </c>
      <c r="T42" s="5">
        <v>0</v>
      </c>
      <c r="U42" s="3"/>
      <c r="V42" s="3"/>
      <c r="W42" s="3"/>
    </row>
    <row r="43" spans="1:23">
      <c r="A43" s="3" t="s">
        <v>279</v>
      </c>
      <c r="B43" s="3" t="s">
        <v>365</v>
      </c>
      <c r="C43" s="1" t="s">
        <v>14</v>
      </c>
      <c r="D43" s="3" t="s">
        <v>307</v>
      </c>
      <c r="E43" s="15">
        <v>1142</v>
      </c>
      <c r="F43" s="1">
        <f t="shared" si="6"/>
        <v>10003920</v>
      </c>
      <c r="G43" s="12">
        <f t="shared" si="7"/>
        <v>9.9960815360378725E-8</v>
      </c>
      <c r="H43" s="31"/>
      <c r="I43" s="5">
        <v>0</v>
      </c>
      <c r="J43" s="5">
        <v>0</v>
      </c>
      <c r="K43" s="5">
        <v>0</v>
      </c>
      <c r="L43" s="5">
        <v>0</v>
      </c>
      <c r="M43" s="3">
        <v>480</v>
      </c>
      <c r="N43" s="5">
        <v>0</v>
      </c>
      <c r="O43" s="1" t="s">
        <v>46</v>
      </c>
      <c r="P43" s="5">
        <v>0</v>
      </c>
      <c r="Q43" s="5">
        <v>0</v>
      </c>
      <c r="R43" s="5">
        <f t="shared" si="4"/>
        <v>480</v>
      </c>
      <c r="S43" s="8">
        <f t="shared" si="5"/>
        <v>480</v>
      </c>
      <c r="T43" s="5">
        <v>0</v>
      </c>
      <c r="U43" s="3"/>
      <c r="V43" s="3"/>
      <c r="W43" s="3"/>
    </row>
    <row r="44" spans="1:23">
      <c r="A44" s="3" t="s">
        <v>279</v>
      </c>
      <c r="B44" s="3" t="s">
        <v>369</v>
      </c>
      <c r="C44" s="1" t="s">
        <v>14</v>
      </c>
      <c r="D44" s="3" t="s">
        <v>311</v>
      </c>
      <c r="E44" s="15">
        <v>11.4</v>
      </c>
      <c r="F44" s="1">
        <f t="shared" si="6"/>
        <v>99864</v>
      </c>
      <c r="G44" s="12">
        <f t="shared" si="7"/>
        <v>1.0013618521188816E-5</v>
      </c>
      <c r="H44" s="31"/>
      <c r="I44" s="5">
        <v>0</v>
      </c>
      <c r="J44" s="5">
        <v>0</v>
      </c>
      <c r="K44" s="5">
        <v>0</v>
      </c>
      <c r="L44" s="5">
        <v>0</v>
      </c>
      <c r="M44" s="3">
        <v>8</v>
      </c>
      <c r="N44" s="5">
        <v>0</v>
      </c>
      <c r="O44" s="1" t="s">
        <v>46</v>
      </c>
      <c r="P44" s="5">
        <v>0</v>
      </c>
      <c r="Q44" s="5">
        <v>0</v>
      </c>
      <c r="R44" s="5">
        <f t="shared" si="4"/>
        <v>8</v>
      </c>
      <c r="S44" s="8">
        <f t="shared" si="5"/>
        <v>8</v>
      </c>
      <c r="T44" s="5">
        <v>0</v>
      </c>
      <c r="U44" s="3"/>
      <c r="V44" s="3"/>
      <c r="W44" s="3"/>
    </row>
    <row r="45" spans="1:23">
      <c r="A45" s="3" t="s">
        <v>279</v>
      </c>
      <c r="B45" s="3" t="s">
        <v>340</v>
      </c>
      <c r="C45" s="1" t="s">
        <v>14</v>
      </c>
      <c r="D45" s="3" t="s">
        <v>283</v>
      </c>
      <c r="E45" s="15">
        <v>46</v>
      </c>
      <c r="F45" s="1">
        <f t="shared" si="6"/>
        <v>402960</v>
      </c>
      <c r="G45" s="12">
        <f t="shared" si="7"/>
        <v>2.4816358943815761E-6</v>
      </c>
      <c r="H45" s="31"/>
      <c r="I45" s="5">
        <v>0</v>
      </c>
      <c r="J45" s="5">
        <v>0</v>
      </c>
      <c r="K45" s="5">
        <v>0</v>
      </c>
      <c r="L45" s="5">
        <v>0</v>
      </c>
      <c r="M45" s="3">
        <v>256</v>
      </c>
      <c r="N45" s="5">
        <v>0</v>
      </c>
      <c r="O45" s="1" t="s">
        <v>46</v>
      </c>
      <c r="P45" s="5">
        <v>0</v>
      </c>
      <c r="Q45" s="5">
        <v>0</v>
      </c>
      <c r="R45" s="5">
        <f t="shared" si="4"/>
        <v>256</v>
      </c>
      <c r="S45" s="8">
        <f t="shared" si="5"/>
        <v>256</v>
      </c>
      <c r="T45" s="5">
        <v>0</v>
      </c>
      <c r="U45" s="3"/>
      <c r="V45" s="3"/>
      <c r="W45" s="3"/>
    </row>
    <row r="46" spans="1:23">
      <c r="A46" s="3" t="s">
        <v>279</v>
      </c>
      <c r="B46" s="3" t="s">
        <v>341</v>
      </c>
      <c r="C46" s="1" t="s">
        <v>14</v>
      </c>
      <c r="D46" s="3" t="s">
        <v>284</v>
      </c>
      <c r="E46" s="15">
        <v>46</v>
      </c>
      <c r="F46" s="1">
        <f t="shared" si="6"/>
        <v>402960</v>
      </c>
      <c r="G46" s="12">
        <f t="shared" si="7"/>
        <v>2.4816358943815761E-6</v>
      </c>
      <c r="H46" s="31"/>
      <c r="I46" s="5">
        <v>0</v>
      </c>
      <c r="J46" s="5">
        <v>0</v>
      </c>
      <c r="K46" s="5">
        <v>0</v>
      </c>
      <c r="L46" s="5">
        <v>0</v>
      </c>
      <c r="M46" s="3">
        <v>256</v>
      </c>
      <c r="N46" s="5">
        <v>0</v>
      </c>
      <c r="O46" s="1" t="s">
        <v>46</v>
      </c>
      <c r="P46" s="5">
        <v>0</v>
      </c>
      <c r="Q46" s="5">
        <v>0</v>
      </c>
      <c r="R46" s="5">
        <f t="shared" si="4"/>
        <v>256</v>
      </c>
      <c r="S46" s="8">
        <f t="shared" si="5"/>
        <v>256</v>
      </c>
      <c r="T46" s="5">
        <v>0</v>
      </c>
      <c r="U46" s="3"/>
      <c r="V46" s="3"/>
      <c r="W46" s="3"/>
    </row>
    <row r="47" spans="1:23">
      <c r="A47" s="3" t="s">
        <v>279</v>
      </c>
      <c r="B47" s="3" t="s">
        <v>347</v>
      </c>
      <c r="C47" s="1" t="s">
        <v>14</v>
      </c>
      <c r="D47" s="3" t="s">
        <v>290</v>
      </c>
      <c r="E47" s="15">
        <v>457</v>
      </c>
      <c r="F47" s="1">
        <f t="shared" si="6"/>
        <v>4003320</v>
      </c>
      <c r="G47" s="12">
        <f t="shared" si="7"/>
        <v>2.497926720821718E-7</v>
      </c>
      <c r="H47" s="31"/>
      <c r="I47" s="5">
        <v>0</v>
      </c>
      <c r="J47" s="5">
        <v>0</v>
      </c>
      <c r="K47" s="5">
        <v>0</v>
      </c>
      <c r="L47" s="5">
        <v>0</v>
      </c>
      <c r="M47" s="3">
        <v>1440</v>
      </c>
      <c r="N47" s="5">
        <v>0</v>
      </c>
      <c r="O47" s="1" t="s">
        <v>46</v>
      </c>
      <c r="P47" s="5">
        <v>0</v>
      </c>
      <c r="Q47" s="5">
        <v>0</v>
      </c>
      <c r="R47" s="5">
        <f t="shared" si="4"/>
        <v>1440</v>
      </c>
      <c r="S47" s="8">
        <f t="shared" si="5"/>
        <v>1440</v>
      </c>
      <c r="T47" s="5">
        <v>0</v>
      </c>
      <c r="U47" s="3"/>
      <c r="V47" s="3"/>
      <c r="W47" s="3"/>
    </row>
    <row r="48" spans="1:23">
      <c r="A48" s="3" t="s">
        <v>279</v>
      </c>
      <c r="B48" s="3" t="s">
        <v>366</v>
      </c>
      <c r="C48" s="1" t="s">
        <v>14</v>
      </c>
      <c r="D48" s="3" t="s">
        <v>308</v>
      </c>
      <c r="E48" s="15">
        <v>250</v>
      </c>
      <c r="F48" s="1">
        <f t="shared" si="6"/>
        <v>2190000</v>
      </c>
      <c r="G48" s="12">
        <f t="shared" si="7"/>
        <v>4.5662100456621004E-7</v>
      </c>
      <c r="H48" s="31"/>
      <c r="I48" s="5">
        <v>0</v>
      </c>
      <c r="J48" s="5">
        <v>0</v>
      </c>
      <c r="K48" s="5">
        <v>0</v>
      </c>
      <c r="L48" s="5">
        <v>0</v>
      </c>
      <c r="M48" s="3">
        <v>280</v>
      </c>
      <c r="N48" s="5">
        <v>0</v>
      </c>
      <c r="O48" s="1" t="s">
        <v>46</v>
      </c>
      <c r="P48" s="5">
        <v>0</v>
      </c>
      <c r="Q48" s="5">
        <v>0</v>
      </c>
      <c r="R48" s="5">
        <f t="shared" si="4"/>
        <v>280</v>
      </c>
      <c r="S48" s="8">
        <f t="shared" si="5"/>
        <v>280</v>
      </c>
      <c r="T48" s="5">
        <v>0</v>
      </c>
      <c r="U48" s="3"/>
      <c r="V48" s="3"/>
      <c r="W48" s="3"/>
    </row>
    <row r="49" spans="1:23">
      <c r="A49" s="3" t="s">
        <v>279</v>
      </c>
      <c r="B49" s="3" t="s">
        <v>353</v>
      </c>
      <c r="C49" s="1" t="s">
        <v>14</v>
      </c>
      <c r="D49" s="3" t="s">
        <v>296</v>
      </c>
      <c r="E49" s="15">
        <v>1142</v>
      </c>
      <c r="F49" s="1">
        <f t="shared" si="6"/>
        <v>10003920</v>
      </c>
      <c r="G49" s="12">
        <f t="shared" si="7"/>
        <v>9.9960815360378725E-8</v>
      </c>
      <c r="H49" s="31"/>
      <c r="I49" s="5">
        <v>0</v>
      </c>
      <c r="J49" s="5">
        <v>0</v>
      </c>
      <c r="K49" s="5">
        <v>0</v>
      </c>
      <c r="L49" s="5">
        <v>0</v>
      </c>
      <c r="M49" s="3">
        <v>280</v>
      </c>
      <c r="N49" s="5">
        <v>0</v>
      </c>
      <c r="O49" s="1" t="s">
        <v>46</v>
      </c>
      <c r="P49" s="5">
        <v>0</v>
      </c>
      <c r="Q49" s="5">
        <v>0</v>
      </c>
      <c r="R49" s="5">
        <f t="shared" si="4"/>
        <v>280</v>
      </c>
      <c r="S49" s="8">
        <f t="shared" si="5"/>
        <v>280</v>
      </c>
      <c r="T49" s="5">
        <v>0</v>
      </c>
      <c r="U49" s="3"/>
      <c r="V49" s="3"/>
      <c r="W49" s="3"/>
    </row>
    <row r="50" spans="1:23">
      <c r="A50" s="3" t="s">
        <v>279</v>
      </c>
      <c r="B50" s="3" t="s">
        <v>351</v>
      </c>
      <c r="C50" s="1" t="s">
        <v>14</v>
      </c>
      <c r="D50" s="3" t="s">
        <v>294</v>
      </c>
      <c r="E50" s="15">
        <v>52</v>
      </c>
      <c r="F50" s="1">
        <f t="shared" si="6"/>
        <v>455520</v>
      </c>
      <c r="G50" s="12">
        <f t="shared" si="7"/>
        <v>2.1952932911837023E-6</v>
      </c>
      <c r="H50" s="31"/>
      <c r="I50" s="5">
        <v>0</v>
      </c>
      <c r="J50" s="5">
        <v>0</v>
      </c>
      <c r="K50" s="5">
        <v>0</v>
      </c>
      <c r="L50" s="5">
        <v>0</v>
      </c>
      <c r="M50" s="3">
        <v>960</v>
      </c>
      <c r="N50" s="5">
        <v>0</v>
      </c>
      <c r="O50" s="1" t="s">
        <v>46</v>
      </c>
      <c r="P50" s="5">
        <v>0</v>
      </c>
      <c r="Q50" s="5">
        <v>0</v>
      </c>
      <c r="R50" s="5">
        <f t="shared" si="4"/>
        <v>960</v>
      </c>
      <c r="S50" s="8">
        <f t="shared" si="5"/>
        <v>960</v>
      </c>
      <c r="T50" s="5">
        <v>0</v>
      </c>
      <c r="U50" s="3"/>
      <c r="V50" s="3"/>
      <c r="W50" s="3"/>
    </row>
    <row r="51" spans="1:23">
      <c r="A51" s="3" t="s">
        <v>279</v>
      </c>
      <c r="B51" s="3" t="s">
        <v>343</v>
      </c>
      <c r="C51" s="1" t="s">
        <v>14</v>
      </c>
      <c r="D51" s="3" t="s">
        <v>286</v>
      </c>
      <c r="E51" s="15">
        <v>2283</v>
      </c>
      <c r="F51" s="1">
        <f t="shared" si="6"/>
        <v>19999080</v>
      </c>
      <c r="G51" s="12">
        <f t="shared" si="7"/>
        <v>5.0002300105804867E-8</v>
      </c>
      <c r="H51" s="31"/>
      <c r="I51" s="5">
        <v>0</v>
      </c>
      <c r="J51" s="5">
        <v>0</v>
      </c>
      <c r="K51" s="5">
        <v>0</v>
      </c>
      <c r="L51" s="5">
        <v>0</v>
      </c>
      <c r="M51" s="3">
        <v>480</v>
      </c>
      <c r="N51" s="5">
        <v>0</v>
      </c>
      <c r="O51" s="1" t="s">
        <v>46</v>
      </c>
      <c r="P51" s="5">
        <v>0</v>
      </c>
      <c r="Q51" s="5">
        <v>0</v>
      </c>
      <c r="R51" s="5">
        <f t="shared" si="4"/>
        <v>480</v>
      </c>
      <c r="S51" s="8">
        <f t="shared" si="5"/>
        <v>480</v>
      </c>
      <c r="T51" s="5">
        <v>0</v>
      </c>
      <c r="U51" s="3"/>
      <c r="V51" s="3"/>
      <c r="W51" s="3"/>
    </row>
    <row r="52" spans="1:23">
      <c r="A52" s="3" t="s">
        <v>279</v>
      </c>
      <c r="B52" s="3" t="s">
        <v>367</v>
      </c>
      <c r="C52" s="1" t="s">
        <v>14</v>
      </c>
      <c r="D52" s="3" t="s">
        <v>309</v>
      </c>
      <c r="E52" s="15">
        <v>14.7</v>
      </c>
      <c r="F52" s="1">
        <f t="shared" si="6"/>
        <v>128772</v>
      </c>
      <c r="G52" s="12">
        <f t="shared" si="7"/>
        <v>7.7656633429627557E-6</v>
      </c>
      <c r="H52" s="31"/>
      <c r="I52" s="5">
        <v>0</v>
      </c>
      <c r="J52" s="5">
        <v>0</v>
      </c>
      <c r="K52" s="5">
        <v>0</v>
      </c>
      <c r="L52" s="5">
        <v>0</v>
      </c>
      <c r="M52" s="3">
        <v>8</v>
      </c>
      <c r="N52" s="5">
        <v>0</v>
      </c>
      <c r="O52" s="1" t="s">
        <v>46</v>
      </c>
      <c r="P52" s="5">
        <v>0</v>
      </c>
      <c r="Q52" s="5">
        <v>0</v>
      </c>
      <c r="R52" s="5">
        <f t="shared" si="4"/>
        <v>8</v>
      </c>
      <c r="S52" s="8">
        <f t="shared" si="5"/>
        <v>8</v>
      </c>
      <c r="T52" s="5">
        <v>0</v>
      </c>
      <c r="U52" s="3"/>
      <c r="V52" s="3"/>
      <c r="W52" s="3"/>
    </row>
    <row r="53" spans="1:23">
      <c r="A53" s="3" t="s">
        <v>279</v>
      </c>
      <c r="B53" s="3" t="s">
        <v>361</v>
      </c>
      <c r="C53" s="1" t="s">
        <v>14</v>
      </c>
      <c r="D53" s="3" t="s">
        <v>302</v>
      </c>
      <c r="E53" s="15">
        <v>2283</v>
      </c>
      <c r="F53" s="1">
        <f t="shared" si="6"/>
        <v>19999080</v>
      </c>
      <c r="G53" s="12">
        <f t="shared" si="7"/>
        <v>5.0002300105804867E-8</v>
      </c>
      <c r="H53" s="31"/>
      <c r="I53" s="5">
        <v>0</v>
      </c>
      <c r="J53" s="5">
        <v>0</v>
      </c>
      <c r="K53" s="5">
        <v>0</v>
      </c>
      <c r="L53" s="5">
        <v>0</v>
      </c>
      <c r="M53" s="3">
        <v>480</v>
      </c>
      <c r="N53" s="5">
        <v>0</v>
      </c>
      <c r="O53" s="1" t="s">
        <v>46</v>
      </c>
      <c r="P53" s="5">
        <v>0</v>
      </c>
      <c r="Q53" s="5">
        <v>0</v>
      </c>
      <c r="R53" s="5">
        <f t="shared" si="4"/>
        <v>480</v>
      </c>
      <c r="S53" s="8">
        <f t="shared" si="5"/>
        <v>480</v>
      </c>
      <c r="T53" s="5">
        <v>0</v>
      </c>
      <c r="U53" s="3"/>
      <c r="V53" s="3"/>
      <c r="W53" s="3"/>
    </row>
    <row r="54" spans="1:23">
      <c r="A54" s="3" t="s">
        <v>279</v>
      </c>
      <c r="B54" s="3" t="s">
        <v>349</v>
      </c>
      <c r="C54" s="1" t="s">
        <v>14</v>
      </c>
      <c r="D54" s="3" t="s">
        <v>292</v>
      </c>
      <c r="E54" s="15">
        <v>1142</v>
      </c>
      <c r="F54" s="1">
        <f t="shared" si="6"/>
        <v>10003920</v>
      </c>
      <c r="G54" s="12">
        <f t="shared" si="7"/>
        <v>9.9960815360378725E-8</v>
      </c>
      <c r="H54" s="31"/>
      <c r="I54" s="5">
        <v>0</v>
      </c>
      <c r="J54" s="5">
        <v>0</v>
      </c>
      <c r="K54" s="5">
        <v>0</v>
      </c>
      <c r="L54" s="5">
        <v>0</v>
      </c>
      <c r="M54" s="3">
        <v>320</v>
      </c>
      <c r="N54" s="5">
        <v>0</v>
      </c>
      <c r="O54" s="1" t="s">
        <v>46</v>
      </c>
      <c r="P54" s="5">
        <v>0</v>
      </c>
      <c r="Q54" s="5">
        <v>0</v>
      </c>
      <c r="R54" s="5">
        <f t="shared" si="4"/>
        <v>320</v>
      </c>
      <c r="S54" s="8">
        <f t="shared" si="5"/>
        <v>320</v>
      </c>
      <c r="T54" s="5">
        <v>0</v>
      </c>
      <c r="U54" s="3"/>
      <c r="V54" s="3"/>
      <c r="W54" s="3"/>
    </row>
    <row r="55" spans="1:23">
      <c r="A55" s="3" t="s">
        <v>279</v>
      </c>
      <c r="B55" s="3" t="s">
        <v>345</v>
      </c>
      <c r="C55" s="1" t="s">
        <v>14</v>
      </c>
      <c r="D55" s="3" t="s">
        <v>288</v>
      </c>
      <c r="E55" s="15">
        <v>2283</v>
      </c>
      <c r="F55" s="1">
        <f t="shared" si="6"/>
        <v>19999080</v>
      </c>
      <c r="G55" s="12">
        <f t="shared" si="7"/>
        <v>5.0002300105804867E-8</v>
      </c>
      <c r="H55" s="31"/>
      <c r="I55" s="5">
        <v>0</v>
      </c>
      <c r="J55" s="5">
        <v>0</v>
      </c>
      <c r="K55" s="5">
        <v>0</v>
      </c>
      <c r="L55" s="5">
        <v>0</v>
      </c>
      <c r="M55" s="3">
        <v>480</v>
      </c>
      <c r="N55" s="5">
        <v>0</v>
      </c>
      <c r="O55" s="1" t="s">
        <v>46</v>
      </c>
      <c r="P55" s="5">
        <v>0</v>
      </c>
      <c r="Q55" s="5">
        <v>0</v>
      </c>
      <c r="R55" s="5">
        <f t="shared" si="4"/>
        <v>480</v>
      </c>
      <c r="S55" s="8">
        <f t="shared" si="5"/>
        <v>480</v>
      </c>
      <c r="T55" s="5">
        <v>0</v>
      </c>
      <c r="U55" s="3"/>
      <c r="V55" s="3"/>
      <c r="W55" s="3"/>
    </row>
    <row r="56" spans="1:23">
      <c r="A56" s="3" t="s">
        <v>279</v>
      </c>
      <c r="B56" s="3" t="s">
        <v>346</v>
      </c>
      <c r="C56" s="1" t="s">
        <v>14</v>
      </c>
      <c r="D56" s="3" t="s">
        <v>289</v>
      </c>
      <c r="E56" s="15">
        <v>1142</v>
      </c>
      <c r="F56" s="1">
        <f t="shared" si="6"/>
        <v>10003920</v>
      </c>
      <c r="G56" s="12">
        <f t="shared" si="7"/>
        <v>9.9960815360378725E-8</v>
      </c>
      <c r="H56" s="31"/>
      <c r="I56" s="5">
        <v>0</v>
      </c>
      <c r="J56" s="5">
        <v>0</v>
      </c>
      <c r="K56" s="5">
        <v>0</v>
      </c>
      <c r="L56" s="5">
        <v>0</v>
      </c>
      <c r="M56" s="3">
        <v>320</v>
      </c>
      <c r="N56" s="5">
        <v>0</v>
      </c>
      <c r="O56" s="1" t="s">
        <v>46</v>
      </c>
      <c r="P56" s="5">
        <v>0</v>
      </c>
      <c r="Q56" s="5">
        <v>0</v>
      </c>
      <c r="R56" s="5">
        <f t="shared" si="4"/>
        <v>320</v>
      </c>
      <c r="S56" s="8">
        <f t="shared" si="5"/>
        <v>320</v>
      </c>
      <c r="T56" s="5">
        <v>0</v>
      </c>
      <c r="U56" s="3"/>
      <c r="V56" s="3"/>
      <c r="W56" s="3"/>
    </row>
    <row r="57" spans="1:23">
      <c r="A57" s="3" t="s">
        <v>279</v>
      </c>
      <c r="B57" s="3" t="s">
        <v>354</v>
      </c>
      <c r="C57" s="1" t="s">
        <v>14</v>
      </c>
      <c r="D57" s="3" t="s">
        <v>297</v>
      </c>
      <c r="E57" s="15">
        <v>65</v>
      </c>
      <c r="F57" s="1">
        <f t="shared" si="6"/>
        <v>569400</v>
      </c>
      <c r="G57" s="12">
        <f t="shared" si="7"/>
        <v>1.7562346329469617E-6</v>
      </c>
      <c r="H57" s="31"/>
      <c r="I57" s="5">
        <v>0</v>
      </c>
      <c r="J57" s="5">
        <v>0</v>
      </c>
      <c r="K57" s="5">
        <v>0</v>
      </c>
      <c r="L57" s="5">
        <v>0</v>
      </c>
      <c r="M57" s="3">
        <v>720</v>
      </c>
      <c r="N57" s="5">
        <v>0</v>
      </c>
      <c r="O57" s="1" t="s">
        <v>46</v>
      </c>
      <c r="P57" s="5">
        <v>0</v>
      </c>
      <c r="Q57" s="5">
        <v>0</v>
      </c>
      <c r="R57" s="5">
        <f t="shared" si="4"/>
        <v>720</v>
      </c>
      <c r="S57" s="8">
        <f t="shared" si="5"/>
        <v>720</v>
      </c>
      <c r="T57" s="5">
        <v>0</v>
      </c>
      <c r="U57" s="3"/>
      <c r="V57" s="3"/>
      <c r="W57" s="3"/>
    </row>
    <row r="58" spans="1:23">
      <c r="A58" s="3" t="s">
        <v>460</v>
      </c>
      <c r="B58" s="3" t="s">
        <v>461</v>
      </c>
      <c r="C58" s="36" t="s">
        <v>11</v>
      </c>
      <c r="D58" s="36" t="s">
        <v>462</v>
      </c>
      <c r="E58" s="47"/>
      <c r="F58" s="36"/>
      <c r="G58" s="37"/>
      <c r="H58" s="49" t="e">
        <f>#REF!/60/8760</f>
        <v>#REF!</v>
      </c>
      <c r="I58" s="39"/>
      <c r="J58" s="39"/>
      <c r="K58" s="39"/>
      <c r="L58" s="39"/>
      <c r="M58" s="40" t="s">
        <v>9</v>
      </c>
      <c r="N58" s="41">
        <v>0</v>
      </c>
      <c r="O58" s="36"/>
      <c r="P58" s="42"/>
      <c r="Q58" s="39"/>
      <c r="R58" s="39"/>
      <c r="S58" s="43"/>
      <c r="T58" s="39"/>
      <c r="U58" s="39"/>
      <c r="V58" s="39"/>
      <c r="W58" s="44"/>
    </row>
    <row r="59" spans="1:23">
      <c r="A59" s="31" t="s">
        <v>441</v>
      </c>
      <c r="B59" s="36" t="s">
        <v>442</v>
      </c>
      <c r="C59" s="36" t="s">
        <v>14</v>
      </c>
      <c r="D59" s="36" t="s">
        <v>443</v>
      </c>
      <c r="E59" s="47">
        <v>713.47031963470317</v>
      </c>
      <c r="F59" s="36">
        <v>6250000</v>
      </c>
      <c r="G59" s="14">
        <v>1.6E-7</v>
      </c>
      <c r="H59" s="38"/>
      <c r="I59" s="39">
        <v>0.5</v>
      </c>
      <c r="J59" s="39">
        <v>0.5</v>
      </c>
      <c r="K59" s="39">
        <v>0.5</v>
      </c>
      <c r="L59" s="39">
        <v>0.5</v>
      </c>
      <c r="M59" s="40" t="s">
        <v>9</v>
      </c>
      <c r="N59" s="41">
        <v>0</v>
      </c>
      <c r="O59" s="1" t="s">
        <v>46</v>
      </c>
      <c r="P59" s="39">
        <v>6</v>
      </c>
      <c r="Q59" s="39">
        <v>0.5</v>
      </c>
      <c r="R59" s="39">
        <v>8.5</v>
      </c>
      <c r="S59" s="43">
        <v>9</v>
      </c>
      <c r="T59" s="39"/>
      <c r="U59" s="39"/>
      <c r="V59" s="39"/>
      <c r="W59" s="44"/>
    </row>
    <row r="60" spans="1:23">
      <c r="A60" s="31" t="s">
        <v>441</v>
      </c>
      <c r="B60" s="36" t="s">
        <v>444</v>
      </c>
      <c r="C60" s="36" t="s">
        <v>14</v>
      </c>
      <c r="D60" s="36" t="s">
        <v>445</v>
      </c>
      <c r="E60" s="15">
        <v>1000</v>
      </c>
      <c r="F60" s="36">
        <v>2920000000</v>
      </c>
      <c r="G60" s="37">
        <v>3.4246575342465755E-10</v>
      </c>
      <c r="H60" s="38"/>
      <c r="I60" s="39">
        <v>0.5</v>
      </c>
      <c r="J60" s="39">
        <v>0.5</v>
      </c>
      <c r="K60" s="39">
        <v>0.5</v>
      </c>
      <c r="L60" s="39">
        <v>0.5</v>
      </c>
      <c r="M60" s="40" t="s">
        <v>9</v>
      </c>
      <c r="N60" s="41">
        <v>0</v>
      </c>
      <c r="O60" s="1" t="s">
        <v>46</v>
      </c>
      <c r="P60" s="42">
        <v>16</v>
      </c>
      <c r="Q60" s="39">
        <v>1</v>
      </c>
      <c r="R60" s="39">
        <v>19</v>
      </c>
      <c r="S60" s="43">
        <v>19</v>
      </c>
      <c r="T60" s="39"/>
      <c r="U60" s="39"/>
      <c r="V60" s="39"/>
      <c r="W60" s="44"/>
    </row>
    <row r="61" spans="1:23">
      <c r="A61" s="31" t="s">
        <v>441</v>
      </c>
      <c r="B61" s="36" t="s">
        <v>446</v>
      </c>
      <c r="C61" s="36" t="s">
        <v>14</v>
      </c>
      <c r="D61" s="36" t="s">
        <v>447</v>
      </c>
      <c r="E61" s="15">
        <v>40</v>
      </c>
      <c r="F61" s="36">
        <v>350400</v>
      </c>
      <c r="G61" s="37">
        <v>2.8538812785388129E-6</v>
      </c>
      <c r="H61" s="38"/>
      <c r="I61" s="39">
        <v>0.5</v>
      </c>
      <c r="J61" s="39">
        <v>0.5</v>
      </c>
      <c r="K61" s="39">
        <v>0.5</v>
      </c>
      <c r="L61" s="39">
        <v>0.5</v>
      </c>
      <c r="M61" s="40" t="s">
        <v>9</v>
      </c>
      <c r="N61" s="41">
        <v>0</v>
      </c>
      <c r="O61" s="1" t="s">
        <v>46</v>
      </c>
      <c r="P61" s="42">
        <v>8</v>
      </c>
      <c r="Q61" s="39">
        <v>1</v>
      </c>
      <c r="R61" s="39">
        <v>11</v>
      </c>
      <c r="S61" s="43">
        <v>11</v>
      </c>
      <c r="T61" s="39"/>
      <c r="U61" s="39"/>
      <c r="V61" s="39"/>
      <c r="W61" s="44"/>
    </row>
    <row r="62" spans="1:23">
      <c r="A62" s="31" t="s">
        <v>441</v>
      </c>
      <c r="B62" s="36" t="s">
        <v>448</v>
      </c>
      <c r="C62" s="36" t="s">
        <v>14</v>
      </c>
      <c r="D62" s="48" t="s">
        <v>449</v>
      </c>
      <c r="E62" s="47">
        <v>200.27237042377629</v>
      </c>
      <c r="F62" s="36">
        <v>1754385.9649122804</v>
      </c>
      <c r="G62" s="14">
        <v>5.7000000000000005E-7</v>
      </c>
      <c r="H62" s="38"/>
      <c r="I62" s="39">
        <v>0.5</v>
      </c>
      <c r="J62" s="39">
        <v>0.5</v>
      </c>
      <c r="K62" s="39">
        <v>0.5</v>
      </c>
      <c r="L62" s="39">
        <v>0.5</v>
      </c>
      <c r="M62" s="40" t="s">
        <v>9</v>
      </c>
      <c r="N62" s="41">
        <v>0</v>
      </c>
      <c r="O62" s="1" t="s">
        <v>46</v>
      </c>
      <c r="P62" s="39">
        <v>6</v>
      </c>
      <c r="Q62" s="39">
        <v>0.5</v>
      </c>
      <c r="R62" s="39">
        <v>8.5</v>
      </c>
      <c r="S62" s="43">
        <v>9</v>
      </c>
      <c r="T62" s="39"/>
      <c r="U62" s="39"/>
      <c r="V62" s="39"/>
      <c r="W62" s="44"/>
    </row>
    <row r="63" spans="1:23">
      <c r="A63" s="31" t="s">
        <v>441</v>
      </c>
      <c r="B63" s="36" t="s">
        <v>450</v>
      </c>
      <c r="C63" s="36" t="s">
        <v>14</v>
      </c>
      <c r="D63" s="36" t="s">
        <v>451</v>
      </c>
      <c r="E63" s="15">
        <v>120</v>
      </c>
      <c r="F63" s="36">
        <v>1051200</v>
      </c>
      <c r="G63" s="37">
        <v>9.5129375951293755E-7</v>
      </c>
      <c r="H63" s="38"/>
      <c r="I63" s="39">
        <v>0.5</v>
      </c>
      <c r="J63" s="39">
        <v>0.5</v>
      </c>
      <c r="K63" s="39">
        <v>0.5</v>
      </c>
      <c r="L63" s="39">
        <v>0.5</v>
      </c>
      <c r="M63" s="40" t="s">
        <v>9</v>
      </c>
      <c r="N63" s="41">
        <v>0</v>
      </c>
      <c r="O63" s="1" t="s">
        <v>46</v>
      </c>
      <c r="P63" s="42">
        <v>8</v>
      </c>
      <c r="Q63" s="39">
        <v>1</v>
      </c>
      <c r="R63" s="39">
        <v>11</v>
      </c>
      <c r="S63" s="43">
        <v>11</v>
      </c>
      <c r="T63" s="39"/>
      <c r="U63" s="39"/>
      <c r="V63" s="39"/>
      <c r="W63" s="44"/>
    </row>
    <row r="64" spans="1:23">
      <c r="A64" s="31" t="s">
        <v>441</v>
      </c>
      <c r="B64" s="36" t="s">
        <v>452</v>
      </c>
      <c r="C64" s="36" t="s">
        <v>14</v>
      </c>
      <c r="D64" s="36" t="s">
        <v>453</v>
      </c>
      <c r="E64" s="47">
        <v>713.47031963470317</v>
      </c>
      <c r="F64" s="36">
        <v>6250000</v>
      </c>
      <c r="G64" s="14">
        <v>1.6E-7</v>
      </c>
      <c r="H64" s="38"/>
      <c r="I64" s="39">
        <v>0.5</v>
      </c>
      <c r="J64" s="39">
        <v>0.5</v>
      </c>
      <c r="K64" s="39">
        <v>0.5</v>
      </c>
      <c r="L64" s="39">
        <v>0.5</v>
      </c>
      <c r="M64" s="40" t="s">
        <v>9</v>
      </c>
      <c r="N64" s="41">
        <v>0</v>
      </c>
      <c r="O64" s="1" t="s">
        <v>46</v>
      </c>
      <c r="P64" s="39">
        <v>2</v>
      </c>
      <c r="Q64" s="39">
        <v>0.5</v>
      </c>
      <c r="R64" s="39">
        <v>4.5</v>
      </c>
      <c r="S64" s="43">
        <v>5</v>
      </c>
      <c r="T64" s="39"/>
      <c r="U64" s="39"/>
      <c r="V64" s="39"/>
      <c r="W64" s="44"/>
    </row>
    <row r="65" spans="1:23">
      <c r="A65" s="31" t="s">
        <v>441</v>
      </c>
      <c r="B65" s="36" t="s">
        <v>454</v>
      </c>
      <c r="C65" s="36" t="s">
        <v>14</v>
      </c>
      <c r="D65" s="36" t="s">
        <v>455</v>
      </c>
      <c r="E65" s="15">
        <v>8</v>
      </c>
      <c r="F65" s="36">
        <v>70080</v>
      </c>
      <c r="G65" s="37">
        <v>1.4269406392694063E-5</v>
      </c>
      <c r="H65" s="38"/>
      <c r="I65" s="39">
        <v>0.5</v>
      </c>
      <c r="J65" s="39">
        <v>0.5</v>
      </c>
      <c r="K65" s="39">
        <v>0.5</v>
      </c>
      <c r="L65" s="39">
        <v>0.5</v>
      </c>
      <c r="M65" s="40" t="s">
        <v>9</v>
      </c>
      <c r="N65" s="41">
        <v>0</v>
      </c>
      <c r="O65" s="1" t="s">
        <v>46</v>
      </c>
      <c r="P65" s="42">
        <v>2</v>
      </c>
      <c r="Q65" s="39">
        <v>0.5</v>
      </c>
      <c r="R65" s="39">
        <v>4.5</v>
      </c>
      <c r="S65" s="43">
        <v>5</v>
      </c>
      <c r="T65" s="39"/>
      <c r="U65" s="39"/>
      <c r="V65" s="39"/>
      <c r="W65" s="44"/>
    </row>
    <row r="66" spans="1:23">
      <c r="A66" s="31" t="s">
        <v>441</v>
      </c>
      <c r="B66" s="36" t="s">
        <v>457</v>
      </c>
      <c r="C66" s="36" t="s">
        <v>14</v>
      </c>
      <c r="D66" s="36" t="s">
        <v>458</v>
      </c>
      <c r="E66" s="15">
        <v>11</v>
      </c>
      <c r="F66" s="36">
        <v>96360</v>
      </c>
      <c r="G66" s="37">
        <v>1.0377750103777502E-5</v>
      </c>
      <c r="H66" s="38"/>
      <c r="I66" s="39">
        <v>0.5</v>
      </c>
      <c r="J66" s="39">
        <v>0.5</v>
      </c>
      <c r="K66" s="39">
        <v>0.5</v>
      </c>
      <c r="L66" s="39">
        <v>0.5</v>
      </c>
      <c r="M66" s="40" t="s">
        <v>9</v>
      </c>
      <c r="N66" s="41">
        <v>0</v>
      </c>
      <c r="O66" s="1" t="s">
        <v>46</v>
      </c>
      <c r="P66" s="42">
        <v>1</v>
      </c>
      <c r="Q66" s="39">
        <v>0.5</v>
      </c>
      <c r="R66" s="39">
        <v>3.5</v>
      </c>
      <c r="S66" s="43">
        <v>4</v>
      </c>
      <c r="T66" s="39"/>
      <c r="U66" s="39"/>
      <c r="V66" s="39"/>
      <c r="W66" s="44"/>
    </row>
    <row r="67" spans="1:23">
      <c r="A67" s="3" t="s">
        <v>373</v>
      </c>
      <c r="B67" s="3" t="s">
        <v>374</v>
      </c>
      <c r="C67" s="1" t="s">
        <v>13</v>
      </c>
      <c r="D67" s="3" t="s">
        <v>375</v>
      </c>
      <c r="E67" s="15">
        <v>57.077625570776256</v>
      </c>
      <c r="F67" s="1">
        <f t="shared" ref="F67:F78" si="8">E67*8760</f>
        <v>500000</v>
      </c>
      <c r="G67" s="12">
        <f t="shared" ref="G67:G78" si="9">1/F67</f>
        <v>1.9999999999999999E-6</v>
      </c>
      <c r="H67" s="31"/>
      <c r="I67" s="5">
        <v>0</v>
      </c>
      <c r="J67" s="5">
        <v>0</v>
      </c>
      <c r="K67" s="5">
        <v>0</v>
      </c>
      <c r="L67" s="5">
        <v>0</v>
      </c>
      <c r="M67" s="18" t="s">
        <v>9</v>
      </c>
      <c r="N67" s="5">
        <v>0</v>
      </c>
      <c r="O67" s="1" t="s">
        <v>46</v>
      </c>
      <c r="P67" s="5">
        <v>6</v>
      </c>
      <c r="Q67" s="5">
        <v>0</v>
      </c>
      <c r="R67" s="5">
        <f t="shared" ref="R67:R78" si="10">IF(O67="Ja",SUM(I67:L67,N67,P67:Q67),(SUM(I67:N67,P67:Q67)))</f>
        <v>6</v>
      </c>
      <c r="S67" s="8">
        <f t="shared" ref="S67:S98" si="11">ROUNDUP(R67,0)</f>
        <v>6</v>
      </c>
      <c r="T67" s="5">
        <v>0</v>
      </c>
      <c r="U67" s="5"/>
      <c r="V67" s="5"/>
      <c r="W67" s="7"/>
    </row>
    <row r="68" spans="1:23">
      <c r="A68" s="3" t="s">
        <v>373</v>
      </c>
      <c r="B68" s="3" t="s">
        <v>386</v>
      </c>
      <c r="C68" s="1" t="s">
        <v>14</v>
      </c>
      <c r="D68" s="3" t="s">
        <v>387</v>
      </c>
      <c r="E68" s="15">
        <v>11</v>
      </c>
      <c r="F68" s="1">
        <f t="shared" si="8"/>
        <v>96360</v>
      </c>
      <c r="G68" s="12">
        <f t="shared" si="9"/>
        <v>1.0377750103777502E-5</v>
      </c>
      <c r="H68" s="31"/>
      <c r="I68" s="5">
        <v>0</v>
      </c>
      <c r="J68" s="5">
        <v>0</v>
      </c>
      <c r="K68" s="5">
        <v>0</v>
      </c>
      <c r="L68" s="5">
        <v>0</v>
      </c>
      <c r="M68" s="18">
        <v>504</v>
      </c>
      <c r="N68" s="5">
        <v>0</v>
      </c>
      <c r="O68" s="1" t="s">
        <v>46</v>
      </c>
      <c r="P68" s="5">
        <v>16</v>
      </c>
      <c r="Q68" s="5">
        <v>0</v>
      </c>
      <c r="R68" s="5">
        <f t="shared" si="10"/>
        <v>520</v>
      </c>
      <c r="S68" s="8">
        <f t="shared" si="11"/>
        <v>520</v>
      </c>
      <c r="T68" s="5">
        <v>0</v>
      </c>
      <c r="U68" s="3"/>
      <c r="V68" s="3"/>
      <c r="W68" s="3"/>
    </row>
    <row r="69" spans="1:23">
      <c r="A69" s="3" t="s">
        <v>373</v>
      </c>
      <c r="B69" s="3" t="s">
        <v>399</v>
      </c>
      <c r="C69" s="1" t="s">
        <v>14</v>
      </c>
      <c r="D69" s="3" t="s">
        <v>400</v>
      </c>
      <c r="E69" s="15">
        <v>1</v>
      </c>
      <c r="F69" s="3">
        <f t="shared" si="8"/>
        <v>8760</v>
      </c>
      <c r="G69" s="30">
        <f t="shared" si="9"/>
        <v>1.1415525114155251E-4</v>
      </c>
      <c r="H69" s="31"/>
      <c r="I69" s="5">
        <v>0</v>
      </c>
      <c r="J69" s="5">
        <v>0</v>
      </c>
      <c r="K69" s="5">
        <v>0</v>
      </c>
      <c r="L69" s="5">
        <v>0</v>
      </c>
      <c r="M69" s="3">
        <v>336</v>
      </c>
      <c r="N69" s="5">
        <v>0</v>
      </c>
      <c r="O69" s="1" t="s">
        <v>46</v>
      </c>
      <c r="P69" s="3">
        <v>4</v>
      </c>
      <c r="Q69" s="5">
        <v>0</v>
      </c>
      <c r="R69" s="5">
        <f t="shared" si="10"/>
        <v>340</v>
      </c>
      <c r="S69" s="8">
        <f t="shared" si="11"/>
        <v>340</v>
      </c>
      <c r="T69" s="5">
        <v>0</v>
      </c>
      <c r="U69" s="3"/>
      <c r="V69" s="3"/>
      <c r="W69" s="3"/>
    </row>
    <row r="70" spans="1:23">
      <c r="A70" s="3" t="s">
        <v>373</v>
      </c>
      <c r="B70" s="3" t="s">
        <v>388</v>
      </c>
      <c r="C70" s="1" t="s">
        <v>14</v>
      </c>
      <c r="D70" s="3" t="s">
        <v>389</v>
      </c>
      <c r="E70" s="15">
        <v>22.83</v>
      </c>
      <c r="F70" s="1">
        <f t="shared" si="8"/>
        <v>199990.8</v>
      </c>
      <c r="G70" s="12">
        <f t="shared" si="9"/>
        <v>5.0002300105804872E-6</v>
      </c>
      <c r="H70" s="31"/>
      <c r="I70" s="5">
        <v>0</v>
      </c>
      <c r="J70" s="5">
        <v>0</v>
      </c>
      <c r="K70" s="5">
        <v>0</v>
      </c>
      <c r="L70" s="5">
        <v>0</v>
      </c>
      <c r="M70" s="3">
        <v>336</v>
      </c>
      <c r="N70" s="5">
        <v>0</v>
      </c>
      <c r="O70" s="1" t="s">
        <v>46</v>
      </c>
      <c r="P70" s="3">
        <v>4</v>
      </c>
      <c r="Q70" s="5">
        <v>0</v>
      </c>
      <c r="R70" s="5">
        <f t="shared" si="10"/>
        <v>340</v>
      </c>
      <c r="S70" s="8">
        <f t="shared" si="11"/>
        <v>340</v>
      </c>
      <c r="T70" s="5">
        <v>0</v>
      </c>
      <c r="U70" s="3"/>
      <c r="V70" s="3"/>
      <c r="W70" s="3"/>
    </row>
    <row r="71" spans="1:23">
      <c r="A71" s="3" t="s">
        <v>373</v>
      </c>
      <c r="B71" s="3" t="s">
        <v>392</v>
      </c>
      <c r="C71" s="1" t="s">
        <v>14</v>
      </c>
      <c r="D71" s="3" t="s">
        <v>393</v>
      </c>
      <c r="E71" s="15">
        <v>157</v>
      </c>
      <c r="F71" s="3">
        <f t="shared" si="8"/>
        <v>1375320</v>
      </c>
      <c r="G71" s="30">
        <f t="shared" si="9"/>
        <v>7.2710351045574853E-7</v>
      </c>
      <c r="H71" s="31"/>
      <c r="I71" s="5">
        <v>0</v>
      </c>
      <c r="J71" s="5">
        <v>0</v>
      </c>
      <c r="K71" s="5">
        <v>0</v>
      </c>
      <c r="L71" s="5">
        <v>0</v>
      </c>
      <c r="M71" s="3">
        <v>1344</v>
      </c>
      <c r="N71" s="5">
        <v>0</v>
      </c>
      <c r="O71" s="1" t="s">
        <v>46</v>
      </c>
      <c r="P71" s="3">
        <v>4</v>
      </c>
      <c r="Q71" s="5">
        <v>0</v>
      </c>
      <c r="R71" s="5">
        <f t="shared" si="10"/>
        <v>1348</v>
      </c>
      <c r="S71" s="8">
        <f t="shared" si="11"/>
        <v>1348</v>
      </c>
      <c r="T71" s="5">
        <v>0</v>
      </c>
      <c r="U71" s="3"/>
      <c r="V71" s="3"/>
      <c r="W71" s="3"/>
    </row>
    <row r="72" spans="1:23">
      <c r="A72" s="3" t="s">
        <v>373</v>
      </c>
      <c r="B72" s="3" t="s">
        <v>390</v>
      </c>
      <c r="C72" s="1" t="s">
        <v>14</v>
      </c>
      <c r="D72" s="3" t="s">
        <v>391</v>
      </c>
      <c r="E72" s="15">
        <v>28.49</v>
      </c>
      <c r="F72" s="1">
        <f t="shared" si="8"/>
        <v>249572.4</v>
      </c>
      <c r="G72" s="12">
        <f t="shared" si="9"/>
        <v>4.006853321921815E-6</v>
      </c>
      <c r="H72" s="31"/>
      <c r="I72" s="5">
        <v>0</v>
      </c>
      <c r="J72" s="5">
        <v>0</v>
      </c>
      <c r="K72" s="5">
        <v>0</v>
      </c>
      <c r="L72" s="5">
        <v>0</v>
      </c>
      <c r="M72" s="3">
        <v>1344</v>
      </c>
      <c r="N72" s="5">
        <v>0</v>
      </c>
      <c r="O72" s="1" t="s">
        <v>46</v>
      </c>
      <c r="P72" s="3">
        <v>4</v>
      </c>
      <c r="Q72" s="5">
        <v>0</v>
      </c>
      <c r="R72" s="5">
        <f t="shared" si="10"/>
        <v>1348</v>
      </c>
      <c r="S72" s="8">
        <f t="shared" si="11"/>
        <v>1348</v>
      </c>
      <c r="T72" s="5">
        <v>0</v>
      </c>
      <c r="U72" s="3"/>
      <c r="V72" s="3"/>
      <c r="W72" s="3"/>
    </row>
    <row r="73" spans="1:23">
      <c r="A73" s="3" t="s">
        <v>373</v>
      </c>
      <c r="B73" s="3" t="s">
        <v>385</v>
      </c>
      <c r="C73" s="1" t="s">
        <v>14</v>
      </c>
      <c r="D73" s="3" t="s">
        <v>380</v>
      </c>
      <c r="E73" s="15">
        <v>10000</v>
      </c>
      <c r="F73" s="1">
        <f t="shared" si="8"/>
        <v>87600000</v>
      </c>
      <c r="G73" s="12">
        <f t="shared" si="9"/>
        <v>1.1415525114155251E-8</v>
      </c>
      <c r="H73" s="31"/>
      <c r="I73" s="5">
        <v>0</v>
      </c>
      <c r="J73" s="5">
        <v>0</v>
      </c>
      <c r="K73" s="5">
        <v>0</v>
      </c>
      <c r="L73" s="5">
        <v>0</v>
      </c>
      <c r="M73" s="18">
        <v>336</v>
      </c>
      <c r="N73" s="5">
        <v>0</v>
      </c>
      <c r="O73" s="1" t="s">
        <v>46</v>
      </c>
      <c r="P73" s="5">
        <v>6</v>
      </c>
      <c r="Q73" s="5">
        <v>0</v>
      </c>
      <c r="R73" s="5">
        <f t="shared" si="10"/>
        <v>342</v>
      </c>
      <c r="S73" s="8">
        <f t="shared" si="11"/>
        <v>342</v>
      </c>
      <c r="T73" s="5">
        <v>0</v>
      </c>
      <c r="U73" s="3"/>
      <c r="V73" s="3"/>
      <c r="W73" s="3"/>
    </row>
    <row r="74" spans="1:23">
      <c r="A74" s="3" t="s">
        <v>373</v>
      </c>
      <c r="B74" s="3" t="s">
        <v>384</v>
      </c>
      <c r="C74" s="1" t="s">
        <v>14</v>
      </c>
      <c r="D74" s="3" t="s">
        <v>379</v>
      </c>
      <c r="E74" s="15">
        <v>250</v>
      </c>
      <c r="F74" s="1">
        <f t="shared" si="8"/>
        <v>2190000</v>
      </c>
      <c r="G74" s="12">
        <f t="shared" si="9"/>
        <v>4.5662100456621004E-7</v>
      </c>
      <c r="H74" s="31"/>
      <c r="I74" s="5">
        <v>0</v>
      </c>
      <c r="J74" s="5">
        <v>0</v>
      </c>
      <c r="K74" s="5">
        <v>0</v>
      </c>
      <c r="L74" s="5">
        <v>0</v>
      </c>
      <c r="M74" s="18">
        <v>672</v>
      </c>
      <c r="N74" s="5">
        <v>0</v>
      </c>
      <c r="O74" s="1" t="s">
        <v>46</v>
      </c>
      <c r="P74" s="5">
        <v>6</v>
      </c>
      <c r="Q74" s="5">
        <v>0</v>
      </c>
      <c r="R74" s="5">
        <f t="shared" si="10"/>
        <v>678</v>
      </c>
      <c r="S74" s="8">
        <f t="shared" si="11"/>
        <v>678</v>
      </c>
      <c r="T74" s="5">
        <v>0</v>
      </c>
      <c r="U74" s="3"/>
      <c r="V74" s="3"/>
      <c r="W74" s="3"/>
    </row>
    <row r="75" spans="1:23">
      <c r="A75" s="3" t="s">
        <v>373</v>
      </c>
      <c r="B75" s="3" t="s">
        <v>381</v>
      </c>
      <c r="C75" s="1" t="s">
        <v>14</v>
      </c>
      <c r="D75" s="3" t="s">
        <v>376</v>
      </c>
      <c r="E75" s="15">
        <v>57</v>
      </c>
      <c r="F75" s="1">
        <f t="shared" si="8"/>
        <v>499320</v>
      </c>
      <c r="G75" s="12">
        <f t="shared" si="9"/>
        <v>2.0027237042377633E-6</v>
      </c>
      <c r="H75" s="31"/>
      <c r="I75" s="5">
        <v>0</v>
      </c>
      <c r="J75" s="5">
        <v>0</v>
      </c>
      <c r="K75" s="5">
        <v>0</v>
      </c>
      <c r="L75" s="5">
        <v>0</v>
      </c>
      <c r="M75" s="18">
        <v>336</v>
      </c>
      <c r="N75" s="5">
        <v>0</v>
      </c>
      <c r="O75" s="1" t="s">
        <v>46</v>
      </c>
      <c r="P75" s="5">
        <v>6</v>
      </c>
      <c r="Q75" s="5">
        <v>0</v>
      </c>
      <c r="R75" s="5">
        <f t="shared" si="10"/>
        <v>342</v>
      </c>
      <c r="S75" s="8">
        <f t="shared" si="11"/>
        <v>342</v>
      </c>
      <c r="T75" s="5">
        <v>0</v>
      </c>
      <c r="U75" s="3"/>
      <c r="V75" s="3"/>
      <c r="W75" s="3"/>
    </row>
    <row r="76" spans="1:23">
      <c r="A76" s="3" t="s">
        <v>373</v>
      </c>
      <c r="B76" s="3" t="s">
        <v>383</v>
      </c>
      <c r="C76" s="1" t="s">
        <v>14</v>
      </c>
      <c r="D76" s="3" t="s">
        <v>378</v>
      </c>
      <c r="E76" s="15">
        <v>1000</v>
      </c>
      <c r="F76" s="1">
        <f t="shared" si="8"/>
        <v>8760000</v>
      </c>
      <c r="G76" s="12">
        <f t="shared" si="9"/>
        <v>1.1415525114155251E-7</v>
      </c>
      <c r="H76" s="31"/>
      <c r="I76" s="5">
        <v>0</v>
      </c>
      <c r="J76" s="5">
        <v>0</v>
      </c>
      <c r="K76" s="5">
        <v>0</v>
      </c>
      <c r="L76" s="5">
        <v>0</v>
      </c>
      <c r="M76" s="18">
        <v>336</v>
      </c>
      <c r="N76" s="5">
        <v>0</v>
      </c>
      <c r="O76" s="1" t="s">
        <v>46</v>
      </c>
      <c r="P76" s="5">
        <v>6</v>
      </c>
      <c r="Q76" s="5">
        <v>0</v>
      </c>
      <c r="R76" s="5">
        <f t="shared" si="10"/>
        <v>342</v>
      </c>
      <c r="S76" s="8">
        <f t="shared" si="11"/>
        <v>342</v>
      </c>
      <c r="T76" s="5">
        <v>0</v>
      </c>
      <c r="U76" s="3"/>
      <c r="V76" s="3"/>
      <c r="W76" s="3"/>
    </row>
    <row r="77" spans="1:23">
      <c r="A77" s="3" t="s">
        <v>373</v>
      </c>
      <c r="B77" s="3" t="s">
        <v>382</v>
      </c>
      <c r="C77" s="1" t="s">
        <v>14</v>
      </c>
      <c r="D77" s="3" t="s">
        <v>377</v>
      </c>
      <c r="E77" s="15">
        <v>157</v>
      </c>
      <c r="F77" s="1">
        <f t="shared" si="8"/>
        <v>1375320</v>
      </c>
      <c r="G77" s="12">
        <f t="shared" si="9"/>
        <v>7.2710351045574853E-7</v>
      </c>
      <c r="H77" s="31"/>
      <c r="I77" s="5">
        <v>0</v>
      </c>
      <c r="J77" s="5">
        <v>0</v>
      </c>
      <c r="K77" s="5">
        <v>0</v>
      </c>
      <c r="L77" s="5">
        <v>0</v>
      </c>
      <c r="M77" s="18">
        <v>672</v>
      </c>
      <c r="N77" s="5">
        <v>0</v>
      </c>
      <c r="O77" s="1" t="s">
        <v>46</v>
      </c>
      <c r="P77" s="5">
        <v>6</v>
      </c>
      <c r="Q77" s="5">
        <v>0</v>
      </c>
      <c r="R77" s="5">
        <f t="shared" si="10"/>
        <v>678</v>
      </c>
      <c r="S77" s="8">
        <f t="shared" si="11"/>
        <v>678</v>
      </c>
      <c r="T77" s="5">
        <v>0</v>
      </c>
      <c r="U77" s="3"/>
      <c r="V77" s="3"/>
      <c r="W77" s="3"/>
    </row>
    <row r="78" spans="1:23">
      <c r="A78" s="3" t="s">
        <v>373</v>
      </c>
      <c r="B78" s="3" t="s">
        <v>397</v>
      </c>
      <c r="C78" s="1" t="s">
        <v>14</v>
      </c>
      <c r="D78" s="3" t="s">
        <v>398</v>
      </c>
      <c r="E78" s="15">
        <v>28.49</v>
      </c>
      <c r="F78" s="1">
        <f t="shared" si="8"/>
        <v>249572.4</v>
      </c>
      <c r="G78" s="12">
        <f t="shared" si="9"/>
        <v>4.006853321921815E-6</v>
      </c>
      <c r="H78" s="31"/>
      <c r="I78" s="5">
        <v>0</v>
      </c>
      <c r="J78" s="5">
        <v>0</v>
      </c>
      <c r="K78" s="5">
        <v>0</v>
      </c>
      <c r="L78" s="5">
        <v>0</v>
      </c>
      <c r="M78" s="3">
        <v>336</v>
      </c>
      <c r="N78" s="5">
        <v>0</v>
      </c>
      <c r="O78" s="1" t="s">
        <v>46</v>
      </c>
      <c r="P78" s="3">
        <v>16</v>
      </c>
      <c r="Q78" s="5">
        <v>0</v>
      </c>
      <c r="R78" s="5">
        <f t="shared" si="10"/>
        <v>352</v>
      </c>
      <c r="S78" s="8">
        <f t="shared" si="11"/>
        <v>352</v>
      </c>
      <c r="T78" s="5">
        <v>0</v>
      </c>
      <c r="U78" s="3"/>
      <c r="V78" s="3"/>
      <c r="W78" s="3"/>
    </row>
    <row r="79" spans="1:23">
      <c r="A79" s="3" t="s">
        <v>463</v>
      </c>
      <c r="B79" s="3" t="s">
        <v>464</v>
      </c>
      <c r="C79" s="36" t="s">
        <v>14</v>
      </c>
      <c r="D79" s="36" t="s">
        <v>465</v>
      </c>
      <c r="E79" s="47" t="e">
        <f t="shared" ref="E79:E84" si="12">F79/8760</f>
        <v>#REF!</v>
      </c>
      <c r="F79" s="36" t="e">
        <f t="shared" ref="F79:F84" si="13">1/G79</f>
        <v>#REF!</v>
      </c>
      <c r="G79" s="14" t="e">
        <f>#REF!*#REF!</f>
        <v>#REF!</v>
      </c>
      <c r="H79" s="38"/>
      <c r="I79" s="39">
        <v>1</v>
      </c>
      <c r="J79" s="50">
        <f t="shared" ref="J79:L83" si="14">1/3</f>
        <v>0.33333333333333331</v>
      </c>
      <c r="K79" s="50">
        <f t="shared" si="14"/>
        <v>0.33333333333333331</v>
      </c>
      <c r="L79" s="50">
        <f t="shared" si="14"/>
        <v>0.33333333333333331</v>
      </c>
      <c r="M79" s="40">
        <f>$M$30</f>
        <v>480</v>
      </c>
      <c r="N79" s="41">
        <v>0</v>
      </c>
      <c r="O79" s="36" t="s">
        <v>456</v>
      </c>
      <c r="P79" s="39">
        <v>16</v>
      </c>
      <c r="Q79" s="39">
        <v>0.5</v>
      </c>
      <c r="R79" s="39">
        <f>IF(O79="Yes",SUM(I79:L79,N79,P79:Q79),(SUM(I79:N79,P79:Q79)))</f>
        <v>18.5</v>
      </c>
      <c r="S79" s="43">
        <f t="shared" si="11"/>
        <v>19</v>
      </c>
      <c r="T79" s="39"/>
      <c r="U79" s="39"/>
      <c r="V79" s="39"/>
      <c r="W79" s="44"/>
    </row>
    <row r="80" spans="1:23">
      <c r="A80" s="3" t="s">
        <v>463</v>
      </c>
      <c r="B80" s="3" t="s">
        <v>466</v>
      </c>
      <c r="C80" s="36" t="s">
        <v>14</v>
      </c>
      <c r="D80" s="36" t="s">
        <v>467</v>
      </c>
      <c r="E80" s="47" t="e">
        <f t="shared" si="12"/>
        <v>#REF!</v>
      </c>
      <c r="F80" s="36" t="e">
        <f t="shared" si="13"/>
        <v>#REF!</v>
      </c>
      <c r="G80" s="14" t="e">
        <f>#REF!*#REF!</f>
        <v>#REF!</v>
      </c>
      <c r="H80" s="38"/>
      <c r="I80" s="39">
        <v>1</v>
      </c>
      <c r="J80" s="50">
        <f t="shared" si="14"/>
        <v>0.33333333333333331</v>
      </c>
      <c r="K80" s="50">
        <f t="shared" si="14"/>
        <v>0.33333333333333331</v>
      </c>
      <c r="L80" s="50">
        <f t="shared" si="14"/>
        <v>0.33333333333333331</v>
      </c>
      <c r="M80" s="40">
        <f>$M$30</f>
        <v>480</v>
      </c>
      <c r="N80" s="41">
        <v>0</v>
      </c>
      <c r="O80" s="36" t="s">
        <v>456</v>
      </c>
      <c r="P80" s="39">
        <v>16</v>
      </c>
      <c r="Q80" s="39">
        <v>0.5</v>
      </c>
      <c r="R80" s="39">
        <f>IF(O80="Yes",SUM(I80:L80,N80,P80:Q80),(SUM(I80:N80,P80:Q80)))</f>
        <v>18.5</v>
      </c>
      <c r="S80" s="43">
        <f t="shared" si="11"/>
        <v>19</v>
      </c>
      <c r="T80" s="39"/>
      <c r="U80" s="39"/>
      <c r="V80" s="39"/>
      <c r="W80" s="44"/>
    </row>
    <row r="81" spans="1:23">
      <c r="A81" s="3" t="s">
        <v>463</v>
      </c>
      <c r="B81" s="3" t="s">
        <v>468</v>
      </c>
      <c r="C81" s="36" t="s">
        <v>14</v>
      </c>
      <c r="D81" s="36" t="s">
        <v>469</v>
      </c>
      <c r="E81" s="47" t="e">
        <f t="shared" si="12"/>
        <v>#REF!</v>
      </c>
      <c r="F81" s="36" t="e">
        <f t="shared" si="13"/>
        <v>#REF!</v>
      </c>
      <c r="G81" s="14" t="e">
        <f>#REF!*#REF!</f>
        <v>#REF!</v>
      </c>
      <c r="H81" s="38"/>
      <c r="I81" s="39">
        <v>1</v>
      </c>
      <c r="J81" s="50">
        <f t="shared" si="14"/>
        <v>0.33333333333333331</v>
      </c>
      <c r="K81" s="50">
        <f t="shared" si="14"/>
        <v>0.33333333333333331</v>
      </c>
      <c r="L81" s="50">
        <f t="shared" si="14"/>
        <v>0.33333333333333331</v>
      </c>
      <c r="M81" s="40">
        <f>$M$30</f>
        <v>480</v>
      </c>
      <c r="N81" s="41">
        <v>0</v>
      </c>
      <c r="O81" s="36" t="s">
        <v>456</v>
      </c>
      <c r="P81" s="39">
        <v>16</v>
      </c>
      <c r="Q81" s="39">
        <v>0.5</v>
      </c>
      <c r="R81" s="39">
        <f>IF(O81="Yes",SUM(I81:L81,N81,P81:Q81),(SUM(I81:N81,P81:Q81)))</f>
        <v>18.5</v>
      </c>
      <c r="S81" s="43">
        <f t="shared" si="11"/>
        <v>19</v>
      </c>
      <c r="T81" s="39"/>
      <c r="U81" s="39"/>
      <c r="V81" s="39"/>
      <c r="W81" s="44"/>
    </row>
    <row r="82" spans="1:23">
      <c r="A82" s="3" t="s">
        <v>463</v>
      </c>
      <c r="B82" s="3" t="s">
        <v>470</v>
      </c>
      <c r="C82" s="36" t="s">
        <v>14</v>
      </c>
      <c r="D82" s="36" t="s">
        <v>471</v>
      </c>
      <c r="E82" s="47" t="e">
        <f t="shared" si="12"/>
        <v>#REF!</v>
      </c>
      <c r="F82" s="36" t="e">
        <f t="shared" si="13"/>
        <v>#REF!</v>
      </c>
      <c r="G82" s="14" t="e">
        <f>#REF!*#REF!</f>
        <v>#REF!</v>
      </c>
      <c r="H82" s="38"/>
      <c r="I82" s="39">
        <v>1</v>
      </c>
      <c r="J82" s="50">
        <f t="shared" si="14"/>
        <v>0.33333333333333331</v>
      </c>
      <c r="K82" s="50">
        <f t="shared" si="14"/>
        <v>0.33333333333333331</v>
      </c>
      <c r="L82" s="50">
        <f t="shared" si="14"/>
        <v>0.33333333333333331</v>
      </c>
      <c r="M82" s="40">
        <f>$M$30</f>
        <v>480</v>
      </c>
      <c r="N82" s="41">
        <v>0</v>
      </c>
      <c r="O82" s="36" t="s">
        <v>456</v>
      </c>
      <c r="P82" s="39">
        <v>16</v>
      </c>
      <c r="Q82" s="39">
        <v>0.5</v>
      </c>
      <c r="R82" s="39">
        <f>IF(O82="Yes",SUM(I82:L82,N82,P82:Q82),(SUM(I82:N82,P82:Q82)))</f>
        <v>18.5</v>
      </c>
      <c r="S82" s="43">
        <f t="shared" si="11"/>
        <v>19</v>
      </c>
      <c r="T82" s="39"/>
      <c r="U82" s="39"/>
      <c r="V82" s="39"/>
      <c r="W82" s="44"/>
    </row>
    <row r="83" spans="1:23">
      <c r="A83" s="3" t="s">
        <v>463</v>
      </c>
      <c r="B83" s="3" t="s">
        <v>472</v>
      </c>
      <c r="C83" s="36" t="s">
        <v>14</v>
      </c>
      <c r="D83" s="36" t="s">
        <v>473</v>
      </c>
      <c r="E83" s="47" t="e">
        <f t="shared" si="12"/>
        <v>#REF!</v>
      </c>
      <c r="F83" s="36" t="e">
        <f t="shared" si="13"/>
        <v>#REF!</v>
      </c>
      <c r="G83" s="14" t="e">
        <f>#REF!*#REF!</f>
        <v>#REF!</v>
      </c>
      <c r="H83" s="38"/>
      <c r="I83" s="39">
        <v>1</v>
      </c>
      <c r="J83" s="50">
        <f t="shared" si="14"/>
        <v>0.33333333333333331</v>
      </c>
      <c r="K83" s="50">
        <f t="shared" si="14"/>
        <v>0.33333333333333331</v>
      </c>
      <c r="L83" s="50">
        <f t="shared" si="14"/>
        <v>0.33333333333333331</v>
      </c>
      <c r="M83" s="40">
        <f>$M$30</f>
        <v>480</v>
      </c>
      <c r="N83" s="41">
        <v>0</v>
      </c>
      <c r="O83" s="36" t="s">
        <v>456</v>
      </c>
      <c r="P83" s="39">
        <v>16</v>
      </c>
      <c r="Q83" s="39">
        <v>0.5</v>
      </c>
      <c r="R83" s="39">
        <f>IF(O83="Yes",SUM(I83:L83,N83,P83:Q83),(SUM(I83:N83,P83:Q83)))</f>
        <v>18.5</v>
      </c>
      <c r="S83" s="43">
        <f t="shared" si="11"/>
        <v>19</v>
      </c>
      <c r="T83" s="39"/>
      <c r="U83" s="39"/>
      <c r="V83" s="39"/>
      <c r="W83" s="44"/>
    </row>
    <row r="84" spans="1:23">
      <c r="A84" s="1" t="s">
        <v>54</v>
      </c>
      <c r="B84" s="1" t="s">
        <v>59</v>
      </c>
      <c r="C84" s="1" t="s">
        <v>14</v>
      </c>
      <c r="D84" s="1" t="s">
        <v>128</v>
      </c>
      <c r="E84" s="10">
        <f t="shared" si="12"/>
        <v>41.095561646465733</v>
      </c>
      <c r="F84" s="1">
        <f t="shared" si="13"/>
        <v>359997.12002303981</v>
      </c>
      <c r="G84" s="14">
        <v>2.7777999999999999E-6</v>
      </c>
      <c r="H84" s="6"/>
      <c r="I84" s="5">
        <v>0</v>
      </c>
      <c r="J84" s="5">
        <v>0</v>
      </c>
      <c r="K84" s="5">
        <v>0</v>
      </c>
      <c r="L84" s="5">
        <v>0</v>
      </c>
      <c r="M84" s="18" t="s">
        <v>9</v>
      </c>
      <c r="N84" s="5">
        <v>0</v>
      </c>
      <c r="O84" s="1" t="s">
        <v>46</v>
      </c>
      <c r="P84" s="5">
        <v>6</v>
      </c>
      <c r="Q84" s="5">
        <v>0</v>
      </c>
      <c r="R84" s="5">
        <f t="shared" ref="R84:R92" si="15">IF(O84="Ja",SUM(I84:L84,N84,P84:Q84),(SUM(I84:N84,P84:Q84)))</f>
        <v>6</v>
      </c>
      <c r="S84" s="8">
        <f t="shared" si="11"/>
        <v>6</v>
      </c>
      <c r="T84" s="5">
        <v>0</v>
      </c>
      <c r="U84" s="5"/>
      <c r="V84" s="5"/>
      <c r="W84" s="7"/>
    </row>
    <row r="85" spans="1:23">
      <c r="A85" s="1" t="s">
        <v>49</v>
      </c>
      <c r="B85" s="1" t="s">
        <v>20</v>
      </c>
      <c r="C85" s="1" t="s">
        <v>14</v>
      </c>
      <c r="D85" s="20" t="s">
        <v>18</v>
      </c>
      <c r="E85" s="21">
        <v>11</v>
      </c>
      <c r="F85" s="20">
        <f>E85*8760</f>
        <v>96360</v>
      </c>
      <c r="G85" s="22">
        <f>1/F85</f>
        <v>1.0377750103777502E-5</v>
      </c>
      <c r="H85" s="6"/>
      <c r="I85" s="19">
        <v>0.5</v>
      </c>
      <c r="J85" s="19">
        <v>0.5</v>
      </c>
      <c r="K85" s="19">
        <v>0.5</v>
      </c>
      <c r="L85" s="19">
        <v>0.5</v>
      </c>
      <c r="M85" s="23">
        <v>48</v>
      </c>
      <c r="N85" s="19">
        <v>0</v>
      </c>
      <c r="O85" s="24" t="s">
        <v>46</v>
      </c>
      <c r="P85" s="5">
        <v>1</v>
      </c>
      <c r="Q85" s="5">
        <v>0.5</v>
      </c>
      <c r="R85" s="5">
        <f t="shared" si="15"/>
        <v>51.5</v>
      </c>
      <c r="S85" s="8">
        <f t="shared" si="11"/>
        <v>52</v>
      </c>
      <c r="T85" s="5"/>
      <c r="U85" s="5"/>
      <c r="V85" s="5"/>
      <c r="W85" s="7"/>
    </row>
    <row r="86" spans="1:23">
      <c r="A86" s="1" t="s">
        <v>49</v>
      </c>
      <c r="B86" s="1" t="s">
        <v>43</v>
      </c>
      <c r="C86" s="1" t="s">
        <v>14</v>
      </c>
      <c r="D86" s="1" t="s">
        <v>44</v>
      </c>
      <c r="E86" s="10">
        <f>F86/8760</f>
        <v>200.27237042377629</v>
      </c>
      <c r="F86" s="1">
        <f>1/G86</f>
        <v>1754385.9649122804</v>
      </c>
      <c r="G86" s="14">
        <v>5.7000000000000005E-7</v>
      </c>
      <c r="H86" s="6"/>
      <c r="I86" s="19">
        <v>0.5</v>
      </c>
      <c r="J86" s="19">
        <v>0.5</v>
      </c>
      <c r="K86" s="19">
        <v>0.5</v>
      </c>
      <c r="L86" s="19">
        <v>0.5</v>
      </c>
      <c r="M86" s="18" t="s">
        <v>9</v>
      </c>
      <c r="N86" s="19">
        <v>0</v>
      </c>
      <c r="O86" s="24" t="s">
        <v>46</v>
      </c>
      <c r="P86" s="5">
        <v>6</v>
      </c>
      <c r="Q86" s="5">
        <v>0.5</v>
      </c>
      <c r="R86" s="5">
        <f t="shared" si="15"/>
        <v>8.5</v>
      </c>
      <c r="S86" s="8">
        <f t="shared" si="11"/>
        <v>9</v>
      </c>
      <c r="T86" s="5"/>
      <c r="U86" s="5"/>
      <c r="V86" s="5"/>
      <c r="W86" s="7"/>
    </row>
    <row r="87" spans="1:23">
      <c r="A87" s="1" t="s">
        <v>48</v>
      </c>
      <c r="B87" s="1" t="s">
        <v>19</v>
      </c>
      <c r="C87" s="1" t="s">
        <v>14</v>
      </c>
      <c r="D87" s="1" t="s">
        <v>17</v>
      </c>
      <c r="E87" s="15">
        <v>30</v>
      </c>
      <c r="F87" s="1">
        <f>E87*8760</f>
        <v>262800</v>
      </c>
      <c r="G87" s="12">
        <f>1/F87</f>
        <v>3.8051750380517502E-6</v>
      </c>
      <c r="H87" s="6"/>
      <c r="I87" s="5">
        <v>0.5</v>
      </c>
      <c r="J87" s="5">
        <v>0.5</v>
      </c>
      <c r="K87" s="5">
        <v>0.5</v>
      </c>
      <c r="L87" s="5">
        <v>0.5</v>
      </c>
      <c r="M87" s="18" t="s">
        <v>9</v>
      </c>
      <c r="N87" s="19">
        <v>0</v>
      </c>
      <c r="O87" s="24" t="s">
        <v>46</v>
      </c>
      <c r="P87" s="5">
        <v>8</v>
      </c>
      <c r="Q87" s="5">
        <v>1</v>
      </c>
      <c r="R87" s="5">
        <f t="shared" si="15"/>
        <v>11</v>
      </c>
      <c r="S87" s="8">
        <f t="shared" si="11"/>
        <v>11</v>
      </c>
      <c r="T87" s="5"/>
      <c r="U87" s="5"/>
      <c r="V87" s="5"/>
      <c r="W87" s="7"/>
    </row>
    <row r="88" spans="1:23">
      <c r="A88" s="1" t="s">
        <v>48</v>
      </c>
      <c r="B88" s="1" t="s">
        <v>42</v>
      </c>
      <c r="C88" s="1" t="s">
        <v>14</v>
      </c>
      <c r="D88" s="1" t="s">
        <v>41</v>
      </c>
      <c r="E88" s="10">
        <f>F88/8760</f>
        <v>634.19583967529172</v>
      </c>
      <c r="F88" s="1">
        <f>1/G88</f>
        <v>5555555.555555556</v>
      </c>
      <c r="G88" s="14">
        <v>1.8E-7</v>
      </c>
      <c r="H88" s="6"/>
      <c r="I88" s="5">
        <v>0.5</v>
      </c>
      <c r="J88" s="5">
        <v>0.5</v>
      </c>
      <c r="K88" s="5">
        <v>0.5</v>
      </c>
      <c r="L88" s="5">
        <v>0.5</v>
      </c>
      <c r="M88" s="18" t="s">
        <v>9</v>
      </c>
      <c r="N88" s="19">
        <v>0</v>
      </c>
      <c r="O88" s="24" t="s">
        <v>46</v>
      </c>
      <c r="P88" s="5">
        <v>8</v>
      </c>
      <c r="Q88" s="5">
        <v>1</v>
      </c>
      <c r="R88" s="5">
        <f t="shared" si="15"/>
        <v>11</v>
      </c>
      <c r="S88" s="8">
        <f t="shared" si="11"/>
        <v>11</v>
      </c>
      <c r="T88" s="5"/>
      <c r="U88" s="5"/>
      <c r="V88" s="5"/>
      <c r="W88" s="7"/>
    </row>
    <row r="89" spans="1:23">
      <c r="A89" s="1" t="s">
        <v>48</v>
      </c>
      <c r="B89" s="1" t="s">
        <v>21</v>
      </c>
      <c r="C89" s="1" t="s">
        <v>14</v>
      </c>
      <c r="D89" s="1" t="s">
        <v>16</v>
      </c>
      <c r="E89" s="15">
        <v>100</v>
      </c>
      <c r="F89" s="1">
        <f>E89*8760</f>
        <v>876000</v>
      </c>
      <c r="G89" s="12">
        <f>1/F89</f>
        <v>1.1415525114155251E-6</v>
      </c>
      <c r="H89" s="6"/>
      <c r="I89" s="5">
        <v>0.5</v>
      </c>
      <c r="J89" s="5">
        <v>0.5</v>
      </c>
      <c r="K89" s="5">
        <v>0.5</v>
      </c>
      <c r="L89" s="5">
        <v>0.5</v>
      </c>
      <c r="M89" s="18" t="s">
        <v>9</v>
      </c>
      <c r="N89" s="19">
        <v>0</v>
      </c>
      <c r="O89" s="24" t="s">
        <v>46</v>
      </c>
      <c r="P89" s="5">
        <v>8</v>
      </c>
      <c r="Q89" s="5">
        <v>2</v>
      </c>
      <c r="R89" s="5">
        <f t="shared" si="15"/>
        <v>12</v>
      </c>
      <c r="S89" s="8">
        <f t="shared" si="11"/>
        <v>12</v>
      </c>
      <c r="T89" s="5"/>
      <c r="U89" s="5"/>
      <c r="V89" s="5"/>
      <c r="W89" s="7"/>
    </row>
    <row r="90" spans="1:23">
      <c r="A90" s="1" t="s">
        <v>47</v>
      </c>
      <c r="B90" s="1" t="s">
        <v>23</v>
      </c>
      <c r="C90" s="1" t="s">
        <v>14</v>
      </c>
      <c r="D90" s="1" t="s">
        <v>28</v>
      </c>
      <c r="E90" s="10">
        <f>F90/8760</f>
        <v>48.100000902356015</v>
      </c>
      <c r="F90" s="1">
        <f>1/G90</f>
        <v>421356.00790463871</v>
      </c>
      <c r="G90" s="14">
        <v>2.3732899999999999E-6</v>
      </c>
      <c r="H90" s="6"/>
      <c r="I90" s="5">
        <v>0</v>
      </c>
      <c r="J90" s="5">
        <v>0</v>
      </c>
      <c r="K90" s="5">
        <v>0</v>
      </c>
      <c r="L90" s="5">
        <v>0</v>
      </c>
      <c r="M90" s="18" t="s">
        <v>9</v>
      </c>
      <c r="N90" s="19">
        <v>0</v>
      </c>
      <c r="O90" s="24" t="s">
        <v>46</v>
      </c>
      <c r="P90" s="5">
        <v>0</v>
      </c>
      <c r="Q90" s="5">
        <v>0</v>
      </c>
      <c r="R90" s="5">
        <f t="shared" si="15"/>
        <v>0</v>
      </c>
      <c r="S90" s="8">
        <f t="shared" si="11"/>
        <v>0</v>
      </c>
      <c r="T90" s="5"/>
      <c r="U90" s="5"/>
      <c r="V90" s="5"/>
      <c r="W90" s="7"/>
    </row>
    <row r="91" spans="1:23">
      <c r="A91" s="1" t="s">
        <v>47</v>
      </c>
      <c r="B91" s="1" t="s">
        <v>29</v>
      </c>
      <c r="C91" s="1" t="s">
        <v>14</v>
      </c>
      <c r="D91" s="1" t="s">
        <v>30</v>
      </c>
      <c r="E91" s="10">
        <f>F91/8760</f>
        <v>5.1888750518887505</v>
      </c>
      <c r="F91" s="1">
        <f>1/G91</f>
        <v>45454.545454545456</v>
      </c>
      <c r="G91" s="16">
        <v>2.1999999999999999E-5</v>
      </c>
      <c r="H91" s="6"/>
      <c r="I91" s="5">
        <v>0</v>
      </c>
      <c r="J91" s="5">
        <v>0</v>
      </c>
      <c r="K91" s="5">
        <v>0</v>
      </c>
      <c r="L91" s="5">
        <v>0</v>
      </c>
      <c r="M91" s="18" t="s">
        <v>9</v>
      </c>
      <c r="N91" s="19">
        <v>0</v>
      </c>
      <c r="O91" s="24" t="s">
        <v>46</v>
      </c>
      <c r="P91" s="5">
        <v>0</v>
      </c>
      <c r="Q91" s="5">
        <v>0</v>
      </c>
      <c r="R91" s="5">
        <f t="shared" si="15"/>
        <v>0</v>
      </c>
      <c r="S91" s="8">
        <f t="shared" si="11"/>
        <v>0</v>
      </c>
      <c r="T91" s="5"/>
      <c r="U91" s="5"/>
      <c r="V91" s="5"/>
      <c r="W91" s="7"/>
    </row>
    <row r="92" spans="1:23">
      <c r="A92" s="3" t="s">
        <v>64</v>
      </c>
      <c r="B92" s="3" t="s">
        <v>89</v>
      </c>
      <c r="C92" s="1" t="s">
        <v>14</v>
      </c>
      <c r="D92" s="3"/>
      <c r="E92" s="10">
        <f>F92/8760</f>
        <v>73.509703196347033</v>
      </c>
      <c r="F92" s="32">
        <v>643945</v>
      </c>
      <c r="G92" s="12">
        <f t="shared" ref="G92:G105" si="16">1/F92</f>
        <v>1.552927656865105E-6</v>
      </c>
      <c r="H92" s="6"/>
      <c r="I92" s="5">
        <v>0</v>
      </c>
      <c r="J92" s="5">
        <v>0</v>
      </c>
      <c r="K92" s="5">
        <v>0</v>
      </c>
      <c r="L92" s="5">
        <v>0</v>
      </c>
      <c r="M92" s="18" t="s">
        <v>9</v>
      </c>
      <c r="N92" s="5">
        <v>0</v>
      </c>
      <c r="O92" s="1" t="s">
        <v>46</v>
      </c>
      <c r="P92" s="5">
        <v>2.5</v>
      </c>
      <c r="Q92" s="5">
        <v>0</v>
      </c>
      <c r="R92" s="5">
        <f t="shared" si="15"/>
        <v>2.5</v>
      </c>
      <c r="S92" s="8">
        <f t="shared" si="11"/>
        <v>3</v>
      </c>
      <c r="T92" s="5">
        <v>0</v>
      </c>
      <c r="U92" s="3"/>
      <c r="V92" s="3"/>
      <c r="W92" s="3"/>
    </row>
    <row r="93" spans="1:23">
      <c r="A93" s="3" t="s">
        <v>64</v>
      </c>
      <c r="B93" s="3" t="s">
        <v>85</v>
      </c>
      <c r="C93" s="1" t="s">
        <v>14</v>
      </c>
      <c r="D93" s="3" t="s">
        <v>86</v>
      </c>
      <c r="E93" s="10">
        <f>F93/8760</f>
        <v>41.252054794520546</v>
      </c>
      <c r="F93" s="32">
        <v>361368</v>
      </c>
      <c r="G93" s="12">
        <f t="shared" si="16"/>
        <v>2.7672621814881227E-6</v>
      </c>
      <c r="H93" s="6"/>
      <c r="I93" s="5">
        <v>0</v>
      </c>
      <c r="J93" s="5">
        <v>0</v>
      </c>
      <c r="K93" s="5">
        <v>0</v>
      </c>
      <c r="L93" s="5">
        <v>0</v>
      </c>
      <c r="M93" s="18" t="s">
        <v>9</v>
      </c>
      <c r="N93" s="5">
        <v>0</v>
      </c>
      <c r="O93" s="1" t="s">
        <v>46</v>
      </c>
      <c r="P93" s="5">
        <v>0</v>
      </c>
      <c r="Q93" s="5">
        <v>0</v>
      </c>
      <c r="R93" s="35">
        <v>0</v>
      </c>
      <c r="S93" s="8">
        <f t="shared" si="11"/>
        <v>0</v>
      </c>
      <c r="T93" s="5">
        <v>0</v>
      </c>
      <c r="U93" s="3"/>
      <c r="V93" s="3"/>
      <c r="W93" s="3"/>
    </row>
    <row r="94" spans="1:23">
      <c r="A94" s="3" t="s">
        <v>64</v>
      </c>
      <c r="B94" s="3" t="s">
        <v>95</v>
      </c>
      <c r="C94" s="1" t="s">
        <v>14</v>
      </c>
      <c r="D94" s="3" t="s">
        <v>94</v>
      </c>
      <c r="E94" s="15">
        <v>61.86</v>
      </c>
      <c r="F94" s="1">
        <f>E94*8760</f>
        <v>541893.6</v>
      </c>
      <c r="G94" s="30">
        <f t="shared" si="16"/>
        <v>1.8453807168049226E-6</v>
      </c>
      <c r="H94" s="31"/>
      <c r="I94" s="5">
        <v>0</v>
      </c>
      <c r="J94" s="5">
        <v>0</v>
      </c>
      <c r="K94" s="5">
        <v>0</v>
      </c>
      <c r="L94" s="5">
        <v>0</v>
      </c>
      <c r="M94" s="18" t="s">
        <v>9</v>
      </c>
      <c r="N94" s="5">
        <v>0</v>
      </c>
      <c r="O94" s="1" t="s">
        <v>46</v>
      </c>
      <c r="P94" s="5">
        <v>0</v>
      </c>
      <c r="Q94" s="5">
        <v>0</v>
      </c>
      <c r="R94" s="35">
        <v>0</v>
      </c>
      <c r="S94" s="8">
        <f t="shared" si="11"/>
        <v>0</v>
      </c>
      <c r="T94" s="5">
        <v>0</v>
      </c>
      <c r="U94" s="3"/>
      <c r="V94" s="3"/>
      <c r="W94" s="3"/>
    </row>
    <row r="95" spans="1:23">
      <c r="A95" s="3" t="s">
        <v>64</v>
      </c>
      <c r="B95" s="3" t="s">
        <v>84</v>
      </c>
      <c r="C95" s="1" t="s">
        <v>14</v>
      </c>
      <c r="D95" s="3" t="s">
        <v>80</v>
      </c>
      <c r="E95" s="10">
        <f>F95/8760</f>
        <v>52.608904109589041</v>
      </c>
      <c r="F95" s="32">
        <v>460854</v>
      </c>
      <c r="G95" s="12">
        <f t="shared" si="16"/>
        <v>2.1698846055366777E-6</v>
      </c>
      <c r="H95" s="6"/>
      <c r="I95" s="5">
        <v>0</v>
      </c>
      <c r="J95" s="5">
        <v>0</v>
      </c>
      <c r="K95" s="5">
        <v>0</v>
      </c>
      <c r="L95" s="5">
        <v>0</v>
      </c>
      <c r="M95" s="18" t="s">
        <v>9</v>
      </c>
      <c r="N95" s="5">
        <v>0</v>
      </c>
      <c r="O95" s="1" t="s">
        <v>46</v>
      </c>
      <c r="P95" s="5">
        <v>0</v>
      </c>
      <c r="Q95" s="5">
        <v>0</v>
      </c>
      <c r="R95" s="35">
        <v>0</v>
      </c>
      <c r="S95" s="8">
        <f t="shared" si="11"/>
        <v>0</v>
      </c>
      <c r="T95" s="5">
        <v>0</v>
      </c>
      <c r="U95" s="3"/>
      <c r="V95" s="3"/>
      <c r="W95" s="3"/>
    </row>
    <row r="96" spans="1:23">
      <c r="A96" s="3" t="s">
        <v>64</v>
      </c>
      <c r="B96" s="3" t="s">
        <v>82</v>
      </c>
      <c r="C96" s="1" t="s">
        <v>14</v>
      </c>
      <c r="D96" s="3" t="s">
        <v>75</v>
      </c>
      <c r="E96" s="10">
        <f>F96/8760</f>
        <v>24.540525114155251</v>
      </c>
      <c r="F96" s="32">
        <v>214975</v>
      </c>
      <c r="G96" s="12">
        <f t="shared" si="16"/>
        <v>4.6517036864751718E-6</v>
      </c>
      <c r="H96" s="6"/>
      <c r="I96" s="5">
        <v>0</v>
      </c>
      <c r="J96" s="5">
        <v>0</v>
      </c>
      <c r="K96" s="5">
        <v>0</v>
      </c>
      <c r="L96" s="5">
        <v>0</v>
      </c>
      <c r="M96" s="18" t="s">
        <v>9</v>
      </c>
      <c r="N96" s="5">
        <v>0</v>
      </c>
      <c r="O96" s="1" t="s">
        <v>46</v>
      </c>
      <c r="P96" s="5">
        <v>0</v>
      </c>
      <c r="Q96" s="5">
        <v>0</v>
      </c>
      <c r="R96" s="35">
        <v>0</v>
      </c>
      <c r="S96" s="8">
        <f t="shared" si="11"/>
        <v>0</v>
      </c>
      <c r="T96" s="5">
        <v>0</v>
      </c>
      <c r="U96" s="3"/>
      <c r="V96" s="3"/>
      <c r="W96" s="3"/>
    </row>
    <row r="97" spans="1:23">
      <c r="A97" s="3" t="s">
        <v>64</v>
      </c>
      <c r="B97" s="3" t="s">
        <v>81</v>
      </c>
      <c r="C97" s="1" t="s">
        <v>14</v>
      </c>
      <c r="D97" s="3" t="s">
        <v>75</v>
      </c>
      <c r="E97" s="10">
        <f>F97/8760</f>
        <v>16.973401826484018</v>
      </c>
      <c r="F97" s="32">
        <v>148687</v>
      </c>
      <c r="G97" s="12">
        <f t="shared" si="16"/>
        <v>6.7255375385877712E-6</v>
      </c>
      <c r="H97" s="6"/>
      <c r="I97" s="5">
        <v>0</v>
      </c>
      <c r="J97" s="5">
        <v>0</v>
      </c>
      <c r="K97" s="5">
        <v>0</v>
      </c>
      <c r="L97" s="5">
        <v>0</v>
      </c>
      <c r="M97" s="18" t="s">
        <v>9</v>
      </c>
      <c r="N97" s="5">
        <v>0</v>
      </c>
      <c r="O97" s="1" t="s">
        <v>46</v>
      </c>
      <c r="P97" s="5">
        <v>0</v>
      </c>
      <c r="Q97" s="5">
        <v>0</v>
      </c>
      <c r="R97" s="35">
        <v>0</v>
      </c>
      <c r="S97" s="8">
        <f t="shared" si="11"/>
        <v>0</v>
      </c>
      <c r="T97" s="5">
        <v>0</v>
      </c>
      <c r="U97" s="3"/>
      <c r="V97" s="3"/>
      <c r="W97" s="3"/>
    </row>
    <row r="98" spans="1:23">
      <c r="A98" s="3" t="s">
        <v>64</v>
      </c>
      <c r="B98" s="3" t="s">
        <v>83</v>
      </c>
      <c r="C98" s="1" t="s">
        <v>14</v>
      </c>
      <c r="D98" s="3" t="s">
        <v>75</v>
      </c>
      <c r="E98" s="10">
        <f>F98/8760</f>
        <v>13.782077625570777</v>
      </c>
      <c r="F98" s="32">
        <v>120731</v>
      </c>
      <c r="G98" s="12">
        <f t="shared" si="16"/>
        <v>8.2828768087732238E-6</v>
      </c>
      <c r="H98" s="6"/>
      <c r="I98" s="5">
        <v>0</v>
      </c>
      <c r="J98" s="5">
        <v>0</v>
      </c>
      <c r="K98" s="5">
        <v>0</v>
      </c>
      <c r="L98" s="5">
        <v>0</v>
      </c>
      <c r="M98" s="18" t="s">
        <v>9</v>
      </c>
      <c r="N98" s="5">
        <v>0</v>
      </c>
      <c r="O98" s="1" t="s">
        <v>46</v>
      </c>
      <c r="P98" s="5">
        <v>0</v>
      </c>
      <c r="Q98" s="5">
        <v>0</v>
      </c>
      <c r="R98" s="35">
        <v>0</v>
      </c>
      <c r="S98" s="8">
        <f t="shared" si="11"/>
        <v>0</v>
      </c>
      <c r="T98" s="5">
        <v>0</v>
      </c>
      <c r="U98" s="3"/>
      <c r="V98" s="3"/>
      <c r="W98" s="3"/>
    </row>
    <row r="99" spans="1:23">
      <c r="A99" s="3" t="s">
        <v>64</v>
      </c>
      <c r="B99" s="3" t="s">
        <v>96</v>
      </c>
      <c r="C99" s="1" t="s">
        <v>14</v>
      </c>
      <c r="D99" s="3" t="s">
        <v>97</v>
      </c>
      <c r="E99" s="15">
        <v>33.76</v>
      </c>
      <c r="F99" s="3">
        <f>E99*8760</f>
        <v>295737.59999999998</v>
      </c>
      <c r="G99" s="30">
        <f t="shared" si="16"/>
        <v>3.3813759224393518E-6</v>
      </c>
      <c r="H99" s="31"/>
      <c r="I99" s="5">
        <v>0</v>
      </c>
      <c r="J99" s="5">
        <v>0</v>
      </c>
      <c r="K99" s="5">
        <v>0</v>
      </c>
      <c r="L99" s="5">
        <v>0</v>
      </c>
      <c r="M99" s="18" t="s">
        <v>9</v>
      </c>
      <c r="N99" s="5">
        <v>0</v>
      </c>
      <c r="O99" s="1" t="s">
        <v>46</v>
      </c>
      <c r="P99" s="5">
        <v>0</v>
      </c>
      <c r="Q99" s="5">
        <v>0</v>
      </c>
      <c r="R99" s="35">
        <v>0</v>
      </c>
      <c r="S99" s="8">
        <f t="shared" ref="S99:S130" si="17">ROUNDUP(R99,0)</f>
        <v>0</v>
      </c>
      <c r="T99" s="5">
        <v>0</v>
      </c>
      <c r="U99" s="3"/>
      <c r="V99" s="3"/>
      <c r="W99" s="3"/>
    </row>
    <row r="100" spans="1:23">
      <c r="A100" s="3" t="s">
        <v>64</v>
      </c>
      <c r="B100" s="3" t="s">
        <v>72</v>
      </c>
      <c r="C100" s="1" t="s">
        <v>14</v>
      </c>
      <c r="D100" s="3" t="s">
        <v>65</v>
      </c>
      <c r="E100" s="15">
        <v>24.2</v>
      </c>
      <c r="F100" s="1">
        <f>E100*8760</f>
        <v>211992</v>
      </c>
      <c r="G100" s="12">
        <f t="shared" si="16"/>
        <v>4.7171591380806826E-6</v>
      </c>
      <c r="H100" s="6"/>
      <c r="I100" s="5">
        <v>0</v>
      </c>
      <c r="J100" s="5">
        <v>0</v>
      </c>
      <c r="K100" s="5">
        <v>0</v>
      </c>
      <c r="L100" s="5">
        <v>0</v>
      </c>
      <c r="M100" s="18" t="s">
        <v>9</v>
      </c>
      <c r="N100" s="5">
        <v>0</v>
      </c>
      <c r="O100" s="1" t="s">
        <v>46</v>
      </c>
      <c r="P100" s="5">
        <v>0</v>
      </c>
      <c r="Q100" s="5">
        <v>0</v>
      </c>
      <c r="R100" s="35">
        <v>0</v>
      </c>
      <c r="S100" s="8">
        <f t="shared" si="17"/>
        <v>0</v>
      </c>
      <c r="T100" s="5">
        <v>0</v>
      </c>
      <c r="U100" s="3"/>
      <c r="V100" s="3"/>
      <c r="W100" s="3"/>
    </row>
    <row r="101" spans="1:23">
      <c r="A101" s="3" t="s">
        <v>64</v>
      </c>
      <c r="B101" s="3" t="s">
        <v>87</v>
      </c>
      <c r="C101" s="1" t="s">
        <v>14</v>
      </c>
      <c r="D101" s="3"/>
      <c r="E101" s="10">
        <f t="shared" ref="E101:E112" si="18">F101/8760</f>
        <v>24.1</v>
      </c>
      <c r="F101" s="32">
        <v>211116</v>
      </c>
      <c r="G101" s="12">
        <f t="shared" si="16"/>
        <v>4.7367324125125525E-6</v>
      </c>
      <c r="H101" s="6"/>
      <c r="I101" s="5">
        <v>0</v>
      </c>
      <c r="J101" s="5">
        <v>0</v>
      </c>
      <c r="K101" s="5">
        <v>0</v>
      </c>
      <c r="L101" s="5">
        <v>0</v>
      </c>
      <c r="M101" s="18" t="s">
        <v>9</v>
      </c>
      <c r="N101" s="5">
        <v>0</v>
      </c>
      <c r="O101" s="1" t="s">
        <v>46</v>
      </c>
      <c r="P101" s="5">
        <v>48</v>
      </c>
      <c r="Q101" s="5">
        <v>0</v>
      </c>
      <c r="R101" s="5">
        <f>IF(O101="Ja",SUM(I101:L101,N101,P101:Q101),(SUM(I101:N101,P101:Q101)))</f>
        <v>48</v>
      </c>
      <c r="S101" s="8">
        <f t="shared" si="17"/>
        <v>48</v>
      </c>
      <c r="T101" s="5">
        <v>0</v>
      </c>
      <c r="U101" s="3"/>
      <c r="V101" s="3"/>
      <c r="W101" s="3"/>
    </row>
    <row r="102" spans="1:23">
      <c r="A102" s="3" t="s">
        <v>64</v>
      </c>
      <c r="B102" s="3" t="s">
        <v>88</v>
      </c>
      <c r="C102" s="1" t="s">
        <v>14</v>
      </c>
      <c r="D102" s="3"/>
      <c r="E102" s="10">
        <f t="shared" si="18"/>
        <v>34.799999999999997</v>
      </c>
      <c r="F102" s="32">
        <v>304848</v>
      </c>
      <c r="G102" s="12">
        <f t="shared" si="16"/>
        <v>3.280323308665302E-6</v>
      </c>
      <c r="H102" s="6"/>
      <c r="I102" s="5">
        <v>0</v>
      </c>
      <c r="J102" s="5">
        <v>0</v>
      </c>
      <c r="K102" s="5">
        <v>0</v>
      </c>
      <c r="L102" s="5">
        <v>0</v>
      </c>
      <c r="M102" s="18" t="s">
        <v>9</v>
      </c>
      <c r="N102" s="5">
        <v>0</v>
      </c>
      <c r="O102" s="1" t="s">
        <v>46</v>
      </c>
      <c r="P102" s="5">
        <v>48</v>
      </c>
      <c r="Q102" s="5">
        <v>0</v>
      </c>
      <c r="R102" s="5">
        <f>IF(O102="Ja",SUM(I102:L102,N102,P102:Q102),(SUM(I102:N102,P102:Q102)))</f>
        <v>48</v>
      </c>
      <c r="S102" s="8">
        <f t="shared" si="17"/>
        <v>48</v>
      </c>
      <c r="T102" s="5">
        <v>0</v>
      </c>
      <c r="U102" s="3"/>
      <c r="V102" s="3"/>
      <c r="W102" s="3"/>
    </row>
    <row r="103" spans="1:23">
      <c r="A103" s="3" t="s">
        <v>64</v>
      </c>
      <c r="B103" s="3" t="s">
        <v>71</v>
      </c>
      <c r="C103" s="1" t="s">
        <v>14</v>
      </c>
      <c r="D103" s="3" t="s">
        <v>70</v>
      </c>
      <c r="E103" s="10">
        <f t="shared" si="18"/>
        <v>34.799999999999997</v>
      </c>
      <c r="F103" s="32">
        <v>304848</v>
      </c>
      <c r="G103" s="12">
        <f t="shared" si="16"/>
        <v>3.280323308665302E-6</v>
      </c>
      <c r="H103" s="6"/>
      <c r="I103" s="5">
        <v>0</v>
      </c>
      <c r="J103" s="5">
        <v>0</v>
      </c>
      <c r="K103" s="5">
        <v>0</v>
      </c>
      <c r="L103" s="5">
        <v>0</v>
      </c>
      <c r="M103" s="18" t="s">
        <v>9</v>
      </c>
      <c r="N103" s="5">
        <v>0</v>
      </c>
      <c r="O103" s="1" t="s">
        <v>46</v>
      </c>
      <c r="P103" s="5">
        <v>0</v>
      </c>
      <c r="Q103" s="5">
        <v>0</v>
      </c>
      <c r="R103" s="35">
        <v>0</v>
      </c>
      <c r="S103" s="8">
        <f t="shared" si="17"/>
        <v>0</v>
      </c>
      <c r="T103" s="5">
        <v>0</v>
      </c>
      <c r="U103" s="3"/>
      <c r="V103" s="3"/>
      <c r="W103" s="3"/>
    </row>
    <row r="104" spans="1:23">
      <c r="A104" s="3" t="s">
        <v>64</v>
      </c>
      <c r="B104" s="3" t="s">
        <v>99</v>
      </c>
      <c r="C104" s="1" t="s">
        <v>14</v>
      </c>
      <c r="D104" s="3" t="s">
        <v>100</v>
      </c>
      <c r="E104" s="10">
        <f t="shared" si="18"/>
        <v>35.307762557077623</v>
      </c>
      <c r="F104" s="32">
        <v>309296</v>
      </c>
      <c r="G104" s="12">
        <f t="shared" si="16"/>
        <v>3.2331488283068645E-6</v>
      </c>
      <c r="H104" s="4"/>
      <c r="I104" s="5">
        <v>0</v>
      </c>
      <c r="J104" s="5">
        <v>0</v>
      </c>
      <c r="K104" s="5">
        <v>0</v>
      </c>
      <c r="L104" s="5">
        <v>0</v>
      </c>
      <c r="M104" s="18" t="s">
        <v>9</v>
      </c>
      <c r="N104" s="5">
        <v>0</v>
      </c>
      <c r="O104" s="1" t="s">
        <v>46</v>
      </c>
      <c r="P104" s="5">
        <v>0</v>
      </c>
      <c r="Q104" s="5">
        <v>0</v>
      </c>
      <c r="R104" s="35">
        <v>0</v>
      </c>
      <c r="S104" s="8">
        <f t="shared" si="17"/>
        <v>0</v>
      </c>
      <c r="T104" s="5">
        <v>0</v>
      </c>
      <c r="U104" s="3"/>
      <c r="V104" s="3"/>
      <c r="W104" s="3"/>
    </row>
    <row r="105" spans="1:23">
      <c r="A105" s="3" t="s">
        <v>64</v>
      </c>
      <c r="B105" s="3" t="s">
        <v>98</v>
      </c>
      <c r="C105" s="1" t="s">
        <v>14</v>
      </c>
      <c r="D105" s="3" t="s">
        <v>101</v>
      </c>
      <c r="E105" s="10">
        <f t="shared" si="18"/>
        <v>97.831050228310502</v>
      </c>
      <c r="F105" s="32">
        <v>857000</v>
      </c>
      <c r="G105" s="12">
        <f t="shared" si="16"/>
        <v>1.1668611435239206E-6</v>
      </c>
      <c r="H105" s="6"/>
      <c r="I105" s="5">
        <v>0</v>
      </c>
      <c r="J105" s="5">
        <v>0</v>
      </c>
      <c r="K105" s="5">
        <v>0</v>
      </c>
      <c r="L105" s="5">
        <v>0</v>
      </c>
      <c r="M105" s="18" t="s">
        <v>9</v>
      </c>
      <c r="N105" s="5">
        <v>0</v>
      </c>
      <c r="O105" s="1" t="s">
        <v>46</v>
      </c>
      <c r="P105" s="5">
        <v>48</v>
      </c>
      <c r="Q105" s="5">
        <v>0</v>
      </c>
      <c r="R105" s="5">
        <f>IF(O105="Ja",SUM(I105:L105,N105,P105:Q105),(SUM(I105:N105,P105:Q105)))</f>
        <v>48</v>
      </c>
      <c r="S105" s="8">
        <f t="shared" si="17"/>
        <v>48</v>
      </c>
      <c r="T105" s="5">
        <v>0</v>
      </c>
      <c r="U105" s="3"/>
      <c r="V105" s="3"/>
      <c r="W105" s="3"/>
    </row>
    <row r="106" spans="1:23">
      <c r="A106" s="3" t="s">
        <v>64</v>
      </c>
      <c r="B106" s="3" t="s">
        <v>102</v>
      </c>
      <c r="C106" s="1" t="s">
        <v>14</v>
      </c>
      <c r="D106" s="3" t="s">
        <v>103</v>
      </c>
      <c r="E106" s="10">
        <f t="shared" si="18"/>
        <v>28.256250282562501</v>
      </c>
      <c r="F106" s="1">
        <f>1/G106</f>
        <v>247524.75247524751</v>
      </c>
      <c r="G106" s="14">
        <v>4.0400000000000003E-6</v>
      </c>
      <c r="H106" s="31"/>
      <c r="I106" s="5">
        <v>0</v>
      </c>
      <c r="J106" s="5">
        <v>0</v>
      </c>
      <c r="K106" s="5">
        <v>0</v>
      </c>
      <c r="L106" s="5">
        <v>0</v>
      </c>
      <c r="M106" s="18" t="s">
        <v>9</v>
      </c>
      <c r="N106" s="5">
        <v>0</v>
      </c>
      <c r="O106" s="1" t="s">
        <v>46</v>
      </c>
      <c r="P106" s="5">
        <v>0</v>
      </c>
      <c r="Q106" s="5">
        <v>0</v>
      </c>
      <c r="R106" s="35">
        <v>0</v>
      </c>
      <c r="S106" s="8">
        <f t="shared" si="17"/>
        <v>0</v>
      </c>
      <c r="T106" s="5">
        <v>0</v>
      </c>
      <c r="U106" s="3"/>
      <c r="V106" s="3"/>
      <c r="W106" s="3"/>
    </row>
    <row r="107" spans="1:23">
      <c r="A107" s="3" t="s">
        <v>64</v>
      </c>
      <c r="B107" s="3" t="s">
        <v>91</v>
      </c>
      <c r="C107" s="1" t="s">
        <v>14</v>
      </c>
      <c r="D107" s="3"/>
      <c r="E107" s="10">
        <f t="shared" si="18"/>
        <v>400.69748858447491</v>
      </c>
      <c r="F107" s="32">
        <v>3510110</v>
      </c>
      <c r="G107" s="12">
        <f t="shared" ref="G107:G114" si="19">1/F107</f>
        <v>2.8489135668112963E-7</v>
      </c>
      <c r="H107" s="6"/>
      <c r="I107" s="5">
        <v>0</v>
      </c>
      <c r="J107" s="5">
        <v>0</v>
      </c>
      <c r="K107" s="5">
        <v>0</v>
      </c>
      <c r="L107" s="5">
        <v>0</v>
      </c>
      <c r="M107" s="18" t="s">
        <v>9</v>
      </c>
      <c r="N107" s="5">
        <v>0</v>
      </c>
      <c r="O107" s="1" t="s">
        <v>46</v>
      </c>
      <c r="P107" s="5">
        <v>2.5</v>
      </c>
      <c r="Q107" s="5">
        <v>0</v>
      </c>
      <c r="R107" s="5">
        <f>IF(O107="Ja",SUM(I107:L107,N107,P107:Q107),(SUM(I107:N107,P107:Q107)))</f>
        <v>2.5</v>
      </c>
      <c r="S107" s="8">
        <f t="shared" si="17"/>
        <v>3</v>
      </c>
      <c r="T107" s="5">
        <v>0</v>
      </c>
      <c r="U107" s="3"/>
      <c r="V107" s="3"/>
      <c r="W107" s="3"/>
    </row>
    <row r="108" spans="1:23">
      <c r="A108" s="3" t="s">
        <v>64</v>
      </c>
      <c r="B108" s="3" t="s">
        <v>90</v>
      </c>
      <c r="C108" s="1" t="s">
        <v>14</v>
      </c>
      <c r="D108" s="3"/>
      <c r="E108" s="10">
        <f t="shared" si="18"/>
        <v>1188.6301369863013</v>
      </c>
      <c r="F108" s="32">
        <v>10412400</v>
      </c>
      <c r="G108" s="12">
        <f t="shared" si="19"/>
        <v>9.6039337712727134E-8</v>
      </c>
      <c r="H108" s="6"/>
      <c r="I108" s="5">
        <v>0</v>
      </c>
      <c r="J108" s="5">
        <v>0</v>
      </c>
      <c r="K108" s="5">
        <v>0</v>
      </c>
      <c r="L108" s="5">
        <v>0</v>
      </c>
      <c r="M108" s="18" t="s">
        <v>9</v>
      </c>
      <c r="N108" s="5">
        <v>0</v>
      </c>
      <c r="O108" s="1" t="s">
        <v>46</v>
      </c>
      <c r="P108" s="5">
        <v>2.5</v>
      </c>
      <c r="Q108" s="5">
        <v>0</v>
      </c>
      <c r="R108" s="5">
        <f>IF(O108="Ja",SUM(I108:L108,N108,P108:Q108),(SUM(I108:N108,P108:Q108)))</f>
        <v>2.5</v>
      </c>
      <c r="S108" s="8">
        <f t="shared" si="17"/>
        <v>3</v>
      </c>
      <c r="T108" s="5">
        <v>0</v>
      </c>
      <c r="U108" s="3"/>
      <c r="V108" s="3"/>
      <c r="W108" s="3"/>
    </row>
    <row r="109" spans="1:23">
      <c r="A109" s="3" t="s">
        <v>64</v>
      </c>
      <c r="B109" s="3" t="s">
        <v>77</v>
      </c>
      <c r="C109" s="1" t="s">
        <v>14</v>
      </c>
      <c r="D109" s="3" t="s">
        <v>76</v>
      </c>
      <c r="E109" s="10">
        <f t="shared" si="18"/>
        <v>38.675799086757991</v>
      </c>
      <c r="F109" s="32">
        <v>338800</v>
      </c>
      <c r="G109" s="12">
        <f t="shared" si="19"/>
        <v>2.9515938606847698E-6</v>
      </c>
      <c r="H109" s="6"/>
      <c r="I109" s="5">
        <v>0</v>
      </c>
      <c r="J109" s="5">
        <v>0</v>
      </c>
      <c r="K109" s="5">
        <v>0</v>
      </c>
      <c r="L109" s="5">
        <v>0</v>
      </c>
      <c r="M109" s="18" t="s">
        <v>9</v>
      </c>
      <c r="N109" s="5">
        <v>0</v>
      </c>
      <c r="O109" s="1" t="s">
        <v>46</v>
      </c>
      <c r="P109" s="5">
        <v>0</v>
      </c>
      <c r="Q109" s="5">
        <v>0</v>
      </c>
      <c r="R109" s="35">
        <v>0</v>
      </c>
      <c r="S109" s="8">
        <f t="shared" si="17"/>
        <v>0</v>
      </c>
      <c r="T109" s="5">
        <v>0</v>
      </c>
      <c r="U109" s="3"/>
      <c r="V109" s="3"/>
      <c r="W109" s="3"/>
    </row>
    <row r="110" spans="1:23">
      <c r="A110" s="3" t="s">
        <v>64</v>
      </c>
      <c r="B110" s="3" t="s">
        <v>79</v>
      </c>
      <c r="C110" s="1" t="s">
        <v>14</v>
      </c>
      <c r="D110" s="3" t="s">
        <v>67</v>
      </c>
      <c r="E110" s="10">
        <f t="shared" si="18"/>
        <v>400.69748858447491</v>
      </c>
      <c r="F110" s="32">
        <v>3510110</v>
      </c>
      <c r="G110" s="12">
        <f t="shared" si="19"/>
        <v>2.8489135668112963E-7</v>
      </c>
      <c r="H110" s="6"/>
      <c r="I110" s="5">
        <v>0</v>
      </c>
      <c r="J110" s="5">
        <v>0</v>
      </c>
      <c r="K110" s="5">
        <v>0</v>
      </c>
      <c r="L110" s="5">
        <v>0</v>
      </c>
      <c r="M110" s="18" t="s">
        <v>9</v>
      </c>
      <c r="N110" s="5">
        <v>0</v>
      </c>
      <c r="O110" s="1" t="s">
        <v>46</v>
      </c>
      <c r="P110" s="5">
        <v>0</v>
      </c>
      <c r="Q110" s="5">
        <v>0</v>
      </c>
      <c r="R110" s="35">
        <v>0</v>
      </c>
      <c r="S110" s="8">
        <f t="shared" si="17"/>
        <v>0</v>
      </c>
      <c r="T110" s="5">
        <v>0</v>
      </c>
      <c r="U110" s="3"/>
      <c r="V110" s="3"/>
      <c r="W110" s="3"/>
    </row>
    <row r="111" spans="1:23">
      <c r="A111" s="3" t="s">
        <v>64</v>
      </c>
      <c r="B111" s="3" t="s">
        <v>78</v>
      </c>
      <c r="C111" s="1" t="s">
        <v>14</v>
      </c>
      <c r="D111" s="3" t="s">
        <v>66</v>
      </c>
      <c r="E111" s="10">
        <f t="shared" si="18"/>
        <v>1188.6301369863013</v>
      </c>
      <c r="F111" s="32">
        <v>10412400</v>
      </c>
      <c r="G111" s="12">
        <f t="shared" si="19"/>
        <v>9.6039337712727134E-8</v>
      </c>
      <c r="H111" s="6"/>
      <c r="I111" s="5">
        <v>0</v>
      </c>
      <c r="J111" s="5">
        <v>0</v>
      </c>
      <c r="K111" s="5">
        <v>0</v>
      </c>
      <c r="L111" s="5">
        <v>0</v>
      </c>
      <c r="M111" s="18" t="s">
        <v>9</v>
      </c>
      <c r="N111" s="5">
        <v>0</v>
      </c>
      <c r="O111" s="1" t="s">
        <v>46</v>
      </c>
      <c r="P111" s="5">
        <v>0</v>
      </c>
      <c r="Q111" s="5">
        <v>0</v>
      </c>
      <c r="R111" s="35">
        <v>0</v>
      </c>
      <c r="S111" s="8">
        <f t="shared" si="17"/>
        <v>0</v>
      </c>
      <c r="T111" s="5">
        <v>0</v>
      </c>
      <c r="U111" s="3"/>
      <c r="V111" s="3"/>
      <c r="W111" s="3"/>
    </row>
    <row r="112" spans="1:23">
      <c r="A112" s="3" t="s">
        <v>64</v>
      </c>
      <c r="B112" s="3" t="s">
        <v>92</v>
      </c>
      <c r="C112" s="1" t="s">
        <v>14</v>
      </c>
      <c r="D112" s="3" t="s">
        <v>93</v>
      </c>
      <c r="E112" s="10">
        <f t="shared" si="18"/>
        <v>102.73972602739725</v>
      </c>
      <c r="F112" s="32">
        <v>900000</v>
      </c>
      <c r="G112" s="12">
        <f t="shared" si="19"/>
        <v>1.111111111111111E-6</v>
      </c>
      <c r="H112" s="6"/>
      <c r="I112" s="5">
        <v>0</v>
      </c>
      <c r="J112" s="5">
        <v>0</v>
      </c>
      <c r="K112" s="5">
        <v>0</v>
      </c>
      <c r="L112" s="5">
        <v>0</v>
      </c>
      <c r="M112" s="18" t="s">
        <v>9</v>
      </c>
      <c r="N112" s="5">
        <v>0</v>
      </c>
      <c r="O112" s="1" t="s">
        <v>46</v>
      </c>
      <c r="P112" s="5">
        <v>0</v>
      </c>
      <c r="Q112" s="5">
        <v>0</v>
      </c>
      <c r="R112" s="35">
        <v>0</v>
      </c>
      <c r="S112" s="8">
        <f t="shared" si="17"/>
        <v>0</v>
      </c>
      <c r="T112" s="5">
        <v>0</v>
      </c>
      <c r="U112" s="3"/>
      <c r="V112" s="3"/>
      <c r="W112" s="3"/>
    </row>
    <row r="113" spans="1:23">
      <c r="A113" s="3" t="s">
        <v>64</v>
      </c>
      <c r="B113" s="3" t="s">
        <v>69</v>
      </c>
      <c r="C113" s="1" t="s">
        <v>14</v>
      </c>
      <c r="D113" s="3"/>
      <c r="E113" s="15">
        <v>31.07</v>
      </c>
      <c r="F113" s="1">
        <f>E113*8760</f>
        <v>272173.2</v>
      </c>
      <c r="G113" s="12">
        <f t="shared" si="19"/>
        <v>3.6741310312697941E-6</v>
      </c>
      <c r="H113" s="6"/>
      <c r="I113" s="5">
        <v>0</v>
      </c>
      <c r="J113" s="5">
        <v>0</v>
      </c>
      <c r="K113" s="5">
        <v>0</v>
      </c>
      <c r="L113" s="5">
        <v>0</v>
      </c>
      <c r="M113" s="18" t="s">
        <v>9</v>
      </c>
      <c r="N113" s="5">
        <v>0</v>
      </c>
      <c r="O113" s="1" t="s">
        <v>46</v>
      </c>
      <c r="P113" s="5">
        <v>2.5</v>
      </c>
      <c r="Q113" s="5">
        <v>0</v>
      </c>
      <c r="R113" s="5">
        <f>IF(O113="Ja",SUM(I113:L113,N113,P113:Q113),(SUM(I113:N113,P113:Q113)))</f>
        <v>2.5</v>
      </c>
      <c r="S113" s="8">
        <f t="shared" si="17"/>
        <v>3</v>
      </c>
      <c r="T113" s="5">
        <v>0</v>
      </c>
      <c r="U113" s="3"/>
      <c r="V113" s="3"/>
      <c r="W113" s="3"/>
    </row>
    <row r="114" spans="1:23">
      <c r="A114" s="3" t="s">
        <v>64</v>
      </c>
      <c r="B114" s="3" t="s">
        <v>74</v>
      </c>
      <c r="C114" s="1" t="s">
        <v>14</v>
      </c>
      <c r="D114" s="3" t="s">
        <v>73</v>
      </c>
      <c r="E114" s="15">
        <v>31.07</v>
      </c>
      <c r="F114" s="1">
        <f>E114*8760</f>
        <v>272173.2</v>
      </c>
      <c r="G114" s="12">
        <f t="shared" si="19"/>
        <v>3.6741310312697941E-6</v>
      </c>
      <c r="H114" s="6"/>
      <c r="I114" s="5">
        <v>0</v>
      </c>
      <c r="J114" s="5">
        <v>0</v>
      </c>
      <c r="K114" s="5">
        <v>0</v>
      </c>
      <c r="L114" s="5">
        <v>0</v>
      </c>
      <c r="M114" s="18" t="s">
        <v>9</v>
      </c>
      <c r="N114" s="5">
        <v>0</v>
      </c>
      <c r="O114" s="1" t="s">
        <v>46</v>
      </c>
      <c r="P114" s="5">
        <v>0</v>
      </c>
      <c r="Q114" s="5">
        <v>0</v>
      </c>
      <c r="R114" s="35">
        <v>0</v>
      </c>
      <c r="S114" s="8">
        <f t="shared" si="17"/>
        <v>0</v>
      </c>
      <c r="T114" s="5">
        <v>0</v>
      </c>
      <c r="U114" s="3"/>
      <c r="V114" s="3"/>
      <c r="W114" s="3"/>
    </row>
    <row r="115" spans="1:23">
      <c r="A115" s="3" t="s">
        <v>64</v>
      </c>
      <c r="B115" s="3" t="s">
        <v>68</v>
      </c>
      <c r="C115" s="1" t="s">
        <v>14</v>
      </c>
      <c r="D115" s="3" t="s">
        <v>104</v>
      </c>
      <c r="E115" s="10">
        <f>F115/8760</f>
        <v>23.015171601119459</v>
      </c>
      <c r="F115" s="1">
        <f>1/G115</f>
        <v>201612.90322580645</v>
      </c>
      <c r="G115" s="14">
        <v>4.9599999999999999E-6</v>
      </c>
      <c r="H115" s="6"/>
      <c r="I115" s="5">
        <v>0</v>
      </c>
      <c r="J115" s="5">
        <v>0</v>
      </c>
      <c r="K115" s="5">
        <v>0</v>
      </c>
      <c r="L115" s="5">
        <v>0</v>
      </c>
      <c r="M115" s="18" t="s">
        <v>9</v>
      </c>
      <c r="N115" s="5">
        <v>0</v>
      </c>
      <c r="O115" s="1" t="s">
        <v>46</v>
      </c>
      <c r="P115" s="5">
        <v>2.5</v>
      </c>
      <c r="Q115" s="5">
        <v>0</v>
      </c>
      <c r="R115" s="5">
        <f t="shared" ref="R115:R146" si="20">IF(O115="Ja",SUM(I115:L115,N115,P115:Q115),(SUM(I115:N115,P115:Q115)))</f>
        <v>2.5</v>
      </c>
      <c r="S115" s="8">
        <f t="shared" si="17"/>
        <v>3</v>
      </c>
      <c r="T115" s="5">
        <v>0</v>
      </c>
      <c r="U115" s="3"/>
      <c r="V115" s="3"/>
      <c r="W115" s="3"/>
    </row>
    <row r="116" spans="1:23">
      <c r="A116" s="3" t="s">
        <v>403</v>
      </c>
      <c r="B116" s="3" t="s">
        <v>413</v>
      </c>
      <c r="C116" s="1" t="s">
        <v>14</v>
      </c>
      <c r="D116" s="3" t="s">
        <v>412</v>
      </c>
      <c r="E116" s="15">
        <v>57</v>
      </c>
      <c r="F116" s="3">
        <f t="shared" ref="F116:F129" si="21">E116*8760</f>
        <v>499320</v>
      </c>
      <c r="G116" s="30">
        <f t="shared" ref="G116:G147" si="22">1/F116</f>
        <v>2.0027237042377633E-6</v>
      </c>
      <c r="H116" s="31"/>
      <c r="I116" s="5">
        <v>0</v>
      </c>
      <c r="J116" s="5">
        <v>0</v>
      </c>
      <c r="K116" s="5">
        <v>0</v>
      </c>
      <c r="L116" s="5">
        <v>0</v>
      </c>
      <c r="M116" s="3">
        <v>336</v>
      </c>
      <c r="N116" s="5">
        <v>0</v>
      </c>
      <c r="O116" s="1" t="s">
        <v>46</v>
      </c>
      <c r="P116" s="3">
        <v>4</v>
      </c>
      <c r="Q116" s="5">
        <v>0</v>
      </c>
      <c r="R116" s="5">
        <f t="shared" si="20"/>
        <v>340</v>
      </c>
      <c r="S116" s="8">
        <f t="shared" si="17"/>
        <v>340</v>
      </c>
      <c r="T116" s="5">
        <v>0</v>
      </c>
      <c r="U116" s="3"/>
      <c r="V116" s="3"/>
      <c r="W116" s="3"/>
    </row>
    <row r="117" spans="1:23">
      <c r="A117" s="3" t="s">
        <v>403</v>
      </c>
      <c r="B117" s="3" t="s">
        <v>418</v>
      </c>
      <c r="C117" s="1" t="s">
        <v>14</v>
      </c>
      <c r="D117" s="3" t="s">
        <v>414</v>
      </c>
      <c r="E117" s="15">
        <v>11</v>
      </c>
      <c r="F117" s="3">
        <f t="shared" si="21"/>
        <v>96360</v>
      </c>
      <c r="G117" s="30">
        <f t="shared" si="22"/>
        <v>1.0377750103777502E-5</v>
      </c>
      <c r="H117" s="31"/>
      <c r="I117" s="5">
        <v>0</v>
      </c>
      <c r="J117" s="5">
        <v>0</v>
      </c>
      <c r="K117" s="5">
        <v>0</v>
      </c>
      <c r="L117" s="5">
        <v>0</v>
      </c>
      <c r="M117" s="3">
        <v>504</v>
      </c>
      <c r="N117" s="5">
        <v>0</v>
      </c>
      <c r="O117" s="1" t="s">
        <v>46</v>
      </c>
      <c r="P117" s="3">
        <v>8</v>
      </c>
      <c r="Q117" s="5">
        <v>0</v>
      </c>
      <c r="R117" s="5">
        <f t="shared" si="20"/>
        <v>512</v>
      </c>
      <c r="S117" s="8">
        <f t="shared" si="17"/>
        <v>512</v>
      </c>
      <c r="T117" s="5">
        <v>0</v>
      </c>
      <c r="U117" s="3"/>
      <c r="V117" s="3"/>
      <c r="W117" s="3"/>
    </row>
    <row r="118" spans="1:23">
      <c r="A118" s="3" t="s">
        <v>403</v>
      </c>
      <c r="B118" s="3" t="s">
        <v>427</v>
      </c>
      <c r="C118" s="1" t="s">
        <v>14</v>
      </c>
      <c r="D118" s="3" t="s">
        <v>410</v>
      </c>
      <c r="E118" s="15">
        <v>29</v>
      </c>
      <c r="F118" s="3">
        <f t="shared" si="21"/>
        <v>254040</v>
      </c>
      <c r="G118" s="30">
        <f t="shared" si="22"/>
        <v>3.9363879703983625E-6</v>
      </c>
      <c r="H118" s="31"/>
      <c r="I118" s="5">
        <v>0</v>
      </c>
      <c r="J118" s="5">
        <v>0</v>
      </c>
      <c r="K118" s="5">
        <v>0</v>
      </c>
      <c r="L118" s="5">
        <v>0</v>
      </c>
      <c r="M118" s="3">
        <v>672</v>
      </c>
      <c r="N118" s="5">
        <v>0</v>
      </c>
      <c r="O118" s="1" t="s">
        <v>46</v>
      </c>
      <c r="P118" s="3">
        <v>4</v>
      </c>
      <c r="Q118" s="5">
        <v>0</v>
      </c>
      <c r="R118" s="5">
        <f t="shared" si="20"/>
        <v>676</v>
      </c>
      <c r="S118" s="8">
        <f t="shared" si="17"/>
        <v>676</v>
      </c>
      <c r="T118" s="5">
        <v>0</v>
      </c>
      <c r="U118" s="3"/>
      <c r="V118" s="3"/>
      <c r="W118" s="3"/>
    </row>
    <row r="119" spans="1:23">
      <c r="A119" s="3" t="s">
        <v>403</v>
      </c>
      <c r="B119" s="3" t="s">
        <v>421</v>
      </c>
      <c r="C119" s="1" t="s">
        <v>14</v>
      </c>
      <c r="D119" s="3" t="s">
        <v>415</v>
      </c>
      <c r="E119" s="15">
        <v>57</v>
      </c>
      <c r="F119" s="3">
        <f t="shared" si="21"/>
        <v>499320</v>
      </c>
      <c r="G119" s="30">
        <f t="shared" si="22"/>
        <v>2.0027237042377633E-6</v>
      </c>
      <c r="H119" s="31"/>
      <c r="I119" s="5">
        <v>0</v>
      </c>
      <c r="J119" s="5">
        <v>0</v>
      </c>
      <c r="K119" s="5">
        <v>0</v>
      </c>
      <c r="L119" s="5">
        <v>0</v>
      </c>
      <c r="M119" s="3">
        <v>336</v>
      </c>
      <c r="N119" s="5">
        <v>0</v>
      </c>
      <c r="O119" s="1" t="s">
        <v>46</v>
      </c>
      <c r="P119" s="3">
        <v>8</v>
      </c>
      <c r="Q119" s="5">
        <v>0</v>
      </c>
      <c r="R119" s="5">
        <f t="shared" si="20"/>
        <v>344</v>
      </c>
      <c r="S119" s="8">
        <f t="shared" si="17"/>
        <v>344</v>
      </c>
      <c r="T119" s="5">
        <v>0</v>
      </c>
      <c r="U119" s="3"/>
      <c r="V119" s="3"/>
      <c r="W119" s="3"/>
    </row>
    <row r="120" spans="1:23">
      <c r="A120" s="3" t="s">
        <v>403</v>
      </c>
      <c r="B120" s="3" t="s">
        <v>420</v>
      </c>
      <c r="C120" s="1" t="s">
        <v>14</v>
      </c>
      <c r="D120" s="3" t="s">
        <v>406</v>
      </c>
      <c r="E120" s="15">
        <v>57</v>
      </c>
      <c r="F120" s="3">
        <f t="shared" si="21"/>
        <v>499320</v>
      </c>
      <c r="G120" s="30">
        <f t="shared" si="22"/>
        <v>2.0027237042377633E-6</v>
      </c>
      <c r="H120" s="31"/>
      <c r="I120" s="5">
        <v>0</v>
      </c>
      <c r="J120" s="5">
        <v>0</v>
      </c>
      <c r="K120" s="5">
        <v>0</v>
      </c>
      <c r="L120" s="5">
        <v>0</v>
      </c>
      <c r="M120" s="3">
        <v>336</v>
      </c>
      <c r="N120" s="5">
        <v>0</v>
      </c>
      <c r="O120" s="1" t="s">
        <v>46</v>
      </c>
      <c r="P120" s="3">
        <v>4</v>
      </c>
      <c r="Q120" s="5">
        <v>0</v>
      </c>
      <c r="R120" s="5">
        <f t="shared" si="20"/>
        <v>340</v>
      </c>
      <c r="S120" s="8">
        <f t="shared" si="17"/>
        <v>340</v>
      </c>
      <c r="T120" s="5">
        <v>0</v>
      </c>
      <c r="U120" s="3"/>
      <c r="V120" s="3"/>
      <c r="W120" s="3"/>
    </row>
    <row r="121" spans="1:23">
      <c r="A121" s="3" t="s">
        <v>403</v>
      </c>
      <c r="B121" s="3" t="s">
        <v>419</v>
      </c>
      <c r="C121" s="1" t="s">
        <v>14</v>
      </c>
      <c r="D121" s="3" t="s">
        <v>406</v>
      </c>
      <c r="E121" s="15">
        <v>57</v>
      </c>
      <c r="F121" s="3">
        <f t="shared" si="21"/>
        <v>499320</v>
      </c>
      <c r="G121" s="30">
        <f t="shared" si="22"/>
        <v>2.0027237042377633E-6</v>
      </c>
      <c r="H121" s="31"/>
      <c r="I121" s="5">
        <v>0</v>
      </c>
      <c r="J121" s="5">
        <v>0</v>
      </c>
      <c r="K121" s="5">
        <v>0</v>
      </c>
      <c r="L121" s="5">
        <v>0</v>
      </c>
      <c r="M121" s="3">
        <v>336</v>
      </c>
      <c r="N121" s="5">
        <v>0</v>
      </c>
      <c r="O121" s="1" t="s">
        <v>46</v>
      </c>
      <c r="P121" s="3">
        <v>4</v>
      </c>
      <c r="Q121" s="5">
        <v>0</v>
      </c>
      <c r="R121" s="5">
        <f t="shared" si="20"/>
        <v>340</v>
      </c>
      <c r="S121" s="8">
        <f t="shared" si="17"/>
        <v>340</v>
      </c>
      <c r="T121" s="5">
        <v>0</v>
      </c>
      <c r="U121" s="3"/>
      <c r="V121" s="3"/>
      <c r="W121" s="3"/>
    </row>
    <row r="122" spans="1:23">
      <c r="A122" s="3" t="s">
        <v>403</v>
      </c>
      <c r="B122" s="3" t="s">
        <v>424</v>
      </c>
      <c r="C122" s="1" t="s">
        <v>14</v>
      </c>
      <c r="D122" s="3" t="s">
        <v>409</v>
      </c>
      <c r="E122" s="15">
        <v>29</v>
      </c>
      <c r="F122" s="3">
        <f t="shared" si="21"/>
        <v>254040</v>
      </c>
      <c r="G122" s="30">
        <f t="shared" si="22"/>
        <v>3.9363879703983625E-6</v>
      </c>
      <c r="H122" s="31"/>
      <c r="I122" s="5">
        <v>0</v>
      </c>
      <c r="J122" s="5">
        <v>0</v>
      </c>
      <c r="K122" s="5">
        <v>0</v>
      </c>
      <c r="L122" s="5">
        <v>0</v>
      </c>
      <c r="M122" s="3">
        <v>2184</v>
      </c>
      <c r="N122" s="5">
        <v>0</v>
      </c>
      <c r="O122" s="1" t="s">
        <v>46</v>
      </c>
      <c r="P122" s="3">
        <v>4</v>
      </c>
      <c r="Q122" s="5">
        <v>0</v>
      </c>
      <c r="R122" s="5">
        <f t="shared" si="20"/>
        <v>2188</v>
      </c>
      <c r="S122" s="8">
        <f t="shared" si="17"/>
        <v>2188</v>
      </c>
      <c r="T122" s="5">
        <v>0</v>
      </c>
      <c r="U122" s="3"/>
      <c r="V122" s="3"/>
      <c r="W122" s="3"/>
    </row>
    <row r="123" spans="1:23">
      <c r="A123" s="3" t="s">
        <v>403</v>
      </c>
      <c r="B123" s="3" t="s">
        <v>417</v>
      </c>
      <c r="C123" s="1" t="s">
        <v>14</v>
      </c>
      <c r="D123" s="3" t="s">
        <v>405</v>
      </c>
      <c r="E123" s="15">
        <v>29</v>
      </c>
      <c r="F123" s="3">
        <f t="shared" si="21"/>
        <v>254040</v>
      </c>
      <c r="G123" s="30">
        <f t="shared" si="22"/>
        <v>3.9363879703983625E-6</v>
      </c>
      <c r="H123" s="31"/>
      <c r="I123" s="5">
        <v>0</v>
      </c>
      <c r="J123" s="5">
        <v>0</v>
      </c>
      <c r="K123" s="5">
        <v>0</v>
      </c>
      <c r="L123" s="5">
        <v>0</v>
      </c>
      <c r="M123" s="3">
        <v>2184</v>
      </c>
      <c r="N123" s="5">
        <v>0</v>
      </c>
      <c r="O123" s="1" t="s">
        <v>46</v>
      </c>
      <c r="P123" s="3">
        <v>8</v>
      </c>
      <c r="Q123" s="5">
        <v>0</v>
      </c>
      <c r="R123" s="5">
        <f t="shared" si="20"/>
        <v>2192</v>
      </c>
      <c r="S123" s="8">
        <f t="shared" si="17"/>
        <v>2192</v>
      </c>
      <c r="T123" s="5">
        <v>0</v>
      </c>
      <c r="U123" s="3"/>
      <c r="V123" s="3"/>
      <c r="W123" s="3"/>
    </row>
    <row r="124" spans="1:23">
      <c r="A124" s="3" t="s">
        <v>403</v>
      </c>
      <c r="B124" s="3" t="s">
        <v>430</v>
      </c>
      <c r="C124" s="1" t="s">
        <v>14</v>
      </c>
      <c r="D124" s="3" t="s">
        <v>431</v>
      </c>
      <c r="E124" s="15">
        <v>95</v>
      </c>
      <c r="F124" s="3">
        <f t="shared" si="21"/>
        <v>832200</v>
      </c>
      <c r="G124" s="30">
        <f t="shared" si="22"/>
        <v>1.2016342225426579E-6</v>
      </c>
      <c r="H124" s="31"/>
      <c r="I124" s="5">
        <v>0</v>
      </c>
      <c r="J124" s="5">
        <v>0</v>
      </c>
      <c r="K124" s="5">
        <v>0</v>
      </c>
      <c r="L124" s="5">
        <v>0</v>
      </c>
      <c r="M124" s="3">
        <v>168</v>
      </c>
      <c r="N124" s="5">
        <v>0</v>
      </c>
      <c r="O124" s="1" t="s">
        <v>46</v>
      </c>
      <c r="P124" s="3">
        <v>1</v>
      </c>
      <c r="Q124" s="5">
        <v>0</v>
      </c>
      <c r="R124" s="5">
        <f t="shared" si="20"/>
        <v>169</v>
      </c>
      <c r="S124" s="8">
        <f t="shared" si="17"/>
        <v>169</v>
      </c>
      <c r="T124" s="5">
        <v>0</v>
      </c>
      <c r="U124" s="3"/>
      <c r="V124" s="3"/>
      <c r="W124" s="3"/>
    </row>
    <row r="125" spans="1:23">
      <c r="A125" s="3" t="s">
        <v>403</v>
      </c>
      <c r="B125" s="3" t="s">
        <v>428</v>
      </c>
      <c r="C125" s="1" t="s">
        <v>14</v>
      </c>
      <c r="D125" s="3" t="s">
        <v>407</v>
      </c>
      <c r="E125" s="15">
        <v>57</v>
      </c>
      <c r="F125" s="3">
        <f t="shared" si="21"/>
        <v>499320</v>
      </c>
      <c r="G125" s="30">
        <f t="shared" si="22"/>
        <v>2.0027237042377633E-6</v>
      </c>
      <c r="H125" s="31"/>
      <c r="I125" s="5">
        <v>0</v>
      </c>
      <c r="J125" s="5">
        <v>0</v>
      </c>
      <c r="K125" s="5">
        <v>0</v>
      </c>
      <c r="L125" s="5">
        <v>0</v>
      </c>
      <c r="M125" s="3">
        <v>336</v>
      </c>
      <c r="N125" s="5">
        <v>0</v>
      </c>
      <c r="O125" s="1" t="s">
        <v>46</v>
      </c>
      <c r="P125" s="3">
        <v>8</v>
      </c>
      <c r="Q125" s="5">
        <v>0</v>
      </c>
      <c r="R125" s="5">
        <f t="shared" si="20"/>
        <v>344</v>
      </c>
      <c r="S125" s="8">
        <f t="shared" si="17"/>
        <v>344</v>
      </c>
      <c r="T125" s="5">
        <v>0</v>
      </c>
      <c r="U125" s="3"/>
      <c r="V125" s="3"/>
      <c r="W125" s="3"/>
    </row>
    <row r="126" spans="1:23">
      <c r="A126" s="3" t="s">
        <v>403</v>
      </c>
      <c r="B126" s="3" t="s">
        <v>425</v>
      </c>
      <c r="C126" s="1" t="s">
        <v>14</v>
      </c>
      <c r="D126" s="3" t="s">
        <v>426</v>
      </c>
      <c r="E126" s="15">
        <v>11</v>
      </c>
      <c r="F126" s="3">
        <f t="shared" si="21"/>
        <v>96360</v>
      </c>
      <c r="G126" s="30">
        <f t="shared" si="22"/>
        <v>1.0377750103777502E-5</v>
      </c>
      <c r="H126" s="31"/>
      <c r="I126" s="5">
        <v>0</v>
      </c>
      <c r="J126" s="5">
        <v>0</v>
      </c>
      <c r="K126" s="5">
        <v>0</v>
      </c>
      <c r="L126" s="5">
        <v>0</v>
      </c>
      <c r="M126" s="3">
        <v>336</v>
      </c>
      <c r="N126" s="5">
        <v>0</v>
      </c>
      <c r="O126" s="1" t="s">
        <v>46</v>
      </c>
      <c r="P126" s="3">
        <v>4</v>
      </c>
      <c r="Q126" s="5">
        <v>0</v>
      </c>
      <c r="R126" s="5">
        <f t="shared" si="20"/>
        <v>340</v>
      </c>
      <c r="S126" s="8">
        <f t="shared" si="17"/>
        <v>340</v>
      </c>
      <c r="T126" s="5">
        <v>0</v>
      </c>
      <c r="U126" s="3"/>
      <c r="V126" s="3"/>
      <c r="W126" s="3"/>
    </row>
    <row r="127" spans="1:23">
      <c r="A127" s="3" t="s">
        <v>403</v>
      </c>
      <c r="B127" s="3" t="s">
        <v>423</v>
      </c>
      <c r="C127" s="1" t="s">
        <v>14</v>
      </c>
      <c r="D127" s="3" t="s">
        <v>408</v>
      </c>
      <c r="E127" s="15">
        <v>1000</v>
      </c>
      <c r="F127" s="3">
        <f t="shared" si="21"/>
        <v>8760000</v>
      </c>
      <c r="G127" s="30">
        <f t="shared" si="22"/>
        <v>1.1415525114155251E-7</v>
      </c>
      <c r="H127" s="31"/>
      <c r="I127" s="5">
        <v>0</v>
      </c>
      <c r="J127" s="5">
        <v>0</v>
      </c>
      <c r="K127" s="5">
        <v>0</v>
      </c>
      <c r="L127" s="5">
        <v>0</v>
      </c>
      <c r="M127" s="3">
        <v>504</v>
      </c>
      <c r="N127" s="5">
        <v>0</v>
      </c>
      <c r="O127" s="1" t="s">
        <v>46</v>
      </c>
      <c r="P127" s="3">
        <v>8</v>
      </c>
      <c r="Q127" s="5">
        <v>0</v>
      </c>
      <c r="R127" s="5">
        <f t="shared" si="20"/>
        <v>512</v>
      </c>
      <c r="S127" s="8">
        <f t="shared" si="17"/>
        <v>512</v>
      </c>
      <c r="T127" s="5">
        <v>0</v>
      </c>
      <c r="U127" s="3"/>
      <c r="V127" s="3"/>
      <c r="W127" s="3"/>
    </row>
    <row r="128" spans="1:23">
      <c r="A128" s="3" t="s">
        <v>403</v>
      </c>
      <c r="B128" s="3" t="s">
        <v>416</v>
      </c>
      <c r="C128" s="1" t="s">
        <v>14</v>
      </c>
      <c r="D128" s="3" t="s">
        <v>422</v>
      </c>
      <c r="E128" s="15">
        <v>11</v>
      </c>
      <c r="F128" s="3">
        <f t="shared" si="21"/>
        <v>96360</v>
      </c>
      <c r="G128" s="30">
        <f t="shared" si="22"/>
        <v>1.0377750103777502E-5</v>
      </c>
      <c r="H128" s="31"/>
      <c r="I128" s="5">
        <v>0</v>
      </c>
      <c r="J128" s="5">
        <v>0</v>
      </c>
      <c r="K128" s="5">
        <v>0</v>
      </c>
      <c r="L128" s="5">
        <v>0</v>
      </c>
      <c r="M128" s="3">
        <v>24</v>
      </c>
      <c r="N128" s="5">
        <v>0</v>
      </c>
      <c r="O128" s="1" t="s">
        <v>46</v>
      </c>
      <c r="P128" s="3">
        <v>8</v>
      </c>
      <c r="Q128" s="5">
        <v>0</v>
      </c>
      <c r="R128" s="5">
        <f t="shared" si="20"/>
        <v>32</v>
      </c>
      <c r="S128" s="8">
        <f t="shared" si="17"/>
        <v>32</v>
      </c>
      <c r="T128" s="5">
        <v>0</v>
      </c>
      <c r="U128" s="3"/>
      <c r="V128" s="3"/>
      <c r="W128" s="3"/>
    </row>
    <row r="129" spans="1:23">
      <c r="A129" s="3" t="s">
        <v>403</v>
      </c>
      <c r="B129" s="3" t="s">
        <v>429</v>
      </c>
      <c r="C129" s="1" t="s">
        <v>14</v>
      </c>
      <c r="D129" s="3" t="s">
        <v>411</v>
      </c>
      <c r="E129" s="15">
        <v>11</v>
      </c>
      <c r="F129" s="3">
        <f t="shared" si="21"/>
        <v>96360</v>
      </c>
      <c r="G129" s="30">
        <f t="shared" si="22"/>
        <v>1.0377750103777502E-5</v>
      </c>
      <c r="H129" s="31"/>
      <c r="I129" s="5">
        <v>0</v>
      </c>
      <c r="J129" s="5">
        <v>0</v>
      </c>
      <c r="K129" s="5">
        <v>0</v>
      </c>
      <c r="L129" s="5">
        <v>0</v>
      </c>
      <c r="M129" s="3">
        <v>336</v>
      </c>
      <c r="N129" s="5">
        <v>0</v>
      </c>
      <c r="O129" s="1" t="s">
        <v>46</v>
      </c>
      <c r="P129" s="3">
        <v>4</v>
      </c>
      <c r="Q129" s="5">
        <v>0</v>
      </c>
      <c r="R129" s="5">
        <f t="shared" si="20"/>
        <v>340</v>
      </c>
      <c r="S129" s="8">
        <f t="shared" si="17"/>
        <v>340</v>
      </c>
      <c r="T129" s="5">
        <v>0</v>
      </c>
      <c r="U129" s="3"/>
      <c r="V129" s="3"/>
      <c r="W129" s="3"/>
    </row>
    <row r="130" spans="1:23">
      <c r="A130" s="3" t="s">
        <v>139</v>
      </c>
      <c r="B130" s="3" t="s">
        <v>258</v>
      </c>
      <c r="C130" s="1" t="s">
        <v>14</v>
      </c>
      <c r="D130" s="3" t="s">
        <v>259</v>
      </c>
      <c r="E130" s="3">
        <f t="shared" ref="E130:E161" si="23">F130/8760</f>
        <v>19.508447488584476</v>
      </c>
      <c r="F130" s="32">
        <v>170894</v>
      </c>
      <c r="G130" s="30">
        <f t="shared" si="22"/>
        <v>5.8515805118962635E-6</v>
      </c>
      <c r="H130" s="31"/>
      <c r="I130" s="5">
        <v>0</v>
      </c>
      <c r="J130" s="5">
        <v>0</v>
      </c>
      <c r="K130" s="5">
        <v>0</v>
      </c>
      <c r="L130" s="5">
        <v>0</v>
      </c>
      <c r="M130" s="18" t="s">
        <v>9</v>
      </c>
      <c r="N130" s="5">
        <v>0</v>
      </c>
      <c r="O130" s="1" t="s">
        <v>46</v>
      </c>
      <c r="P130" s="5">
        <v>0</v>
      </c>
      <c r="Q130" s="5">
        <v>0</v>
      </c>
      <c r="R130" s="5">
        <f t="shared" si="20"/>
        <v>0</v>
      </c>
      <c r="S130" s="8">
        <f t="shared" si="17"/>
        <v>0</v>
      </c>
      <c r="T130" s="5">
        <v>0</v>
      </c>
      <c r="U130" s="3"/>
      <c r="V130" s="3"/>
      <c r="W130" s="3"/>
    </row>
    <row r="131" spans="1:23">
      <c r="A131" s="3" t="s">
        <v>139</v>
      </c>
      <c r="B131" s="3" t="s">
        <v>260</v>
      </c>
      <c r="C131" s="1" t="s">
        <v>14</v>
      </c>
      <c r="D131" s="3" t="s">
        <v>259</v>
      </c>
      <c r="E131" s="3">
        <f t="shared" si="23"/>
        <v>18.169178082191781</v>
      </c>
      <c r="F131" s="32">
        <v>159162</v>
      </c>
      <c r="G131" s="30">
        <f t="shared" si="22"/>
        <v>6.2829067239667758E-6</v>
      </c>
      <c r="H131" s="31"/>
      <c r="I131" s="5">
        <v>0</v>
      </c>
      <c r="J131" s="5">
        <v>0</v>
      </c>
      <c r="K131" s="5">
        <v>0</v>
      </c>
      <c r="L131" s="5">
        <v>0</v>
      </c>
      <c r="M131" s="18" t="s">
        <v>9</v>
      </c>
      <c r="N131" s="5">
        <v>0</v>
      </c>
      <c r="O131" s="1" t="s">
        <v>46</v>
      </c>
      <c r="P131" s="5">
        <v>0</v>
      </c>
      <c r="Q131" s="5">
        <v>0</v>
      </c>
      <c r="R131" s="5">
        <f t="shared" si="20"/>
        <v>0</v>
      </c>
      <c r="S131" s="8">
        <f t="shared" ref="S131:S162" si="24">ROUNDUP(R131,0)</f>
        <v>0</v>
      </c>
      <c r="T131" s="5">
        <v>0</v>
      </c>
      <c r="U131" s="3"/>
      <c r="V131" s="3"/>
      <c r="W131" s="3"/>
    </row>
    <row r="132" spans="1:23">
      <c r="A132" s="3" t="s">
        <v>139</v>
      </c>
      <c r="B132" s="3" t="s">
        <v>140</v>
      </c>
      <c r="C132" s="1" t="s">
        <v>14</v>
      </c>
      <c r="D132" s="3" t="s">
        <v>141</v>
      </c>
      <c r="E132" s="3">
        <f t="shared" si="23"/>
        <v>0</v>
      </c>
      <c r="F132" s="32">
        <v>0</v>
      </c>
      <c r="G132" s="30" t="e">
        <f t="shared" si="22"/>
        <v>#DIV/0!</v>
      </c>
      <c r="H132" s="31"/>
      <c r="I132" s="5">
        <v>0</v>
      </c>
      <c r="J132" s="5">
        <v>0</v>
      </c>
      <c r="K132" s="5">
        <v>0</v>
      </c>
      <c r="L132" s="5">
        <v>0</v>
      </c>
      <c r="M132" s="18" t="s">
        <v>9</v>
      </c>
      <c r="N132" s="5">
        <v>0</v>
      </c>
      <c r="O132" s="1" t="s">
        <v>46</v>
      </c>
      <c r="P132" s="5">
        <v>0</v>
      </c>
      <c r="Q132" s="5">
        <v>0</v>
      </c>
      <c r="R132" s="5">
        <f t="shared" si="20"/>
        <v>0</v>
      </c>
      <c r="S132" s="8">
        <f t="shared" si="24"/>
        <v>0</v>
      </c>
      <c r="T132" s="5">
        <v>0</v>
      </c>
      <c r="U132" s="3"/>
      <c r="V132" s="3"/>
      <c r="W132" s="3"/>
    </row>
    <row r="133" spans="1:23">
      <c r="A133" s="3" t="s">
        <v>139</v>
      </c>
      <c r="B133" s="3" t="s">
        <v>142</v>
      </c>
      <c r="C133" s="1" t="s">
        <v>14</v>
      </c>
      <c r="D133" s="3" t="s">
        <v>143</v>
      </c>
      <c r="E133" s="3">
        <f t="shared" si="23"/>
        <v>0</v>
      </c>
      <c r="F133" s="32">
        <v>0</v>
      </c>
      <c r="G133" s="30" t="e">
        <f t="shared" si="22"/>
        <v>#DIV/0!</v>
      </c>
      <c r="H133" s="31"/>
      <c r="I133" s="5">
        <v>0</v>
      </c>
      <c r="J133" s="5">
        <v>0</v>
      </c>
      <c r="K133" s="5">
        <v>0</v>
      </c>
      <c r="L133" s="5">
        <v>0</v>
      </c>
      <c r="M133" s="18" t="s">
        <v>9</v>
      </c>
      <c r="N133" s="5">
        <v>0</v>
      </c>
      <c r="O133" s="1" t="s">
        <v>46</v>
      </c>
      <c r="P133" s="5">
        <v>0</v>
      </c>
      <c r="Q133" s="5">
        <v>0</v>
      </c>
      <c r="R133" s="5">
        <f t="shared" si="20"/>
        <v>0</v>
      </c>
      <c r="S133" s="8">
        <f t="shared" si="24"/>
        <v>0</v>
      </c>
      <c r="T133" s="5">
        <v>0</v>
      </c>
      <c r="U133" s="3"/>
      <c r="V133" s="3"/>
      <c r="W133" s="3"/>
    </row>
    <row r="134" spans="1:23">
      <c r="A134" s="3" t="s">
        <v>139</v>
      </c>
      <c r="B134" s="3" t="s">
        <v>146</v>
      </c>
      <c r="C134" s="1" t="s">
        <v>14</v>
      </c>
      <c r="D134" s="3" t="s">
        <v>147</v>
      </c>
      <c r="E134" s="3">
        <f t="shared" si="23"/>
        <v>18.264840182648403</v>
      </c>
      <c r="F134" s="32">
        <v>160000</v>
      </c>
      <c r="G134" s="30">
        <f t="shared" si="22"/>
        <v>6.2500000000000003E-6</v>
      </c>
      <c r="H134" s="31"/>
      <c r="I134" s="5">
        <v>0</v>
      </c>
      <c r="J134" s="5">
        <v>0</v>
      </c>
      <c r="K134" s="5">
        <v>0</v>
      </c>
      <c r="L134" s="5">
        <v>0</v>
      </c>
      <c r="M134" s="18" t="s">
        <v>9</v>
      </c>
      <c r="N134" s="5">
        <v>0</v>
      </c>
      <c r="O134" s="1" t="s">
        <v>46</v>
      </c>
      <c r="P134" s="5">
        <v>0</v>
      </c>
      <c r="Q134" s="5">
        <v>0</v>
      </c>
      <c r="R134" s="5">
        <f t="shared" si="20"/>
        <v>0</v>
      </c>
      <c r="S134" s="8">
        <f t="shared" si="24"/>
        <v>0</v>
      </c>
      <c r="T134" s="5">
        <v>0</v>
      </c>
      <c r="U134" s="3"/>
      <c r="V134" s="3"/>
      <c r="W134" s="3"/>
    </row>
    <row r="135" spans="1:23">
      <c r="A135" s="3" t="s">
        <v>139</v>
      </c>
      <c r="B135" s="17" t="s">
        <v>148</v>
      </c>
      <c r="C135" s="1" t="s">
        <v>14</v>
      </c>
      <c r="D135" s="3" t="s">
        <v>149</v>
      </c>
      <c r="E135" s="3">
        <f t="shared" si="23"/>
        <v>0</v>
      </c>
      <c r="F135" s="32">
        <v>0</v>
      </c>
      <c r="G135" s="30" t="e">
        <f t="shared" si="22"/>
        <v>#DIV/0!</v>
      </c>
      <c r="H135" s="31"/>
      <c r="I135" s="5">
        <v>0</v>
      </c>
      <c r="J135" s="5">
        <v>0</v>
      </c>
      <c r="K135" s="5">
        <v>0</v>
      </c>
      <c r="L135" s="5">
        <v>0</v>
      </c>
      <c r="M135" s="18" t="s">
        <v>9</v>
      </c>
      <c r="N135" s="5">
        <v>0</v>
      </c>
      <c r="O135" s="1" t="s">
        <v>46</v>
      </c>
      <c r="P135" s="5">
        <v>0</v>
      </c>
      <c r="Q135" s="5">
        <v>0</v>
      </c>
      <c r="R135" s="5">
        <f t="shared" si="20"/>
        <v>0</v>
      </c>
      <c r="S135" s="8">
        <f t="shared" si="24"/>
        <v>0</v>
      </c>
      <c r="T135" s="5">
        <v>0</v>
      </c>
      <c r="U135" s="3"/>
      <c r="V135" s="3"/>
      <c r="W135" s="3"/>
    </row>
    <row r="136" spans="1:23">
      <c r="A136" s="3" t="s">
        <v>139</v>
      </c>
      <c r="B136" s="3" t="s">
        <v>144</v>
      </c>
      <c r="C136" s="1" t="s">
        <v>14</v>
      </c>
      <c r="D136" s="3" t="s">
        <v>145</v>
      </c>
      <c r="E136" s="3">
        <f t="shared" si="23"/>
        <v>0</v>
      </c>
      <c r="F136" s="32">
        <v>0</v>
      </c>
      <c r="G136" s="30" t="e">
        <f t="shared" si="22"/>
        <v>#DIV/0!</v>
      </c>
      <c r="H136" s="31"/>
      <c r="I136" s="5">
        <v>0</v>
      </c>
      <c r="J136" s="5">
        <v>0</v>
      </c>
      <c r="K136" s="5">
        <v>0</v>
      </c>
      <c r="L136" s="5">
        <v>0</v>
      </c>
      <c r="M136" s="18" t="s">
        <v>9</v>
      </c>
      <c r="N136" s="5">
        <v>0</v>
      </c>
      <c r="O136" s="1" t="s">
        <v>46</v>
      </c>
      <c r="P136" s="5">
        <v>0</v>
      </c>
      <c r="Q136" s="5">
        <v>0</v>
      </c>
      <c r="R136" s="5">
        <f t="shared" si="20"/>
        <v>0</v>
      </c>
      <c r="S136" s="8">
        <f t="shared" si="24"/>
        <v>0</v>
      </c>
      <c r="T136" s="5">
        <v>0</v>
      </c>
      <c r="U136" s="3"/>
      <c r="V136" s="3"/>
      <c r="W136" s="3"/>
    </row>
    <row r="137" spans="1:23">
      <c r="A137" s="3" t="s">
        <v>139</v>
      </c>
      <c r="B137" s="3" t="s">
        <v>152</v>
      </c>
      <c r="C137" s="1" t="s">
        <v>14</v>
      </c>
      <c r="D137" s="3" t="s">
        <v>153</v>
      </c>
      <c r="E137" s="3">
        <f t="shared" si="23"/>
        <v>171.23287671232876</v>
      </c>
      <c r="F137" s="32">
        <v>1500000</v>
      </c>
      <c r="G137" s="30">
        <f t="shared" si="22"/>
        <v>6.6666666666666671E-7</v>
      </c>
      <c r="H137" s="31"/>
      <c r="I137" s="5">
        <v>0</v>
      </c>
      <c r="J137" s="5">
        <v>0</v>
      </c>
      <c r="K137" s="5">
        <v>0</v>
      </c>
      <c r="L137" s="5">
        <v>0</v>
      </c>
      <c r="M137" s="18" t="s">
        <v>9</v>
      </c>
      <c r="N137" s="5">
        <v>0</v>
      </c>
      <c r="O137" s="1" t="s">
        <v>46</v>
      </c>
      <c r="P137" s="5">
        <v>0</v>
      </c>
      <c r="Q137" s="5">
        <v>0</v>
      </c>
      <c r="R137" s="5">
        <f t="shared" si="20"/>
        <v>0</v>
      </c>
      <c r="S137" s="8">
        <f t="shared" si="24"/>
        <v>0</v>
      </c>
      <c r="T137" s="5">
        <v>0</v>
      </c>
      <c r="U137" s="3"/>
      <c r="V137" s="3"/>
      <c r="W137" s="3"/>
    </row>
    <row r="138" spans="1:23">
      <c r="A138" s="3" t="s">
        <v>139</v>
      </c>
      <c r="B138" s="3" t="s">
        <v>154</v>
      </c>
      <c r="C138" s="1" t="s">
        <v>14</v>
      </c>
      <c r="D138" s="3" t="s">
        <v>155</v>
      </c>
      <c r="E138" s="3">
        <f t="shared" si="23"/>
        <v>13.698630136986301</v>
      </c>
      <c r="F138" s="32">
        <v>120000</v>
      </c>
      <c r="G138" s="30">
        <f t="shared" si="22"/>
        <v>8.3333333333333337E-6</v>
      </c>
      <c r="H138" s="31"/>
      <c r="I138" s="5">
        <v>0</v>
      </c>
      <c r="J138" s="5">
        <v>0</v>
      </c>
      <c r="K138" s="5">
        <v>0</v>
      </c>
      <c r="L138" s="5">
        <v>0</v>
      </c>
      <c r="M138" s="18" t="s">
        <v>9</v>
      </c>
      <c r="N138" s="5">
        <v>0</v>
      </c>
      <c r="O138" s="1" t="s">
        <v>46</v>
      </c>
      <c r="P138" s="5">
        <v>0</v>
      </c>
      <c r="Q138" s="5">
        <v>0</v>
      </c>
      <c r="R138" s="5">
        <f t="shared" si="20"/>
        <v>0</v>
      </c>
      <c r="S138" s="8">
        <f t="shared" si="24"/>
        <v>0</v>
      </c>
      <c r="T138" s="5">
        <v>0</v>
      </c>
      <c r="U138" s="3"/>
      <c r="V138" s="3"/>
      <c r="W138" s="3"/>
    </row>
    <row r="139" spans="1:23">
      <c r="A139" s="3" t="s">
        <v>139</v>
      </c>
      <c r="B139" s="3" t="s">
        <v>156</v>
      </c>
      <c r="C139" s="1" t="s">
        <v>14</v>
      </c>
      <c r="D139" s="3" t="s">
        <v>157</v>
      </c>
      <c r="E139" s="3">
        <f t="shared" si="23"/>
        <v>11.415525114155251</v>
      </c>
      <c r="F139" s="32">
        <v>100000</v>
      </c>
      <c r="G139" s="30">
        <f t="shared" si="22"/>
        <v>1.0000000000000001E-5</v>
      </c>
      <c r="H139" s="31"/>
      <c r="I139" s="5">
        <v>0</v>
      </c>
      <c r="J139" s="5">
        <v>0</v>
      </c>
      <c r="K139" s="5">
        <v>0</v>
      </c>
      <c r="L139" s="5">
        <v>0</v>
      </c>
      <c r="M139" s="18" t="s">
        <v>9</v>
      </c>
      <c r="N139" s="5">
        <v>0</v>
      </c>
      <c r="O139" s="1" t="s">
        <v>46</v>
      </c>
      <c r="P139" s="5">
        <v>0</v>
      </c>
      <c r="Q139" s="5">
        <v>0</v>
      </c>
      <c r="R139" s="5">
        <f t="shared" si="20"/>
        <v>0</v>
      </c>
      <c r="S139" s="8">
        <f t="shared" si="24"/>
        <v>0</v>
      </c>
      <c r="T139" s="5">
        <v>0</v>
      </c>
      <c r="U139" s="3"/>
      <c r="V139" s="3"/>
      <c r="W139" s="3"/>
    </row>
    <row r="140" spans="1:23">
      <c r="A140" s="3" t="s">
        <v>139</v>
      </c>
      <c r="B140" s="3" t="s">
        <v>158</v>
      </c>
      <c r="C140" s="1" t="s">
        <v>14</v>
      </c>
      <c r="D140" s="3" t="s">
        <v>159</v>
      </c>
      <c r="E140" s="3">
        <f t="shared" si="23"/>
        <v>28.538812785388128</v>
      </c>
      <c r="F140" s="32">
        <v>250000</v>
      </c>
      <c r="G140" s="30">
        <f t="shared" si="22"/>
        <v>3.9999999999999998E-6</v>
      </c>
      <c r="H140" s="31"/>
      <c r="I140" s="5">
        <v>0</v>
      </c>
      <c r="J140" s="5">
        <v>0</v>
      </c>
      <c r="K140" s="5">
        <v>0</v>
      </c>
      <c r="L140" s="5">
        <v>0</v>
      </c>
      <c r="M140" s="18" t="s">
        <v>9</v>
      </c>
      <c r="N140" s="5">
        <v>0</v>
      </c>
      <c r="O140" s="1" t="s">
        <v>46</v>
      </c>
      <c r="P140" s="5">
        <v>0</v>
      </c>
      <c r="Q140" s="5">
        <v>0</v>
      </c>
      <c r="R140" s="5">
        <f t="shared" si="20"/>
        <v>0</v>
      </c>
      <c r="S140" s="8">
        <f t="shared" si="24"/>
        <v>0</v>
      </c>
      <c r="T140" s="5">
        <v>0</v>
      </c>
      <c r="U140" s="3"/>
      <c r="V140" s="3"/>
      <c r="W140" s="3"/>
    </row>
    <row r="141" spans="1:23">
      <c r="A141" s="3" t="s">
        <v>139</v>
      </c>
      <c r="B141" s="3" t="s">
        <v>150</v>
      </c>
      <c r="C141" s="1" t="s">
        <v>14</v>
      </c>
      <c r="D141" s="3" t="s">
        <v>151</v>
      </c>
      <c r="E141" s="3">
        <f t="shared" si="23"/>
        <v>0</v>
      </c>
      <c r="F141" s="32">
        <v>0</v>
      </c>
      <c r="G141" s="30" t="e">
        <f t="shared" si="22"/>
        <v>#DIV/0!</v>
      </c>
      <c r="H141" s="31"/>
      <c r="I141" s="5">
        <v>0</v>
      </c>
      <c r="J141" s="5">
        <v>0</v>
      </c>
      <c r="K141" s="5">
        <v>0</v>
      </c>
      <c r="L141" s="5">
        <v>0</v>
      </c>
      <c r="M141" s="18" t="s">
        <v>9</v>
      </c>
      <c r="N141" s="5">
        <v>0</v>
      </c>
      <c r="O141" s="1" t="s">
        <v>46</v>
      </c>
      <c r="P141" s="5">
        <v>0</v>
      </c>
      <c r="Q141" s="5">
        <v>0</v>
      </c>
      <c r="R141" s="5">
        <f t="shared" si="20"/>
        <v>0</v>
      </c>
      <c r="S141" s="8">
        <f t="shared" si="24"/>
        <v>0</v>
      </c>
      <c r="T141" s="5">
        <v>0</v>
      </c>
      <c r="U141" s="3"/>
      <c r="V141" s="3"/>
      <c r="W141" s="3"/>
    </row>
    <row r="142" spans="1:23">
      <c r="A142" s="3" t="s">
        <v>139</v>
      </c>
      <c r="B142" s="3" t="s">
        <v>162</v>
      </c>
      <c r="C142" s="1" t="s">
        <v>14</v>
      </c>
      <c r="D142" s="3" t="s">
        <v>163</v>
      </c>
      <c r="E142" s="3">
        <f t="shared" si="23"/>
        <v>17.123287671232877</v>
      </c>
      <c r="F142" s="32">
        <v>150000</v>
      </c>
      <c r="G142" s="30">
        <f t="shared" si="22"/>
        <v>6.6666666666666666E-6</v>
      </c>
      <c r="H142" s="31"/>
      <c r="I142" s="5">
        <v>0</v>
      </c>
      <c r="J142" s="5">
        <v>0</v>
      </c>
      <c r="K142" s="5">
        <v>0</v>
      </c>
      <c r="L142" s="5">
        <v>0</v>
      </c>
      <c r="M142" s="18" t="s">
        <v>9</v>
      </c>
      <c r="N142" s="5">
        <v>0</v>
      </c>
      <c r="O142" s="1" t="s">
        <v>46</v>
      </c>
      <c r="P142" s="5">
        <v>0</v>
      </c>
      <c r="Q142" s="5">
        <v>0</v>
      </c>
      <c r="R142" s="5">
        <f t="shared" si="20"/>
        <v>0</v>
      </c>
      <c r="S142" s="8">
        <f t="shared" si="24"/>
        <v>0</v>
      </c>
      <c r="T142" s="5">
        <v>0</v>
      </c>
      <c r="U142" s="3"/>
      <c r="V142" s="3"/>
      <c r="W142" s="3"/>
    </row>
    <row r="143" spans="1:23">
      <c r="A143" s="3" t="s">
        <v>139</v>
      </c>
      <c r="B143" s="3" t="s">
        <v>160</v>
      </c>
      <c r="C143" s="1" t="s">
        <v>14</v>
      </c>
      <c r="D143" s="3" t="s">
        <v>161</v>
      </c>
      <c r="E143" s="3">
        <f t="shared" si="23"/>
        <v>0</v>
      </c>
      <c r="F143" s="32">
        <v>0</v>
      </c>
      <c r="G143" s="30" t="e">
        <f t="shared" si="22"/>
        <v>#DIV/0!</v>
      </c>
      <c r="H143" s="31"/>
      <c r="I143" s="5">
        <v>0</v>
      </c>
      <c r="J143" s="5">
        <v>0</v>
      </c>
      <c r="K143" s="5">
        <v>0</v>
      </c>
      <c r="L143" s="5">
        <v>0</v>
      </c>
      <c r="M143" s="18" t="s">
        <v>9</v>
      </c>
      <c r="N143" s="5">
        <v>0</v>
      </c>
      <c r="O143" s="1" t="s">
        <v>46</v>
      </c>
      <c r="P143" s="5">
        <v>0</v>
      </c>
      <c r="Q143" s="5">
        <v>0</v>
      </c>
      <c r="R143" s="5">
        <f t="shared" si="20"/>
        <v>0</v>
      </c>
      <c r="S143" s="8">
        <f t="shared" si="24"/>
        <v>0</v>
      </c>
      <c r="T143" s="5">
        <v>0</v>
      </c>
      <c r="U143" s="3"/>
      <c r="V143" s="3"/>
      <c r="W143" s="3"/>
    </row>
    <row r="144" spans="1:23">
      <c r="A144" s="3" t="s">
        <v>139</v>
      </c>
      <c r="B144" s="3" t="s">
        <v>164</v>
      </c>
      <c r="C144" s="1" t="s">
        <v>14</v>
      </c>
      <c r="D144" s="3" t="s">
        <v>165</v>
      </c>
      <c r="E144" s="3">
        <f t="shared" si="23"/>
        <v>28.538812785388128</v>
      </c>
      <c r="F144" s="32">
        <v>250000</v>
      </c>
      <c r="G144" s="30">
        <f t="shared" si="22"/>
        <v>3.9999999999999998E-6</v>
      </c>
      <c r="H144" s="31"/>
      <c r="I144" s="5">
        <v>0</v>
      </c>
      <c r="J144" s="5">
        <v>0</v>
      </c>
      <c r="K144" s="5">
        <v>0</v>
      </c>
      <c r="L144" s="5">
        <v>0</v>
      </c>
      <c r="M144" s="18" t="s">
        <v>9</v>
      </c>
      <c r="N144" s="5">
        <v>0</v>
      </c>
      <c r="O144" s="1" t="s">
        <v>46</v>
      </c>
      <c r="P144" s="5">
        <v>0</v>
      </c>
      <c r="Q144" s="5">
        <v>0</v>
      </c>
      <c r="R144" s="5">
        <f t="shared" si="20"/>
        <v>0</v>
      </c>
      <c r="S144" s="8">
        <f t="shared" si="24"/>
        <v>0</v>
      </c>
      <c r="T144" s="5">
        <v>0</v>
      </c>
      <c r="U144" s="3"/>
      <c r="V144" s="3"/>
      <c r="W144" s="3"/>
    </row>
    <row r="145" spans="1:23">
      <c r="A145" s="3" t="s">
        <v>139</v>
      </c>
      <c r="B145" s="3" t="s">
        <v>168</v>
      </c>
      <c r="C145" s="1" t="s">
        <v>14</v>
      </c>
      <c r="D145" s="3" t="s">
        <v>169</v>
      </c>
      <c r="E145" s="3">
        <f t="shared" si="23"/>
        <v>6.8493150684931505</v>
      </c>
      <c r="F145" s="32">
        <v>60000</v>
      </c>
      <c r="G145" s="30">
        <f t="shared" si="22"/>
        <v>1.6666666666666667E-5</v>
      </c>
      <c r="H145" s="31"/>
      <c r="I145" s="5">
        <v>0</v>
      </c>
      <c r="J145" s="5">
        <v>0</v>
      </c>
      <c r="K145" s="5">
        <v>0</v>
      </c>
      <c r="L145" s="5">
        <v>0</v>
      </c>
      <c r="M145" s="18" t="s">
        <v>9</v>
      </c>
      <c r="N145" s="5">
        <v>0</v>
      </c>
      <c r="O145" s="1" t="s">
        <v>46</v>
      </c>
      <c r="P145" s="5">
        <v>0</v>
      </c>
      <c r="Q145" s="5">
        <v>0</v>
      </c>
      <c r="R145" s="5">
        <f t="shared" si="20"/>
        <v>0</v>
      </c>
      <c r="S145" s="8">
        <f t="shared" si="24"/>
        <v>0</v>
      </c>
      <c r="T145" s="5">
        <v>0</v>
      </c>
      <c r="U145" s="3"/>
      <c r="V145" s="3"/>
      <c r="W145" s="3"/>
    </row>
    <row r="146" spans="1:23">
      <c r="A146" s="3" t="s">
        <v>139</v>
      </c>
      <c r="B146" s="3" t="s">
        <v>170</v>
      </c>
      <c r="C146" s="1" t="s">
        <v>14</v>
      </c>
      <c r="D146" s="3" t="s">
        <v>171</v>
      </c>
      <c r="E146" s="3">
        <f t="shared" si="23"/>
        <v>17.123287671232877</v>
      </c>
      <c r="F146" s="32">
        <v>150000</v>
      </c>
      <c r="G146" s="30">
        <f t="shared" si="22"/>
        <v>6.6666666666666666E-6</v>
      </c>
      <c r="H146" s="31"/>
      <c r="I146" s="5">
        <v>0</v>
      </c>
      <c r="J146" s="5">
        <v>0</v>
      </c>
      <c r="K146" s="5">
        <v>0</v>
      </c>
      <c r="L146" s="5">
        <v>0</v>
      </c>
      <c r="M146" s="18" t="s">
        <v>9</v>
      </c>
      <c r="N146" s="5">
        <v>0</v>
      </c>
      <c r="O146" s="1" t="s">
        <v>46</v>
      </c>
      <c r="P146" s="5">
        <v>0</v>
      </c>
      <c r="Q146" s="5">
        <v>0</v>
      </c>
      <c r="R146" s="5">
        <f t="shared" si="20"/>
        <v>0</v>
      </c>
      <c r="S146" s="8">
        <f t="shared" si="24"/>
        <v>0</v>
      </c>
      <c r="T146" s="5">
        <v>0</v>
      </c>
      <c r="U146" s="3"/>
      <c r="V146" s="3"/>
      <c r="W146" s="3"/>
    </row>
    <row r="147" spans="1:23">
      <c r="A147" s="3" t="s">
        <v>139</v>
      </c>
      <c r="B147" s="3" t="s">
        <v>166</v>
      </c>
      <c r="C147" s="1" t="s">
        <v>14</v>
      </c>
      <c r="D147" s="3" t="s">
        <v>167</v>
      </c>
      <c r="E147" s="3">
        <f t="shared" si="23"/>
        <v>0</v>
      </c>
      <c r="F147" s="32">
        <v>0</v>
      </c>
      <c r="G147" s="30" t="e">
        <f t="shared" si="22"/>
        <v>#DIV/0!</v>
      </c>
      <c r="H147" s="31"/>
      <c r="I147" s="5">
        <v>0</v>
      </c>
      <c r="J147" s="5">
        <v>0</v>
      </c>
      <c r="K147" s="5">
        <v>0</v>
      </c>
      <c r="L147" s="5">
        <v>0</v>
      </c>
      <c r="M147" s="18" t="s">
        <v>9</v>
      </c>
      <c r="N147" s="5">
        <v>0</v>
      </c>
      <c r="O147" s="1" t="s">
        <v>46</v>
      </c>
      <c r="P147" s="5">
        <v>0</v>
      </c>
      <c r="Q147" s="5">
        <v>0</v>
      </c>
      <c r="R147" s="5">
        <f t="shared" ref="R147:R178" si="25">IF(O147="Ja",SUM(I147:L147,N147,P147:Q147),(SUM(I147:N147,P147:Q147)))</f>
        <v>0</v>
      </c>
      <c r="S147" s="8">
        <f t="shared" si="24"/>
        <v>0</v>
      </c>
      <c r="T147" s="5">
        <v>0</v>
      </c>
      <c r="U147" s="3"/>
      <c r="V147" s="3"/>
      <c r="W147" s="3"/>
    </row>
    <row r="148" spans="1:23">
      <c r="A148" s="3" t="s">
        <v>139</v>
      </c>
      <c r="B148" s="3" t="s">
        <v>174</v>
      </c>
      <c r="C148" s="1" t="s">
        <v>14</v>
      </c>
      <c r="D148" s="3" t="s">
        <v>175</v>
      </c>
      <c r="E148" s="3">
        <f t="shared" si="23"/>
        <v>5.7077625570776256</v>
      </c>
      <c r="F148" s="32">
        <v>50000</v>
      </c>
      <c r="G148" s="30">
        <f t="shared" ref="G148:G179" si="26">1/F148</f>
        <v>2.0000000000000002E-5</v>
      </c>
      <c r="H148" s="31"/>
      <c r="I148" s="5">
        <v>0</v>
      </c>
      <c r="J148" s="5">
        <v>0</v>
      </c>
      <c r="K148" s="5">
        <v>0</v>
      </c>
      <c r="L148" s="5">
        <v>0</v>
      </c>
      <c r="M148" s="18" t="s">
        <v>9</v>
      </c>
      <c r="N148" s="5">
        <v>0</v>
      </c>
      <c r="O148" s="1" t="s">
        <v>46</v>
      </c>
      <c r="P148" s="5">
        <v>0</v>
      </c>
      <c r="Q148" s="5">
        <v>0</v>
      </c>
      <c r="R148" s="5">
        <f t="shared" si="25"/>
        <v>0</v>
      </c>
      <c r="S148" s="8">
        <f t="shared" si="24"/>
        <v>0</v>
      </c>
      <c r="T148" s="5">
        <v>0</v>
      </c>
      <c r="U148" s="3"/>
      <c r="V148" s="3"/>
      <c r="W148" s="3"/>
    </row>
    <row r="149" spans="1:23">
      <c r="A149" s="3" t="s">
        <v>139</v>
      </c>
      <c r="B149" s="3" t="s">
        <v>176</v>
      </c>
      <c r="C149" s="1" t="s">
        <v>14</v>
      </c>
      <c r="D149" s="3" t="s">
        <v>177</v>
      </c>
      <c r="E149" s="3">
        <f t="shared" si="23"/>
        <v>17.123287671232877</v>
      </c>
      <c r="F149" s="32">
        <v>150000</v>
      </c>
      <c r="G149" s="30">
        <f t="shared" si="26"/>
        <v>6.6666666666666666E-6</v>
      </c>
      <c r="H149" s="31"/>
      <c r="I149" s="5">
        <v>0</v>
      </c>
      <c r="J149" s="5">
        <v>0</v>
      </c>
      <c r="K149" s="5">
        <v>0</v>
      </c>
      <c r="L149" s="5">
        <v>0</v>
      </c>
      <c r="M149" s="18" t="s">
        <v>9</v>
      </c>
      <c r="N149" s="5">
        <v>0</v>
      </c>
      <c r="O149" s="1" t="s">
        <v>46</v>
      </c>
      <c r="P149" s="5">
        <v>0</v>
      </c>
      <c r="Q149" s="5">
        <v>0</v>
      </c>
      <c r="R149" s="5">
        <f t="shared" si="25"/>
        <v>0</v>
      </c>
      <c r="S149" s="8">
        <f t="shared" si="24"/>
        <v>0</v>
      </c>
      <c r="T149" s="5">
        <v>0</v>
      </c>
      <c r="U149" s="3"/>
      <c r="V149" s="3"/>
      <c r="W149" s="3"/>
    </row>
    <row r="150" spans="1:23">
      <c r="A150" s="3" t="s">
        <v>139</v>
      </c>
      <c r="B150" s="3" t="s">
        <v>172</v>
      </c>
      <c r="C150" s="1" t="s">
        <v>14</v>
      </c>
      <c r="D150" s="3" t="s">
        <v>173</v>
      </c>
      <c r="E150" s="3">
        <f t="shared" si="23"/>
        <v>0</v>
      </c>
      <c r="F150" s="32">
        <v>0</v>
      </c>
      <c r="G150" s="30" t="e">
        <f t="shared" si="26"/>
        <v>#DIV/0!</v>
      </c>
      <c r="H150" s="31"/>
      <c r="I150" s="5">
        <v>0</v>
      </c>
      <c r="J150" s="5">
        <v>0</v>
      </c>
      <c r="K150" s="5">
        <v>0</v>
      </c>
      <c r="L150" s="5">
        <v>0</v>
      </c>
      <c r="M150" s="18" t="s">
        <v>9</v>
      </c>
      <c r="N150" s="5">
        <v>0</v>
      </c>
      <c r="O150" s="1" t="s">
        <v>46</v>
      </c>
      <c r="P150" s="5">
        <v>0</v>
      </c>
      <c r="Q150" s="5">
        <v>0</v>
      </c>
      <c r="R150" s="5">
        <f t="shared" si="25"/>
        <v>0</v>
      </c>
      <c r="S150" s="8">
        <f t="shared" si="24"/>
        <v>0</v>
      </c>
      <c r="T150" s="5">
        <v>0</v>
      </c>
      <c r="U150" s="3"/>
      <c r="V150" s="3"/>
      <c r="W150" s="3"/>
    </row>
    <row r="151" spans="1:23">
      <c r="A151" s="3" t="s">
        <v>139</v>
      </c>
      <c r="B151" s="3" t="s">
        <v>178</v>
      </c>
      <c r="C151" s="1" t="s">
        <v>14</v>
      </c>
      <c r="D151" s="3" t="s">
        <v>179</v>
      </c>
      <c r="E151" s="3">
        <f t="shared" si="23"/>
        <v>0</v>
      </c>
      <c r="F151" s="32">
        <v>0</v>
      </c>
      <c r="G151" s="30" t="e">
        <f t="shared" si="26"/>
        <v>#DIV/0!</v>
      </c>
      <c r="H151" s="31"/>
      <c r="I151" s="5">
        <v>0</v>
      </c>
      <c r="J151" s="5">
        <v>0</v>
      </c>
      <c r="K151" s="5">
        <v>0</v>
      </c>
      <c r="L151" s="5">
        <v>0</v>
      </c>
      <c r="M151" s="18" t="s">
        <v>9</v>
      </c>
      <c r="N151" s="5">
        <v>0</v>
      </c>
      <c r="O151" s="1" t="s">
        <v>46</v>
      </c>
      <c r="P151" s="5">
        <v>0</v>
      </c>
      <c r="Q151" s="5">
        <v>0</v>
      </c>
      <c r="R151" s="5">
        <f t="shared" si="25"/>
        <v>0</v>
      </c>
      <c r="S151" s="8">
        <f t="shared" si="24"/>
        <v>0</v>
      </c>
      <c r="T151" s="5">
        <v>0</v>
      </c>
      <c r="U151" s="3"/>
      <c r="V151" s="3"/>
      <c r="W151" s="3"/>
    </row>
    <row r="152" spans="1:23">
      <c r="A152" s="3" t="s">
        <v>139</v>
      </c>
      <c r="B152" s="3" t="s">
        <v>180</v>
      </c>
      <c r="C152" s="1" t="s">
        <v>14</v>
      </c>
      <c r="D152" s="3" t="s">
        <v>181</v>
      </c>
      <c r="E152" s="3">
        <f t="shared" si="23"/>
        <v>0</v>
      </c>
      <c r="F152" s="32">
        <v>0</v>
      </c>
      <c r="G152" s="30" t="e">
        <f t="shared" si="26"/>
        <v>#DIV/0!</v>
      </c>
      <c r="H152" s="31"/>
      <c r="I152" s="5">
        <v>0</v>
      </c>
      <c r="J152" s="5">
        <v>0</v>
      </c>
      <c r="K152" s="5">
        <v>0</v>
      </c>
      <c r="L152" s="5">
        <v>0</v>
      </c>
      <c r="M152" s="18" t="s">
        <v>9</v>
      </c>
      <c r="N152" s="5">
        <v>0</v>
      </c>
      <c r="O152" s="1" t="s">
        <v>46</v>
      </c>
      <c r="P152" s="5">
        <v>0</v>
      </c>
      <c r="Q152" s="5">
        <v>0</v>
      </c>
      <c r="R152" s="5">
        <f t="shared" si="25"/>
        <v>0</v>
      </c>
      <c r="S152" s="8">
        <f t="shared" si="24"/>
        <v>0</v>
      </c>
      <c r="T152" s="5">
        <v>0</v>
      </c>
      <c r="U152" s="3"/>
      <c r="V152" s="3"/>
      <c r="W152" s="3"/>
    </row>
    <row r="153" spans="1:23">
      <c r="A153" s="3" t="s">
        <v>139</v>
      </c>
      <c r="B153" s="3" t="s">
        <v>204</v>
      </c>
      <c r="C153" s="1" t="s">
        <v>14</v>
      </c>
      <c r="D153" s="3" t="s">
        <v>205</v>
      </c>
      <c r="E153" s="3">
        <f t="shared" si="23"/>
        <v>57.077625570776256</v>
      </c>
      <c r="F153" s="32">
        <v>500000</v>
      </c>
      <c r="G153" s="30">
        <f t="shared" si="26"/>
        <v>1.9999999999999999E-6</v>
      </c>
      <c r="H153" s="31"/>
      <c r="I153" s="5">
        <v>0</v>
      </c>
      <c r="J153" s="5">
        <v>0</v>
      </c>
      <c r="K153" s="5">
        <v>0</v>
      </c>
      <c r="L153" s="5">
        <v>0</v>
      </c>
      <c r="M153" s="18" t="s">
        <v>9</v>
      </c>
      <c r="N153" s="5">
        <v>0</v>
      </c>
      <c r="O153" s="1" t="s">
        <v>46</v>
      </c>
      <c r="P153" s="5">
        <v>0</v>
      </c>
      <c r="Q153" s="5">
        <v>0</v>
      </c>
      <c r="R153" s="5">
        <f t="shared" si="25"/>
        <v>0</v>
      </c>
      <c r="S153" s="8">
        <f t="shared" si="24"/>
        <v>0</v>
      </c>
      <c r="T153" s="5">
        <v>0</v>
      </c>
      <c r="U153" s="3"/>
      <c r="V153" s="3"/>
      <c r="W153" s="3"/>
    </row>
    <row r="154" spans="1:23">
      <c r="A154" s="3" t="s">
        <v>139</v>
      </c>
      <c r="B154" s="3" t="s">
        <v>206</v>
      </c>
      <c r="C154" s="1" t="s">
        <v>14</v>
      </c>
      <c r="D154" s="3" t="s">
        <v>207</v>
      </c>
      <c r="E154" s="3">
        <f t="shared" si="23"/>
        <v>17.123287671232877</v>
      </c>
      <c r="F154" s="32">
        <v>150000</v>
      </c>
      <c r="G154" s="30">
        <f t="shared" si="26"/>
        <v>6.6666666666666666E-6</v>
      </c>
      <c r="H154" s="31"/>
      <c r="I154" s="5">
        <v>0</v>
      </c>
      <c r="J154" s="5">
        <v>0</v>
      </c>
      <c r="K154" s="5">
        <v>0</v>
      </c>
      <c r="L154" s="5">
        <v>0</v>
      </c>
      <c r="M154" s="18" t="s">
        <v>9</v>
      </c>
      <c r="N154" s="5">
        <v>0</v>
      </c>
      <c r="O154" s="1" t="s">
        <v>46</v>
      </c>
      <c r="P154" s="5">
        <v>0</v>
      </c>
      <c r="Q154" s="5">
        <v>0</v>
      </c>
      <c r="R154" s="5">
        <f t="shared" si="25"/>
        <v>0</v>
      </c>
      <c r="S154" s="8">
        <f t="shared" si="24"/>
        <v>0</v>
      </c>
      <c r="T154" s="5">
        <v>0</v>
      </c>
      <c r="U154" s="3"/>
      <c r="V154" s="3"/>
      <c r="W154" s="3"/>
    </row>
    <row r="155" spans="1:23">
      <c r="A155" s="3" t="s">
        <v>139</v>
      </c>
      <c r="B155" s="3" t="s">
        <v>210</v>
      </c>
      <c r="C155" s="1" t="s">
        <v>14</v>
      </c>
      <c r="D155" s="3" t="s">
        <v>211</v>
      </c>
      <c r="E155" s="3">
        <f t="shared" si="23"/>
        <v>17.123287671232877</v>
      </c>
      <c r="F155" s="32">
        <v>150000</v>
      </c>
      <c r="G155" s="30">
        <f t="shared" si="26"/>
        <v>6.6666666666666666E-6</v>
      </c>
      <c r="H155" s="31"/>
      <c r="I155" s="5">
        <v>0</v>
      </c>
      <c r="J155" s="5">
        <v>0</v>
      </c>
      <c r="K155" s="5">
        <v>0</v>
      </c>
      <c r="L155" s="5">
        <v>0</v>
      </c>
      <c r="M155" s="18" t="s">
        <v>9</v>
      </c>
      <c r="N155" s="5">
        <v>0</v>
      </c>
      <c r="O155" s="1" t="s">
        <v>46</v>
      </c>
      <c r="P155" s="5">
        <v>0</v>
      </c>
      <c r="Q155" s="5">
        <v>0</v>
      </c>
      <c r="R155" s="5">
        <f t="shared" si="25"/>
        <v>0</v>
      </c>
      <c r="S155" s="8">
        <f t="shared" si="24"/>
        <v>0</v>
      </c>
      <c r="T155" s="5">
        <v>0</v>
      </c>
      <c r="U155" s="3"/>
      <c r="V155" s="3"/>
      <c r="W155" s="3"/>
    </row>
    <row r="156" spans="1:23">
      <c r="A156" s="3" t="s">
        <v>139</v>
      </c>
      <c r="B156" s="3" t="s">
        <v>212</v>
      </c>
      <c r="C156" s="1" t="s">
        <v>14</v>
      </c>
      <c r="D156" s="3" t="s">
        <v>213</v>
      </c>
      <c r="E156" s="3">
        <f t="shared" si="23"/>
        <v>114.15525114155251</v>
      </c>
      <c r="F156" s="32">
        <v>1000000</v>
      </c>
      <c r="G156" s="30">
        <f t="shared" si="26"/>
        <v>9.9999999999999995E-7</v>
      </c>
      <c r="H156" s="31"/>
      <c r="I156" s="5">
        <v>0</v>
      </c>
      <c r="J156" s="5">
        <v>0</v>
      </c>
      <c r="K156" s="5">
        <v>0</v>
      </c>
      <c r="L156" s="5">
        <v>0</v>
      </c>
      <c r="M156" s="18" t="s">
        <v>9</v>
      </c>
      <c r="N156" s="5">
        <v>0</v>
      </c>
      <c r="O156" s="1" t="s">
        <v>46</v>
      </c>
      <c r="P156" s="5">
        <v>0</v>
      </c>
      <c r="Q156" s="5">
        <v>0</v>
      </c>
      <c r="R156" s="5">
        <f t="shared" si="25"/>
        <v>0</v>
      </c>
      <c r="S156" s="8">
        <f t="shared" si="24"/>
        <v>0</v>
      </c>
      <c r="T156" s="5">
        <v>0</v>
      </c>
      <c r="U156" s="3"/>
      <c r="V156" s="3"/>
      <c r="W156" s="3"/>
    </row>
    <row r="157" spans="1:23">
      <c r="A157" s="3" t="s">
        <v>139</v>
      </c>
      <c r="B157" s="3" t="s">
        <v>208</v>
      </c>
      <c r="C157" s="1" t="s">
        <v>14</v>
      </c>
      <c r="D157" s="3" t="s">
        <v>209</v>
      </c>
      <c r="E157" s="3">
        <f t="shared" si="23"/>
        <v>10.273972602739725</v>
      </c>
      <c r="F157" s="32">
        <v>90000</v>
      </c>
      <c r="G157" s="30">
        <f t="shared" si="26"/>
        <v>1.1111111111111112E-5</v>
      </c>
      <c r="H157" s="31"/>
      <c r="I157" s="5">
        <v>0</v>
      </c>
      <c r="J157" s="5">
        <v>0</v>
      </c>
      <c r="K157" s="5">
        <v>0</v>
      </c>
      <c r="L157" s="5">
        <v>0</v>
      </c>
      <c r="M157" s="18" t="s">
        <v>9</v>
      </c>
      <c r="N157" s="5">
        <v>0</v>
      </c>
      <c r="O157" s="1" t="s">
        <v>46</v>
      </c>
      <c r="P157" s="5">
        <v>0</v>
      </c>
      <c r="Q157" s="5">
        <v>0</v>
      </c>
      <c r="R157" s="5">
        <f t="shared" si="25"/>
        <v>0</v>
      </c>
      <c r="S157" s="8">
        <f t="shared" si="24"/>
        <v>0</v>
      </c>
      <c r="T157" s="5">
        <v>0</v>
      </c>
      <c r="U157" s="3"/>
      <c r="V157" s="3"/>
      <c r="W157" s="3"/>
    </row>
    <row r="158" spans="1:23">
      <c r="A158" s="3" t="s">
        <v>139</v>
      </c>
      <c r="B158" s="3" t="s">
        <v>214</v>
      </c>
      <c r="C158" s="1" t="s">
        <v>14</v>
      </c>
      <c r="D158" s="3" t="s">
        <v>215</v>
      </c>
      <c r="E158" s="3">
        <f t="shared" si="23"/>
        <v>68.493150684931507</v>
      </c>
      <c r="F158" s="32">
        <v>600000</v>
      </c>
      <c r="G158" s="30">
        <f t="shared" si="26"/>
        <v>1.6666666666666667E-6</v>
      </c>
      <c r="H158" s="31"/>
      <c r="I158" s="5">
        <v>0</v>
      </c>
      <c r="J158" s="5">
        <v>0</v>
      </c>
      <c r="K158" s="5">
        <v>0</v>
      </c>
      <c r="L158" s="5">
        <v>0</v>
      </c>
      <c r="M158" s="18" t="s">
        <v>9</v>
      </c>
      <c r="N158" s="5">
        <v>0</v>
      </c>
      <c r="O158" s="1" t="s">
        <v>46</v>
      </c>
      <c r="P158" s="5">
        <v>0</v>
      </c>
      <c r="Q158" s="5">
        <v>0</v>
      </c>
      <c r="R158" s="5">
        <f t="shared" si="25"/>
        <v>0</v>
      </c>
      <c r="S158" s="8">
        <f t="shared" si="24"/>
        <v>0</v>
      </c>
      <c r="T158" s="5">
        <v>0</v>
      </c>
      <c r="U158" s="3"/>
      <c r="V158" s="3"/>
      <c r="W158" s="3"/>
    </row>
    <row r="159" spans="1:23">
      <c r="A159" s="3" t="s">
        <v>139</v>
      </c>
      <c r="B159" s="17" t="s">
        <v>216</v>
      </c>
      <c r="C159" s="1" t="s">
        <v>14</v>
      </c>
      <c r="D159" s="3" t="s">
        <v>217</v>
      </c>
      <c r="E159" s="3">
        <f t="shared" si="23"/>
        <v>22.831050228310502</v>
      </c>
      <c r="F159" s="32">
        <v>200000</v>
      </c>
      <c r="G159" s="30">
        <f t="shared" si="26"/>
        <v>5.0000000000000004E-6</v>
      </c>
      <c r="H159" s="31"/>
      <c r="I159" s="5">
        <v>0</v>
      </c>
      <c r="J159" s="5">
        <v>0</v>
      </c>
      <c r="K159" s="5">
        <v>0</v>
      </c>
      <c r="L159" s="5">
        <v>0</v>
      </c>
      <c r="M159" s="18" t="s">
        <v>9</v>
      </c>
      <c r="N159" s="5">
        <v>0</v>
      </c>
      <c r="O159" s="1" t="s">
        <v>46</v>
      </c>
      <c r="P159" s="5">
        <v>0</v>
      </c>
      <c r="Q159" s="5">
        <v>0</v>
      </c>
      <c r="R159" s="5">
        <f t="shared" si="25"/>
        <v>0</v>
      </c>
      <c r="S159" s="8">
        <f t="shared" si="24"/>
        <v>0</v>
      </c>
      <c r="T159" s="5">
        <v>0</v>
      </c>
      <c r="U159" s="3"/>
      <c r="V159" s="3"/>
      <c r="W159" s="3"/>
    </row>
    <row r="160" spans="1:23">
      <c r="A160" s="3" t="s">
        <v>139</v>
      </c>
      <c r="B160" s="17" t="s">
        <v>218</v>
      </c>
      <c r="C160" s="1" t="s">
        <v>14</v>
      </c>
      <c r="D160" s="3" t="s">
        <v>219</v>
      </c>
      <c r="E160" s="3">
        <f t="shared" si="23"/>
        <v>17.123287671232877</v>
      </c>
      <c r="F160" s="32">
        <v>150000</v>
      </c>
      <c r="G160" s="30">
        <f t="shared" si="26"/>
        <v>6.6666666666666666E-6</v>
      </c>
      <c r="H160" s="31"/>
      <c r="I160" s="5">
        <v>0</v>
      </c>
      <c r="J160" s="5">
        <v>0</v>
      </c>
      <c r="K160" s="5">
        <v>0</v>
      </c>
      <c r="L160" s="5">
        <v>0</v>
      </c>
      <c r="M160" s="18" t="s">
        <v>9</v>
      </c>
      <c r="N160" s="5">
        <v>0</v>
      </c>
      <c r="O160" s="1" t="s">
        <v>46</v>
      </c>
      <c r="P160" s="5">
        <v>0</v>
      </c>
      <c r="Q160" s="5">
        <v>0</v>
      </c>
      <c r="R160" s="5">
        <f t="shared" si="25"/>
        <v>0</v>
      </c>
      <c r="S160" s="8">
        <f t="shared" si="24"/>
        <v>0</v>
      </c>
      <c r="T160" s="5">
        <v>0</v>
      </c>
      <c r="U160" s="3"/>
      <c r="V160" s="3"/>
      <c r="W160" s="3"/>
    </row>
    <row r="161" spans="1:23">
      <c r="A161" s="3" t="s">
        <v>139</v>
      </c>
      <c r="B161" s="3" t="s">
        <v>220</v>
      </c>
      <c r="C161" s="1" t="s">
        <v>14</v>
      </c>
      <c r="D161" s="3" t="s">
        <v>221</v>
      </c>
      <c r="E161" s="3">
        <f t="shared" si="23"/>
        <v>7.9908675799086755</v>
      </c>
      <c r="F161" s="32">
        <v>70000</v>
      </c>
      <c r="G161" s="30">
        <f t="shared" si="26"/>
        <v>1.4285714285714285E-5</v>
      </c>
      <c r="H161" s="31"/>
      <c r="I161" s="5">
        <v>0</v>
      </c>
      <c r="J161" s="5">
        <v>0</v>
      </c>
      <c r="K161" s="5">
        <v>0</v>
      </c>
      <c r="L161" s="5">
        <v>0</v>
      </c>
      <c r="M161" s="18" t="s">
        <v>9</v>
      </c>
      <c r="N161" s="5">
        <v>0</v>
      </c>
      <c r="O161" s="1" t="s">
        <v>46</v>
      </c>
      <c r="P161" s="5">
        <v>0</v>
      </c>
      <c r="Q161" s="5">
        <v>0</v>
      </c>
      <c r="R161" s="5">
        <f t="shared" si="25"/>
        <v>0</v>
      </c>
      <c r="S161" s="8">
        <f t="shared" si="24"/>
        <v>0</v>
      </c>
      <c r="T161" s="5">
        <v>0</v>
      </c>
      <c r="U161" s="3"/>
      <c r="V161" s="3"/>
      <c r="W161" s="3"/>
    </row>
    <row r="162" spans="1:23">
      <c r="A162" s="3" t="s">
        <v>139</v>
      </c>
      <c r="B162" s="3" t="s">
        <v>222</v>
      </c>
      <c r="C162" s="1" t="s">
        <v>14</v>
      </c>
      <c r="D162" s="3" t="s">
        <v>223</v>
      </c>
      <c r="E162" s="3">
        <f t="shared" ref="E162:E193" si="27">F162/8760</f>
        <v>17.123287671232877</v>
      </c>
      <c r="F162" s="32">
        <v>150000</v>
      </c>
      <c r="G162" s="30">
        <f t="shared" si="26"/>
        <v>6.6666666666666666E-6</v>
      </c>
      <c r="H162" s="31"/>
      <c r="I162" s="5">
        <v>0</v>
      </c>
      <c r="J162" s="5">
        <v>0</v>
      </c>
      <c r="K162" s="5">
        <v>0</v>
      </c>
      <c r="L162" s="5">
        <v>0</v>
      </c>
      <c r="M162" s="18" t="s">
        <v>9</v>
      </c>
      <c r="N162" s="5">
        <v>0</v>
      </c>
      <c r="O162" s="1" t="s">
        <v>46</v>
      </c>
      <c r="P162" s="5">
        <v>0</v>
      </c>
      <c r="Q162" s="5">
        <v>0</v>
      </c>
      <c r="R162" s="5">
        <f t="shared" si="25"/>
        <v>0</v>
      </c>
      <c r="S162" s="8">
        <f t="shared" si="24"/>
        <v>0</v>
      </c>
      <c r="T162" s="5">
        <v>0</v>
      </c>
      <c r="U162" s="3"/>
      <c r="V162" s="3"/>
      <c r="W162" s="3"/>
    </row>
    <row r="163" spans="1:23">
      <c r="A163" s="3" t="s">
        <v>139</v>
      </c>
      <c r="B163" s="3" t="s">
        <v>226</v>
      </c>
      <c r="C163" s="1" t="s">
        <v>14</v>
      </c>
      <c r="D163" s="3" t="s">
        <v>227</v>
      </c>
      <c r="E163" s="3">
        <f t="shared" si="27"/>
        <v>57.077625570776256</v>
      </c>
      <c r="F163" s="32">
        <v>500000</v>
      </c>
      <c r="G163" s="30">
        <f t="shared" si="26"/>
        <v>1.9999999999999999E-6</v>
      </c>
      <c r="H163" s="31"/>
      <c r="I163" s="5">
        <v>0</v>
      </c>
      <c r="J163" s="5">
        <v>0</v>
      </c>
      <c r="K163" s="5">
        <v>0</v>
      </c>
      <c r="L163" s="5">
        <v>0</v>
      </c>
      <c r="M163" s="18" t="s">
        <v>9</v>
      </c>
      <c r="N163" s="5">
        <v>0</v>
      </c>
      <c r="O163" s="1" t="s">
        <v>46</v>
      </c>
      <c r="P163" s="5">
        <v>0</v>
      </c>
      <c r="Q163" s="5">
        <v>0</v>
      </c>
      <c r="R163" s="5">
        <f t="shared" si="25"/>
        <v>0</v>
      </c>
      <c r="S163" s="8">
        <f t="shared" ref="S163:S194" si="28">ROUNDUP(R163,0)</f>
        <v>0</v>
      </c>
      <c r="T163" s="5">
        <v>0</v>
      </c>
      <c r="U163" s="3"/>
      <c r="V163" s="3"/>
      <c r="W163" s="3"/>
    </row>
    <row r="164" spans="1:23">
      <c r="A164" s="3" t="s">
        <v>139</v>
      </c>
      <c r="B164" s="3" t="s">
        <v>224</v>
      </c>
      <c r="C164" s="1" t="s">
        <v>14</v>
      </c>
      <c r="D164" s="3" t="s">
        <v>225</v>
      </c>
      <c r="E164" s="3">
        <f t="shared" si="27"/>
        <v>17.123287671232877</v>
      </c>
      <c r="F164" s="32">
        <v>150000</v>
      </c>
      <c r="G164" s="30">
        <f t="shared" si="26"/>
        <v>6.6666666666666666E-6</v>
      </c>
      <c r="H164" s="31"/>
      <c r="I164" s="5">
        <v>0</v>
      </c>
      <c r="J164" s="5">
        <v>0</v>
      </c>
      <c r="K164" s="5">
        <v>0</v>
      </c>
      <c r="L164" s="5">
        <v>0</v>
      </c>
      <c r="M164" s="18" t="s">
        <v>9</v>
      </c>
      <c r="N164" s="5">
        <v>0</v>
      </c>
      <c r="O164" s="1" t="s">
        <v>46</v>
      </c>
      <c r="P164" s="5">
        <v>0</v>
      </c>
      <c r="Q164" s="5">
        <v>0</v>
      </c>
      <c r="R164" s="5">
        <f t="shared" si="25"/>
        <v>0</v>
      </c>
      <c r="S164" s="8">
        <f t="shared" si="28"/>
        <v>0</v>
      </c>
      <c r="T164" s="5">
        <v>0</v>
      </c>
      <c r="U164" s="3"/>
      <c r="V164" s="3"/>
      <c r="W164" s="3"/>
    </row>
    <row r="165" spans="1:23">
      <c r="A165" s="3" t="s">
        <v>139</v>
      </c>
      <c r="B165" s="3" t="s">
        <v>228</v>
      </c>
      <c r="C165" s="1" t="s">
        <v>14</v>
      </c>
      <c r="D165" s="3" t="s">
        <v>229</v>
      </c>
      <c r="E165" s="3">
        <f t="shared" si="27"/>
        <v>17.123287671232877</v>
      </c>
      <c r="F165" s="32">
        <v>150000</v>
      </c>
      <c r="G165" s="30">
        <f t="shared" si="26"/>
        <v>6.6666666666666666E-6</v>
      </c>
      <c r="H165" s="31"/>
      <c r="I165" s="5">
        <v>0</v>
      </c>
      <c r="J165" s="5">
        <v>0</v>
      </c>
      <c r="K165" s="5">
        <v>0</v>
      </c>
      <c r="L165" s="5">
        <v>0</v>
      </c>
      <c r="M165" s="18" t="s">
        <v>9</v>
      </c>
      <c r="N165" s="5">
        <v>0</v>
      </c>
      <c r="O165" s="1" t="s">
        <v>46</v>
      </c>
      <c r="P165" s="5">
        <v>0</v>
      </c>
      <c r="Q165" s="5">
        <v>0</v>
      </c>
      <c r="R165" s="5">
        <f t="shared" si="25"/>
        <v>0</v>
      </c>
      <c r="S165" s="8">
        <f t="shared" si="28"/>
        <v>0</v>
      </c>
      <c r="T165" s="5">
        <v>0</v>
      </c>
      <c r="U165" s="3"/>
      <c r="V165" s="3"/>
      <c r="W165" s="3"/>
    </row>
    <row r="166" spans="1:23">
      <c r="A166" s="3" t="s">
        <v>139</v>
      </c>
      <c r="B166" s="3" t="s">
        <v>184</v>
      </c>
      <c r="C166" s="1" t="s">
        <v>14</v>
      </c>
      <c r="D166" s="3" t="s">
        <v>185</v>
      </c>
      <c r="E166" s="3">
        <f t="shared" si="27"/>
        <v>22.831050228310502</v>
      </c>
      <c r="F166" s="32">
        <v>200000</v>
      </c>
      <c r="G166" s="30">
        <f t="shared" si="26"/>
        <v>5.0000000000000004E-6</v>
      </c>
      <c r="H166" s="31"/>
      <c r="I166" s="5">
        <v>0</v>
      </c>
      <c r="J166" s="5">
        <v>0</v>
      </c>
      <c r="K166" s="5">
        <v>0</v>
      </c>
      <c r="L166" s="5">
        <v>0</v>
      </c>
      <c r="M166" s="18" t="s">
        <v>9</v>
      </c>
      <c r="N166" s="5">
        <v>0</v>
      </c>
      <c r="O166" s="1" t="s">
        <v>46</v>
      </c>
      <c r="P166" s="5">
        <v>0</v>
      </c>
      <c r="Q166" s="5">
        <v>0</v>
      </c>
      <c r="R166" s="5">
        <f t="shared" si="25"/>
        <v>0</v>
      </c>
      <c r="S166" s="8">
        <f t="shared" si="28"/>
        <v>0</v>
      </c>
      <c r="T166" s="5">
        <v>0</v>
      </c>
      <c r="U166" s="3"/>
      <c r="V166" s="3"/>
      <c r="W166" s="3"/>
    </row>
    <row r="167" spans="1:23">
      <c r="A167" s="3" t="s">
        <v>139</v>
      </c>
      <c r="B167" s="3" t="s">
        <v>182</v>
      </c>
      <c r="C167" s="1" t="s">
        <v>14</v>
      </c>
      <c r="D167" s="3" t="s">
        <v>183</v>
      </c>
      <c r="E167" s="3">
        <f t="shared" si="27"/>
        <v>0</v>
      </c>
      <c r="F167" s="32">
        <v>0</v>
      </c>
      <c r="G167" s="30" t="e">
        <f t="shared" si="26"/>
        <v>#DIV/0!</v>
      </c>
      <c r="H167" s="31"/>
      <c r="I167" s="5">
        <v>0</v>
      </c>
      <c r="J167" s="5">
        <v>0</v>
      </c>
      <c r="K167" s="5">
        <v>0</v>
      </c>
      <c r="L167" s="5">
        <v>0</v>
      </c>
      <c r="M167" s="18" t="s">
        <v>9</v>
      </c>
      <c r="N167" s="5">
        <v>0</v>
      </c>
      <c r="O167" s="1" t="s">
        <v>46</v>
      </c>
      <c r="P167" s="5">
        <v>0</v>
      </c>
      <c r="Q167" s="5">
        <v>0</v>
      </c>
      <c r="R167" s="5">
        <f t="shared" si="25"/>
        <v>0</v>
      </c>
      <c r="S167" s="8">
        <f t="shared" si="28"/>
        <v>0</v>
      </c>
      <c r="T167" s="5">
        <v>0</v>
      </c>
      <c r="U167" s="3"/>
      <c r="V167" s="3"/>
      <c r="W167" s="3"/>
    </row>
    <row r="168" spans="1:23">
      <c r="A168" s="3" t="s">
        <v>139</v>
      </c>
      <c r="B168" s="3" t="s">
        <v>230</v>
      </c>
      <c r="C168" s="1" t="s">
        <v>14</v>
      </c>
      <c r="D168" s="3" t="s">
        <v>231</v>
      </c>
      <c r="E168" s="3">
        <f t="shared" si="27"/>
        <v>342.46575342465752</v>
      </c>
      <c r="F168" s="32">
        <v>3000000</v>
      </c>
      <c r="G168" s="30">
        <f t="shared" si="26"/>
        <v>3.3333333333333335E-7</v>
      </c>
      <c r="H168" s="31"/>
      <c r="I168" s="5">
        <v>0</v>
      </c>
      <c r="J168" s="5">
        <v>0</v>
      </c>
      <c r="K168" s="5">
        <v>0</v>
      </c>
      <c r="L168" s="5">
        <v>0</v>
      </c>
      <c r="M168" s="18" t="s">
        <v>9</v>
      </c>
      <c r="N168" s="5">
        <v>0</v>
      </c>
      <c r="O168" s="1" t="s">
        <v>46</v>
      </c>
      <c r="P168" s="5">
        <v>0</v>
      </c>
      <c r="Q168" s="5">
        <v>0</v>
      </c>
      <c r="R168" s="5">
        <f t="shared" si="25"/>
        <v>0</v>
      </c>
      <c r="S168" s="8">
        <f t="shared" si="28"/>
        <v>0</v>
      </c>
      <c r="T168" s="5">
        <v>0</v>
      </c>
      <c r="U168" s="3"/>
      <c r="V168" s="3"/>
      <c r="W168" s="3"/>
    </row>
    <row r="169" spans="1:23">
      <c r="A169" s="3" t="s">
        <v>139</v>
      </c>
      <c r="B169" s="3" t="s">
        <v>232</v>
      </c>
      <c r="C169" s="1" t="s">
        <v>14</v>
      </c>
      <c r="D169" s="3" t="s">
        <v>233</v>
      </c>
      <c r="E169" s="3">
        <f t="shared" si="27"/>
        <v>17.123287671232877</v>
      </c>
      <c r="F169" s="32">
        <v>150000</v>
      </c>
      <c r="G169" s="30">
        <f t="shared" si="26"/>
        <v>6.6666666666666666E-6</v>
      </c>
      <c r="H169" s="31"/>
      <c r="I169" s="5">
        <v>0</v>
      </c>
      <c r="J169" s="5">
        <v>0</v>
      </c>
      <c r="K169" s="5">
        <v>0</v>
      </c>
      <c r="L169" s="5">
        <v>0</v>
      </c>
      <c r="M169" s="18" t="s">
        <v>9</v>
      </c>
      <c r="N169" s="5">
        <v>0</v>
      </c>
      <c r="O169" s="1" t="s">
        <v>46</v>
      </c>
      <c r="P169" s="5">
        <v>0</v>
      </c>
      <c r="Q169" s="5">
        <v>0</v>
      </c>
      <c r="R169" s="5">
        <f t="shared" si="25"/>
        <v>0</v>
      </c>
      <c r="S169" s="8">
        <f t="shared" si="28"/>
        <v>0</v>
      </c>
      <c r="T169" s="5">
        <v>0</v>
      </c>
      <c r="U169" s="3"/>
      <c r="V169" s="3"/>
      <c r="W169" s="3"/>
    </row>
    <row r="170" spans="1:23">
      <c r="A170" s="3" t="s">
        <v>139</v>
      </c>
      <c r="B170" s="3" t="s">
        <v>234</v>
      </c>
      <c r="C170" s="1" t="s">
        <v>14</v>
      </c>
      <c r="D170" s="3" t="s">
        <v>235</v>
      </c>
      <c r="E170" s="3">
        <f t="shared" si="27"/>
        <v>9.1324200913242013</v>
      </c>
      <c r="F170" s="32">
        <v>80000</v>
      </c>
      <c r="G170" s="30">
        <f t="shared" si="26"/>
        <v>1.2500000000000001E-5</v>
      </c>
      <c r="H170" s="31"/>
      <c r="I170" s="5">
        <v>0</v>
      </c>
      <c r="J170" s="5">
        <v>0</v>
      </c>
      <c r="K170" s="5">
        <v>0</v>
      </c>
      <c r="L170" s="5">
        <v>0</v>
      </c>
      <c r="M170" s="18" t="s">
        <v>9</v>
      </c>
      <c r="N170" s="5">
        <v>0</v>
      </c>
      <c r="O170" s="1" t="s">
        <v>46</v>
      </c>
      <c r="P170" s="5">
        <v>0</v>
      </c>
      <c r="Q170" s="5">
        <v>0</v>
      </c>
      <c r="R170" s="5">
        <f t="shared" si="25"/>
        <v>0</v>
      </c>
      <c r="S170" s="8">
        <f t="shared" si="28"/>
        <v>0</v>
      </c>
      <c r="T170" s="5">
        <v>0</v>
      </c>
      <c r="U170" s="3"/>
      <c r="V170" s="3"/>
      <c r="W170" s="3"/>
    </row>
    <row r="171" spans="1:23">
      <c r="A171" s="3" t="s">
        <v>139</v>
      </c>
      <c r="B171" s="3" t="s">
        <v>236</v>
      </c>
      <c r="C171" s="1" t="s">
        <v>14</v>
      </c>
      <c r="D171" s="3" t="s">
        <v>237</v>
      </c>
      <c r="E171" s="3">
        <f t="shared" si="27"/>
        <v>22.831050228310502</v>
      </c>
      <c r="F171" s="32">
        <v>200000</v>
      </c>
      <c r="G171" s="30">
        <f t="shared" si="26"/>
        <v>5.0000000000000004E-6</v>
      </c>
      <c r="H171" s="31"/>
      <c r="I171" s="5">
        <v>0</v>
      </c>
      <c r="J171" s="5">
        <v>0</v>
      </c>
      <c r="K171" s="5">
        <v>0</v>
      </c>
      <c r="L171" s="5">
        <v>0</v>
      </c>
      <c r="M171" s="18" t="s">
        <v>9</v>
      </c>
      <c r="N171" s="5">
        <v>0</v>
      </c>
      <c r="O171" s="1" t="s">
        <v>46</v>
      </c>
      <c r="P171" s="5">
        <v>0</v>
      </c>
      <c r="Q171" s="5">
        <v>0</v>
      </c>
      <c r="R171" s="5">
        <f t="shared" si="25"/>
        <v>0</v>
      </c>
      <c r="S171" s="8">
        <f t="shared" si="28"/>
        <v>0</v>
      </c>
      <c r="T171" s="5">
        <v>0</v>
      </c>
      <c r="U171" s="3"/>
      <c r="V171" s="3"/>
      <c r="W171" s="3"/>
    </row>
    <row r="172" spans="1:23">
      <c r="A172" s="3" t="s">
        <v>139</v>
      </c>
      <c r="B172" s="3" t="s">
        <v>238</v>
      </c>
      <c r="C172" s="1" t="s">
        <v>14</v>
      </c>
      <c r="D172" s="3" t="s">
        <v>239</v>
      </c>
      <c r="E172" s="3">
        <f t="shared" si="27"/>
        <v>0</v>
      </c>
      <c r="F172" s="32">
        <v>0</v>
      </c>
      <c r="G172" s="30" t="e">
        <f t="shared" si="26"/>
        <v>#DIV/0!</v>
      </c>
      <c r="H172" s="31"/>
      <c r="I172" s="5">
        <v>0</v>
      </c>
      <c r="J172" s="5">
        <v>0</v>
      </c>
      <c r="K172" s="5">
        <v>0</v>
      </c>
      <c r="L172" s="5">
        <v>0</v>
      </c>
      <c r="M172" s="18" t="s">
        <v>9</v>
      </c>
      <c r="N172" s="5">
        <v>0</v>
      </c>
      <c r="O172" s="1" t="s">
        <v>46</v>
      </c>
      <c r="P172" s="5">
        <v>0</v>
      </c>
      <c r="Q172" s="5">
        <v>0</v>
      </c>
      <c r="R172" s="5">
        <f t="shared" si="25"/>
        <v>0</v>
      </c>
      <c r="S172" s="8">
        <f t="shared" si="28"/>
        <v>0</v>
      </c>
      <c r="T172" s="5">
        <v>0</v>
      </c>
      <c r="U172" s="3"/>
      <c r="V172" s="3"/>
      <c r="W172" s="3"/>
    </row>
    <row r="173" spans="1:23">
      <c r="A173" s="3" t="s">
        <v>139</v>
      </c>
      <c r="B173" s="3" t="s">
        <v>188</v>
      </c>
      <c r="C173" s="1" t="s">
        <v>14</v>
      </c>
      <c r="D173" s="3" t="s">
        <v>189</v>
      </c>
      <c r="E173" s="3">
        <f t="shared" si="27"/>
        <v>17.123287671232877</v>
      </c>
      <c r="F173" s="32">
        <v>150000</v>
      </c>
      <c r="G173" s="30">
        <f t="shared" si="26"/>
        <v>6.6666666666666666E-6</v>
      </c>
      <c r="H173" s="31"/>
      <c r="I173" s="5">
        <v>0</v>
      </c>
      <c r="J173" s="5">
        <v>0</v>
      </c>
      <c r="K173" s="5">
        <v>0</v>
      </c>
      <c r="L173" s="5">
        <v>0</v>
      </c>
      <c r="M173" s="18" t="s">
        <v>9</v>
      </c>
      <c r="N173" s="5">
        <v>0</v>
      </c>
      <c r="O173" s="1" t="s">
        <v>46</v>
      </c>
      <c r="P173" s="5">
        <v>0</v>
      </c>
      <c r="Q173" s="5">
        <v>0</v>
      </c>
      <c r="R173" s="5">
        <f t="shared" si="25"/>
        <v>0</v>
      </c>
      <c r="S173" s="8">
        <f t="shared" si="28"/>
        <v>0</v>
      </c>
      <c r="T173" s="5">
        <v>0</v>
      </c>
      <c r="U173" s="3"/>
      <c r="V173" s="3"/>
      <c r="W173" s="3"/>
    </row>
    <row r="174" spans="1:23">
      <c r="A174" s="3" t="s">
        <v>139</v>
      </c>
      <c r="B174" s="3" t="s">
        <v>190</v>
      </c>
      <c r="C174" s="1" t="s">
        <v>14</v>
      </c>
      <c r="D174" s="3" t="s">
        <v>191</v>
      </c>
      <c r="E174" s="3">
        <f t="shared" si="27"/>
        <v>11.415525114155251</v>
      </c>
      <c r="F174" s="32">
        <v>100000</v>
      </c>
      <c r="G174" s="30">
        <f t="shared" si="26"/>
        <v>1.0000000000000001E-5</v>
      </c>
      <c r="H174" s="31"/>
      <c r="I174" s="5">
        <v>0</v>
      </c>
      <c r="J174" s="5">
        <v>0</v>
      </c>
      <c r="K174" s="5">
        <v>0</v>
      </c>
      <c r="L174" s="5">
        <v>0</v>
      </c>
      <c r="M174" s="18" t="s">
        <v>9</v>
      </c>
      <c r="N174" s="5">
        <v>0</v>
      </c>
      <c r="O174" s="1" t="s">
        <v>46</v>
      </c>
      <c r="P174" s="5">
        <v>0</v>
      </c>
      <c r="Q174" s="5">
        <v>0</v>
      </c>
      <c r="R174" s="5">
        <f t="shared" si="25"/>
        <v>0</v>
      </c>
      <c r="S174" s="8">
        <f t="shared" si="28"/>
        <v>0</v>
      </c>
      <c r="T174" s="5">
        <v>0</v>
      </c>
      <c r="U174" s="3"/>
      <c r="V174" s="3"/>
      <c r="W174" s="3"/>
    </row>
    <row r="175" spans="1:23">
      <c r="A175" s="3" t="s">
        <v>139</v>
      </c>
      <c r="B175" s="3" t="s">
        <v>186</v>
      </c>
      <c r="C175" s="1" t="s">
        <v>14</v>
      </c>
      <c r="D175" s="3" t="s">
        <v>187</v>
      </c>
      <c r="E175" s="3">
        <f t="shared" si="27"/>
        <v>2.8538812785388128</v>
      </c>
      <c r="F175" s="32">
        <v>25000</v>
      </c>
      <c r="G175" s="30">
        <f t="shared" si="26"/>
        <v>4.0000000000000003E-5</v>
      </c>
      <c r="H175" s="31"/>
      <c r="I175" s="5">
        <v>0</v>
      </c>
      <c r="J175" s="5">
        <v>0</v>
      </c>
      <c r="K175" s="5">
        <v>0</v>
      </c>
      <c r="L175" s="5">
        <v>0</v>
      </c>
      <c r="M175" s="18" t="s">
        <v>9</v>
      </c>
      <c r="N175" s="5">
        <v>0</v>
      </c>
      <c r="O175" s="1" t="s">
        <v>46</v>
      </c>
      <c r="P175" s="5">
        <v>0</v>
      </c>
      <c r="Q175" s="5">
        <v>0</v>
      </c>
      <c r="R175" s="5">
        <f t="shared" si="25"/>
        <v>0</v>
      </c>
      <c r="S175" s="8">
        <f t="shared" si="28"/>
        <v>0</v>
      </c>
      <c r="T175" s="5">
        <v>0</v>
      </c>
      <c r="U175" s="3"/>
      <c r="V175" s="3"/>
      <c r="W175" s="3"/>
    </row>
    <row r="176" spans="1:23">
      <c r="A176" s="3" t="s">
        <v>139</v>
      </c>
      <c r="B176" s="3" t="s">
        <v>192</v>
      </c>
      <c r="C176" s="1" t="s">
        <v>14</v>
      </c>
      <c r="D176" s="3" t="s">
        <v>193</v>
      </c>
      <c r="E176" s="3">
        <f t="shared" si="27"/>
        <v>2.2831050228310503</v>
      </c>
      <c r="F176" s="32">
        <v>20000</v>
      </c>
      <c r="G176" s="30">
        <f t="shared" si="26"/>
        <v>5.0000000000000002E-5</v>
      </c>
      <c r="H176" s="31"/>
      <c r="I176" s="5">
        <v>0</v>
      </c>
      <c r="J176" s="5">
        <v>0</v>
      </c>
      <c r="K176" s="5">
        <v>0</v>
      </c>
      <c r="L176" s="5">
        <v>0</v>
      </c>
      <c r="M176" s="18" t="s">
        <v>9</v>
      </c>
      <c r="N176" s="5">
        <v>0</v>
      </c>
      <c r="O176" s="1" t="s">
        <v>46</v>
      </c>
      <c r="P176" s="5">
        <v>0</v>
      </c>
      <c r="Q176" s="5">
        <v>0</v>
      </c>
      <c r="R176" s="5">
        <f t="shared" si="25"/>
        <v>0</v>
      </c>
      <c r="S176" s="8">
        <f t="shared" si="28"/>
        <v>0</v>
      </c>
      <c r="T176" s="5">
        <v>0</v>
      </c>
      <c r="U176" s="3"/>
      <c r="V176" s="3"/>
      <c r="W176" s="3"/>
    </row>
    <row r="177" spans="1:23">
      <c r="A177" s="3" t="s">
        <v>139</v>
      </c>
      <c r="B177" s="3" t="s">
        <v>194</v>
      </c>
      <c r="C177" s="1" t="s">
        <v>14</v>
      </c>
      <c r="D177" s="3" t="s">
        <v>195</v>
      </c>
      <c r="E177" s="3">
        <f t="shared" si="27"/>
        <v>17.123287671232877</v>
      </c>
      <c r="F177" s="32">
        <v>150000</v>
      </c>
      <c r="G177" s="30">
        <f t="shared" si="26"/>
        <v>6.6666666666666666E-6</v>
      </c>
      <c r="H177" s="31"/>
      <c r="I177" s="5">
        <v>0</v>
      </c>
      <c r="J177" s="5">
        <v>0</v>
      </c>
      <c r="K177" s="5">
        <v>0</v>
      </c>
      <c r="L177" s="5">
        <v>0</v>
      </c>
      <c r="M177" s="18" t="s">
        <v>9</v>
      </c>
      <c r="N177" s="5">
        <v>0</v>
      </c>
      <c r="O177" s="1" t="s">
        <v>46</v>
      </c>
      <c r="P177" s="5">
        <v>0</v>
      </c>
      <c r="Q177" s="5">
        <v>0</v>
      </c>
      <c r="R177" s="5">
        <f t="shared" si="25"/>
        <v>0</v>
      </c>
      <c r="S177" s="8">
        <f t="shared" si="28"/>
        <v>0</v>
      </c>
      <c r="T177" s="5">
        <v>0</v>
      </c>
      <c r="U177" s="3"/>
      <c r="V177" s="3"/>
      <c r="W177" s="3"/>
    </row>
    <row r="178" spans="1:23">
      <c r="A178" s="3" t="s">
        <v>139</v>
      </c>
      <c r="B178" s="3" t="s">
        <v>196</v>
      </c>
      <c r="C178" s="1" t="s">
        <v>14</v>
      </c>
      <c r="D178" s="3" t="s">
        <v>197</v>
      </c>
      <c r="E178" s="3">
        <f t="shared" si="27"/>
        <v>2.8538812785388128</v>
      </c>
      <c r="F178" s="32">
        <v>25000</v>
      </c>
      <c r="G178" s="30">
        <f t="shared" si="26"/>
        <v>4.0000000000000003E-5</v>
      </c>
      <c r="H178" s="31"/>
      <c r="I178" s="5">
        <v>0</v>
      </c>
      <c r="J178" s="5">
        <v>0</v>
      </c>
      <c r="K178" s="5">
        <v>0</v>
      </c>
      <c r="L178" s="5">
        <v>0</v>
      </c>
      <c r="M178" s="18" t="s">
        <v>9</v>
      </c>
      <c r="N178" s="5">
        <v>0</v>
      </c>
      <c r="O178" s="1" t="s">
        <v>46</v>
      </c>
      <c r="P178" s="5">
        <v>0</v>
      </c>
      <c r="Q178" s="5">
        <v>0</v>
      </c>
      <c r="R178" s="5">
        <f t="shared" si="25"/>
        <v>0</v>
      </c>
      <c r="S178" s="8">
        <f t="shared" si="28"/>
        <v>0</v>
      </c>
      <c r="T178" s="5">
        <v>0</v>
      </c>
      <c r="U178" s="3"/>
      <c r="V178" s="3"/>
      <c r="W178" s="3"/>
    </row>
    <row r="179" spans="1:23">
      <c r="A179" s="3" t="s">
        <v>139</v>
      </c>
      <c r="B179" s="3" t="s">
        <v>198</v>
      </c>
      <c r="C179" s="1" t="s">
        <v>14</v>
      </c>
      <c r="D179" s="3" t="s">
        <v>199</v>
      </c>
      <c r="E179" s="3">
        <f t="shared" si="27"/>
        <v>5.7077625570776256</v>
      </c>
      <c r="F179" s="32">
        <v>50000</v>
      </c>
      <c r="G179" s="30">
        <f t="shared" si="26"/>
        <v>2.0000000000000002E-5</v>
      </c>
      <c r="H179" s="31"/>
      <c r="I179" s="5">
        <v>0</v>
      </c>
      <c r="J179" s="5">
        <v>0</v>
      </c>
      <c r="K179" s="5">
        <v>0</v>
      </c>
      <c r="L179" s="5">
        <v>0</v>
      </c>
      <c r="M179" s="18" t="s">
        <v>9</v>
      </c>
      <c r="N179" s="5">
        <v>0</v>
      </c>
      <c r="O179" s="1" t="s">
        <v>46</v>
      </c>
      <c r="P179" s="5">
        <v>0</v>
      </c>
      <c r="Q179" s="5">
        <v>0</v>
      </c>
      <c r="R179" s="5">
        <f t="shared" ref="R179:R194" si="29">IF(O179="Ja",SUM(I179:L179,N179,P179:Q179),(SUM(I179:N179,P179:Q179)))</f>
        <v>0</v>
      </c>
      <c r="S179" s="8">
        <f t="shared" si="28"/>
        <v>0</v>
      </c>
      <c r="T179" s="5">
        <v>0</v>
      </c>
      <c r="U179" s="3"/>
      <c r="V179" s="3"/>
      <c r="W179" s="3"/>
    </row>
    <row r="180" spans="1:23">
      <c r="A180" s="3" t="s">
        <v>139</v>
      </c>
      <c r="B180" s="3" t="s">
        <v>200</v>
      </c>
      <c r="C180" s="1" t="s">
        <v>14</v>
      </c>
      <c r="D180" s="3" t="s">
        <v>201</v>
      </c>
      <c r="E180" s="3">
        <f t="shared" si="27"/>
        <v>1.3698630136986301</v>
      </c>
      <c r="F180" s="32">
        <v>12000</v>
      </c>
      <c r="G180" s="30">
        <f t="shared" ref="G180:G190" si="30">1/F180</f>
        <v>8.3333333333333331E-5</v>
      </c>
      <c r="H180" s="31"/>
      <c r="I180" s="5">
        <v>0</v>
      </c>
      <c r="J180" s="5">
        <v>0</v>
      </c>
      <c r="K180" s="5">
        <v>0</v>
      </c>
      <c r="L180" s="5">
        <v>0</v>
      </c>
      <c r="M180" s="18" t="s">
        <v>9</v>
      </c>
      <c r="N180" s="5">
        <v>0</v>
      </c>
      <c r="O180" s="1" t="s">
        <v>46</v>
      </c>
      <c r="P180" s="5">
        <v>0</v>
      </c>
      <c r="Q180" s="5">
        <v>0</v>
      </c>
      <c r="R180" s="5">
        <f t="shared" si="29"/>
        <v>0</v>
      </c>
      <c r="S180" s="8">
        <f t="shared" si="28"/>
        <v>0</v>
      </c>
      <c r="T180" s="5">
        <v>0</v>
      </c>
      <c r="U180" s="3"/>
      <c r="V180" s="3"/>
      <c r="W180" s="3"/>
    </row>
    <row r="181" spans="1:23">
      <c r="A181" s="3" t="s">
        <v>139</v>
      </c>
      <c r="B181" s="3" t="s">
        <v>202</v>
      </c>
      <c r="C181" s="1" t="s">
        <v>14</v>
      </c>
      <c r="D181" s="3" t="s">
        <v>203</v>
      </c>
      <c r="E181" s="3">
        <f t="shared" si="27"/>
        <v>5.7077625570776256</v>
      </c>
      <c r="F181" s="32">
        <v>50000</v>
      </c>
      <c r="G181" s="30">
        <f t="shared" si="30"/>
        <v>2.0000000000000002E-5</v>
      </c>
      <c r="H181" s="31"/>
      <c r="I181" s="5">
        <v>0</v>
      </c>
      <c r="J181" s="5">
        <v>0</v>
      </c>
      <c r="K181" s="5">
        <v>0</v>
      </c>
      <c r="L181" s="5">
        <v>0</v>
      </c>
      <c r="M181" s="18" t="s">
        <v>9</v>
      </c>
      <c r="N181" s="5">
        <v>0</v>
      </c>
      <c r="O181" s="1" t="s">
        <v>46</v>
      </c>
      <c r="P181" s="5">
        <v>0</v>
      </c>
      <c r="Q181" s="5">
        <v>0</v>
      </c>
      <c r="R181" s="5">
        <f t="shared" si="29"/>
        <v>0</v>
      </c>
      <c r="S181" s="8">
        <f t="shared" si="28"/>
        <v>0</v>
      </c>
      <c r="T181" s="5">
        <v>0</v>
      </c>
      <c r="U181" s="3"/>
      <c r="V181" s="3"/>
      <c r="W181" s="3"/>
    </row>
    <row r="182" spans="1:23">
      <c r="A182" s="3" t="s">
        <v>139</v>
      </c>
      <c r="B182" s="3" t="s">
        <v>254</v>
      </c>
      <c r="C182" s="1" t="s">
        <v>14</v>
      </c>
      <c r="D182" s="3" t="s">
        <v>255</v>
      </c>
      <c r="E182" s="3">
        <f t="shared" si="27"/>
        <v>11.415525114155251</v>
      </c>
      <c r="F182" s="32">
        <v>100000</v>
      </c>
      <c r="G182" s="30">
        <f t="shared" si="30"/>
        <v>1.0000000000000001E-5</v>
      </c>
      <c r="H182" s="31"/>
      <c r="I182" s="5">
        <v>0</v>
      </c>
      <c r="J182" s="5">
        <v>0</v>
      </c>
      <c r="K182" s="5">
        <v>0</v>
      </c>
      <c r="L182" s="5">
        <v>0</v>
      </c>
      <c r="M182" s="18" t="s">
        <v>9</v>
      </c>
      <c r="N182" s="5">
        <v>0</v>
      </c>
      <c r="O182" s="1" t="s">
        <v>46</v>
      </c>
      <c r="P182" s="5">
        <v>0</v>
      </c>
      <c r="Q182" s="5">
        <v>0</v>
      </c>
      <c r="R182" s="5">
        <f t="shared" si="29"/>
        <v>0</v>
      </c>
      <c r="S182" s="8">
        <f t="shared" si="28"/>
        <v>0</v>
      </c>
      <c r="T182" s="5">
        <v>0</v>
      </c>
      <c r="U182" s="3"/>
      <c r="V182" s="3"/>
      <c r="W182" s="3"/>
    </row>
    <row r="183" spans="1:23">
      <c r="A183" s="3" t="s">
        <v>139</v>
      </c>
      <c r="B183" s="3" t="s">
        <v>256</v>
      </c>
      <c r="C183" s="1" t="s">
        <v>14</v>
      </c>
      <c r="D183" s="3" t="s">
        <v>257</v>
      </c>
      <c r="E183" s="3">
        <f t="shared" si="27"/>
        <v>13700</v>
      </c>
      <c r="F183" s="32">
        <v>120012000</v>
      </c>
      <c r="G183" s="30">
        <f t="shared" si="30"/>
        <v>8.3325000833250004E-9</v>
      </c>
      <c r="H183" s="31"/>
      <c r="I183" s="5">
        <v>0</v>
      </c>
      <c r="J183" s="5">
        <v>0</v>
      </c>
      <c r="K183" s="5">
        <v>0</v>
      </c>
      <c r="L183" s="5">
        <v>0</v>
      </c>
      <c r="M183" s="18" t="s">
        <v>9</v>
      </c>
      <c r="N183" s="5">
        <v>0</v>
      </c>
      <c r="O183" s="1" t="s">
        <v>46</v>
      </c>
      <c r="P183" s="5">
        <v>0</v>
      </c>
      <c r="Q183" s="5">
        <v>0</v>
      </c>
      <c r="R183" s="5">
        <f t="shared" si="29"/>
        <v>0</v>
      </c>
      <c r="S183" s="8">
        <f t="shared" si="28"/>
        <v>0</v>
      </c>
      <c r="T183" s="5">
        <v>0</v>
      </c>
      <c r="U183" s="3"/>
      <c r="V183" s="3"/>
      <c r="W183" s="3"/>
    </row>
    <row r="184" spans="1:23">
      <c r="A184" s="3" t="s">
        <v>139</v>
      </c>
      <c r="B184" s="3" t="s">
        <v>240</v>
      </c>
      <c r="C184" s="1" t="s">
        <v>14</v>
      </c>
      <c r="D184" s="3" t="s">
        <v>241</v>
      </c>
      <c r="E184" s="3">
        <f t="shared" si="27"/>
        <v>11.415525114155251</v>
      </c>
      <c r="F184" s="32">
        <v>100000</v>
      </c>
      <c r="G184" s="30">
        <f t="shared" si="30"/>
        <v>1.0000000000000001E-5</v>
      </c>
      <c r="H184" s="31"/>
      <c r="I184" s="5">
        <v>0</v>
      </c>
      <c r="J184" s="5">
        <v>0</v>
      </c>
      <c r="K184" s="5">
        <v>0</v>
      </c>
      <c r="L184" s="5">
        <v>0</v>
      </c>
      <c r="M184" s="18" t="s">
        <v>9</v>
      </c>
      <c r="N184" s="5">
        <v>0</v>
      </c>
      <c r="O184" s="1" t="s">
        <v>46</v>
      </c>
      <c r="P184" s="5">
        <v>0</v>
      </c>
      <c r="Q184" s="5">
        <v>0</v>
      </c>
      <c r="R184" s="5">
        <f t="shared" si="29"/>
        <v>0</v>
      </c>
      <c r="S184" s="8">
        <f t="shared" si="28"/>
        <v>0</v>
      </c>
      <c r="T184" s="5">
        <v>0</v>
      </c>
      <c r="U184" s="3"/>
      <c r="V184" s="3"/>
      <c r="W184" s="3"/>
    </row>
    <row r="185" spans="1:23">
      <c r="A185" s="3" t="s">
        <v>139</v>
      </c>
      <c r="B185" s="3" t="s">
        <v>242</v>
      </c>
      <c r="C185" s="1" t="s">
        <v>14</v>
      </c>
      <c r="D185" s="3" t="s">
        <v>243</v>
      </c>
      <c r="E185" s="3">
        <f t="shared" si="27"/>
        <v>79.908675799086751</v>
      </c>
      <c r="F185" s="32">
        <v>700000</v>
      </c>
      <c r="G185" s="30">
        <f t="shared" si="30"/>
        <v>1.4285714285714286E-6</v>
      </c>
      <c r="H185" s="31"/>
      <c r="I185" s="5">
        <v>0</v>
      </c>
      <c r="J185" s="5">
        <v>0</v>
      </c>
      <c r="K185" s="5">
        <v>0</v>
      </c>
      <c r="L185" s="5">
        <v>0</v>
      </c>
      <c r="M185" s="18" t="s">
        <v>9</v>
      </c>
      <c r="N185" s="5">
        <v>0</v>
      </c>
      <c r="O185" s="1" t="s">
        <v>46</v>
      </c>
      <c r="P185" s="5">
        <v>0</v>
      </c>
      <c r="Q185" s="5">
        <v>0</v>
      </c>
      <c r="R185" s="5">
        <f t="shared" si="29"/>
        <v>0</v>
      </c>
      <c r="S185" s="8">
        <f t="shared" si="28"/>
        <v>0</v>
      </c>
      <c r="T185" s="5">
        <v>0</v>
      </c>
      <c r="U185" s="3"/>
      <c r="V185" s="3"/>
      <c r="W185" s="3"/>
    </row>
    <row r="186" spans="1:23">
      <c r="A186" s="3" t="s">
        <v>139</v>
      </c>
      <c r="B186" s="3" t="s">
        <v>244</v>
      </c>
      <c r="C186" s="1" t="s">
        <v>14</v>
      </c>
      <c r="D186" s="3" t="s">
        <v>245</v>
      </c>
      <c r="E186" s="3">
        <f t="shared" si="27"/>
        <v>8.5616438356164384</v>
      </c>
      <c r="F186" s="32">
        <v>75000</v>
      </c>
      <c r="G186" s="30">
        <f t="shared" si="30"/>
        <v>1.3333333333333333E-5</v>
      </c>
      <c r="H186" s="31"/>
      <c r="I186" s="5">
        <v>0</v>
      </c>
      <c r="J186" s="5">
        <v>0</v>
      </c>
      <c r="K186" s="5">
        <v>0</v>
      </c>
      <c r="L186" s="5">
        <v>0</v>
      </c>
      <c r="M186" s="18" t="s">
        <v>9</v>
      </c>
      <c r="N186" s="5">
        <v>0</v>
      </c>
      <c r="O186" s="1" t="s">
        <v>46</v>
      </c>
      <c r="P186" s="5">
        <v>0</v>
      </c>
      <c r="Q186" s="5">
        <v>0</v>
      </c>
      <c r="R186" s="5">
        <f t="shared" si="29"/>
        <v>0</v>
      </c>
      <c r="S186" s="8">
        <f t="shared" si="28"/>
        <v>0</v>
      </c>
      <c r="T186" s="5">
        <v>0</v>
      </c>
      <c r="U186" s="3"/>
      <c r="V186" s="3"/>
      <c r="W186" s="3"/>
    </row>
    <row r="187" spans="1:23">
      <c r="A187" s="3" t="s">
        <v>139</v>
      </c>
      <c r="B187" s="3" t="s">
        <v>246</v>
      </c>
      <c r="C187" s="1" t="s">
        <v>14</v>
      </c>
      <c r="D187" s="3" t="s">
        <v>247</v>
      </c>
      <c r="E187" s="3">
        <f t="shared" si="27"/>
        <v>18</v>
      </c>
      <c r="F187" s="32">
        <v>157680</v>
      </c>
      <c r="G187" s="30">
        <f t="shared" si="30"/>
        <v>6.3419583967529173E-6</v>
      </c>
      <c r="H187" s="31"/>
      <c r="I187" s="5">
        <v>0</v>
      </c>
      <c r="J187" s="5">
        <v>0</v>
      </c>
      <c r="K187" s="5">
        <v>0</v>
      </c>
      <c r="L187" s="5">
        <v>0</v>
      </c>
      <c r="M187" s="18" t="s">
        <v>9</v>
      </c>
      <c r="N187" s="5">
        <v>0</v>
      </c>
      <c r="O187" s="1" t="s">
        <v>46</v>
      </c>
      <c r="P187" s="5">
        <v>0</v>
      </c>
      <c r="Q187" s="5">
        <v>0</v>
      </c>
      <c r="R187" s="5">
        <f t="shared" si="29"/>
        <v>0</v>
      </c>
      <c r="S187" s="8">
        <f t="shared" si="28"/>
        <v>0</v>
      </c>
      <c r="T187" s="5">
        <v>0</v>
      </c>
      <c r="U187" s="3"/>
      <c r="V187" s="3"/>
      <c r="W187" s="3"/>
    </row>
    <row r="188" spans="1:23">
      <c r="A188" s="3" t="s">
        <v>139</v>
      </c>
      <c r="B188" s="3" t="s">
        <v>248</v>
      </c>
      <c r="C188" s="1" t="s">
        <v>14</v>
      </c>
      <c r="D188" s="3" t="s">
        <v>249</v>
      </c>
      <c r="E188" s="3">
        <f t="shared" si="27"/>
        <v>114.15525114155251</v>
      </c>
      <c r="F188" s="32">
        <v>1000000</v>
      </c>
      <c r="G188" s="30">
        <f t="shared" si="30"/>
        <v>9.9999999999999995E-7</v>
      </c>
      <c r="H188" s="31"/>
      <c r="I188" s="5">
        <v>0</v>
      </c>
      <c r="J188" s="5">
        <v>0</v>
      </c>
      <c r="K188" s="5">
        <v>0</v>
      </c>
      <c r="L188" s="5">
        <v>0</v>
      </c>
      <c r="M188" s="18" t="s">
        <v>9</v>
      </c>
      <c r="N188" s="5">
        <v>0</v>
      </c>
      <c r="O188" s="1" t="s">
        <v>46</v>
      </c>
      <c r="P188" s="5">
        <v>0</v>
      </c>
      <c r="Q188" s="5">
        <v>0</v>
      </c>
      <c r="R188" s="5">
        <f t="shared" si="29"/>
        <v>0</v>
      </c>
      <c r="S188" s="8">
        <f t="shared" si="28"/>
        <v>0</v>
      </c>
      <c r="T188" s="5">
        <v>0</v>
      </c>
      <c r="U188" s="3"/>
      <c r="V188" s="3"/>
      <c r="W188" s="3"/>
    </row>
    <row r="189" spans="1:23">
      <c r="A189" s="3" t="s">
        <v>139</v>
      </c>
      <c r="B189" s="3" t="s">
        <v>250</v>
      </c>
      <c r="C189" s="1" t="s">
        <v>14</v>
      </c>
      <c r="D189" s="3" t="s">
        <v>251</v>
      </c>
      <c r="E189" s="3">
        <f t="shared" si="27"/>
        <v>114.15525114155251</v>
      </c>
      <c r="F189" s="32">
        <v>1000000</v>
      </c>
      <c r="G189" s="30">
        <f t="shared" si="30"/>
        <v>9.9999999999999995E-7</v>
      </c>
      <c r="H189" s="31"/>
      <c r="I189" s="5">
        <v>0</v>
      </c>
      <c r="J189" s="5">
        <v>0</v>
      </c>
      <c r="K189" s="5">
        <v>0</v>
      </c>
      <c r="L189" s="5">
        <v>0</v>
      </c>
      <c r="M189" s="18" t="s">
        <v>9</v>
      </c>
      <c r="N189" s="5">
        <v>0</v>
      </c>
      <c r="O189" s="1" t="s">
        <v>46</v>
      </c>
      <c r="P189" s="5">
        <v>0</v>
      </c>
      <c r="Q189" s="5">
        <v>0</v>
      </c>
      <c r="R189" s="5">
        <f t="shared" si="29"/>
        <v>0</v>
      </c>
      <c r="S189" s="8">
        <f t="shared" si="28"/>
        <v>0</v>
      </c>
      <c r="T189" s="5">
        <v>0</v>
      </c>
      <c r="U189" s="3"/>
      <c r="V189" s="3"/>
      <c r="W189" s="3"/>
    </row>
    <row r="190" spans="1:23">
      <c r="A190" s="3" t="s">
        <v>139</v>
      </c>
      <c r="B190" s="3" t="s">
        <v>252</v>
      </c>
      <c r="C190" s="1" t="s">
        <v>14</v>
      </c>
      <c r="D190" s="3" t="s">
        <v>253</v>
      </c>
      <c r="E190" s="3">
        <f t="shared" si="27"/>
        <v>114.15525114155251</v>
      </c>
      <c r="F190" s="32">
        <v>1000000</v>
      </c>
      <c r="G190" s="30">
        <f t="shared" si="30"/>
        <v>9.9999999999999995E-7</v>
      </c>
      <c r="H190" s="31"/>
      <c r="I190" s="5">
        <v>0</v>
      </c>
      <c r="J190" s="5">
        <v>0</v>
      </c>
      <c r="K190" s="5">
        <v>0</v>
      </c>
      <c r="L190" s="5">
        <v>0</v>
      </c>
      <c r="M190" s="18" t="s">
        <v>9</v>
      </c>
      <c r="N190" s="5">
        <v>0</v>
      </c>
      <c r="O190" s="1" t="s">
        <v>46</v>
      </c>
      <c r="P190" s="5">
        <v>0</v>
      </c>
      <c r="Q190" s="5">
        <v>0</v>
      </c>
      <c r="R190" s="5">
        <f t="shared" si="29"/>
        <v>0</v>
      </c>
      <c r="S190" s="8">
        <f t="shared" si="28"/>
        <v>0</v>
      </c>
      <c r="T190" s="5">
        <v>0</v>
      </c>
      <c r="U190" s="3"/>
      <c r="V190" s="3"/>
      <c r="W190" s="3"/>
    </row>
    <row r="191" spans="1:23">
      <c r="A191" s="1" t="s">
        <v>55</v>
      </c>
      <c r="B191" s="1" t="s">
        <v>60</v>
      </c>
      <c r="C191" s="1" t="s">
        <v>14</v>
      </c>
      <c r="D191" s="1"/>
      <c r="E191" s="10">
        <f t="shared" si="27"/>
        <v>48.899229445942389</v>
      </c>
      <c r="F191" s="1">
        <f t="shared" ref="F191:F197" si="31">1/G191</f>
        <v>428357.24994645535</v>
      </c>
      <c r="G191" s="14">
        <v>2.3344999999999998E-6</v>
      </c>
      <c r="H191" s="6"/>
      <c r="I191" s="5">
        <v>0</v>
      </c>
      <c r="J191" s="5">
        <v>0</v>
      </c>
      <c r="K191" s="5">
        <v>0</v>
      </c>
      <c r="L191" s="5">
        <v>0</v>
      </c>
      <c r="M191" s="18" t="s">
        <v>9</v>
      </c>
      <c r="N191" s="5">
        <v>0</v>
      </c>
      <c r="O191" s="1" t="s">
        <v>46</v>
      </c>
      <c r="P191" s="5">
        <v>6</v>
      </c>
      <c r="Q191" s="5">
        <v>0</v>
      </c>
      <c r="R191" s="5">
        <f t="shared" si="29"/>
        <v>6</v>
      </c>
      <c r="S191" s="8">
        <f t="shared" si="28"/>
        <v>6</v>
      </c>
      <c r="T191" s="5">
        <v>0</v>
      </c>
      <c r="U191" s="5"/>
      <c r="V191" s="5"/>
      <c r="W191" s="7"/>
    </row>
    <row r="192" spans="1:23">
      <c r="A192" s="1" t="s">
        <v>55</v>
      </c>
      <c r="B192" s="1" t="s">
        <v>22</v>
      </c>
      <c r="C192" s="1" t="s">
        <v>14</v>
      </c>
      <c r="D192" s="1" t="s">
        <v>130</v>
      </c>
      <c r="E192" s="10">
        <f t="shared" si="27"/>
        <v>16.700106960845062</v>
      </c>
      <c r="F192" s="1">
        <f t="shared" si="31"/>
        <v>146292.93697700274</v>
      </c>
      <c r="G192" s="14">
        <v>6.8356000000000002E-6</v>
      </c>
      <c r="H192" s="6"/>
      <c r="I192" s="5">
        <v>0</v>
      </c>
      <c r="J192" s="5">
        <v>0</v>
      </c>
      <c r="K192" s="5">
        <v>0</v>
      </c>
      <c r="L192" s="5">
        <v>0</v>
      </c>
      <c r="M192" s="18" t="s">
        <v>9</v>
      </c>
      <c r="N192" s="5">
        <v>0</v>
      </c>
      <c r="O192" s="1" t="s">
        <v>46</v>
      </c>
      <c r="P192" s="5">
        <v>6</v>
      </c>
      <c r="Q192" s="5">
        <v>0</v>
      </c>
      <c r="R192" s="5">
        <f t="shared" si="29"/>
        <v>6</v>
      </c>
      <c r="S192" s="8">
        <f t="shared" si="28"/>
        <v>6</v>
      </c>
      <c r="T192" s="5">
        <v>0</v>
      </c>
      <c r="U192" s="5"/>
      <c r="V192" s="5"/>
      <c r="W192" s="7"/>
    </row>
    <row r="193" spans="1:23">
      <c r="A193" s="1" t="s">
        <v>55</v>
      </c>
      <c r="B193" s="1" t="s">
        <v>24</v>
      </c>
      <c r="C193" s="1" t="s">
        <v>14</v>
      </c>
      <c r="D193" s="1"/>
      <c r="E193" s="10">
        <f t="shared" si="27"/>
        <v>815.39465101108931</v>
      </c>
      <c r="F193" s="1">
        <f t="shared" si="31"/>
        <v>7142857.1428571427</v>
      </c>
      <c r="G193" s="14">
        <v>1.4000000000000001E-7</v>
      </c>
      <c r="H193" s="6"/>
      <c r="I193" s="5">
        <v>0</v>
      </c>
      <c r="J193" s="5">
        <v>0</v>
      </c>
      <c r="K193" s="5">
        <v>0</v>
      </c>
      <c r="L193" s="5">
        <v>0</v>
      </c>
      <c r="M193" s="18" t="s">
        <v>9</v>
      </c>
      <c r="N193" s="5">
        <v>0</v>
      </c>
      <c r="O193" s="1" t="s">
        <v>46</v>
      </c>
      <c r="P193" s="5">
        <v>6</v>
      </c>
      <c r="Q193" s="5">
        <v>0</v>
      </c>
      <c r="R193" s="5">
        <f t="shared" si="29"/>
        <v>6</v>
      </c>
      <c r="S193" s="8">
        <f t="shared" si="28"/>
        <v>6</v>
      </c>
      <c r="T193" s="5">
        <v>0</v>
      </c>
      <c r="U193" s="5"/>
      <c r="V193" s="5"/>
      <c r="W193" s="7"/>
    </row>
    <row r="194" spans="1:23">
      <c r="A194" s="1" t="s">
        <v>55</v>
      </c>
      <c r="B194" s="1" t="s">
        <v>25</v>
      </c>
      <c r="C194" s="1" t="s">
        <v>14</v>
      </c>
      <c r="D194" s="1"/>
      <c r="E194" s="10">
        <f t="shared" ref="E194:E197" si="32">F194/8760</f>
        <v>228.31050228310502</v>
      </c>
      <c r="F194" s="1">
        <f t="shared" si="31"/>
        <v>2000000</v>
      </c>
      <c r="G194" s="14">
        <v>4.9999999999999998E-7</v>
      </c>
      <c r="H194" s="6"/>
      <c r="I194" s="5">
        <v>0</v>
      </c>
      <c r="J194" s="5">
        <v>0</v>
      </c>
      <c r="K194" s="5">
        <v>0</v>
      </c>
      <c r="L194" s="5">
        <v>0</v>
      </c>
      <c r="M194" s="18" t="s">
        <v>9</v>
      </c>
      <c r="N194" s="5">
        <v>0</v>
      </c>
      <c r="O194" s="1" t="s">
        <v>46</v>
      </c>
      <c r="P194" s="5">
        <v>6</v>
      </c>
      <c r="Q194" s="5">
        <v>0</v>
      </c>
      <c r="R194" s="5">
        <f t="shared" si="29"/>
        <v>6</v>
      </c>
      <c r="S194" s="8">
        <f t="shared" si="28"/>
        <v>6</v>
      </c>
      <c r="T194" s="5">
        <v>0</v>
      </c>
      <c r="U194" s="5"/>
      <c r="V194" s="5"/>
      <c r="W194" s="7"/>
    </row>
    <row r="195" spans="1:23">
      <c r="A195" s="1" t="s">
        <v>55</v>
      </c>
      <c r="B195" s="1" t="s">
        <v>61</v>
      </c>
      <c r="C195" s="1" t="s">
        <v>12</v>
      </c>
      <c r="D195" s="1"/>
      <c r="E195" s="10" t="e">
        <f t="shared" si="32"/>
        <v>#DIV/0!</v>
      </c>
      <c r="F195" s="1" t="e">
        <f t="shared" si="31"/>
        <v>#DIV/0!</v>
      </c>
      <c r="G195" s="14">
        <v>0</v>
      </c>
      <c r="H195" s="6"/>
      <c r="I195" s="5">
        <v>0</v>
      </c>
      <c r="J195" s="5">
        <v>0</v>
      </c>
      <c r="K195" s="5">
        <v>0</v>
      </c>
      <c r="L195" s="5">
        <v>0</v>
      </c>
      <c r="M195" s="18" t="s">
        <v>9</v>
      </c>
      <c r="N195" s="5">
        <v>0</v>
      </c>
      <c r="O195" s="1" t="s">
        <v>46</v>
      </c>
      <c r="P195" s="5">
        <v>0</v>
      </c>
      <c r="Q195" s="5">
        <v>0</v>
      </c>
      <c r="R195" s="34">
        <v>0</v>
      </c>
      <c r="S195" s="8">
        <f t="shared" ref="S195:S218" si="33">ROUNDUP(R195,0)</f>
        <v>0</v>
      </c>
      <c r="T195" s="5">
        <v>0.25</v>
      </c>
      <c r="U195" s="5"/>
      <c r="V195" s="5"/>
      <c r="W195" s="7"/>
    </row>
    <row r="196" spans="1:23">
      <c r="A196" s="1" t="s">
        <v>55</v>
      </c>
      <c r="B196" s="1" t="s">
        <v>26</v>
      </c>
      <c r="C196" s="1" t="s">
        <v>14</v>
      </c>
      <c r="D196" s="1" t="s">
        <v>129</v>
      </c>
      <c r="E196" s="10">
        <f t="shared" si="32"/>
        <v>72.998625873866558</v>
      </c>
      <c r="F196" s="1">
        <f t="shared" si="31"/>
        <v>639467.96265507105</v>
      </c>
      <c r="G196" s="14">
        <v>1.5638E-6</v>
      </c>
      <c r="H196" s="6"/>
      <c r="I196" s="5">
        <v>0</v>
      </c>
      <c r="J196" s="5">
        <v>0</v>
      </c>
      <c r="K196" s="5">
        <v>0</v>
      </c>
      <c r="L196" s="5">
        <v>0</v>
      </c>
      <c r="M196" s="18" t="s">
        <v>9</v>
      </c>
      <c r="N196" s="5">
        <v>0</v>
      </c>
      <c r="O196" s="1" t="s">
        <v>46</v>
      </c>
      <c r="P196" s="5">
        <v>6</v>
      </c>
      <c r="Q196" s="5">
        <v>0</v>
      </c>
      <c r="R196" s="5">
        <f>IF(O196="Ja",SUM(I196:L196,N196,P196:Q196),(SUM(I196:N196,P196:Q196)))</f>
        <v>6</v>
      </c>
      <c r="S196" s="8">
        <f t="shared" si="33"/>
        <v>6</v>
      </c>
      <c r="T196" s="5">
        <v>0</v>
      </c>
      <c r="U196" s="5"/>
      <c r="V196" s="5"/>
      <c r="W196" s="7"/>
    </row>
    <row r="197" spans="1:23">
      <c r="A197" s="1" t="s">
        <v>55</v>
      </c>
      <c r="B197" s="1" t="s">
        <v>27</v>
      </c>
      <c r="C197" s="1" t="s">
        <v>14</v>
      </c>
      <c r="D197" s="1" t="s">
        <v>131</v>
      </c>
      <c r="E197" s="10">
        <f t="shared" si="32"/>
        <v>684.01492684733967</v>
      </c>
      <c r="F197" s="1">
        <f t="shared" si="31"/>
        <v>5991970.7591826953</v>
      </c>
      <c r="G197" s="14">
        <v>1.6689000000000001E-7</v>
      </c>
      <c r="H197" s="6"/>
      <c r="I197" s="5">
        <v>0</v>
      </c>
      <c r="J197" s="5">
        <v>0</v>
      </c>
      <c r="K197" s="5">
        <v>0</v>
      </c>
      <c r="L197" s="5">
        <v>0</v>
      </c>
      <c r="M197" s="18" t="s">
        <v>9</v>
      </c>
      <c r="N197" s="5">
        <v>0</v>
      </c>
      <c r="O197" s="1" t="s">
        <v>46</v>
      </c>
      <c r="P197" s="5">
        <v>6</v>
      </c>
      <c r="Q197" s="5">
        <v>0</v>
      </c>
      <c r="R197" s="5">
        <f>IF(O197="Ja",SUM(I197:L197,N197,P197:Q197),(SUM(I197:N197,P197:Q197)))</f>
        <v>6</v>
      </c>
      <c r="S197" s="8">
        <f t="shared" si="33"/>
        <v>6</v>
      </c>
      <c r="T197" s="5">
        <v>0</v>
      </c>
      <c r="U197" s="5"/>
      <c r="V197" s="5"/>
      <c r="W197" s="7"/>
    </row>
    <row r="198" spans="1:23">
      <c r="A198" s="1" t="s">
        <v>55</v>
      </c>
      <c r="B198" s="1" t="s">
        <v>134</v>
      </c>
      <c r="C198" s="1" t="s">
        <v>14</v>
      </c>
      <c r="D198" s="1" t="s">
        <v>133</v>
      </c>
      <c r="E198" s="15">
        <v>394.9</v>
      </c>
      <c r="F198" s="1">
        <f>E198*8760</f>
        <v>3459324</v>
      </c>
      <c r="G198" s="12">
        <f>1/F198</f>
        <v>2.8907381904672707E-7</v>
      </c>
      <c r="H198" s="6"/>
      <c r="I198" s="5">
        <v>0</v>
      </c>
      <c r="J198" s="5">
        <v>0</v>
      </c>
      <c r="K198" s="5">
        <v>0</v>
      </c>
      <c r="L198" s="5">
        <v>0</v>
      </c>
      <c r="M198" s="18" t="s">
        <v>9</v>
      </c>
      <c r="N198" s="5">
        <v>0</v>
      </c>
      <c r="O198" s="1" t="s">
        <v>46</v>
      </c>
      <c r="P198" s="5">
        <v>6</v>
      </c>
      <c r="Q198" s="5">
        <v>0</v>
      </c>
      <c r="R198" s="5">
        <f>IF(O198="Ja",SUM(I198:L198,N198,P198:Q198),(SUM(I198:N198,P198:Q198)))</f>
        <v>6</v>
      </c>
      <c r="S198" s="8">
        <f t="shared" si="33"/>
        <v>6</v>
      </c>
      <c r="T198" s="5">
        <v>0</v>
      </c>
      <c r="U198" s="5"/>
      <c r="V198" s="5"/>
      <c r="W198" s="7"/>
    </row>
    <row r="199" spans="1:23">
      <c r="A199" s="1" t="s">
        <v>55</v>
      </c>
      <c r="B199" s="1" t="s">
        <v>62</v>
      </c>
      <c r="C199" s="1" t="s">
        <v>13</v>
      </c>
      <c r="D199" s="1"/>
      <c r="E199" s="10">
        <f>F199/8760</f>
        <v>382.94280825747234</v>
      </c>
      <c r="F199" s="1">
        <f>1/G199</f>
        <v>3354579.0003354577</v>
      </c>
      <c r="G199" s="14">
        <v>2.981E-7</v>
      </c>
      <c r="H199" s="6"/>
      <c r="I199" s="5">
        <v>0</v>
      </c>
      <c r="J199" s="5">
        <v>0</v>
      </c>
      <c r="K199" s="5">
        <v>0</v>
      </c>
      <c r="L199" s="5">
        <v>0</v>
      </c>
      <c r="M199" s="18" t="s">
        <v>9</v>
      </c>
      <c r="N199" s="5">
        <v>0</v>
      </c>
      <c r="O199" s="1" t="s">
        <v>46</v>
      </c>
      <c r="P199" s="5">
        <v>0</v>
      </c>
      <c r="Q199" s="5">
        <v>0</v>
      </c>
      <c r="R199" s="34">
        <v>0</v>
      </c>
      <c r="S199" s="8">
        <f t="shared" si="33"/>
        <v>0</v>
      </c>
      <c r="T199" s="5">
        <v>0.16666700000000001</v>
      </c>
      <c r="U199" s="5"/>
      <c r="V199" s="5"/>
      <c r="W199" s="7"/>
    </row>
    <row r="200" spans="1:23">
      <c r="A200" s="1" t="s">
        <v>55</v>
      </c>
      <c r="B200" s="1" t="s">
        <v>63</v>
      </c>
      <c r="C200" s="1" t="s">
        <v>13</v>
      </c>
      <c r="D200" s="1" t="s">
        <v>132</v>
      </c>
      <c r="E200" s="10">
        <f>F200/8760</f>
        <v>152.69971259470893</v>
      </c>
      <c r="F200" s="1">
        <f>1/G200</f>
        <v>1337649.4823296503</v>
      </c>
      <c r="G200" s="14">
        <v>7.4758000000000003E-7</v>
      </c>
      <c r="H200" s="6"/>
      <c r="I200" s="5">
        <v>0</v>
      </c>
      <c r="J200" s="5">
        <v>0</v>
      </c>
      <c r="K200" s="5">
        <v>0</v>
      </c>
      <c r="L200" s="5">
        <v>0</v>
      </c>
      <c r="M200" s="18" t="s">
        <v>9</v>
      </c>
      <c r="N200" s="5">
        <v>0</v>
      </c>
      <c r="O200" s="1" t="s">
        <v>46</v>
      </c>
      <c r="P200" s="5">
        <v>0</v>
      </c>
      <c r="Q200" s="5">
        <v>0</v>
      </c>
      <c r="R200" s="34">
        <v>0</v>
      </c>
      <c r="S200" s="8">
        <f t="shared" si="33"/>
        <v>0</v>
      </c>
      <c r="T200" s="5">
        <v>0.16666700000000001</v>
      </c>
      <c r="U200" s="5"/>
      <c r="V200" s="5"/>
      <c r="W200" s="7"/>
    </row>
    <row r="201" spans="1:23">
      <c r="A201" s="3" t="s">
        <v>105</v>
      </c>
      <c r="B201" s="3" t="s">
        <v>121</v>
      </c>
      <c r="C201" s="1" t="s">
        <v>14</v>
      </c>
      <c r="D201" s="3" t="s">
        <v>120</v>
      </c>
      <c r="E201" s="10">
        <v>0</v>
      </c>
      <c r="F201" s="32">
        <f>E201*8760</f>
        <v>0</v>
      </c>
      <c r="G201" s="12" t="e">
        <f>1/F201</f>
        <v>#DIV/0!</v>
      </c>
      <c r="H201" s="31"/>
      <c r="I201" s="5">
        <v>0</v>
      </c>
      <c r="J201" s="5">
        <v>0</v>
      </c>
      <c r="K201" s="5">
        <v>0</v>
      </c>
      <c r="L201" s="5">
        <v>0</v>
      </c>
      <c r="M201" s="18" t="s">
        <v>9</v>
      </c>
      <c r="N201" s="5">
        <v>0</v>
      </c>
      <c r="O201" s="1" t="s">
        <v>46</v>
      </c>
      <c r="P201" s="5">
        <v>0</v>
      </c>
      <c r="Q201" s="5">
        <v>0</v>
      </c>
      <c r="R201" s="35">
        <v>0</v>
      </c>
      <c r="S201" s="8">
        <f t="shared" si="33"/>
        <v>0</v>
      </c>
      <c r="T201" s="5">
        <v>0</v>
      </c>
      <c r="U201" s="3"/>
      <c r="V201" s="3"/>
      <c r="W201" s="3"/>
    </row>
    <row r="202" spans="1:23">
      <c r="A202" s="3" t="s">
        <v>105</v>
      </c>
      <c r="B202" s="3" t="s">
        <v>116</v>
      </c>
      <c r="C202" s="1" t="s">
        <v>14</v>
      </c>
      <c r="D202" s="3" t="s">
        <v>118</v>
      </c>
      <c r="E202" s="10">
        <v>284.55</v>
      </c>
      <c r="F202" s="32">
        <f>E202*8760</f>
        <v>2492658</v>
      </c>
      <c r="G202" s="12">
        <f>1/F202</f>
        <v>4.0117818007925678E-7</v>
      </c>
      <c r="H202" s="31"/>
      <c r="I202" s="5">
        <v>0</v>
      </c>
      <c r="J202" s="5">
        <v>0</v>
      </c>
      <c r="K202" s="5">
        <v>0</v>
      </c>
      <c r="L202" s="5">
        <v>0</v>
      </c>
      <c r="M202" s="18" t="s">
        <v>9</v>
      </c>
      <c r="N202" s="5">
        <v>0</v>
      </c>
      <c r="O202" s="1" t="s">
        <v>46</v>
      </c>
      <c r="P202" s="5">
        <v>0</v>
      </c>
      <c r="Q202" s="5">
        <v>0</v>
      </c>
      <c r="R202" s="35">
        <v>0</v>
      </c>
      <c r="S202" s="8">
        <f t="shared" si="33"/>
        <v>0</v>
      </c>
      <c r="T202" s="5">
        <v>0</v>
      </c>
      <c r="U202" s="3"/>
      <c r="V202" s="3"/>
      <c r="W202" s="3"/>
    </row>
    <row r="203" spans="1:23">
      <c r="A203" s="3" t="s">
        <v>105</v>
      </c>
      <c r="B203" s="3" t="s">
        <v>117</v>
      </c>
      <c r="C203" s="1" t="s">
        <v>14</v>
      </c>
      <c r="D203" s="3" t="s">
        <v>119</v>
      </c>
      <c r="E203" s="10">
        <v>267.10000000000002</v>
      </c>
      <c r="F203" s="32">
        <f>E203*8760</f>
        <v>2339796</v>
      </c>
      <c r="G203" s="12">
        <f>1/F203</f>
        <v>4.2738768678978849E-7</v>
      </c>
      <c r="H203" s="31"/>
      <c r="I203" s="5">
        <v>0</v>
      </c>
      <c r="J203" s="5">
        <v>0</v>
      </c>
      <c r="K203" s="5">
        <v>0</v>
      </c>
      <c r="L203" s="5">
        <v>0</v>
      </c>
      <c r="M203" s="18" t="s">
        <v>9</v>
      </c>
      <c r="N203" s="5">
        <v>0</v>
      </c>
      <c r="O203" s="1" t="s">
        <v>46</v>
      </c>
      <c r="P203" s="5">
        <v>0</v>
      </c>
      <c r="Q203" s="5">
        <v>0</v>
      </c>
      <c r="R203" s="35">
        <v>0</v>
      </c>
      <c r="S203" s="8">
        <f t="shared" si="33"/>
        <v>0</v>
      </c>
      <c r="T203" s="5">
        <v>0</v>
      </c>
      <c r="U203" s="3"/>
      <c r="V203" s="3"/>
      <c r="W203" s="3"/>
    </row>
    <row r="204" spans="1:23">
      <c r="A204" s="3" t="s">
        <v>105</v>
      </c>
      <c r="B204" s="3" t="s">
        <v>126</v>
      </c>
      <c r="C204" s="1" t="s">
        <v>14</v>
      </c>
      <c r="D204" s="3" t="s">
        <v>123</v>
      </c>
      <c r="E204" s="10">
        <v>806.29</v>
      </c>
      <c r="F204" s="32">
        <f>E204*8760</f>
        <v>7063100.3999999994</v>
      </c>
      <c r="G204" s="12">
        <f>1/F204</f>
        <v>1.4158088422472375E-7</v>
      </c>
      <c r="H204" s="31"/>
      <c r="I204" s="5">
        <v>0</v>
      </c>
      <c r="J204" s="5">
        <v>0</v>
      </c>
      <c r="K204" s="5">
        <v>0</v>
      </c>
      <c r="L204" s="5">
        <v>0</v>
      </c>
      <c r="M204" s="18" t="s">
        <v>9</v>
      </c>
      <c r="N204" s="5">
        <v>0</v>
      </c>
      <c r="O204" s="1" t="s">
        <v>46</v>
      </c>
      <c r="P204" s="5">
        <v>0</v>
      </c>
      <c r="Q204" s="5">
        <v>0</v>
      </c>
      <c r="R204" s="35">
        <v>0</v>
      </c>
      <c r="S204" s="8">
        <f t="shared" si="33"/>
        <v>0</v>
      </c>
      <c r="T204" s="5">
        <v>0</v>
      </c>
      <c r="U204" s="3"/>
      <c r="V204" s="3"/>
      <c r="W204" s="3"/>
    </row>
    <row r="205" spans="1:23">
      <c r="A205" s="3" t="s">
        <v>105</v>
      </c>
      <c r="B205" s="3" t="s">
        <v>107</v>
      </c>
      <c r="C205" s="1" t="s">
        <v>14</v>
      </c>
      <c r="D205" s="3" t="s">
        <v>109</v>
      </c>
      <c r="E205" s="3"/>
      <c r="F205" s="3"/>
      <c r="G205" s="14" t="e">
        <f>0.0000001*#REF!</f>
        <v>#REF!</v>
      </c>
      <c r="H205" s="31"/>
      <c r="I205" s="5">
        <v>0</v>
      </c>
      <c r="J205" s="5">
        <v>0</v>
      </c>
      <c r="K205" s="5">
        <v>0</v>
      </c>
      <c r="L205" s="5">
        <v>0</v>
      </c>
      <c r="M205" s="18" t="s">
        <v>9</v>
      </c>
      <c r="N205" s="5">
        <v>0</v>
      </c>
      <c r="O205" s="1" t="s">
        <v>46</v>
      </c>
      <c r="P205" s="5">
        <v>0</v>
      </c>
      <c r="Q205" s="5">
        <v>0</v>
      </c>
      <c r="R205" s="35">
        <v>0</v>
      </c>
      <c r="S205" s="8">
        <f t="shared" si="33"/>
        <v>0</v>
      </c>
      <c r="T205" s="5">
        <v>0</v>
      </c>
      <c r="U205" s="3"/>
      <c r="V205" s="3"/>
      <c r="W205" s="3"/>
    </row>
    <row r="206" spans="1:23">
      <c r="A206" s="3" t="s">
        <v>105</v>
      </c>
      <c r="B206" s="3" t="s">
        <v>106</v>
      </c>
      <c r="C206" s="1" t="s">
        <v>14</v>
      </c>
      <c r="D206" s="3" t="s">
        <v>108</v>
      </c>
      <c r="E206" s="3"/>
      <c r="F206" s="3"/>
      <c r="G206" s="14" t="e">
        <f>0.00001*#REF!</f>
        <v>#REF!</v>
      </c>
      <c r="H206" s="31"/>
      <c r="I206" s="5">
        <v>0</v>
      </c>
      <c r="J206" s="5">
        <v>0</v>
      </c>
      <c r="K206" s="5">
        <v>0</v>
      </c>
      <c r="L206" s="5">
        <v>0</v>
      </c>
      <c r="M206" s="18" t="s">
        <v>9</v>
      </c>
      <c r="N206" s="5">
        <v>0</v>
      </c>
      <c r="O206" s="1" t="s">
        <v>46</v>
      </c>
      <c r="P206" s="5">
        <v>0</v>
      </c>
      <c r="Q206" s="5">
        <v>0</v>
      </c>
      <c r="R206" s="35">
        <v>0</v>
      </c>
      <c r="S206" s="8">
        <f t="shared" si="33"/>
        <v>0</v>
      </c>
      <c r="T206" s="5">
        <v>0</v>
      </c>
      <c r="U206" s="3"/>
      <c r="V206" s="3"/>
      <c r="W206" s="3"/>
    </row>
    <row r="207" spans="1:23">
      <c r="A207" s="3" t="s">
        <v>105</v>
      </c>
      <c r="B207" s="3" t="s">
        <v>135</v>
      </c>
      <c r="C207" s="1" t="s">
        <v>14</v>
      </c>
      <c r="D207" s="3" t="s">
        <v>137</v>
      </c>
      <c r="E207" s="3">
        <v>815.4</v>
      </c>
      <c r="F207" s="32">
        <f>E207*8760</f>
        <v>7142904</v>
      </c>
      <c r="G207" s="12">
        <f t="shared" ref="G207:G213" si="34">1/F207</f>
        <v>1.3999908160602466E-7</v>
      </c>
      <c r="H207" s="31"/>
      <c r="I207" s="5">
        <v>0</v>
      </c>
      <c r="J207" s="5">
        <v>0</v>
      </c>
      <c r="K207" s="5">
        <v>0</v>
      </c>
      <c r="L207" s="5">
        <v>0</v>
      </c>
      <c r="M207" s="18" t="s">
        <v>9</v>
      </c>
      <c r="N207" s="5">
        <v>0</v>
      </c>
      <c r="O207" s="1" t="s">
        <v>46</v>
      </c>
      <c r="P207" s="5">
        <v>0</v>
      </c>
      <c r="Q207" s="5">
        <v>0</v>
      </c>
      <c r="R207" s="35">
        <v>0</v>
      </c>
      <c r="S207" s="8">
        <f t="shared" si="33"/>
        <v>0</v>
      </c>
      <c r="T207" s="5">
        <v>0</v>
      </c>
      <c r="U207" s="3"/>
      <c r="V207" s="3"/>
      <c r="W207" s="3"/>
    </row>
    <row r="208" spans="1:23">
      <c r="A208" s="3" t="s">
        <v>105</v>
      </c>
      <c r="B208" s="3" t="s">
        <v>136</v>
      </c>
      <c r="C208" s="1" t="s">
        <v>14</v>
      </c>
      <c r="D208" s="3" t="s">
        <v>138</v>
      </c>
      <c r="E208" s="3">
        <v>228.3</v>
      </c>
      <c r="F208" s="32">
        <f>E208*8760</f>
        <v>1999908</v>
      </c>
      <c r="G208" s="12">
        <f t="shared" si="34"/>
        <v>5.0002300105804863E-7</v>
      </c>
      <c r="H208" s="31"/>
      <c r="I208" s="5">
        <v>0</v>
      </c>
      <c r="J208" s="5">
        <v>0</v>
      </c>
      <c r="K208" s="5">
        <v>0</v>
      </c>
      <c r="L208" s="5">
        <v>0</v>
      </c>
      <c r="M208" s="18" t="s">
        <v>9</v>
      </c>
      <c r="N208" s="5">
        <v>0</v>
      </c>
      <c r="O208" s="1" t="s">
        <v>46</v>
      </c>
      <c r="P208" s="5">
        <v>0</v>
      </c>
      <c r="Q208" s="5">
        <v>0</v>
      </c>
      <c r="R208" s="35">
        <v>0</v>
      </c>
      <c r="S208" s="8">
        <f t="shared" si="33"/>
        <v>0</v>
      </c>
      <c r="T208" s="5">
        <v>0</v>
      </c>
      <c r="U208" s="3"/>
      <c r="V208" s="3"/>
      <c r="W208" s="3"/>
    </row>
    <row r="209" spans="1:27">
      <c r="A209" s="3" t="s">
        <v>105</v>
      </c>
      <c r="B209" s="3" t="s">
        <v>114</v>
      </c>
      <c r="C209" s="1" t="s">
        <v>14</v>
      </c>
      <c r="D209" s="3" t="s">
        <v>115</v>
      </c>
      <c r="E209" s="10">
        <v>145.6</v>
      </c>
      <c r="F209" s="32">
        <f>E209*8760</f>
        <v>1275456</v>
      </c>
      <c r="G209" s="12">
        <f t="shared" si="34"/>
        <v>7.8403331827989365E-7</v>
      </c>
      <c r="H209" s="31"/>
      <c r="I209" s="5">
        <v>0</v>
      </c>
      <c r="J209" s="5">
        <v>0</v>
      </c>
      <c r="K209" s="5">
        <v>0</v>
      </c>
      <c r="L209" s="5">
        <v>0</v>
      </c>
      <c r="M209" s="18" t="s">
        <v>9</v>
      </c>
      <c r="N209" s="5">
        <v>0</v>
      </c>
      <c r="O209" s="1" t="s">
        <v>46</v>
      </c>
      <c r="P209" s="5">
        <v>0</v>
      </c>
      <c r="Q209" s="5">
        <v>0</v>
      </c>
      <c r="R209" s="35">
        <v>0</v>
      </c>
      <c r="S209" s="8">
        <f t="shared" si="33"/>
        <v>0</v>
      </c>
      <c r="T209" s="5">
        <v>0</v>
      </c>
      <c r="U209" s="3"/>
      <c r="V209" s="3"/>
      <c r="W209" s="3"/>
    </row>
    <row r="210" spans="1:27">
      <c r="A210" s="3" t="s">
        <v>105</v>
      </c>
      <c r="B210" s="3" t="s">
        <v>127</v>
      </c>
      <c r="C210" s="1" t="s">
        <v>14</v>
      </c>
      <c r="D210" s="3" t="s">
        <v>122</v>
      </c>
      <c r="E210" s="10">
        <v>98.63</v>
      </c>
      <c r="F210" s="32">
        <f>E210*8760</f>
        <v>863998.79999999993</v>
      </c>
      <c r="G210" s="12">
        <f t="shared" si="34"/>
        <v>1.1574090149199282E-6</v>
      </c>
      <c r="H210" s="31"/>
      <c r="I210" s="5">
        <v>0</v>
      </c>
      <c r="J210" s="5">
        <v>0</v>
      </c>
      <c r="K210" s="5">
        <v>0</v>
      </c>
      <c r="L210" s="5">
        <v>0</v>
      </c>
      <c r="M210" s="18" t="s">
        <v>9</v>
      </c>
      <c r="N210" s="5">
        <v>0</v>
      </c>
      <c r="O210" s="1" t="s">
        <v>46</v>
      </c>
      <c r="P210" s="5">
        <v>0</v>
      </c>
      <c r="Q210" s="5">
        <v>0</v>
      </c>
      <c r="R210" s="35">
        <v>0</v>
      </c>
      <c r="S210" s="8">
        <f t="shared" si="33"/>
        <v>0</v>
      </c>
      <c r="T210" s="5">
        <v>0</v>
      </c>
      <c r="U210" s="3"/>
      <c r="V210" s="3"/>
      <c r="W210" s="3"/>
    </row>
    <row r="211" spans="1:27">
      <c r="A211" s="3" t="s">
        <v>105</v>
      </c>
      <c r="B211" s="3" t="s">
        <v>112</v>
      </c>
      <c r="C211" s="1" t="s">
        <v>14</v>
      </c>
      <c r="D211" s="3" t="s">
        <v>113</v>
      </c>
      <c r="E211" s="10">
        <f>F211/8760</f>
        <v>373.63013698630135</v>
      </c>
      <c r="F211" s="32">
        <v>3273000</v>
      </c>
      <c r="G211" s="12">
        <f t="shared" si="34"/>
        <v>3.0553009471432939E-7</v>
      </c>
      <c r="H211" s="31"/>
      <c r="I211" s="5">
        <v>0</v>
      </c>
      <c r="J211" s="5">
        <v>0</v>
      </c>
      <c r="K211" s="5">
        <v>0</v>
      </c>
      <c r="L211" s="5">
        <v>0</v>
      </c>
      <c r="M211" s="18" t="s">
        <v>9</v>
      </c>
      <c r="N211" s="5">
        <v>0</v>
      </c>
      <c r="O211" s="1" t="s">
        <v>46</v>
      </c>
      <c r="P211" s="5">
        <v>0</v>
      </c>
      <c r="Q211" s="5">
        <v>0</v>
      </c>
      <c r="R211" s="35">
        <v>0</v>
      </c>
      <c r="S211" s="8">
        <f t="shared" si="33"/>
        <v>0</v>
      </c>
      <c r="T211" s="5">
        <v>0</v>
      </c>
      <c r="U211" s="3"/>
      <c r="V211" s="3"/>
      <c r="W211" s="3"/>
    </row>
    <row r="212" spans="1:27">
      <c r="A212" s="3" t="s">
        <v>105</v>
      </c>
      <c r="B212" s="3" t="s">
        <v>111</v>
      </c>
      <c r="C212" s="1" t="s">
        <v>14</v>
      </c>
      <c r="D212" s="3" t="s">
        <v>110</v>
      </c>
      <c r="E212" s="10">
        <f>F212/8760</f>
        <v>162.27385844748858</v>
      </c>
      <c r="F212" s="32">
        <v>1421519</v>
      </c>
      <c r="G212" s="12">
        <f t="shared" si="34"/>
        <v>7.034728343412927E-7</v>
      </c>
      <c r="H212" s="31"/>
      <c r="I212" s="5">
        <v>0</v>
      </c>
      <c r="J212" s="5">
        <v>0</v>
      </c>
      <c r="K212" s="5">
        <v>0</v>
      </c>
      <c r="L212" s="5">
        <v>0</v>
      </c>
      <c r="M212" s="18" t="s">
        <v>9</v>
      </c>
      <c r="N212" s="5">
        <v>0</v>
      </c>
      <c r="O212" s="1" t="s">
        <v>46</v>
      </c>
      <c r="P212" s="5">
        <v>0</v>
      </c>
      <c r="Q212" s="5">
        <v>0</v>
      </c>
      <c r="R212" s="35">
        <v>0</v>
      </c>
      <c r="S212" s="8">
        <f t="shared" si="33"/>
        <v>0</v>
      </c>
      <c r="T212" s="5">
        <v>0</v>
      </c>
      <c r="U212" s="3"/>
      <c r="V212" s="3"/>
      <c r="W212" s="3"/>
    </row>
    <row r="213" spans="1:27">
      <c r="A213" s="3" t="s">
        <v>105</v>
      </c>
      <c r="B213" s="3" t="s">
        <v>125</v>
      </c>
      <c r="C213" s="1" t="s">
        <v>14</v>
      </c>
      <c r="D213" s="3" t="s">
        <v>124</v>
      </c>
      <c r="E213" s="10">
        <v>25</v>
      </c>
      <c r="F213" s="32">
        <f>E213*8760</f>
        <v>219000</v>
      </c>
      <c r="G213" s="12">
        <f t="shared" si="34"/>
        <v>4.5662100456621006E-6</v>
      </c>
      <c r="H213" s="31"/>
      <c r="I213" s="5">
        <v>0</v>
      </c>
      <c r="J213" s="5">
        <v>0</v>
      </c>
      <c r="K213" s="5">
        <v>0</v>
      </c>
      <c r="L213" s="5">
        <v>0</v>
      </c>
      <c r="M213" s="18" t="s">
        <v>9</v>
      </c>
      <c r="N213" s="5">
        <v>0</v>
      </c>
      <c r="O213" s="1" t="s">
        <v>46</v>
      </c>
      <c r="P213" s="5">
        <v>0</v>
      </c>
      <c r="Q213" s="5">
        <v>0</v>
      </c>
      <c r="R213" s="35">
        <v>0</v>
      </c>
      <c r="S213" s="8">
        <f t="shared" si="33"/>
        <v>0</v>
      </c>
      <c r="T213" s="5">
        <v>0</v>
      </c>
      <c r="U213" s="3"/>
      <c r="V213" s="3"/>
      <c r="W213" s="3"/>
    </row>
    <row r="214" spans="1:27">
      <c r="A214" s="1" t="s">
        <v>56</v>
      </c>
      <c r="B214" s="1" t="s">
        <v>438</v>
      </c>
      <c r="C214" s="1" t="s">
        <v>12</v>
      </c>
      <c r="D214" s="1" t="s">
        <v>394</v>
      </c>
      <c r="E214" s="10">
        <f>F214/8760</f>
        <v>815.39465101108931</v>
      </c>
      <c r="F214" s="1">
        <f>1/G214</f>
        <v>7142857.1428571427</v>
      </c>
      <c r="G214" s="14">
        <v>1.4000000000000001E-7</v>
      </c>
      <c r="H214" s="6"/>
      <c r="I214" s="5">
        <v>0</v>
      </c>
      <c r="J214" s="5">
        <v>0</v>
      </c>
      <c r="K214" s="5">
        <v>0</v>
      </c>
      <c r="L214" s="5">
        <v>0</v>
      </c>
      <c r="M214" s="18" t="s">
        <v>9</v>
      </c>
      <c r="N214" s="5">
        <v>0</v>
      </c>
      <c r="O214" s="1" t="s">
        <v>46</v>
      </c>
      <c r="P214" s="5">
        <v>0</v>
      </c>
      <c r="Q214" s="5">
        <v>0</v>
      </c>
      <c r="R214" s="34">
        <v>0</v>
      </c>
      <c r="S214" s="8">
        <f t="shared" si="33"/>
        <v>0</v>
      </c>
      <c r="T214" s="5">
        <v>6</v>
      </c>
      <c r="U214" s="5"/>
      <c r="V214" s="5"/>
      <c r="W214" s="7"/>
    </row>
    <row r="215" spans="1:27">
      <c r="A215" s="1" t="s">
        <v>56</v>
      </c>
      <c r="B215" s="1" t="s">
        <v>439</v>
      </c>
      <c r="C215" s="1" t="s">
        <v>14</v>
      </c>
      <c r="D215" s="1" t="s">
        <v>395</v>
      </c>
      <c r="E215" s="10">
        <f>F215/8760</f>
        <v>265.4773282361686</v>
      </c>
      <c r="F215" s="1">
        <f>1/G215</f>
        <v>2325581.3953488371</v>
      </c>
      <c r="G215" s="14">
        <v>4.3000000000000001E-7</v>
      </c>
      <c r="H215" s="6"/>
      <c r="I215" s="5">
        <v>0</v>
      </c>
      <c r="J215" s="5">
        <v>0</v>
      </c>
      <c r="K215" s="5">
        <v>0</v>
      </c>
      <c r="L215" s="5">
        <v>0</v>
      </c>
      <c r="M215" s="18" t="s">
        <v>9</v>
      </c>
      <c r="N215" s="5">
        <v>0</v>
      </c>
      <c r="O215" s="1" t="s">
        <v>46</v>
      </c>
      <c r="P215" s="5">
        <v>6</v>
      </c>
      <c r="Q215" s="5">
        <v>0</v>
      </c>
      <c r="R215" s="5">
        <f>IF(O215="Ja",SUM(I215:L215,N215,P215:Q215),(SUM(I215:N215,P215:Q215)))</f>
        <v>6</v>
      </c>
      <c r="S215" s="8">
        <f t="shared" si="33"/>
        <v>6</v>
      </c>
      <c r="T215" s="5">
        <v>0</v>
      </c>
      <c r="U215" s="5"/>
      <c r="V215" s="5"/>
      <c r="W215" s="7"/>
    </row>
    <row r="216" spans="1:27">
      <c r="A216" s="1" t="s">
        <v>56</v>
      </c>
      <c r="B216" s="1" t="s">
        <v>440</v>
      </c>
      <c r="C216" s="1" t="s">
        <v>14</v>
      </c>
      <c r="D216" s="1" t="s">
        <v>396</v>
      </c>
      <c r="E216" s="10">
        <f>F216/8760</f>
        <v>265.4773282361686</v>
      </c>
      <c r="F216" s="1">
        <f>1/G216</f>
        <v>2325581.3953488371</v>
      </c>
      <c r="G216" s="14">
        <v>4.3000000000000001E-7</v>
      </c>
      <c r="H216" s="6"/>
      <c r="I216" s="5">
        <v>0</v>
      </c>
      <c r="J216" s="5">
        <v>0</v>
      </c>
      <c r="K216" s="5">
        <v>0</v>
      </c>
      <c r="L216" s="5">
        <v>0</v>
      </c>
      <c r="M216" s="18" t="s">
        <v>9</v>
      </c>
      <c r="N216" s="5">
        <v>0</v>
      </c>
      <c r="O216" s="1" t="s">
        <v>46</v>
      </c>
      <c r="P216" s="5">
        <v>6</v>
      </c>
      <c r="Q216" s="5">
        <v>0</v>
      </c>
      <c r="R216" s="5">
        <f>IF(O216="Ja",SUM(I216:L216,N216,P216:Q216),(SUM(I216:N216,P216:Q216)))</f>
        <v>6</v>
      </c>
      <c r="S216" s="8">
        <f t="shared" si="33"/>
        <v>6</v>
      </c>
      <c r="T216" s="5">
        <v>0</v>
      </c>
      <c r="U216" s="5"/>
      <c r="V216" s="5"/>
      <c r="W216" s="7"/>
    </row>
    <row r="217" spans="1:27">
      <c r="A217" s="1" t="s">
        <v>56</v>
      </c>
      <c r="B217" s="3" t="s">
        <v>435</v>
      </c>
      <c r="C217" s="1" t="s">
        <v>14</v>
      </c>
      <c r="D217" s="3" t="s">
        <v>401</v>
      </c>
      <c r="E217" s="15">
        <v>2.46</v>
      </c>
      <c r="F217" s="3">
        <f>E217*8760</f>
        <v>21549.599999999999</v>
      </c>
      <c r="G217" s="30">
        <f>1/F217</f>
        <v>4.6404573634777447E-5</v>
      </c>
      <c r="H217" s="31"/>
      <c r="I217" s="5">
        <v>0</v>
      </c>
      <c r="J217" s="5">
        <v>0</v>
      </c>
      <c r="K217" s="5">
        <v>0</v>
      </c>
      <c r="L217" s="5">
        <v>0</v>
      </c>
      <c r="M217" s="3" t="s">
        <v>9</v>
      </c>
      <c r="N217" s="5">
        <v>0</v>
      </c>
      <c r="O217" s="1" t="s">
        <v>46</v>
      </c>
      <c r="P217" s="3">
        <v>4</v>
      </c>
      <c r="Q217" s="5">
        <v>0</v>
      </c>
      <c r="R217" s="5">
        <f>IF(O217="Ja",SUM(I217:L217,N217,P217:Q217),(SUM(I217:N217,P217:Q217)))</f>
        <v>4</v>
      </c>
      <c r="S217" s="8">
        <f t="shared" si="33"/>
        <v>4</v>
      </c>
      <c r="T217" s="5">
        <v>0</v>
      </c>
      <c r="U217" s="3"/>
      <c r="V217" s="3"/>
      <c r="W217" s="3"/>
    </row>
    <row r="218" spans="1:27">
      <c r="A218" s="1" t="s">
        <v>56</v>
      </c>
      <c r="B218" s="3" t="s">
        <v>436</v>
      </c>
      <c r="C218" s="1" t="s">
        <v>14</v>
      </c>
      <c r="D218" s="3" t="s">
        <v>402</v>
      </c>
      <c r="E218" s="15">
        <v>2.46</v>
      </c>
      <c r="F218" s="3">
        <f>E218*8760</f>
        <v>21549.599999999999</v>
      </c>
      <c r="G218" s="30">
        <f>1/F218</f>
        <v>4.6404573634777447E-5</v>
      </c>
      <c r="H218" s="31"/>
      <c r="I218" s="5">
        <v>0</v>
      </c>
      <c r="J218" s="5">
        <v>0</v>
      </c>
      <c r="K218" s="5">
        <v>0</v>
      </c>
      <c r="L218" s="5">
        <v>0</v>
      </c>
      <c r="M218" s="3" t="s">
        <v>9</v>
      </c>
      <c r="N218" s="5">
        <v>0</v>
      </c>
      <c r="O218" s="1" t="s">
        <v>46</v>
      </c>
      <c r="P218" s="3">
        <v>4</v>
      </c>
      <c r="Q218" s="5">
        <v>0</v>
      </c>
      <c r="R218" s="5">
        <f>IF(O218="Ja",SUM(I218:L218,N218,P218:Q218),(SUM(I218:N218,P218:Q218)))</f>
        <v>4</v>
      </c>
      <c r="S218" s="8">
        <f t="shared" si="33"/>
        <v>4</v>
      </c>
      <c r="T218" s="5">
        <v>0</v>
      </c>
      <c r="U218" s="3"/>
      <c r="V218" s="3"/>
      <c r="W218" s="3"/>
    </row>
    <row r="219" spans="1:27">
      <c r="A219" s="31" t="s">
        <v>56</v>
      </c>
      <c r="B219" s="36" t="s">
        <v>459</v>
      </c>
      <c r="C219" s="36" t="s">
        <v>14</v>
      </c>
      <c r="D219" s="36"/>
      <c r="E219" s="47">
        <v>265.4773282361686</v>
      </c>
      <c r="F219" s="36">
        <v>2325581.3953488371</v>
      </c>
      <c r="G219" s="14">
        <v>4.3000000000000001E-7</v>
      </c>
      <c r="H219" s="38"/>
      <c r="I219" s="39">
        <v>0.5</v>
      </c>
      <c r="J219" s="39">
        <v>0.5</v>
      </c>
      <c r="K219" s="39">
        <v>0.5</v>
      </c>
      <c r="L219" s="39">
        <v>0.5</v>
      </c>
      <c r="M219" s="40" t="s">
        <v>9</v>
      </c>
      <c r="N219" s="41">
        <v>0</v>
      </c>
      <c r="O219" s="1" t="s">
        <v>46</v>
      </c>
      <c r="P219" s="39">
        <v>2</v>
      </c>
      <c r="Q219" s="39">
        <v>0.5</v>
      </c>
      <c r="R219" s="39">
        <v>4.5</v>
      </c>
      <c r="S219" s="43">
        <v>5</v>
      </c>
      <c r="T219" s="39"/>
      <c r="U219" s="39"/>
      <c r="V219" s="39"/>
      <c r="W219" s="44"/>
    </row>
    <row r="220" spans="1:27">
      <c r="A220" s="3" t="s">
        <v>56</v>
      </c>
      <c r="B220" s="3" t="s">
        <v>432</v>
      </c>
      <c r="C220" s="1" t="s">
        <v>14</v>
      </c>
      <c r="D220" s="3" t="s">
        <v>404</v>
      </c>
      <c r="E220" s="15">
        <v>0</v>
      </c>
      <c r="F220" s="3">
        <f>E220*8760</f>
        <v>0</v>
      </c>
      <c r="G220" s="30" t="e">
        <f>1/F220</f>
        <v>#DIV/0!</v>
      </c>
      <c r="H220" s="31"/>
      <c r="I220" s="5">
        <v>0</v>
      </c>
      <c r="J220" s="5">
        <v>0</v>
      </c>
      <c r="K220" s="5">
        <v>0</v>
      </c>
      <c r="L220" s="5">
        <v>0</v>
      </c>
      <c r="M220" s="3" t="s">
        <v>9</v>
      </c>
      <c r="N220" s="5">
        <v>0</v>
      </c>
      <c r="O220" s="1" t="s">
        <v>46</v>
      </c>
      <c r="P220" s="3">
        <v>1</v>
      </c>
      <c r="Q220" s="5">
        <v>0</v>
      </c>
      <c r="R220" s="5">
        <f>IF(O220="Ja",SUM(I220:L220,N220,P220:Q220),(SUM(I220:N220,P220:Q220)))</f>
        <v>1</v>
      </c>
      <c r="S220" s="8">
        <f>ROUNDUP(R220,0)</f>
        <v>1</v>
      </c>
      <c r="T220" s="5">
        <v>0</v>
      </c>
      <c r="U220" s="3"/>
      <c r="V220" s="3"/>
      <c r="W220" s="3"/>
    </row>
    <row r="221" spans="1:27">
      <c r="A221" s="3" t="s">
        <v>56</v>
      </c>
      <c r="B221" s="3" t="s">
        <v>433</v>
      </c>
      <c r="C221" s="1" t="s">
        <v>14</v>
      </c>
      <c r="D221" s="3" t="s">
        <v>401</v>
      </c>
      <c r="E221" s="15">
        <v>0.40699999999999997</v>
      </c>
      <c r="F221" s="3">
        <f>E221*8760</f>
        <v>3565.3199999999997</v>
      </c>
      <c r="G221" s="30">
        <f>1/F221</f>
        <v>2.8047973253452705E-4</v>
      </c>
      <c r="H221" s="31"/>
      <c r="I221" s="5">
        <v>0</v>
      </c>
      <c r="J221" s="5">
        <v>0</v>
      </c>
      <c r="K221" s="5">
        <v>0</v>
      </c>
      <c r="L221" s="5">
        <v>0</v>
      </c>
      <c r="M221" s="3" t="s">
        <v>9</v>
      </c>
      <c r="N221" s="5">
        <v>0</v>
      </c>
      <c r="O221" s="1" t="s">
        <v>46</v>
      </c>
      <c r="P221" s="3">
        <v>4</v>
      </c>
      <c r="Q221" s="5">
        <v>0</v>
      </c>
      <c r="R221" s="5">
        <f>IF(O221="Ja",SUM(I221:L221,N221,P221:Q221),(SUM(I221:N221,P221:Q221)))</f>
        <v>4</v>
      </c>
      <c r="S221" s="8">
        <f>ROUNDUP(R221,0)</f>
        <v>4</v>
      </c>
      <c r="T221" s="5">
        <v>0</v>
      </c>
      <c r="U221" s="3"/>
      <c r="V221" s="3"/>
      <c r="W221" s="3"/>
    </row>
    <row r="222" spans="1:27">
      <c r="A222" s="3" t="s">
        <v>56</v>
      </c>
      <c r="B222" s="3" t="s">
        <v>434</v>
      </c>
      <c r="C222" s="1" t="s">
        <v>14</v>
      </c>
      <c r="D222" s="3" t="s">
        <v>437</v>
      </c>
      <c r="E222" s="15">
        <v>0.40699999999999997</v>
      </c>
      <c r="F222" s="3">
        <f>E222*8760</f>
        <v>3565.3199999999997</v>
      </c>
      <c r="G222" s="30">
        <f>1/F222</f>
        <v>2.8047973253452705E-4</v>
      </c>
      <c r="H222" s="31"/>
      <c r="I222" s="5">
        <v>0</v>
      </c>
      <c r="J222" s="5">
        <v>0</v>
      </c>
      <c r="K222" s="5">
        <v>0</v>
      </c>
      <c r="L222" s="5">
        <v>0</v>
      </c>
      <c r="M222" s="3" t="s">
        <v>9</v>
      </c>
      <c r="N222" s="5">
        <v>0</v>
      </c>
      <c r="O222" s="1" t="s">
        <v>46</v>
      </c>
      <c r="P222" s="3">
        <v>4</v>
      </c>
      <c r="Q222" s="5">
        <v>0</v>
      </c>
      <c r="R222" s="5">
        <f>IF(O222="Ja",SUM(I222:L222,N222,P222:Q222),(SUM(I222:N222,P222:Q222)))</f>
        <v>4</v>
      </c>
      <c r="S222" s="8">
        <f>ROUNDUP(R222,0)</f>
        <v>4</v>
      </c>
      <c r="T222" s="5">
        <v>0</v>
      </c>
      <c r="U222" s="3"/>
      <c r="V222" s="3"/>
      <c r="W222" s="3"/>
    </row>
    <row r="223" spans="1:27">
      <c r="A223" s="36" t="s">
        <v>474</v>
      </c>
      <c r="B223" s="3" t="s">
        <v>475</v>
      </c>
      <c r="C223" s="36" t="s">
        <v>14</v>
      </c>
      <c r="D223" s="36" t="s">
        <v>597</v>
      </c>
      <c r="E223" s="47">
        <f t="shared" ref="E223:E286" si="35">F223/8760</f>
        <v>246.02424814989763</v>
      </c>
      <c r="F223" s="36">
        <f t="shared" ref="F223:F286" si="36">1/G223</f>
        <v>2155172.4137931033</v>
      </c>
      <c r="G223" s="51">
        <v>4.6400000000000003E-7</v>
      </c>
      <c r="H223" s="38"/>
      <c r="I223" s="39">
        <v>0.75</v>
      </c>
      <c r="J223" s="39">
        <v>0.5</v>
      </c>
      <c r="K223" s="39">
        <v>0</v>
      </c>
      <c r="L223" s="39">
        <v>0</v>
      </c>
      <c r="M223" s="52" t="s">
        <v>9</v>
      </c>
      <c r="N223" s="41">
        <v>10</v>
      </c>
      <c r="O223" s="36" t="s">
        <v>45</v>
      </c>
      <c r="P223" s="39">
        <v>2</v>
      </c>
      <c r="Q223" s="39">
        <v>0.5</v>
      </c>
      <c r="R223" s="39">
        <f t="shared" ref="R223:R286" si="37">SUM(I223:N223,P223:Q223)</f>
        <v>13.75</v>
      </c>
      <c r="S223" s="43">
        <f t="shared" ref="S223:S228" si="38">IF(R223&lt;0,0,R223)</f>
        <v>13.75</v>
      </c>
      <c r="T223" s="39"/>
      <c r="U223" s="39"/>
      <c r="V223" s="39"/>
      <c r="W223" s="44"/>
      <c r="X223" s="46"/>
      <c r="Y223" s="46"/>
      <c r="Z223" s="46"/>
      <c r="AA223" s="46"/>
    </row>
    <row r="224" spans="1:27">
      <c r="A224" s="36" t="s">
        <v>474</v>
      </c>
      <c r="B224" s="3" t="s">
        <v>476</v>
      </c>
      <c r="C224" s="36" t="s">
        <v>14</v>
      </c>
      <c r="D224" s="36" t="s">
        <v>598</v>
      </c>
      <c r="E224" s="47">
        <f t="shared" si="35"/>
        <v>22831.050228310502</v>
      </c>
      <c r="F224" s="36">
        <f t="shared" si="36"/>
        <v>200000000</v>
      </c>
      <c r="G224" s="32">
        <f>0.00001*0.0005</f>
        <v>5.0000000000000001E-9</v>
      </c>
      <c r="H224" s="38"/>
      <c r="I224" s="39">
        <v>0.75</v>
      </c>
      <c r="J224" s="39">
        <v>0.5</v>
      </c>
      <c r="K224" s="39">
        <v>0</v>
      </c>
      <c r="L224" s="39">
        <v>0</v>
      </c>
      <c r="M224" s="52" t="s">
        <v>9</v>
      </c>
      <c r="N224" s="41">
        <v>10</v>
      </c>
      <c r="O224" s="36" t="s">
        <v>45</v>
      </c>
      <c r="P224" s="39">
        <v>2</v>
      </c>
      <c r="Q224" s="39">
        <v>0.5</v>
      </c>
      <c r="R224" s="39">
        <f t="shared" si="37"/>
        <v>13.75</v>
      </c>
      <c r="S224" s="43">
        <f t="shared" si="38"/>
        <v>13.75</v>
      </c>
      <c r="T224" s="39"/>
      <c r="U224" s="39"/>
      <c r="V224" s="39"/>
      <c r="W224" s="44"/>
      <c r="X224" s="46"/>
      <c r="Y224" s="46"/>
      <c r="Z224" s="46"/>
      <c r="AA224" s="46"/>
    </row>
    <row r="225" spans="1:27">
      <c r="A225" s="36" t="s">
        <v>474</v>
      </c>
      <c r="B225" s="3" t="s">
        <v>477</v>
      </c>
      <c r="C225" s="36" t="s">
        <v>14</v>
      </c>
      <c r="D225" s="36" t="s">
        <v>599</v>
      </c>
      <c r="E225" s="47">
        <f t="shared" si="35"/>
        <v>570.77625570776252</v>
      </c>
      <c r="F225" s="36">
        <f t="shared" si="36"/>
        <v>5000000</v>
      </c>
      <c r="G225" s="32">
        <f>0.00001*0.02</f>
        <v>2.0000000000000002E-7</v>
      </c>
      <c r="H225" s="38"/>
      <c r="I225" s="39">
        <v>0.75</v>
      </c>
      <c r="J225" s="39">
        <v>0.5</v>
      </c>
      <c r="K225" s="39">
        <v>0</v>
      </c>
      <c r="L225" s="39">
        <v>0</v>
      </c>
      <c r="M225" s="52" t="s">
        <v>9</v>
      </c>
      <c r="N225" s="41">
        <v>10</v>
      </c>
      <c r="O225" s="36" t="s">
        <v>45</v>
      </c>
      <c r="P225" s="39">
        <v>2</v>
      </c>
      <c r="Q225" s="39">
        <v>0.5</v>
      </c>
      <c r="R225" s="39">
        <f t="shared" si="37"/>
        <v>13.75</v>
      </c>
      <c r="S225" s="43">
        <f t="shared" si="38"/>
        <v>13.75</v>
      </c>
      <c r="T225" s="39"/>
      <c r="U225" s="39"/>
      <c r="V225" s="39"/>
      <c r="W225" s="44"/>
      <c r="X225" s="46"/>
      <c r="Y225" s="46"/>
      <c r="Z225" s="46"/>
      <c r="AA225" s="46"/>
    </row>
    <row r="226" spans="1:27">
      <c r="A226" s="36" t="s">
        <v>474</v>
      </c>
      <c r="B226" s="3" t="s">
        <v>478</v>
      </c>
      <c r="C226" s="36" t="s">
        <v>14</v>
      </c>
      <c r="D226" s="36" t="s">
        <v>600</v>
      </c>
      <c r="E226" s="47">
        <f t="shared" si="35"/>
        <v>2283.1050228310501</v>
      </c>
      <c r="F226" s="36">
        <f t="shared" si="36"/>
        <v>20000000</v>
      </c>
      <c r="G226" s="32">
        <f>0.00001*0.005</f>
        <v>5.0000000000000004E-8</v>
      </c>
      <c r="H226" s="38"/>
      <c r="I226" s="39">
        <v>0.75</v>
      </c>
      <c r="J226" s="39">
        <v>0.5</v>
      </c>
      <c r="K226" s="39">
        <v>0</v>
      </c>
      <c r="L226" s="39">
        <v>0</v>
      </c>
      <c r="M226" s="52" t="s">
        <v>9</v>
      </c>
      <c r="N226" s="41">
        <v>10</v>
      </c>
      <c r="O226" s="36" t="s">
        <v>45</v>
      </c>
      <c r="P226" s="39">
        <v>2</v>
      </c>
      <c r="Q226" s="39">
        <v>0.5</v>
      </c>
      <c r="R226" s="39">
        <f t="shared" si="37"/>
        <v>13.75</v>
      </c>
      <c r="S226" s="43">
        <f t="shared" si="38"/>
        <v>13.75</v>
      </c>
      <c r="T226" s="39"/>
      <c r="U226" s="39"/>
      <c r="V226" s="39"/>
      <c r="W226" s="44"/>
      <c r="X226" s="46"/>
      <c r="Y226" s="46"/>
      <c r="Z226" s="46"/>
      <c r="AA226" s="46"/>
    </row>
    <row r="227" spans="1:27">
      <c r="A227" s="36" t="s">
        <v>479</v>
      </c>
      <c r="B227" s="3" t="s">
        <v>480</v>
      </c>
      <c r="C227" s="36" t="s">
        <v>14</v>
      </c>
      <c r="D227" s="36" t="s">
        <v>601</v>
      </c>
      <c r="E227" s="47">
        <f t="shared" si="35"/>
        <v>3612.5079475174844</v>
      </c>
      <c r="F227" s="36">
        <f t="shared" si="36"/>
        <v>31645569.620253164</v>
      </c>
      <c r="G227" s="51">
        <v>3.1599999999999998E-8</v>
      </c>
      <c r="H227" s="38"/>
      <c r="I227" s="39">
        <v>0.75</v>
      </c>
      <c r="J227" s="39">
        <v>0.5</v>
      </c>
      <c r="K227" s="39">
        <v>0</v>
      </c>
      <c r="L227" s="39">
        <v>0</v>
      </c>
      <c r="M227" s="52" t="s">
        <v>9</v>
      </c>
      <c r="N227" s="41">
        <v>2</v>
      </c>
      <c r="O227" s="36" t="s">
        <v>45</v>
      </c>
      <c r="P227" s="39">
        <v>6</v>
      </c>
      <c r="Q227" s="39">
        <v>0.5</v>
      </c>
      <c r="R227" s="39">
        <f t="shared" si="37"/>
        <v>9.75</v>
      </c>
      <c r="S227" s="43">
        <f t="shared" si="38"/>
        <v>9.75</v>
      </c>
      <c r="T227" s="39"/>
      <c r="U227" s="39"/>
      <c r="V227" s="39"/>
      <c r="W227" s="44"/>
      <c r="X227" s="46"/>
      <c r="Y227" s="46"/>
      <c r="Z227" s="46"/>
      <c r="AA227" s="46"/>
    </row>
    <row r="228" spans="1:27">
      <c r="A228" s="36" t="s">
        <v>474</v>
      </c>
      <c r="B228" s="3" t="s">
        <v>481</v>
      </c>
      <c r="C228" s="36" t="s">
        <v>14</v>
      </c>
      <c r="D228" s="36" t="s">
        <v>602</v>
      </c>
      <c r="E228" s="47">
        <f t="shared" si="35"/>
        <v>3612.5079475174844</v>
      </c>
      <c r="F228" s="36">
        <f t="shared" si="36"/>
        <v>31645569.620253164</v>
      </c>
      <c r="G228" s="51">
        <v>3.1599999999999998E-8</v>
      </c>
      <c r="H228" s="38"/>
      <c r="I228" s="39">
        <v>0.75</v>
      </c>
      <c r="J228" s="39">
        <v>0.5</v>
      </c>
      <c r="K228" s="39">
        <v>0</v>
      </c>
      <c r="L228" s="39">
        <v>0</v>
      </c>
      <c r="M228" s="52" t="s">
        <v>9</v>
      </c>
      <c r="N228" s="41">
        <v>10</v>
      </c>
      <c r="O228" s="36" t="s">
        <v>45</v>
      </c>
      <c r="P228" s="39">
        <v>6</v>
      </c>
      <c r="Q228" s="39">
        <v>0.5</v>
      </c>
      <c r="R228" s="39">
        <f t="shared" si="37"/>
        <v>17.75</v>
      </c>
      <c r="S228" s="43">
        <f t="shared" si="38"/>
        <v>17.75</v>
      </c>
      <c r="T228" s="39"/>
      <c r="U228" s="39"/>
      <c r="V228" s="39"/>
      <c r="W228" s="44"/>
      <c r="X228" s="46"/>
      <c r="Y228" s="46"/>
      <c r="Z228" s="46"/>
      <c r="AA228" s="46"/>
    </row>
    <row r="229" spans="1:27">
      <c r="A229" s="53" t="s">
        <v>482</v>
      </c>
      <c r="B229" s="3" t="s">
        <v>483</v>
      </c>
      <c r="C229" s="36" t="s">
        <v>14</v>
      </c>
      <c r="D229" s="36" t="s">
        <v>603</v>
      </c>
      <c r="E229" s="47">
        <f t="shared" si="35"/>
        <v>1888.736782619995</v>
      </c>
      <c r="F229" s="36">
        <f t="shared" si="36"/>
        <v>16545334.215751156</v>
      </c>
      <c r="G229" s="32">
        <v>6.0440000000000004E-8</v>
      </c>
      <c r="H229" s="32">
        <v>7.7240000000000001E-7</v>
      </c>
      <c r="I229" s="39"/>
      <c r="J229" s="39"/>
      <c r="K229" s="39"/>
      <c r="L229" s="39"/>
      <c r="M229" s="52" t="s">
        <v>9</v>
      </c>
      <c r="N229" s="41">
        <v>0</v>
      </c>
      <c r="O229" s="36" t="s">
        <v>46</v>
      </c>
      <c r="P229" s="39"/>
      <c r="Q229" s="39"/>
      <c r="R229" s="39">
        <f t="shared" si="37"/>
        <v>0</v>
      </c>
      <c r="S229" s="54">
        <v>12.78</v>
      </c>
      <c r="T229" s="39"/>
      <c r="U229" s="39"/>
      <c r="V229" s="39"/>
      <c r="W229" s="44"/>
      <c r="X229" s="46"/>
      <c r="Y229" s="46"/>
      <c r="Z229" s="46"/>
      <c r="AA229" s="46"/>
    </row>
    <row r="230" spans="1:27">
      <c r="A230" s="53" t="s">
        <v>482</v>
      </c>
      <c r="B230" s="3" t="s">
        <v>484</v>
      </c>
      <c r="C230" s="36" t="s">
        <v>14</v>
      </c>
      <c r="D230" s="36" t="s">
        <v>604</v>
      </c>
      <c r="E230" s="47">
        <f t="shared" si="35"/>
        <v>1634.7594320714952</v>
      </c>
      <c r="F230" s="36">
        <f t="shared" si="36"/>
        <v>14320492.624946298</v>
      </c>
      <c r="G230" s="32">
        <v>6.9829999999999997E-8</v>
      </c>
      <c r="H230" s="32">
        <v>9.0070000000000001E-7</v>
      </c>
      <c r="I230" s="39"/>
      <c r="J230" s="39"/>
      <c r="K230" s="39"/>
      <c r="L230" s="39"/>
      <c r="M230" s="52" t="s">
        <v>9</v>
      </c>
      <c r="N230" s="41">
        <v>0</v>
      </c>
      <c r="O230" s="36" t="s">
        <v>46</v>
      </c>
      <c r="P230" s="39"/>
      <c r="Q230" s="39"/>
      <c r="R230" s="39">
        <f t="shared" si="37"/>
        <v>0</v>
      </c>
      <c r="S230" s="54">
        <v>12.9</v>
      </c>
      <c r="T230" s="39"/>
      <c r="U230" s="39"/>
      <c r="V230" s="39"/>
      <c r="W230" s="44"/>
      <c r="X230" s="46"/>
      <c r="Y230" s="46"/>
      <c r="Z230" s="46"/>
      <c r="AA230" s="46"/>
    </row>
    <row r="231" spans="1:27">
      <c r="A231" s="53" t="s">
        <v>482</v>
      </c>
      <c r="B231" s="3" t="s">
        <v>485</v>
      </c>
      <c r="C231" s="36" t="s">
        <v>14</v>
      </c>
      <c r="D231" s="36" t="s">
        <v>605</v>
      </c>
      <c r="E231" s="47">
        <f t="shared" si="35"/>
        <v>1634.7594320714952</v>
      </c>
      <c r="F231" s="36">
        <f t="shared" si="36"/>
        <v>14320492.624946298</v>
      </c>
      <c r="G231" s="32">
        <v>6.9829999999999997E-8</v>
      </c>
      <c r="H231" s="32">
        <v>9.0070000000000001E-7</v>
      </c>
      <c r="I231" s="39"/>
      <c r="J231" s="39"/>
      <c r="K231" s="39"/>
      <c r="L231" s="39"/>
      <c r="M231" s="52" t="s">
        <v>9</v>
      </c>
      <c r="N231" s="41">
        <v>0</v>
      </c>
      <c r="O231" s="36" t="s">
        <v>46</v>
      </c>
      <c r="P231" s="39"/>
      <c r="Q231" s="39"/>
      <c r="R231" s="39">
        <f t="shared" si="37"/>
        <v>0</v>
      </c>
      <c r="S231" s="54">
        <v>12.9</v>
      </c>
      <c r="T231" s="39"/>
      <c r="U231" s="39"/>
      <c r="V231" s="39"/>
      <c r="W231" s="44"/>
      <c r="X231" s="46"/>
      <c r="Y231" s="46"/>
      <c r="Z231" s="46"/>
      <c r="AA231" s="46"/>
    </row>
    <row r="232" spans="1:27">
      <c r="A232" s="53" t="s">
        <v>482</v>
      </c>
      <c r="B232" s="3" t="s">
        <v>486</v>
      </c>
      <c r="C232" s="36" t="s">
        <v>14</v>
      </c>
      <c r="D232" s="36" t="s">
        <v>606</v>
      </c>
      <c r="E232" s="47">
        <f t="shared" si="35"/>
        <v>1631.7217144304248</v>
      </c>
      <c r="F232" s="36">
        <f t="shared" si="36"/>
        <v>14293882.21841052</v>
      </c>
      <c r="G232" s="32">
        <v>6.9959999999999999E-8</v>
      </c>
      <c r="H232" s="32">
        <v>9.0159999999999997E-7</v>
      </c>
      <c r="I232" s="39"/>
      <c r="J232" s="39"/>
      <c r="K232" s="39"/>
      <c r="L232" s="39"/>
      <c r="M232" s="52" t="s">
        <v>9</v>
      </c>
      <c r="N232" s="41">
        <v>0</v>
      </c>
      <c r="O232" s="36" t="s">
        <v>46</v>
      </c>
      <c r="P232" s="39"/>
      <c r="Q232" s="39"/>
      <c r="R232" s="39">
        <f t="shared" si="37"/>
        <v>0</v>
      </c>
      <c r="S232" s="54">
        <v>12.89</v>
      </c>
      <c r="T232" s="39"/>
      <c r="U232" s="39"/>
      <c r="V232" s="39"/>
      <c r="W232" s="44"/>
      <c r="X232" s="46"/>
      <c r="Y232" s="46"/>
      <c r="Z232" s="46"/>
      <c r="AA232" s="46"/>
    </row>
    <row r="233" spans="1:27">
      <c r="A233" s="53" t="s">
        <v>482</v>
      </c>
      <c r="B233" s="3" t="s">
        <v>487</v>
      </c>
      <c r="C233" s="36" t="s">
        <v>14</v>
      </c>
      <c r="D233" s="36" t="s">
        <v>607</v>
      </c>
      <c r="E233" s="47">
        <f t="shared" si="35"/>
        <v>1631.9549841537171</v>
      </c>
      <c r="F233" s="36">
        <f t="shared" si="36"/>
        <v>14295925.661186561</v>
      </c>
      <c r="G233" s="32">
        <v>6.9950000000000001E-8</v>
      </c>
      <c r="H233" s="32">
        <v>9.0159999999999997E-7</v>
      </c>
      <c r="I233" s="39"/>
      <c r="J233" s="39"/>
      <c r="K233" s="39"/>
      <c r="L233" s="39"/>
      <c r="M233" s="52" t="s">
        <v>9</v>
      </c>
      <c r="N233" s="41">
        <v>0</v>
      </c>
      <c r="O233" s="36" t="s">
        <v>46</v>
      </c>
      <c r="P233" s="39"/>
      <c r="Q233" s="39"/>
      <c r="R233" s="39">
        <f t="shared" si="37"/>
        <v>0</v>
      </c>
      <c r="S233" s="54">
        <v>12.89</v>
      </c>
      <c r="T233" s="39"/>
      <c r="U233" s="39"/>
      <c r="V233" s="39"/>
      <c r="W233" s="44"/>
      <c r="X233" s="46"/>
      <c r="Y233" s="46"/>
      <c r="Z233" s="46"/>
      <c r="AA233" s="46"/>
    </row>
    <row r="234" spans="1:27">
      <c r="A234" s="53" t="s">
        <v>482</v>
      </c>
      <c r="B234" s="3" t="s">
        <v>488</v>
      </c>
      <c r="C234" s="36" t="s">
        <v>14</v>
      </c>
      <c r="D234" s="36" t="s">
        <v>608</v>
      </c>
      <c r="E234" s="47">
        <f t="shared" si="35"/>
        <v>1631.7217144304248</v>
      </c>
      <c r="F234" s="36">
        <f t="shared" si="36"/>
        <v>14293882.21841052</v>
      </c>
      <c r="G234" s="32">
        <v>6.9959999999999999E-8</v>
      </c>
      <c r="H234" s="32">
        <v>9.0159999999999997E-7</v>
      </c>
      <c r="I234" s="39"/>
      <c r="J234" s="39"/>
      <c r="K234" s="39"/>
      <c r="L234" s="39"/>
      <c r="M234" s="52" t="s">
        <v>9</v>
      </c>
      <c r="N234" s="41">
        <v>0</v>
      </c>
      <c r="O234" s="36" t="s">
        <v>46</v>
      </c>
      <c r="P234" s="39"/>
      <c r="Q234" s="39"/>
      <c r="R234" s="39">
        <f t="shared" si="37"/>
        <v>0</v>
      </c>
      <c r="S234" s="54">
        <v>12.89</v>
      </c>
      <c r="T234" s="39"/>
      <c r="U234" s="39"/>
      <c r="V234" s="39"/>
      <c r="W234" s="44"/>
      <c r="X234" s="46"/>
      <c r="Y234" s="46"/>
      <c r="Z234" s="46"/>
      <c r="AA234" s="46"/>
    </row>
    <row r="235" spans="1:27">
      <c r="A235" s="36" t="s">
        <v>479</v>
      </c>
      <c r="B235" s="3" t="s">
        <v>489</v>
      </c>
      <c r="C235" s="36" t="s">
        <v>14</v>
      </c>
      <c r="D235" s="36" t="s">
        <v>609</v>
      </c>
      <c r="E235" s="47">
        <f t="shared" si="35"/>
        <v>39.914423476067313</v>
      </c>
      <c r="F235" s="36">
        <f t="shared" si="36"/>
        <v>349650.34965034964</v>
      </c>
      <c r="G235" s="51">
        <v>2.8600000000000001E-6</v>
      </c>
      <c r="H235" s="38"/>
      <c r="I235" s="39">
        <v>0.75</v>
      </c>
      <c r="J235" s="39">
        <v>0.5</v>
      </c>
      <c r="K235" s="39">
        <v>0</v>
      </c>
      <c r="L235" s="39">
        <v>0</v>
      </c>
      <c r="M235" s="52" t="s">
        <v>9</v>
      </c>
      <c r="N235" s="41">
        <v>2</v>
      </c>
      <c r="O235" s="36" t="s">
        <v>45</v>
      </c>
      <c r="P235" s="39">
        <v>1</v>
      </c>
      <c r="Q235" s="39">
        <v>0.5</v>
      </c>
      <c r="R235" s="39">
        <f t="shared" si="37"/>
        <v>4.75</v>
      </c>
      <c r="S235" s="43">
        <f t="shared" ref="S235:S298" si="39">IF(R235&lt;0,0,R235)</f>
        <v>4.75</v>
      </c>
      <c r="T235" s="39"/>
      <c r="U235" s="39"/>
      <c r="V235" s="39"/>
      <c r="W235" s="44"/>
      <c r="X235" s="46"/>
      <c r="Y235" s="46"/>
      <c r="Z235" s="46"/>
      <c r="AA235" s="46"/>
    </row>
    <row r="236" spans="1:27">
      <c r="A236" s="36" t="s">
        <v>474</v>
      </c>
      <c r="B236" s="3" t="s">
        <v>490</v>
      </c>
      <c r="C236" s="36" t="s">
        <v>14</v>
      </c>
      <c r="D236" s="36" t="s">
        <v>610</v>
      </c>
      <c r="E236" s="47">
        <f t="shared" si="35"/>
        <v>39.914423476067313</v>
      </c>
      <c r="F236" s="36">
        <f t="shared" si="36"/>
        <v>349650.34965034964</v>
      </c>
      <c r="G236" s="51">
        <v>2.8600000000000001E-6</v>
      </c>
      <c r="H236" s="38"/>
      <c r="I236" s="39">
        <v>0.75</v>
      </c>
      <c r="J236" s="39">
        <v>0.5</v>
      </c>
      <c r="K236" s="39">
        <v>0</v>
      </c>
      <c r="L236" s="39">
        <v>0</v>
      </c>
      <c r="M236" s="52" t="s">
        <v>9</v>
      </c>
      <c r="N236" s="41">
        <v>10</v>
      </c>
      <c r="O236" s="36" t="s">
        <v>45</v>
      </c>
      <c r="P236" s="39">
        <v>1</v>
      </c>
      <c r="Q236" s="39">
        <v>0.5</v>
      </c>
      <c r="R236" s="39">
        <f t="shared" si="37"/>
        <v>12.75</v>
      </c>
      <c r="S236" s="43">
        <f t="shared" si="39"/>
        <v>12.75</v>
      </c>
      <c r="T236" s="39"/>
      <c r="U236" s="39"/>
      <c r="V236" s="39"/>
      <c r="W236" s="44"/>
      <c r="X236" s="46"/>
      <c r="Y236" s="46"/>
      <c r="Z236" s="46"/>
      <c r="AA236" s="46"/>
    </row>
    <row r="237" spans="1:27">
      <c r="A237" s="36" t="s">
        <v>491</v>
      </c>
      <c r="B237" s="3" t="s">
        <v>492</v>
      </c>
      <c r="C237" s="36" t="s">
        <v>14</v>
      </c>
      <c r="D237" s="36" t="s">
        <v>611</v>
      </c>
      <c r="E237" s="47" t="e">
        <f t="shared" si="35"/>
        <v>#REF!</v>
      </c>
      <c r="F237" s="36" t="e">
        <f t="shared" si="36"/>
        <v>#REF!</v>
      </c>
      <c r="G237" s="32" t="e">
        <f>#REF!*#REF!</f>
        <v>#REF!</v>
      </c>
      <c r="H237" s="38"/>
      <c r="I237" s="39">
        <v>0.75</v>
      </c>
      <c r="J237" s="39">
        <v>0.5</v>
      </c>
      <c r="K237" s="39">
        <v>0</v>
      </c>
      <c r="L237" s="39">
        <v>0</v>
      </c>
      <c r="M237" s="52" t="s">
        <v>9</v>
      </c>
      <c r="N237" s="41">
        <v>10</v>
      </c>
      <c r="O237" s="36" t="s">
        <v>45</v>
      </c>
      <c r="P237" s="39">
        <v>4</v>
      </c>
      <c r="Q237" s="39">
        <v>0.5</v>
      </c>
      <c r="R237" s="39">
        <f t="shared" si="37"/>
        <v>15.75</v>
      </c>
      <c r="S237" s="43">
        <f t="shared" si="39"/>
        <v>15.75</v>
      </c>
      <c r="T237" s="39"/>
      <c r="U237" s="39"/>
      <c r="V237" s="39"/>
      <c r="W237" s="44"/>
      <c r="X237" s="46"/>
      <c r="Y237" s="46"/>
      <c r="Z237" s="46"/>
      <c r="AA237" s="46"/>
    </row>
    <row r="238" spans="1:27">
      <c r="A238" s="36" t="s">
        <v>491</v>
      </c>
      <c r="B238" s="3" t="s">
        <v>493</v>
      </c>
      <c r="C238" s="36" t="s">
        <v>14</v>
      </c>
      <c r="D238" s="36" t="s">
        <v>612</v>
      </c>
      <c r="E238" s="47" t="e">
        <f t="shared" si="35"/>
        <v>#REF!</v>
      </c>
      <c r="F238" s="36" t="e">
        <f t="shared" si="36"/>
        <v>#REF!</v>
      </c>
      <c r="G238" s="32" t="e">
        <f>#REF!*#REF!</f>
        <v>#REF!</v>
      </c>
      <c r="H238" s="38"/>
      <c r="I238" s="39">
        <v>0.75</v>
      </c>
      <c r="J238" s="39">
        <v>0.5</v>
      </c>
      <c r="K238" s="39">
        <v>0</v>
      </c>
      <c r="L238" s="39">
        <v>0</v>
      </c>
      <c r="M238" s="52" t="s">
        <v>9</v>
      </c>
      <c r="N238" s="41">
        <v>10</v>
      </c>
      <c r="O238" s="36" t="s">
        <v>45</v>
      </c>
      <c r="P238" s="39">
        <v>4</v>
      </c>
      <c r="Q238" s="39">
        <v>0.5</v>
      </c>
      <c r="R238" s="39">
        <f t="shared" si="37"/>
        <v>15.75</v>
      </c>
      <c r="S238" s="43">
        <f t="shared" si="39"/>
        <v>15.75</v>
      </c>
      <c r="T238" s="39"/>
      <c r="U238" s="39"/>
      <c r="V238" s="39"/>
      <c r="W238" s="44"/>
      <c r="X238" s="46"/>
      <c r="Y238" s="46"/>
      <c r="Z238" s="46"/>
      <c r="AA238" s="46"/>
    </row>
    <row r="239" spans="1:27">
      <c r="A239" s="36" t="s">
        <v>491</v>
      </c>
      <c r="B239" s="3" t="s">
        <v>494</v>
      </c>
      <c r="C239" s="36" t="s">
        <v>14</v>
      </c>
      <c r="D239" s="36" t="s">
        <v>613</v>
      </c>
      <c r="E239" s="47" t="e">
        <f t="shared" si="35"/>
        <v>#REF!</v>
      </c>
      <c r="F239" s="36" t="e">
        <f t="shared" si="36"/>
        <v>#REF!</v>
      </c>
      <c r="G239" s="32" t="e">
        <f>#REF!*#REF!</f>
        <v>#REF!</v>
      </c>
      <c r="H239" s="38"/>
      <c r="I239" s="39">
        <v>0.75</v>
      </c>
      <c r="J239" s="39">
        <v>0.5</v>
      </c>
      <c r="K239" s="39">
        <v>0</v>
      </c>
      <c r="L239" s="39">
        <v>0</v>
      </c>
      <c r="M239" s="52" t="s">
        <v>9</v>
      </c>
      <c r="N239" s="41">
        <v>10</v>
      </c>
      <c r="O239" s="36" t="s">
        <v>45</v>
      </c>
      <c r="P239" s="39">
        <v>4</v>
      </c>
      <c r="Q239" s="39">
        <v>0.5</v>
      </c>
      <c r="R239" s="39">
        <f t="shared" si="37"/>
        <v>15.75</v>
      </c>
      <c r="S239" s="43">
        <f t="shared" si="39"/>
        <v>15.75</v>
      </c>
      <c r="T239" s="39"/>
      <c r="U239" s="39"/>
      <c r="V239" s="39"/>
      <c r="W239" s="44"/>
      <c r="X239" s="46"/>
      <c r="Y239" s="46"/>
      <c r="Z239" s="46"/>
      <c r="AA239" s="46"/>
    </row>
    <row r="240" spans="1:27">
      <c r="A240" s="36" t="s">
        <v>491</v>
      </c>
      <c r="B240" s="3" t="s">
        <v>495</v>
      </c>
      <c r="C240" s="36" t="s">
        <v>14</v>
      </c>
      <c r="D240" s="36" t="s">
        <v>614</v>
      </c>
      <c r="E240" s="47" t="e">
        <f t="shared" si="35"/>
        <v>#REF!</v>
      </c>
      <c r="F240" s="36" t="e">
        <f t="shared" si="36"/>
        <v>#REF!</v>
      </c>
      <c r="G240" s="32" t="e">
        <f>#REF!*#REF!</f>
        <v>#REF!</v>
      </c>
      <c r="H240" s="38"/>
      <c r="I240" s="39">
        <v>0.75</v>
      </c>
      <c r="J240" s="39">
        <v>0.5</v>
      </c>
      <c r="K240" s="39">
        <v>0</v>
      </c>
      <c r="L240" s="39">
        <v>0</v>
      </c>
      <c r="M240" s="52" t="s">
        <v>9</v>
      </c>
      <c r="N240" s="41">
        <v>10</v>
      </c>
      <c r="O240" s="36" t="s">
        <v>45</v>
      </c>
      <c r="P240" s="39">
        <v>4</v>
      </c>
      <c r="Q240" s="39">
        <v>0.5</v>
      </c>
      <c r="R240" s="39">
        <f t="shared" si="37"/>
        <v>15.75</v>
      </c>
      <c r="S240" s="43">
        <f t="shared" si="39"/>
        <v>15.75</v>
      </c>
      <c r="T240" s="39"/>
      <c r="U240" s="39"/>
      <c r="V240" s="39"/>
      <c r="W240" s="44"/>
      <c r="X240" s="46"/>
      <c r="Y240" s="46"/>
      <c r="Z240" s="46"/>
      <c r="AA240" s="46"/>
    </row>
    <row r="241" spans="1:27">
      <c r="A241" s="36" t="s">
        <v>491</v>
      </c>
      <c r="B241" s="3" t="s">
        <v>496</v>
      </c>
      <c r="C241" s="36" t="s">
        <v>14</v>
      </c>
      <c r="D241" s="36" t="s">
        <v>615</v>
      </c>
      <c r="E241" s="47" t="e">
        <f t="shared" si="35"/>
        <v>#REF!</v>
      </c>
      <c r="F241" s="36" t="e">
        <f t="shared" si="36"/>
        <v>#REF!</v>
      </c>
      <c r="G241" s="32" t="e">
        <f>#REF!*#REF!</f>
        <v>#REF!</v>
      </c>
      <c r="H241" s="38"/>
      <c r="I241" s="39">
        <v>0.75</v>
      </c>
      <c r="J241" s="39">
        <v>0.5</v>
      </c>
      <c r="K241" s="39">
        <v>0</v>
      </c>
      <c r="L241" s="39">
        <v>0</v>
      </c>
      <c r="M241" s="52" t="s">
        <v>9</v>
      </c>
      <c r="N241" s="41">
        <v>10</v>
      </c>
      <c r="O241" s="36" t="s">
        <v>45</v>
      </c>
      <c r="P241" s="39">
        <v>4</v>
      </c>
      <c r="Q241" s="39">
        <v>0.5</v>
      </c>
      <c r="R241" s="39">
        <f t="shared" si="37"/>
        <v>15.75</v>
      </c>
      <c r="S241" s="43">
        <f t="shared" si="39"/>
        <v>15.75</v>
      </c>
      <c r="T241" s="39"/>
      <c r="U241" s="39"/>
      <c r="V241" s="39"/>
      <c r="W241" s="44"/>
      <c r="X241" s="46"/>
      <c r="Y241" s="46"/>
      <c r="Z241" s="46"/>
      <c r="AA241" s="46"/>
    </row>
    <row r="242" spans="1:27">
      <c r="A242" s="36" t="s">
        <v>491</v>
      </c>
      <c r="B242" s="3" t="s">
        <v>497</v>
      </c>
      <c r="C242" s="36" t="s">
        <v>14</v>
      </c>
      <c r="D242" s="36" t="s">
        <v>616</v>
      </c>
      <c r="E242" s="47" t="e">
        <f t="shared" si="35"/>
        <v>#REF!</v>
      </c>
      <c r="F242" s="36" t="e">
        <f t="shared" si="36"/>
        <v>#REF!</v>
      </c>
      <c r="G242" s="32" t="e">
        <f>#REF!*#REF!</f>
        <v>#REF!</v>
      </c>
      <c r="H242" s="38"/>
      <c r="I242" s="39">
        <v>0.75</v>
      </c>
      <c r="J242" s="39">
        <v>0.5</v>
      </c>
      <c r="K242" s="39">
        <v>0</v>
      </c>
      <c r="L242" s="39">
        <v>0</v>
      </c>
      <c r="M242" s="52" t="s">
        <v>9</v>
      </c>
      <c r="N242" s="41">
        <v>10</v>
      </c>
      <c r="O242" s="36" t="s">
        <v>45</v>
      </c>
      <c r="P242" s="39">
        <v>4</v>
      </c>
      <c r="Q242" s="39">
        <v>0.5</v>
      </c>
      <c r="R242" s="39">
        <f t="shared" si="37"/>
        <v>15.75</v>
      </c>
      <c r="S242" s="43">
        <f t="shared" si="39"/>
        <v>15.75</v>
      </c>
      <c r="T242" s="39"/>
      <c r="U242" s="39"/>
      <c r="V242" s="39"/>
      <c r="W242" s="44"/>
      <c r="X242" s="46"/>
      <c r="Y242" s="46"/>
      <c r="Z242" s="46"/>
      <c r="AA242" s="46"/>
    </row>
    <row r="243" spans="1:27">
      <c r="A243" s="36" t="s">
        <v>491</v>
      </c>
      <c r="B243" s="3" t="s">
        <v>498</v>
      </c>
      <c r="C243" s="36" t="s">
        <v>14</v>
      </c>
      <c r="D243" s="36" t="s">
        <v>617</v>
      </c>
      <c r="E243" s="47" t="e">
        <f t="shared" si="35"/>
        <v>#REF!</v>
      </c>
      <c r="F243" s="36" t="e">
        <f t="shared" si="36"/>
        <v>#REF!</v>
      </c>
      <c r="G243" s="32" t="e">
        <f>#REF!*#REF!</f>
        <v>#REF!</v>
      </c>
      <c r="H243" s="38"/>
      <c r="I243" s="39">
        <v>0.75</v>
      </c>
      <c r="J243" s="39">
        <v>0.5</v>
      </c>
      <c r="K243" s="39">
        <v>0</v>
      </c>
      <c r="L243" s="39">
        <v>0</v>
      </c>
      <c r="M243" s="52" t="s">
        <v>9</v>
      </c>
      <c r="N243" s="41">
        <v>10</v>
      </c>
      <c r="O243" s="36" t="s">
        <v>45</v>
      </c>
      <c r="P243" s="39">
        <v>4</v>
      </c>
      <c r="Q243" s="39">
        <v>0.5</v>
      </c>
      <c r="R243" s="39">
        <f t="shared" si="37"/>
        <v>15.75</v>
      </c>
      <c r="S243" s="43">
        <f t="shared" si="39"/>
        <v>15.75</v>
      </c>
      <c r="T243" s="39"/>
      <c r="U243" s="39"/>
      <c r="V243" s="39"/>
      <c r="W243" s="44"/>
      <c r="X243" s="46"/>
      <c r="Y243" s="46"/>
      <c r="Z243" s="46"/>
      <c r="AA243" s="46"/>
    </row>
    <row r="244" spans="1:27">
      <c r="A244" s="36" t="s">
        <v>491</v>
      </c>
      <c r="B244" s="3" t="s">
        <v>499</v>
      </c>
      <c r="C244" s="36" t="s">
        <v>14</v>
      </c>
      <c r="D244" s="36" t="s">
        <v>618</v>
      </c>
      <c r="E244" s="47" t="e">
        <f t="shared" si="35"/>
        <v>#REF!</v>
      </c>
      <c r="F244" s="36" t="e">
        <f t="shared" si="36"/>
        <v>#REF!</v>
      </c>
      <c r="G244" s="32" t="e">
        <f>#REF!*#REF!</f>
        <v>#REF!</v>
      </c>
      <c r="H244" s="38"/>
      <c r="I244" s="39">
        <v>0.75</v>
      </c>
      <c r="J244" s="39">
        <v>0.5</v>
      </c>
      <c r="K244" s="39">
        <v>0</v>
      </c>
      <c r="L244" s="39">
        <v>0</v>
      </c>
      <c r="M244" s="52" t="s">
        <v>9</v>
      </c>
      <c r="N244" s="41">
        <v>10</v>
      </c>
      <c r="O244" s="36" t="s">
        <v>45</v>
      </c>
      <c r="P244" s="39">
        <v>4</v>
      </c>
      <c r="Q244" s="39">
        <v>0.5</v>
      </c>
      <c r="R244" s="39">
        <f t="shared" si="37"/>
        <v>15.75</v>
      </c>
      <c r="S244" s="43">
        <f t="shared" si="39"/>
        <v>15.75</v>
      </c>
      <c r="T244" s="39"/>
      <c r="U244" s="39"/>
      <c r="V244" s="39"/>
      <c r="W244" s="44"/>
      <c r="X244" s="46"/>
      <c r="Y244" s="46"/>
      <c r="Z244" s="46"/>
      <c r="AA244" s="46"/>
    </row>
    <row r="245" spans="1:27">
      <c r="A245" s="36" t="s">
        <v>491</v>
      </c>
      <c r="B245" s="3" t="s">
        <v>500</v>
      </c>
      <c r="C245" s="36" t="s">
        <v>14</v>
      </c>
      <c r="D245" s="36" t="s">
        <v>619</v>
      </c>
      <c r="E245" s="47" t="e">
        <f t="shared" si="35"/>
        <v>#REF!</v>
      </c>
      <c r="F245" s="36" t="e">
        <f t="shared" si="36"/>
        <v>#REF!</v>
      </c>
      <c r="G245" s="32" t="e">
        <f>#REF!*#REF!</f>
        <v>#REF!</v>
      </c>
      <c r="H245" s="38"/>
      <c r="I245" s="39">
        <v>0.75</v>
      </c>
      <c r="J245" s="39">
        <v>0.5</v>
      </c>
      <c r="K245" s="39">
        <v>0</v>
      </c>
      <c r="L245" s="39">
        <v>0</v>
      </c>
      <c r="M245" s="52" t="s">
        <v>9</v>
      </c>
      <c r="N245" s="41">
        <v>10</v>
      </c>
      <c r="O245" s="36" t="s">
        <v>45</v>
      </c>
      <c r="P245" s="39">
        <v>4</v>
      </c>
      <c r="Q245" s="39">
        <v>0.5</v>
      </c>
      <c r="R245" s="39">
        <f t="shared" si="37"/>
        <v>15.75</v>
      </c>
      <c r="S245" s="43">
        <f t="shared" si="39"/>
        <v>15.75</v>
      </c>
      <c r="T245" s="39"/>
      <c r="U245" s="39"/>
      <c r="V245" s="39"/>
      <c r="W245" s="44"/>
      <c r="X245" s="46"/>
      <c r="Y245" s="46"/>
      <c r="Z245" s="46"/>
      <c r="AA245" s="46"/>
    </row>
    <row r="246" spans="1:27">
      <c r="A246" s="36" t="s">
        <v>491</v>
      </c>
      <c r="B246" s="3" t="s">
        <v>501</v>
      </c>
      <c r="C246" s="36" t="s">
        <v>14</v>
      </c>
      <c r="D246" s="36" t="s">
        <v>620</v>
      </c>
      <c r="E246" s="47" t="e">
        <f t="shared" si="35"/>
        <v>#REF!</v>
      </c>
      <c r="F246" s="36" t="e">
        <f t="shared" si="36"/>
        <v>#REF!</v>
      </c>
      <c r="G246" s="32" t="e">
        <f>#REF!*#REF!</f>
        <v>#REF!</v>
      </c>
      <c r="H246" s="38"/>
      <c r="I246" s="39">
        <v>0.75</v>
      </c>
      <c r="J246" s="39">
        <v>0.5</v>
      </c>
      <c r="K246" s="39">
        <v>0</v>
      </c>
      <c r="L246" s="39">
        <v>0</v>
      </c>
      <c r="M246" s="52" t="s">
        <v>9</v>
      </c>
      <c r="N246" s="41">
        <v>10</v>
      </c>
      <c r="O246" s="36" t="s">
        <v>45</v>
      </c>
      <c r="P246" s="39">
        <v>4</v>
      </c>
      <c r="Q246" s="39">
        <v>0.5</v>
      </c>
      <c r="R246" s="39">
        <f t="shared" si="37"/>
        <v>15.75</v>
      </c>
      <c r="S246" s="43">
        <f t="shared" si="39"/>
        <v>15.75</v>
      </c>
      <c r="T246" s="39"/>
      <c r="U246" s="39"/>
      <c r="V246" s="39"/>
      <c r="W246" s="44"/>
      <c r="X246" s="46"/>
      <c r="Y246" s="46"/>
      <c r="Z246" s="46"/>
      <c r="AA246" s="46"/>
    </row>
    <row r="247" spans="1:27">
      <c r="A247" s="36" t="s">
        <v>491</v>
      </c>
      <c r="B247" s="3" t="s">
        <v>502</v>
      </c>
      <c r="C247" s="36" t="s">
        <v>14</v>
      </c>
      <c r="D247" s="36" t="s">
        <v>621</v>
      </c>
      <c r="E247" s="47" t="e">
        <f t="shared" si="35"/>
        <v>#REF!</v>
      </c>
      <c r="F247" s="36" t="e">
        <f t="shared" si="36"/>
        <v>#REF!</v>
      </c>
      <c r="G247" s="32" t="e">
        <f>#REF!*#REF!</f>
        <v>#REF!</v>
      </c>
      <c r="H247" s="38"/>
      <c r="I247" s="39">
        <v>0.75</v>
      </c>
      <c r="J247" s="39">
        <v>0.5</v>
      </c>
      <c r="K247" s="39">
        <v>0</v>
      </c>
      <c r="L247" s="39">
        <v>0</v>
      </c>
      <c r="M247" s="52" t="s">
        <v>9</v>
      </c>
      <c r="N247" s="41">
        <v>10</v>
      </c>
      <c r="O247" s="36" t="s">
        <v>45</v>
      </c>
      <c r="P247" s="39">
        <v>4</v>
      </c>
      <c r="Q247" s="39">
        <v>0.5</v>
      </c>
      <c r="R247" s="39">
        <f t="shared" si="37"/>
        <v>15.75</v>
      </c>
      <c r="S247" s="43">
        <f t="shared" si="39"/>
        <v>15.75</v>
      </c>
      <c r="T247" s="39"/>
      <c r="U247" s="39"/>
      <c r="V247" s="39"/>
      <c r="W247" s="44"/>
      <c r="X247" s="46"/>
      <c r="Y247" s="46"/>
      <c r="Z247" s="46"/>
      <c r="AA247" s="46"/>
    </row>
    <row r="248" spans="1:27">
      <c r="A248" s="36" t="s">
        <v>491</v>
      </c>
      <c r="B248" s="3" t="s">
        <v>503</v>
      </c>
      <c r="C248" s="36" t="s">
        <v>14</v>
      </c>
      <c r="D248" s="36" t="s">
        <v>622</v>
      </c>
      <c r="E248" s="47" t="e">
        <f t="shared" si="35"/>
        <v>#REF!</v>
      </c>
      <c r="F248" s="36" t="e">
        <f t="shared" si="36"/>
        <v>#REF!</v>
      </c>
      <c r="G248" s="32" t="e">
        <f>#REF!*#REF!</f>
        <v>#REF!</v>
      </c>
      <c r="H248" s="38"/>
      <c r="I248" s="39">
        <v>0.75</v>
      </c>
      <c r="J248" s="39">
        <v>0.5</v>
      </c>
      <c r="K248" s="39">
        <v>0</v>
      </c>
      <c r="L248" s="39">
        <v>0</v>
      </c>
      <c r="M248" s="52" t="s">
        <v>9</v>
      </c>
      <c r="N248" s="41">
        <v>10</v>
      </c>
      <c r="O248" s="36" t="s">
        <v>45</v>
      </c>
      <c r="P248" s="39">
        <v>4</v>
      </c>
      <c r="Q248" s="39">
        <v>0.5</v>
      </c>
      <c r="R248" s="39">
        <f t="shared" si="37"/>
        <v>15.75</v>
      </c>
      <c r="S248" s="43">
        <f t="shared" si="39"/>
        <v>15.75</v>
      </c>
      <c r="T248" s="39"/>
      <c r="U248" s="39"/>
      <c r="V248" s="39"/>
      <c r="W248" s="44"/>
      <c r="X248" s="46"/>
      <c r="Y248" s="46"/>
      <c r="Z248" s="46"/>
      <c r="AA248" s="46"/>
    </row>
    <row r="249" spans="1:27">
      <c r="A249" s="36" t="s">
        <v>491</v>
      </c>
      <c r="B249" s="3" t="s">
        <v>504</v>
      </c>
      <c r="C249" s="36" t="s">
        <v>14</v>
      </c>
      <c r="D249" s="36" t="s">
        <v>614</v>
      </c>
      <c r="E249" s="47" t="e">
        <f t="shared" si="35"/>
        <v>#REF!</v>
      </c>
      <c r="F249" s="36" t="e">
        <f t="shared" si="36"/>
        <v>#REF!</v>
      </c>
      <c r="G249" s="32" t="e">
        <f>#REF!*#REF!</f>
        <v>#REF!</v>
      </c>
      <c r="H249" s="38"/>
      <c r="I249" s="39">
        <v>0.75</v>
      </c>
      <c r="J249" s="39">
        <v>0.5</v>
      </c>
      <c r="K249" s="39">
        <v>0</v>
      </c>
      <c r="L249" s="39">
        <v>0</v>
      </c>
      <c r="M249" s="52" t="s">
        <v>9</v>
      </c>
      <c r="N249" s="41">
        <v>10</v>
      </c>
      <c r="O249" s="36" t="s">
        <v>45</v>
      </c>
      <c r="P249" s="39">
        <v>4</v>
      </c>
      <c r="Q249" s="39">
        <v>0.5</v>
      </c>
      <c r="R249" s="39">
        <f t="shared" si="37"/>
        <v>15.75</v>
      </c>
      <c r="S249" s="43">
        <f t="shared" si="39"/>
        <v>15.75</v>
      </c>
      <c r="T249" s="39"/>
      <c r="U249" s="39"/>
      <c r="V249" s="39"/>
      <c r="W249" s="44"/>
      <c r="X249" s="46"/>
      <c r="Y249" s="46"/>
      <c r="Z249" s="46"/>
      <c r="AA249" s="46"/>
    </row>
    <row r="250" spans="1:27">
      <c r="A250" s="36" t="s">
        <v>491</v>
      </c>
      <c r="B250" s="3" t="s">
        <v>505</v>
      </c>
      <c r="C250" s="36" t="s">
        <v>14</v>
      </c>
      <c r="D250" s="36" t="s">
        <v>623</v>
      </c>
      <c r="E250" s="47" t="e">
        <f t="shared" si="35"/>
        <v>#REF!</v>
      </c>
      <c r="F250" s="36" t="e">
        <f t="shared" si="36"/>
        <v>#REF!</v>
      </c>
      <c r="G250" s="32" t="e">
        <f>#REF!*#REF!</f>
        <v>#REF!</v>
      </c>
      <c r="H250" s="38"/>
      <c r="I250" s="39">
        <v>0.75</v>
      </c>
      <c r="J250" s="39">
        <v>0.5</v>
      </c>
      <c r="K250" s="39">
        <v>0</v>
      </c>
      <c r="L250" s="39">
        <v>0</v>
      </c>
      <c r="M250" s="52" t="s">
        <v>9</v>
      </c>
      <c r="N250" s="41">
        <v>10</v>
      </c>
      <c r="O250" s="36" t="s">
        <v>45</v>
      </c>
      <c r="P250" s="39">
        <v>4</v>
      </c>
      <c r="Q250" s="39">
        <v>0.5</v>
      </c>
      <c r="R250" s="39">
        <f t="shared" si="37"/>
        <v>15.75</v>
      </c>
      <c r="S250" s="43">
        <f t="shared" si="39"/>
        <v>15.75</v>
      </c>
      <c r="T250" s="39"/>
      <c r="U250" s="39"/>
      <c r="V250" s="39"/>
      <c r="W250" s="44"/>
      <c r="X250" s="46"/>
      <c r="Y250" s="46"/>
      <c r="Z250" s="46"/>
      <c r="AA250" s="46"/>
    </row>
    <row r="251" spans="1:27">
      <c r="A251" s="36" t="s">
        <v>491</v>
      </c>
      <c r="B251" s="3" t="s">
        <v>506</v>
      </c>
      <c r="C251" s="36" t="s">
        <v>14</v>
      </c>
      <c r="D251" s="36" t="s">
        <v>624</v>
      </c>
      <c r="E251" s="47" t="e">
        <f t="shared" si="35"/>
        <v>#REF!</v>
      </c>
      <c r="F251" s="36" t="e">
        <f t="shared" si="36"/>
        <v>#REF!</v>
      </c>
      <c r="G251" s="32" t="e">
        <f>#REF!*#REF!</f>
        <v>#REF!</v>
      </c>
      <c r="H251" s="38"/>
      <c r="I251" s="39">
        <v>0.75</v>
      </c>
      <c r="J251" s="39">
        <v>0.5</v>
      </c>
      <c r="K251" s="39">
        <v>0</v>
      </c>
      <c r="L251" s="39">
        <v>0</v>
      </c>
      <c r="M251" s="52" t="s">
        <v>9</v>
      </c>
      <c r="N251" s="41">
        <v>10</v>
      </c>
      <c r="O251" s="36" t="s">
        <v>45</v>
      </c>
      <c r="P251" s="39">
        <v>4</v>
      </c>
      <c r="Q251" s="39">
        <v>0.5</v>
      </c>
      <c r="R251" s="39">
        <f t="shared" si="37"/>
        <v>15.75</v>
      </c>
      <c r="S251" s="43">
        <f t="shared" si="39"/>
        <v>15.75</v>
      </c>
      <c r="T251" s="39"/>
      <c r="U251" s="39"/>
      <c r="V251" s="39"/>
      <c r="W251" s="44"/>
      <c r="X251" s="46"/>
      <c r="Y251" s="46"/>
      <c r="Z251" s="46"/>
      <c r="AA251" s="46"/>
    </row>
    <row r="252" spans="1:27">
      <c r="A252" s="36" t="s">
        <v>491</v>
      </c>
      <c r="B252" s="3" t="s">
        <v>507</v>
      </c>
      <c r="C252" s="36" t="s">
        <v>14</v>
      </c>
      <c r="D252" s="36" t="s">
        <v>625</v>
      </c>
      <c r="E252" s="47" t="e">
        <f t="shared" si="35"/>
        <v>#REF!</v>
      </c>
      <c r="F252" s="36" t="e">
        <f t="shared" si="36"/>
        <v>#REF!</v>
      </c>
      <c r="G252" s="32" t="e">
        <f>#REF!*#REF!</f>
        <v>#REF!</v>
      </c>
      <c r="H252" s="38"/>
      <c r="I252" s="39">
        <v>0.75</v>
      </c>
      <c r="J252" s="39">
        <v>0.5</v>
      </c>
      <c r="K252" s="39">
        <v>0</v>
      </c>
      <c r="L252" s="39">
        <v>0</v>
      </c>
      <c r="M252" s="52" t="s">
        <v>9</v>
      </c>
      <c r="N252" s="41">
        <v>10</v>
      </c>
      <c r="O252" s="36" t="s">
        <v>45</v>
      </c>
      <c r="P252" s="39">
        <v>4</v>
      </c>
      <c r="Q252" s="39">
        <v>0.5</v>
      </c>
      <c r="R252" s="39">
        <f t="shared" si="37"/>
        <v>15.75</v>
      </c>
      <c r="S252" s="43">
        <f t="shared" si="39"/>
        <v>15.75</v>
      </c>
      <c r="T252" s="39"/>
      <c r="U252" s="39"/>
      <c r="V252" s="39"/>
      <c r="W252" s="44"/>
      <c r="X252" s="46"/>
      <c r="Y252" s="46"/>
      <c r="Z252" s="46"/>
      <c r="AA252" s="46"/>
    </row>
    <row r="253" spans="1:27">
      <c r="A253" s="36" t="s">
        <v>491</v>
      </c>
      <c r="B253" s="3" t="s">
        <v>508</v>
      </c>
      <c r="C253" s="36" t="s">
        <v>14</v>
      </c>
      <c r="D253" s="36" t="s">
        <v>626</v>
      </c>
      <c r="E253" s="47" t="e">
        <f t="shared" si="35"/>
        <v>#REF!</v>
      </c>
      <c r="F253" s="36" t="e">
        <f t="shared" si="36"/>
        <v>#REF!</v>
      </c>
      <c r="G253" s="32" t="e">
        <f>#REF!*#REF!</f>
        <v>#REF!</v>
      </c>
      <c r="H253" s="38"/>
      <c r="I253" s="39">
        <v>0.75</v>
      </c>
      <c r="J253" s="39">
        <v>0.5</v>
      </c>
      <c r="K253" s="39">
        <v>0</v>
      </c>
      <c r="L253" s="39">
        <v>0</v>
      </c>
      <c r="M253" s="52" t="s">
        <v>9</v>
      </c>
      <c r="N253" s="41">
        <v>10</v>
      </c>
      <c r="O253" s="36" t="s">
        <v>45</v>
      </c>
      <c r="P253" s="39">
        <v>4</v>
      </c>
      <c r="Q253" s="39">
        <v>0.5</v>
      </c>
      <c r="R253" s="39">
        <f t="shared" si="37"/>
        <v>15.75</v>
      </c>
      <c r="S253" s="43">
        <f t="shared" si="39"/>
        <v>15.75</v>
      </c>
      <c r="T253" s="39"/>
      <c r="U253" s="39"/>
      <c r="V253" s="39"/>
      <c r="W253" s="44"/>
      <c r="X253" s="46"/>
      <c r="Y253" s="46"/>
      <c r="Z253" s="46"/>
      <c r="AA253" s="46"/>
    </row>
    <row r="254" spans="1:27">
      <c r="A254" s="36" t="s">
        <v>491</v>
      </c>
      <c r="B254" s="3" t="s">
        <v>509</v>
      </c>
      <c r="C254" s="36" t="s">
        <v>14</v>
      </c>
      <c r="D254" s="36" t="s">
        <v>627</v>
      </c>
      <c r="E254" s="47" t="e">
        <f t="shared" si="35"/>
        <v>#REF!</v>
      </c>
      <c r="F254" s="36" t="e">
        <f t="shared" si="36"/>
        <v>#REF!</v>
      </c>
      <c r="G254" s="32" t="e">
        <f>#REF!*#REF!</f>
        <v>#REF!</v>
      </c>
      <c r="H254" s="38"/>
      <c r="I254" s="39">
        <v>0.75</v>
      </c>
      <c r="J254" s="39">
        <v>0.5</v>
      </c>
      <c r="K254" s="39">
        <v>0</v>
      </c>
      <c r="L254" s="39">
        <v>0</v>
      </c>
      <c r="M254" s="52" t="s">
        <v>9</v>
      </c>
      <c r="N254" s="41">
        <v>10</v>
      </c>
      <c r="O254" s="36" t="s">
        <v>45</v>
      </c>
      <c r="P254" s="39">
        <v>4</v>
      </c>
      <c r="Q254" s="39">
        <v>0.5</v>
      </c>
      <c r="R254" s="39">
        <f t="shared" si="37"/>
        <v>15.75</v>
      </c>
      <c r="S254" s="43">
        <f t="shared" si="39"/>
        <v>15.75</v>
      </c>
      <c r="T254" s="39"/>
      <c r="U254" s="39"/>
      <c r="V254" s="39"/>
      <c r="W254" s="44"/>
      <c r="X254" s="46"/>
      <c r="Y254" s="46"/>
      <c r="Z254" s="46"/>
      <c r="AA254" s="46"/>
    </row>
    <row r="255" spans="1:27">
      <c r="A255" s="36" t="s">
        <v>491</v>
      </c>
      <c r="B255" s="3" t="s">
        <v>510</v>
      </c>
      <c r="C255" s="36" t="s">
        <v>14</v>
      </c>
      <c r="D255" s="36" t="s">
        <v>628</v>
      </c>
      <c r="E255" s="47" t="e">
        <f t="shared" si="35"/>
        <v>#REF!</v>
      </c>
      <c r="F255" s="36" t="e">
        <f t="shared" si="36"/>
        <v>#REF!</v>
      </c>
      <c r="G255" s="32" t="e">
        <f>#REF!*#REF!</f>
        <v>#REF!</v>
      </c>
      <c r="H255" s="38"/>
      <c r="I255" s="39">
        <v>0.75</v>
      </c>
      <c r="J255" s="39">
        <v>0.5</v>
      </c>
      <c r="K255" s="39">
        <v>0</v>
      </c>
      <c r="L255" s="39">
        <v>0</v>
      </c>
      <c r="M255" s="52" t="s">
        <v>9</v>
      </c>
      <c r="N255" s="41">
        <v>10</v>
      </c>
      <c r="O255" s="36" t="s">
        <v>45</v>
      </c>
      <c r="P255" s="39">
        <v>4</v>
      </c>
      <c r="Q255" s="39">
        <v>0.5</v>
      </c>
      <c r="R255" s="39">
        <f t="shared" si="37"/>
        <v>15.75</v>
      </c>
      <c r="S255" s="43">
        <f t="shared" si="39"/>
        <v>15.75</v>
      </c>
      <c r="T255" s="39"/>
      <c r="U255" s="39"/>
      <c r="V255" s="39"/>
      <c r="W255" s="44"/>
      <c r="X255" s="46"/>
      <c r="Y255" s="46"/>
      <c r="Z255" s="46"/>
      <c r="AA255" s="46"/>
    </row>
    <row r="256" spans="1:27">
      <c r="A256" s="36" t="s">
        <v>491</v>
      </c>
      <c r="B256" s="3" t="s">
        <v>511</v>
      </c>
      <c r="C256" s="36" t="s">
        <v>14</v>
      </c>
      <c r="D256" s="36" t="s">
        <v>629</v>
      </c>
      <c r="E256" s="47" t="e">
        <f t="shared" si="35"/>
        <v>#REF!</v>
      </c>
      <c r="F256" s="36" t="e">
        <f t="shared" si="36"/>
        <v>#REF!</v>
      </c>
      <c r="G256" s="32" t="e">
        <f>#REF!*#REF!</f>
        <v>#REF!</v>
      </c>
      <c r="H256" s="38"/>
      <c r="I256" s="39">
        <v>0.75</v>
      </c>
      <c r="J256" s="39">
        <v>0.5</v>
      </c>
      <c r="K256" s="39">
        <v>0</v>
      </c>
      <c r="L256" s="39">
        <v>0</v>
      </c>
      <c r="M256" s="52" t="s">
        <v>9</v>
      </c>
      <c r="N256" s="41">
        <v>10</v>
      </c>
      <c r="O256" s="36" t="s">
        <v>45</v>
      </c>
      <c r="P256" s="39">
        <v>4</v>
      </c>
      <c r="Q256" s="39">
        <v>0.5</v>
      </c>
      <c r="R256" s="39">
        <f t="shared" si="37"/>
        <v>15.75</v>
      </c>
      <c r="S256" s="43">
        <f t="shared" si="39"/>
        <v>15.75</v>
      </c>
      <c r="T256" s="39"/>
      <c r="U256" s="39"/>
      <c r="V256" s="39"/>
      <c r="W256" s="44"/>
      <c r="X256" s="46"/>
      <c r="Y256" s="46"/>
      <c r="Z256" s="46"/>
      <c r="AA256" s="46"/>
    </row>
    <row r="257" spans="1:27">
      <c r="A257" s="36" t="s">
        <v>491</v>
      </c>
      <c r="B257" s="3" t="s">
        <v>512</v>
      </c>
      <c r="C257" s="36" t="s">
        <v>14</v>
      </c>
      <c r="D257" s="36" t="s">
        <v>630</v>
      </c>
      <c r="E257" s="47" t="e">
        <f t="shared" si="35"/>
        <v>#REF!</v>
      </c>
      <c r="F257" s="36" t="e">
        <f t="shared" si="36"/>
        <v>#REF!</v>
      </c>
      <c r="G257" s="32" t="e">
        <f>#REF!*#REF!</f>
        <v>#REF!</v>
      </c>
      <c r="H257" s="38"/>
      <c r="I257" s="39">
        <v>0.75</v>
      </c>
      <c r="J257" s="39">
        <v>0.5</v>
      </c>
      <c r="K257" s="39">
        <v>0</v>
      </c>
      <c r="L257" s="39">
        <v>0</v>
      </c>
      <c r="M257" s="52" t="s">
        <v>9</v>
      </c>
      <c r="N257" s="41">
        <v>10</v>
      </c>
      <c r="O257" s="36" t="s">
        <v>45</v>
      </c>
      <c r="P257" s="39">
        <v>4</v>
      </c>
      <c r="Q257" s="39">
        <v>0.5</v>
      </c>
      <c r="R257" s="39">
        <f t="shared" si="37"/>
        <v>15.75</v>
      </c>
      <c r="S257" s="43">
        <f t="shared" si="39"/>
        <v>15.75</v>
      </c>
      <c r="T257" s="39"/>
      <c r="U257" s="39"/>
      <c r="V257" s="39"/>
      <c r="W257" s="44"/>
      <c r="X257" s="46"/>
      <c r="Y257" s="46"/>
      <c r="Z257" s="46"/>
      <c r="AA257" s="46"/>
    </row>
    <row r="258" spans="1:27">
      <c r="A258" s="36" t="s">
        <v>491</v>
      </c>
      <c r="B258" s="3" t="s">
        <v>513</v>
      </c>
      <c r="C258" s="36" t="s">
        <v>14</v>
      </c>
      <c r="D258" s="36" t="s">
        <v>631</v>
      </c>
      <c r="E258" s="47" t="e">
        <f t="shared" si="35"/>
        <v>#REF!</v>
      </c>
      <c r="F258" s="36" t="e">
        <f t="shared" si="36"/>
        <v>#REF!</v>
      </c>
      <c r="G258" s="32" t="e">
        <f>#REF!*#REF!</f>
        <v>#REF!</v>
      </c>
      <c r="H258" s="38"/>
      <c r="I258" s="39">
        <v>0.75</v>
      </c>
      <c r="J258" s="39">
        <v>0.5</v>
      </c>
      <c r="K258" s="39">
        <v>0</v>
      </c>
      <c r="L258" s="39">
        <v>0</v>
      </c>
      <c r="M258" s="52" t="s">
        <v>9</v>
      </c>
      <c r="N258" s="41">
        <v>10</v>
      </c>
      <c r="O258" s="36" t="s">
        <v>45</v>
      </c>
      <c r="P258" s="39">
        <v>4</v>
      </c>
      <c r="Q258" s="39">
        <v>0.5</v>
      </c>
      <c r="R258" s="39">
        <f t="shared" si="37"/>
        <v>15.75</v>
      </c>
      <c r="S258" s="43">
        <f t="shared" si="39"/>
        <v>15.75</v>
      </c>
      <c r="T258" s="39"/>
      <c r="U258" s="39"/>
      <c r="V258" s="39"/>
      <c r="W258" s="44"/>
      <c r="X258" s="46"/>
      <c r="Y258" s="46"/>
      <c r="Z258" s="46"/>
      <c r="AA258" s="46"/>
    </row>
    <row r="259" spans="1:27">
      <c r="A259" s="36" t="s">
        <v>491</v>
      </c>
      <c r="B259" s="3" t="s">
        <v>514</v>
      </c>
      <c r="C259" s="36" t="s">
        <v>14</v>
      </c>
      <c r="D259" s="36" t="s">
        <v>632</v>
      </c>
      <c r="E259" s="47" t="e">
        <f t="shared" si="35"/>
        <v>#REF!</v>
      </c>
      <c r="F259" s="36" t="e">
        <f t="shared" si="36"/>
        <v>#REF!</v>
      </c>
      <c r="G259" s="32" t="e">
        <f>#REF!*#REF!</f>
        <v>#REF!</v>
      </c>
      <c r="H259" s="38"/>
      <c r="I259" s="39">
        <v>0.75</v>
      </c>
      <c r="J259" s="39">
        <v>0.5</v>
      </c>
      <c r="K259" s="39">
        <v>0</v>
      </c>
      <c r="L259" s="39">
        <v>0</v>
      </c>
      <c r="M259" s="52" t="s">
        <v>9</v>
      </c>
      <c r="N259" s="41">
        <v>10</v>
      </c>
      <c r="O259" s="36" t="s">
        <v>45</v>
      </c>
      <c r="P259" s="39">
        <v>4</v>
      </c>
      <c r="Q259" s="39">
        <v>0.5</v>
      </c>
      <c r="R259" s="39">
        <f t="shared" si="37"/>
        <v>15.75</v>
      </c>
      <c r="S259" s="43">
        <f t="shared" si="39"/>
        <v>15.75</v>
      </c>
      <c r="T259" s="39"/>
      <c r="U259" s="39"/>
      <c r="V259" s="39"/>
      <c r="W259" s="44"/>
      <c r="X259" s="46"/>
      <c r="Y259" s="46"/>
      <c r="Z259" s="46"/>
      <c r="AA259" s="46"/>
    </row>
    <row r="260" spans="1:27">
      <c r="A260" s="36" t="s">
        <v>491</v>
      </c>
      <c r="B260" s="3" t="s">
        <v>515</v>
      </c>
      <c r="C260" s="36" t="s">
        <v>14</v>
      </c>
      <c r="D260" s="36" t="s">
        <v>633</v>
      </c>
      <c r="E260" s="47" t="e">
        <f t="shared" si="35"/>
        <v>#REF!</v>
      </c>
      <c r="F260" s="36" t="e">
        <f t="shared" si="36"/>
        <v>#REF!</v>
      </c>
      <c r="G260" s="32" t="e">
        <f>#REF!*#REF!</f>
        <v>#REF!</v>
      </c>
      <c r="H260" s="38"/>
      <c r="I260" s="39">
        <v>0.75</v>
      </c>
      <c r="J260" s="39">
        <v>0.5</v>
      </c>
      <c r="K260" s="39">
        <v>0</v>
      </c>
      <c r="L260" s="39">
        <v>0</v>
      </c>
      <c r="M260" s="52" t="s">
        <v>9</v>
      </c>
      <c r="N260" s="41">
        <v>10</v>
      </c>
      <c r="O260" s="36" t="s">
        <v>45</v>
      </c>
      <c r="P260" s="39">
        <v>4</v>
      </c>
      <c r="Q260" s="39">
        <v>0.5</v>
      </c>
      <c r="R260" s="39">
        <f t="shared" si="37"/>
        <v>15.75</v>
      </c>
      <c r="S260" s="43">
        <f t="shared" si="39"/>
        <v>15.75</v>
      </c>
      <c r="T260" s="39"/>
      <c r="U260" s="39"/>
      <c r="V260" s="39"/>
      <c r="W260" s="44"/>
      <c r="X260" s="46"/>
      <c r="Y260" s="46"/>
      <c r="Z260" s="46"/>
      <c r="AA260" s="46"/>
    </row>
    <row r="261" spans="1:27">
      <c r="A261" s="36" t="s">
        <v>491</v>
      </c>
      <c r="B261" s="3" t="s">
        <v>516</v>
      </c>
      <c r="C261" s="36" t="s">
        <v>14</v>
      </c>
      <c r="D261" s="36" t="s">
        <v>634</v>
      </c>
      <c r="E261" s="47" t="e">
        <f t="shared" si="35"/>
        <v>#REF!</v>
      </c>
      <c r="F261" s="36" t="e">
        <f t="shared" si="36"/>
        <v>#REF!</v>
      </c>
      <c r="G261" s="32" t="e">
        <f>#REF!*#REF!</f>
        <v>#REF!</v>
      </c>
      <c r="H261" s="38"/>
      <c r="I261" s="39">
        <v>0.75</v>
      </c>
      <c r="J261" s="39">
        <v>0.5</v>
      </c>
      <c r="K261" s="39">
        <v>0</v>
      </c>
      <c r="L261" s="39">
        <v>0</v>
      </c>
      <c r="M261" s="52" t="s">
        <v>9</v>
      </c>
      <c r="N261" s="41">
        <v>10</v>
      </c>
      <c r="O261" s="36" t="s">
        <v>45</v>
      </c>
      <c r="P261" s="39">
        <v>4</v>
      </c>
      <c r="Q261" s="39">
        <v>0.5</v>
      </c>
      <c r="R261" s="39">
        <f t="shared" si="37"/>
        <v>15.75</v>
      </c>
      <c r="S261" s="43">
        <f t="shared" si="39"/>
        <v>15.75</v>
      </c>
      <c r="T261" s="39"/>
      <c r="U261" s="39"/>
      <c r="V261" s="39"/>
      <c r="W261" s="44"/>
      <c r="X261" s="46"/>
      <c r="Y261" s="46"/>
      <c r="Z261" s="46"/>
      <c r="AA261" s="46"/>
    </row>
    <row r="262" spans="1:27">
      <c r="A262" s="36" t="s">
        <v>491</v>
      </c>
      <c r="B262" s="3" t="s">
        <v>517</v>
      </c>
      <c r="C262" s="36" t="s">
        <v>14</v>
      </c>
      <c r="D262" s="36" t="s">
        <v>635</v>
      </c>
      <c r="E262" s="47" t="e">
        <f t="shared" si="35"/>
        <v>#REF!</v>
      </c>
      <c r="F262" s="36" t="e">
        <f t="shared" si="36"/>
        <v>#REF!</v>
      </c>
      <c r="G262" s="32" t="e">
        <f>#REF!*#REF!</f>
        <v>#REF!</v>
      </c>
      <c r="H262" s="38"/>
      <c r="I262" s="39">
        <v>0.75</v>
      </c>
      <c r="J262" s="39">
        <v>0.5</v>
      </c>
      <c r="K262" s="39">
        <v>0</v>
      </c>
      <c r="L262" s="39">
        <v>0</v>
      </c>
      <c r="M262" s="52" t="s">
        <v>9</v>
      </c>
      <c r="N262" s="41">
        <v>10</v>
      </c>
      <c r="O262" s="36" t="s">
        <v>45</v>
      </c>
      <c r="P262" s="39">
        <v>4</v>
      </c>
      <c r="Q262" s="39">
        <v>0.5</v>
      </c>
      <c r="R262" s="39">
        <f t="shared" si="37"/>
        <v>15.75</v>
      </c>
      <c r="S262" s="43">
        <f t="shared" si="39"/>
        <v>15.75</v>
      </c>
      <c r="T262" s="39"/>
      <c r="U262" s="39"/>
      <c r="V262" s="39"/>
      <c r="W262" s="44"/>
      <c r="X262" s="46"/>
      <c r="Y262" s="46"/>
      <c r="Z262" s="46"/>
      <c r="AA262" s="46"/>
    </row>
    <row r="263" spans="1:27">
      <c r="A263" s="36" t="s">
        <v>491</v>
      </c>
      <c r="B263" s="3" t="s">
        <v>518</v>
      </c>
      <c r="C263" s="36" t="s">
        <v>14</v>
      </c>
      <c r="D263" s="36" t="s">
        <v>636</v>
      </c>
      <c r="E263" s="47" t="e">
        <f t="shared" si="35"/>
        <v>#REF!</v>
      </c>
      <c r="F263" s="36" t="e">
        <f t="shared" si="36"/>
        <v>#REF!</v>
      </c>
      <c r="G263" s="32" t="e">
        <f>#REF!*#REF!</f>
        <v>#REF!</v>
      </c>
      <c r="H263" s="38"/>
      <c r="I263" s="39">
        <v>0.75</v>
      </c>
      <c r="J263" s="39">
        <v>0.5</v>
      </c>
      <c r="K263" s="39">
        <v>0</v>
      </c>
      <c r="L263" s="39">
        <v>0</v>
      </c>
      <c r="M263" s="52" t="s">
        <v>9</v>
      </c>
      <c r="N263" s="41">
        <v>10</v>
      </c>
      <c r="O263" s="36" t="s">
        <v>45</v>
      </c>
      <c r="P263" s="39">
        <v>4</v>
      </c>
      <c r="Q263" s="39">
        <v>0.5</v>
      </c>
      <c r="R263" s="39">
        <f t="shared" si="37"/>
        <v>15.75</v>
      </c>
      <c r="S263" s="43">
        <f t="shared" si="39"/>
        <v>15.75</v>
      </c>
      <c r="T263" s="39"/>
      <c r="U263" s="39"/>
      <c r="V263" s="39"/>
      <c r="W263" s="44"/>
      <c r="X263" s="46"/>
      <c r="Y263" s="46"/>
      <c r="Z263" s="46"/>
      <c r="AA263" s="46"/>
    </row>
    <row r="264" spans="1:27">
      <c r="A264" s="36" t="s">
        <v>491</v>
      </c>
      <c r="B264" s="3" t="s">
        <v>519</v>
      </c>
      <c r="C264" s="36" t="s">
        <v>14</v>
      </c>
      <c r="D264" s="36" t="s">
        <v>637</v>
      </c>
      <c r="E264" s="47" t="e">
        <f t="shared" si="35"/>
        <v>#REF!</v>
      </c>
      <c r="F264" s="36" t="e">
        <f t="shared" si="36"/>
        <v>#REF!</v>
      </c>
      <c r="G264" s="32" t="e">
        <f>#REF!*#REF!</f>
        <v>#REF!</v>
      </c>
      <c r="H264" s="38"/>
      <c r="I264" s="39">
        <v>0.75</v>
      </c>
      <c r="J264" s="39">
        <v>0.5</v>
      </c>
      <c r="K264" s="39">
        <v>0</v>
      </c>
      <c r="L264" s="39">
        <v>0</v>
      </c>
      <c r="M264" s="52" t="s">
        <v>9</v>
      </c>
      <c r="N264" s="41">
        <v>10</v>
      </c>
      <c r="O264" s="36" t="s">
        <v>45</v>
      </c>
      <c r="P264" s="39">
        <v>4</v>
      </c>
      <c r="Q264" s="39">
        <v>0.5</v>
      </c>
      <c r="R264" s="39">
        <f t="shared" si="37"/>
        <v>15.75</v>
      </c>
      <c r="S264" s="43">
        <f t="shared" si="39"/>
        <v>15.75</v>
      </c>
      <c r="T264" s="39"/>
      <c r="U264" s="39"/>
      <c r="V264" s="39"/>
      <c r="W264" s="44"/>
      <c r="X264" s="46"/>
      <c r="Y264" s="46"/>
      <c r="Z264" s="46"/>
      <c r="AA264" s="46"/>
    </row>
    <row r="265" spans="1:27">
      <c r="A265" s="36" t="s">
        <v>491</v>
      </c>
      <c r="B265" s="3" t="s">
        <v>520</v>
      </c>
      <c r="C265" s="36" t="s">
        <v>14</v>
      </c>
      <c r="D265" s="36" t="s">
        <v>638</v>
      </c>
      <c r="E265" s="47" t="e">
        <f t="shared" si="35"/>
        <v>#REF!</v>
      </c>
      <c r="F265" s="36" t="e">
        <f t="shared" si="36"/>
        <v>#REF!</v>
      </c>
      <c r="G265" s="32" t="e">
        <f>#REF!*#REF!</f>
        <v>#REF!</v>
      </c>
      <c r="H265" s="38"/>
      <c r="I265" s="39">
        <v>0.75</v>
      </c>
      <c r="J265" s="39">
        <v>0.5</v>
      </c>
      <c r="K265" s="39">
        <v>0</v>
      </c>
      <c r="L265" s="39">
        <v>0</v>
      </c>
      <c r="M265" s="52" t="s">
        <v>9</v>
      </c>
      <c r="N265" s="41">
        <v>10</v>
      </c>
      <c r="O265" s="36" t="s">
        <v>45</v>
      </c>
      <c r="P265" s="39">
        <v>4</v>
      </c>
      <c r="Q265" s="39">
        <v>0.5</v>
      </c>
      <c r="R265" s="39">
        <f t="shared" si="37"/>
        <v>15.75</v>
      </c>
      <c r="S265" s="43">
        <f t="shared" si="39"/>
        <v>15.75</v>
      </c>
      <c r="T265" s="39"/>
      <c r="U265" s="39"/>
      <c r="V265" s="39"/>
      <c r="W265" s="44"/>
      <c r="X265" s="46"/>
      <c r="Y265" s="46"/>
      <c r="Z265" s="46"/>
      <c r="AA265" s="46"/>
    </row>
    <row r="266" spans="1:27">
      <c r="A266" s="36" t="s">
        <v>491</v>
      </c>
      <c r="B266" s="3" t="s">
        <v>521</v>
      </c>
      <c r="C266" s="36" t="s">
        <v>14</v>
      </c>
      <c r="D266" s="36" t="s">
        <v>639</v>
      </c>
      <c r="E266" s="47" t="e">
        <f t="shared" si="35"/>
        <v>#REF!</v>
      </c>
      <c r="F266" s="36" t="e">
        <f t="shared" si="36"/>
        <v>#REF!</v>
      </c>
      <c r="G266" s="32" t="e">
        <f>#REF!*#REF!</f>
        <v>#REF!</v>
      </c>
      <c r="H266" s="38"/>
      <c r="I266" s="39">
        <v>0.75</v>
      </c>
      <c r="J266" s="39">
        <v>0.5</v>
      </c>
      <c r="K266" s="39">
        <v>0</v>
      </c>
      <c r="L266" s="39">
        <v>0</v>
      </c>
      <c r="M266" s="52" t="s">
        <v>9</v>
      </c>
      <c r="N266" s="41">
        <v>10</v>
      </c>
      <c r="O266" s="36" t="s">
        <v>45</v>
      </c>
      <c r="P266" s="39">
        <v>4</v>
      </c>
      <c r="Q266" s="39">
        <v>0.5</v>
      </c>
      <c r="R266" s="39">
        <f t="shared" si="37"/>
        <v>15.75</v>
      </c>
      <c r="S266" s="43">
        <f t="shared" si="39"/>
        <v>15.75</v>
      </c>
      <c r="T266" s="39"/>
      <c r="U266" s="39"/>
      <c r="V266" s="39"/>
      <c r="W266" s="44"/>
      <c r="X266" s="46"/>
      <c r="Y266" s="46"/>
      <c r="Z266" s="46"/>
      <c r="AA266" s="46"/>
    </row>
    <row r="267" spans="1:27">
      <c r="A267" s="36" t="s">
        <v>491</v>
      </c>
      <c r="B267" s="3" t="s">
        <v>522</v>
      </c>
      <c r="C267" s="36" t="s">
        <v>14</v>
      </c>
      <c r="D267" s="36" t="s">
        <v>640</v>
      </c>
      <c r="E267" s="47" t="e">
        <f t="shared" si="35"/>
        <v>#REF!</v>
      </c>
      <c r="F267" s="36" t="e">
        <f t="shared" si="36"/>
        <v>#REF!</v>
      </c>
      <c r="G267" s="32" t="e">
        <f>#REF!*#REF!</f>
        <v>#REF!</v>
      </c>
      <c r="H267" s="38"/>
      <c r="I267" s="39">
        <v>0.75</v>
      </c>
      <c r="J267" s="39">
        <v>0.5</v>
      </c>
      <c r="K267" s="39">
        <v>0</v>
      </c>
      <c r="L267" s="39">
        <v>0</v>
      </c>
      <c r="M267" s="52" t="s">
        <v>9</v>
      </c>
      <c r="N267" s="41">
        <v>10</v>
      </c>
      <c r="O267" s="36" t="s">
        <v>45</v>
      </c>
      <c r="P267" s="39">
        <v>4</v>
      </c>
      <c r="Q267" s="39">
        <v>0.5</v>
      </c>
      <c r="R267" s="39">
        <f t="shared" si="37"/>
        <v>15.75</v>
      </c>
      <c r="S267" s="43">
        <f t="shared" si="39"/>
        <v>15.75</v>
      </c>
      <c r="T267" s="39"/>
      <c r="U267" s="39"/>
      <c r="V267" s="39"/>
      <c r="W267" s="44"/>
      <c r="X267" s="46"/>
      <c r="Y267" s="46"/>
      <c r="Z267" s="46"/>
      <c r="AA267" s="46"/>
    </row>
    <row r="268" spans="1:27">
      <c r="A268" s="36" t="s">
        <v>491</v>
      </c>
      <c r="B268" s="3" t="s">
        <v>523</v>
      </c>
      <c r="C268" s="36" t="s">
        <v>14</v>
      </c>
      <c r="D268" s="36" t="s">
        <v>640</v>
      </c>
      <c r="E268" s="47" t="e">
        <f t="shared" si="35"/>
        <v>#REF!</v>
      </c>
      <c r="F268" s="36" t="e">
        <f t="shared" si="36"/>
        <v>#REF!</v>
      </c>
      <c r="G268" s="32" t="e">
        <f>#REF!*#REF!</f>
        <v>#REF!</v>
      </c>
      <c r="H268" s="38"/>
      <c r="I268" s="39">
        <v>0.75</v>
      </c>
      <c r="J268" s="39">
        <v>0.5</v>
      </c>
      <c r="K268" s="39">
        <v>0</v>
      </c>
      <c r="L268" s="39">
        <v>0</v>
      </c>
      <c r="M268" s="52" t="s">
        <v>9</v>
      </c>
      <c r="N268" s="41">
        <v>10</v>
      </c>
      <c r="O268" s="36" t="s">
        <v>45</v>
      </c>
      <c r="P268" s="39">
        <v>4</v>
      </c>
      <c r="Q268" s="39">
        <v>0.5</v>
      </c>
      <c r="R268" s="39">
        <f t="shared" si="37"/>
        <v>15.75</v>
      </c>
      <c r="S268" s="43">
        <f t="shared" si="39"/>
        <v>15.75</v>
      </c>
      <c r="T268" s="39"/>
      <c r="U268" s="39"/>
      <c r="V268" s="39"/>
      <c r="W268" s="44"/>
      <c r="X268" s="46"/>
      <c r="Y268" s="46"/>
      <c r="Z268" s="46"/>
      <c r="AA268" s="46"/>
    </row>
    <row r="269" spans="1:27">
      <c r="A269" s="36" t="s">
        <v>491</v>
      </c>
      <c r="B269" s="3" t="s">
        <v>524</v>
      </c>
      <c r="C269" s="36" t="s">
        <v>14</v>
      </c>
      <c r="D269" s="36" t="s">
        <v>641</v>
      </c>
      <c r="E269" s="47" t="e">
        <f t="shared" si="35"/>
        <v>#REF!</v>
      </c>
      <c r="F269" s="36" t="e">
        <f t="shared" si="36"/>
        <v>#REF!</v>
      </c>
      <c r="G269" s="32" t="e">
        <f>#REF!*#REF!</f>
        <v>#REF!</v>
      </c>
      <c r="H269" s="38"/>
      <c r="I269" s="39">
        <v>0.75</v>
      </c>
      <c r="J269" s="39">
        <v>0.5</v>
      </c>
      <c r="K269" s="39">
        <v>0</v>
      </c>
      <c r="L269" s="39">
        <v>0</v>
      </c>
      <c r="M269" s="52" t="s">
        <v>9</v>
      </c>
      <c r="N269" s="41">
        <v>10</v>
      </c>
      <c r="O269" s="36" t="s">
        <v>45</v>
      </c>
      <c r="P269" s="39">
        <v>4</v>
      </c>
      <c r="Q269" s="39">
        <v>0.5</v>
      </c>
      <c r="R269" s="39">
        <f t="shared" si="37"/>
        <v>15.75</v>
      </c>
      <c r="S269" s="43">
        <f t="shared" si="39"/>
        <v>15.75</v>
      </c>
      <c r="T269" s="39"/>
      <c r="U269" s="39"/>
      <c r="V269" s="39"/>
      <c r="W269" s="44"/>
      <c r="X269" s="46"/>
      <c r="Y269" s="46"/>
      <c r="Z269" s="46"/>
      <c r="AA269" s="46"/>
    </row>
    <row r="270" spans="1:27">
      <c r="A270" s="36" t="s">
        <v>491</v>
      </c>
      <c r="B270" s="3" t="s">
        <v>525</v>
      </c>
      <c r="C270" s="36" t="s">
        <v>14</v>
      </c>
      <c r="D270" s="36" t="s">
        <v>642</v>
      </c>
      <c r="E270" s="47" t="e">
        <f t="shared" si="35"/>
        <v>#REF!</v>
      </c>
      <c r="F270" s="36" t="e">
        <f t="shared" si="36"/>
        <v>#REF!</v>
      </c>
      <c r="G270" s="32" t="e">
        <f>#REF!*#REF!</f>
        <v>#REF!</v>
      </c>
      <c r="H270" s="38"/>
      <c r="I270" s="39">
        <v>0.75</v>
      </c>
      <c r="J270" s="39">
        <v>0.5</v>
      </c>
      <c r="K270" s="39">
        <v>0</v>
      </c>
      <c r="L270" s="39">
        <v>0</v>
      </c>
      <c r="M270" s="52" t="s">
        <v>9</v>
      </c>
      <c r="N270" s="41">
        <v>10</v>
      </c>
      <c r="O270" s="36" t="s">
        <v>45</v>
      </c>
      <c r="P270" s="39">
        <v>4</v>
      </c>
      <c r="Q270" s="39">
        <v>0.5</v>
      </c>
      <c r="R270" s="39">
        <f t="shared" si="37"/>
        <v>15.75</v>
      </c>
      <c r="S270" s="43">
        <f t="shared" si="39"/>
        <v>15.75</v>
      </c>
      <c r="T270" s="39"/>
      <c r="U270" s="39"/>
      <c r="V270" s="39"/>
      <c r="W270" s="44"/>
      <c r="X270" s="46"/>
      <c r="Y270" s="46"/>
      <c r="Z270" s="46"/>
      <c r="AA270" s="46"/>
    </row>
    <row r="271" spans="1:27">
      <c r="A271" s="36" t="s">
        <v>491</v>
      </c>
      <c r="B271" s="3" t="s">
        <v>526</v>
      </c>
      <c r="C271" s="36" t="s">
        <v>14</v>
      </c>
      <c r="D271" s="36" t="s">
        <v>643</v>
      </c>
      <c r="E271" s="47" t="e">
        <f t="shared" si="35"/>
        <v>#REF!</v>
      </c>
      <c r="F271" s="36" t="e">
        <f t="shared" si="36"/>
        <v>#REF!</v>
      </c>
      <c r="G271" s="32" t="e">
        <f>#REF!*#REF!</f>
        <v>#REF!</v>
      </c>
      <c r="H271" s="38"/>
      <c r="I271" s="39">
        <v>0.75</v>
      </c>
      <c r="J271" s="39">
        <v>0.5</v>
      </c>
      <c r="K271" s="39">
        <v>0</v>
      </c>
      <c r="L271" s="39">
        <v>0</v>
      </c>
      <c r="M271" s="52" t="s">
        <v>9</v>
      </c>
      <c r="N271" s="41">
        <v>10</v>
      </c>
      <c r="O271" s="36" t="s">
        <v>45</v>
      </c>
      <c r="P271" s="39">
        <v>4</v>
      </c>
      <c r="Q271" s="39">
        <v>0.5</v>
      </c>
      <c r="R271" s="39">
        <f t="shared" si="37"/>
        <v>15.75</v>
      </c>
      <c r="S271" s="43">
        <f t="shared" si="39"/>
        <v>15.75</v>
      </c>
      <c r="T271" s="39"/>
      <c r="U271" s="39"/>
      <c r="V271" s="39"/>
      <c r="W271" s="44"/>
      <c r="X271" s="46"/>
      <c r="Y271" s="46"/>
      <c r="Z271" s="46"/>
      <c r="AA271" s="46"/>
    </row>
    <row r="272" spans="1:27">
      <c r="A272" s="36" t="s">
        <v>491</v>
      </c>
      <c r="B272" s="3" t="s">
        <v>527</v>
      </c>
      <c r="C272" s="36" t="s">
        <v>14</v>
      </c>
      <c r="D272" s="36" t="s">
        <v>644</v>
      </c>
      <c r="E272" s="47" t="e">
        <f t="shared" si="35"/>
        <v>#REF!</v>
      </c>
      <c r="F272" s="36" t="e">
        <f t="shared" si="36"/>
        <v>#REF!</v>
      </c>
      <c r="G272" s="32" t="e">
        <f>#REF!*#REF!</f>
        <v>#REF!</v>
      </c>
      <c r="H272" s="38"/>
      <c r="I272" s="39">
        <v>0.75</v>
      </c>
      <c r="J272" s="39">
        <v>0.5</v>
      </c>
      <c r="K272" s="39">
        <v>0</v>
      </c>
      <c r="L272" s="39">
        <v>0</v>
      </c>
      <c r="M272" s="52" t="s">
        <v>9</v>
      </c>
      <c r="N272" s="41">
        <v>10</v>
      </c>
      <c r="O272" s="36" t="s">
        <v>45</v>
      </c>
      <c r="P272" s="39">
        <v>4</v>
      </c>
      <c r="Q272" s="39">
        <v>0.5</v>
      </c>
      <c r="R272" s="39">
        <f t="shared" si="37"/>
        <v>15.75</v>
      </c>
      <c r="S272" s="43">
        <f t="shared" si="39"/>
        <v>15.75</v>
      </c>
      <c r="T272" s="39"/>
      <c r="U272" s="39"/>
      <c r="V272" s="39"/>
      <c r="W272" s="44"/>
      <c r="X272" s="46"/>
      <c r="Y272" s="46"/>
      <c r="Z272" s="46"/>
      <c r="AA272" s="46"/>
    </row>
    <row r="273" spans="1:27">
      <c r="A273" s="36" t="s">
        <v>491</v>
      </c>
      <c r="B273" s="3" t="s">
        <v>528</v>
      </c>
      <c r="C273" s="36" t="s">
        <v>14</v>
      </c>
      <c r="D273" s="36" t="s">
        <v>645</v>
      </c>
      <c r="E273" s="47" t="e">
        <f t="shared" si="35"/>
        <v>#REF!</v>
      </c>
      <c r="F273" s="36" t="e">
        <f t="shared" si="36"/>
        <v>#REF!</v>
      </c>
      <c r="G273" s="32" t="e">
        <f>#REF!*#REF!</f>
        <v>#REF!</v>
      </c>
      <c r="H273" s="38"/>
      <c r="I273" s="39">
        <v>0.75</v>
      </c>
      <c r="J273" s="39">
        <v>0.5</v>
      </c>
      <c r="K273" s="39">
        <v>0</v>
      </c>
      <c r="L273" s="39">
        <v>0</v>
      </c>
      <c r="M273" s="52" t="s">
        <v>9</v>
      </c>
      <c r="N273" s="41">
        <v>10</v>
      </c>
      <c r="O273" s="36" t="s">
        <v>45</v>
      </c>
      <c r="P273" s="39">
        <v>4</v>
      </c>
      <c r="Q273" s="39">
        <v>0.5</v>
      </c>
      <c r="R273" s="39">
        <f t="shared" si="37"/>
        <v>15.75</v>
      </c>
      <c r="S273" s="43">
        <f t="shared" si="39"/>
        <v>15.75</v>
      </c>
      <c r="T273" s="39"/>
      <c r="U273" s="39"/>
      <c r="V273" s="39"/>
      <c r="W273" s="44"/>
      <c r="X273" s="46"/>
      <c r="Y273" s="46"/>
      <c r="Z273" s="46"/>
      <c r="AA273" s="46"/>
    </row>
    <row r="274" spans="1:27">
      <c r="A274" s="36" t="s">
        <v>491</v>
      </c>
      <c r="B274" s="3" t="s">
        <v>529</v>
      </c>
      <c r="C274" s="36" t="s">
        <v>14</v>
      </c>
      <c r="D274" s="36" t="s">
        <v>646</v>
      </c>
      <c r="E274" s="47" t="e">
        <f t="shared" si="35"/>
        <v>#REF!</v>
      </c>
      <c r="F274" s="36" t="e">
        <f t="shared" si="36"/>
        <v>#REF!</v>
      </c>
      <c r="G274" s="32" t="e">
        <f>#REF!*#REF!</f>
        <v>#REF!</v>
      </c>
      <c r="H274" s="38"/>
      <c r="I274" s="39">
        <v>0.75</v>
      </c>
      <c r="J274" s="39">
        <v>0.5</v>
      </c>
      <c r="K274" s="39">
        <v>0</v>
      </c>
      <c r="L274" s="39">
        <v>0</v>
      </c>
      <c r="M274" s="52" t="s">
        <v>9</v>
      </c>
      <c r="N274" s="41">
        <v>10</v>
      </c>
      <c r="O274" s="36" t="s">
        <v>45</v>
      </c>
      <c r="P274" s="39">
        <v>4</v>
      </c>
      <c r="Q274" s="39">
        <v>0.5</v>
      </c>
      <c r="R274" s="39">
        <f t="shared" si="37"/>
        <v>15.75</v>
      </c>
      <c r="S274" s="43">
        <f t="shared" si="39"/>
        <v>15.75</v>
      </c>
      <c r="T274" s="39"/>
      <c r="U274" s="39"/>
      <c r="V274" s="39"/>
      <c r="W274" s="44"/>
      <c r="X274" s="46"/>
      <c r="Y274" s="46"/>
      <c r="Z274" s="46"/>
      <c r="AA274" s="46"/>
    </row>
    <row r="275" spans="1:27">
      <c r="A275" s="36" t="s">
        <v>491</v>
      </c>
      <c r="B275" s="3" t="s">
        <v>530</v>
      </c>
      <c r="C275" s="36" t="s">
        <v>14</v>
      </c>
      <c r="D275" s="36" t="s">
        <v>647</v>
      </c>
      <c r="E275" s="47" t="e">
        <f t="shared" si="35"/>
        <v>#REF!</v>
      </c>
      <c r="F275" s="36" t="e">
        <f t="shared" si="36"/>
        <v>#REF!</v>
      </c>
      <c r="G275" s="32" t="e">
        <f>#REF!*#REF!</f>
        <v>#REF!</v>
      </c>
      <c r="H275" s="38"/>
      <c r="I275" s="39">
        <v>0.75</v>
      </c>
      <c r="J275" s="39">
        <v>0.5</v>
      </c>
      <c r="K275" s="39">
        <v>0</v>
      </c>
      <c r="L275" s="39">
        <v>0</v>
      </c>
      <c r="M275" s="52" t="s">
        <v>9</v>
      </c>
      <c r="N275" s="41">
        <v>10</v>
      </c>
      <c r="O275" s="36" t="s">
        <v>45</v>
      </c>
      <c r="P275" s="39">
        <v>4</v>
      </c>
      <c r="Q275" s="39">
        <v>0.5</v>
      </c>
      <c r="R275" s="39">
        <f t="shared" si="37"/>
        <v>15.75</v>
      </c>
      <c r="S275" s="43">
        <f t="shared" si="39"/>
        <v>15.75</v>
      </c>
      <c r="T275" s="39"/>
      <c r="U275" s="39"/>
      <c r="V275" s="39"/>
      <c r="W275" s="44"/>
      <c r="X275" s="46"/>
      <c r="Y275" s="46"/>
      <c r="Z275" s="46"/>
      <c r="AA275" s="46"/>
    </row>
    <row r="276" spans="1:27">
      <c r="A276" s="36" t="s">
        <v>491</v>
      </c>
      <c r="B276" s="3" t="s">
        <v>531</v>
      </c>
      <c r="C276" s="36" t="s">
        <v>14</v>
      </c>
      <c r="D276" s="36" t="s">
        <v>648</v>
      </c>
      <c r="E276" s="47" t="e">
        <f t="shared" si="35"/>
        <v>#REF!</v>
      </c>
      <c r="F276" s="36" t="e">
        <f t="shared" si="36"/>
        <v>#REF!</v>
      </c>
      <c r="G276" s="32" t="e">
        <f>#REF!*#REF!</f>
        <v>#REF!</v>
      </c>
      <c r="H276" s="38"/>
      <c r="I276" s="39">
        <v>0.75</v>
      </c>
      <c r="J276" s="39">
        <v>0.5</v>
      </c>
      <c r="K276" s="39">
        <v>0</v>
      </c>
      <c r="L276" s="39">
        <v>0</v>
      </c>
      <c r="M276" s="52" t="s">
        <v>9</v>
      </c>
      <c r="N276" s="41">
        <v>10</v>
      </c>
      <c r="O276" s="36" t="s">
        <v>45</v>
      </c>
      <c r="P276" s="39">
        <v>4</v>
      </c>
      <c r="Q276" s="39">
        <v>0.5</v>
      </c>
      <c r="R276" s="39">
        <f t="shared" si="37"/>
        <v>15.75</v>
      </c>
      <c r="S276" s="43">
        <f t="shared" si="39"/>
        <v>15.75</v>
      </c>
      <c r="T276" s="39"/>
      <c r="U276" s="39"/>
      <c r="V276" s="39"/>
      <c r="W276" s="44"/>
      <c r="X276" s="46"/>
      <c r="Y276" s="46"/>
      <c r="Z276" s="46"/>
      <c r="AA276" s="46"/>
    </row>
    <row r="277" spans="1:27">
      <c r="A277" s="36" t="s">
        <v>491</v>
      </c>
      <c r="B277" s="3" t="s">
        <v>532</v>
      </c>
      <c r="C277" s="36" t="s">
        <v>14</v>
      </c>
      <c r="D277" s="36" t="s">
        <v>649</v>
      </c>
      <c r="E277" s="47" t="e">
        <f t="shared" si="35"/>
        <v>#REF!</v>
      </c>
      <c r="F277" s="36" t="e">
        <f t="shared" si="36"/>
        <v>#REF!</v>
      </c>
      <c r="G277" s="32" t="e">
        <f>#REF!*#REF!</f>
        <v>#REF!</v>
      </c>
      <c r="H277" s="38"/>
      <c r="I277" s="39">
        <v>0.75</v>
      </c>
      <c r="J277" s="39">
        <v>0.5</v>
      </c>
      <c r="K277" s="39">
        <v>0</v>
      </c>
      <c r="L277" s="39">
        <v>0</v>
      </c>
      <c r="M277" s="52" t="s">
        <v>9</v>
      </c>
      <c r="N277" s="41">
        <v>10</v>
      </c>
      <c r="O277" s="36" t="s">
        <v>45</v>
      </c>
      <c r="P277" s="39">
        <v>4</v>
      </c>
      <c r="Q277" s="39">
        <v>0.5</v>
      </c>
      <c r="R277" s="39">
        <f t="shared" si="37"/>
        <v>15.75</v>
      </c>
      <c r="S277" s="43">
        <f t="shared" si="39"/>
        <v>15.75</v>
      </c>
      <c r="T277" s="39"/>
      <c r="U277" s="39"/>
      <c r="V277" s="39"/>
      <c r="W277" s="44"/>
      <c r="X277" s="46"/>
      <c r="Y277" s="46"/>
      <c r="Z277" s="46"/>
      <c r="AA277" s="46"/>
    </row>
    <row r="278" spans="1:27">
      <c r="A278" s="36" t="s">
        <v>491</v>
      </c>
      <c r="B278" s="3" t="s">
        <v>533</v>
      </c>
      <c r="C278" s="36" t="s">
        <v>14</v>
      </c>
      <c r="D278" s="36" t="s">
        <v>650</v>
      </c>
      <c r="E278" s="47" t="e">
        <f t="shared" si="35"/>
        <v>#REF!</v>
      </c>
      <c r="F278" s="36" t="e">
        <f t="shared" si="36"/>
        <v>#REF!</v>
      </c>
      <c r="G278" s="32" t="e">
        <f>#REF!*#REF!</f>
        <v>#REF!</v>
      </c>
      <c r="H278" s="38"/>
      <c r="I278" s="39">
        <v>0.75</v>
      </c>
      <c r="J278" s="39">
        <v>0.5</v>
      </c>
      <c r="K278" s="39">
        <v>0</v>
      </c>
      <c r="L278" s="39">
        <v>0</v>
      </c>
      <c r="M278" s="52" t="s">
        <v>9</v>
      </c>
      <c r="N278" s="41">
        <v>10</v>
      </c>
      <c r="O278" s="36" t="s">
        <v>45</v>
      </c>
      <c r="P278" s="39">
        <v>4</v>
      </c>
      <c r="Q278" s="39">
        <v>0.5</v>
      </c>
      <c r="R278" s="39">
        <f t="shared" si="37"/>
        <v>15.75</v>
      </c>
      <c r="S278" s="43">
        <f t="shared" si="39"/>
        <v>15.75</v>
      </c>
      <c r="T278" s="39"/>
      <c r="U278" s="39"/>
      <c r="V278" s="39"/>
      <c r="W278" s="44"/>
      <c r="X278" s="46"/>
      <c r="Y278" s="46"/>
      <c r="Z278" s="46"/>
      <c r="AA278" s="46"/>
    </row>
    <row r="279" spans="1:27">
      <c r="A279" s="36" t="s">
        <v>491</v>
      </c>
      <c r="B279" s="3" t="s">
        <v>534</v>
      </c>
      <c r="C279" s="36" t="s">
        <v>14</v>
      </c>
      <c r="D279" s="36" t="s">
        <v>651</v>
      </c>
      <c r="E279" s="47" t="e">
        <f t="shared" si="35"/>
        <v>#REF!</v>
      </c>
      <c r="F279" s="36" t="e">
        <f t="shared" si="36"/>
        <v>#REF!</v>
      </c>
      <c r="G279" s="32" t="e">
        <f>#REF!*#REF!</f>
        <v>#REF!</v>
      </c>
      <c r="H279" s="38"/>
      <c r="I279" s="39">
        <v>0.75</v>
      </c>
      <c r="J279" s="39">
        <v>0.5</v>
      </c>
      <c r="K279" s="39">
        <v>0</v>
      </c>
      <c r="L279" s="39">
        <v>0</v>
      </c>
      <c r="M279" s="52" t="s">
        <v>9</v>
      </c>
      <c r="N279" s="41">
        <v>10</v>
      </c>
      <c r="O279" s="36" t="s">
        <v>45</v>
      </c>
      <c r="P279" s="39">
        <v>4</v>
      </c>
      <c r="Q279" s="39">
        <v>0.5</v>
      </c>
      <c r="R279" s="39">
        <f t="shared" si="37"/>
        <v>15.75</v>
      </c>
      <c r="S279" s="43">
        <f t="shared" si="39"/>
        <v>15.75</v>
      </c>
      <c r="T279" s="39"/>
      <c r="U279" s="39"/>
      <c r="V279" s="39"/>
      <c r="W279" s="44"/>
      <c r="X279" s="46"/>
      <c r="Y279" s="46"/>
      <c r="Z279" s="46"/>
      <c r="AA279" s="46"/>
    </row>
    <row r="280" spans="1:27">
      <c r="A280" s="36" t="s">
        <v>491</v>
      </c>
      <c r="B280" s="3" t="s">
        <v>535</v>
      </c>
      <c r="C280" s="36" t="s">
        <v>14</v>
      </c>
      <c r="D280" s="36" t="s">
        <v>652</v>
      </c>
      <c r="E280" s="47" t="e">
        <f t="shared" si="35"/>
        <v>#REF!</v>
      </c>
      <c r="F280" s="36" t="e">
        <f t="shared" si="36"/>
        <v>#REF!</v>
      </c>
      <c r="G280" s="32" t="e">
        <f>#REF!*#REF!</f>
        <v>#REF!</v>
      </c>
      <c r="H280" s="38"/>
      <c r="I280" s="39">
        <v>0.75</v>
      </c>
      <c r="J280" s="39">
        <v>0.5</v>
      </c>
      <c r="K280" s="39">
        <v>0</v>
      </c>
      <c r="L280" s="39">
        <v>0</v>
      </c>
      <c r="M280" s="52" t="s">
        <v>9</v>
      </c>
      <c r="N280" s="41">
        <v>10</v>
      </c>
      <c r="O280" s="36" t="s">
        <v>45</v>
      </c>
      <c r="P280" s="39">
        <v>4</v>
      </c>
      <c r="Q280" s="39">
        <v>0.5</v>
      </c>
      <c r="R280" s="39">
        <f t="shared" si="37"/>
        <v>15.75</v>
      </c>
      <c r="S280" s="43">
        <f t="shared" si="39"/>
        <v>15.75</v>
      </c>
      <c r="T280" s="39"/>
      <c r="U280" s="39"/>
      <c r="V280" s="39"/>
      <c r="W280" s="44"/>
      <c r="X280" s="46"/>
      <c r="Y280" s="46"/>
      <c r="Z280" s="46"/>
      <c r="AA280" s="46"/>
    </row>
    <row r="281" spans="1:27">
      <c r="A281" s="36" t="s">
        <v>491</v>
      </c>
      <c r="B281" s="3" t="s">
        <v>536</v>
      </c>
      <c r="C281" s="36" t="s">
        <v>14</v>
      </c>
      <c r="D281" s="36" t="s">
        <v>653</v>
      </c>
      <c r="E281" s="47" t="e">
        <f t="shared" si="35"/>
        <v>#REF!</v>
      </c>
      <c r="F281" s="36" t="e">
        <f t="shared" si="36"/>
        <v>#REF!</v>
      </c>
      <c r="G281" s="32" t="e">
        <f>#REF!*#REF!</f>
        <v>#REF!</v>
      </c>
      <c r="H281" s="38"/>
      <c r="I281" s="39">
        <v>0.75</v>
      </c>
      <c r="J281" s="39">
        <v>0.5</v>
      </c>
      <c r="K281" s="39">
        <v>0</v>
      </c>
      <c r="L281" s="39">
        <v>0</v>
      </c>
      <c r="M281" s="52" t="s">
        <v>9</v>
      </c>
      <c r="N281" s="41">
        <v>10</v>
      </c>
      <c r="O281" s="36" t="s">
        <v>45</v>
      </c>
      <c r="P281" s="39">
        <v>4</v>
      </c>
      <c r="Q281" s="39">
        <v>0.5</v>
      </c>
      <c r="R281" s="39">
        <f t="shared" si="37"/>
        <v>15.75</v>
      </c>
      <c r="S281" s="43">
        <f t="shared" si="39"/>
        <v>15.75</v>
      </c>
      <c r="T281" s="39"/>
      <c r="U281" s="39"/>
      <c r="V281" s="39"/>
      <c r="W281" s="44"/>
      <c r="X281" s="46"/>
      <c r="Y281" s="46"/>
      <c r="Z281" s="46"/>
      <c r="AA281" s="46"/>
    </row>
    <row r="282" spans="1:27">
      <c r="A282" s="36" t="s">
        <v>491</v>
      </c>
      <c r="B282" s="3" t="s">
        <v>537</v>
      </c>
      <c r="C282" s="36" t="s">
        <v>14</v>
      </c>
      <c r="D282" s="36" t="s">
        <v>654</v>
      </c>
      <c r="E282" s="47" t="e">
        <f t="shared" si="35"/>
        <v>#REF!</v>
      </c>
      <c r="F282" s="36" t="e">
        <f t="shared" si="36"/>
        <v>#REF!</v>
      </c>
      <c r="G282" s="32" t="e">
        <f>#REF!*#REF!</f>
        <v>#REF!</v>
      </c>
      <c r="H282" s="38"/>
      <c r="I282" s="39">
        <v>0.75</v>
      </c>
      <c r="J282" s="39">
        <v>0.5</v>
      </c>
      <c r="K282" s="39">
        <v>0</v>
      </c>
      <c r="L282" s="39">
        <v>0</v>
      </c>
      <c r="M282" s="52" t="s">
        <v>9</v>
      </c>
      <c r="N282" s="41">
        <v>10</v>
      </c>
      <c r="O282" s="36" t="s">
        <v>45</v>
      </c>
      <c r="P282" s="39">
        <v>4</v>
      </c>
      <c r="Q282" s="39">
        <v>0.5</v>
      </c>
      <c r="R282" s="39">
        <f t="shared" si="37"/>
        <v>15.75</v>
      </c>
      <c r="S282" s="43">
        <f t="shared" si="39"/>
        <v>15.75</v>
      </c>
      <c r="T282" s="39"/>
      <c r="U282" s="39"/>
      <c r="V282" s="39"/>
      <c r="W282" s="44"/>
      <c r="X282" s="46"/>
      <c r="Y282" s="46"/>
      <c r="Z282" s="46"/>
      <c r="AA282" s="46"/>
    </row>
    <row r="283" spans="1:27">
      <c r="A283" s="36" t="s">
        <v>491</v>
      </c>
      <c r="B283" s="3" t="s">
        <v>538</v>
      </c>
      <c r="C283" s="36" t="s">
        <v>14</v>
      </c>
      <c r="D283" s="36" t="s">
        <v>655</v>
      </c>
      <c r="E283" s="47">
        <f t="shared" si="35"/>
        <v>41.511000415110004</v>
      </c>
      <c r="F283" s="36">
        <f t="shared" si="36"/>
        <v>363636.36363636365</v>
      </c>
      <c r="G283" s="51">
        <v>2.7499999999999999E-6</v>
      </c>
      <c r="H283" s="38"/>
      <c r="I283" s="39">
        <v>0.75</v>
      </c>
      <c r="J283" s="39">
        <v>0.5</v>
      </c>
      <c r="K283" s="39">
        <v>0</v>
      </c>
      <c r="L283" s="39">
        <v>0</v>
      </c>
      <c r="M283" s="52" t="s">
        <v>9</v>
      </c>
      <c r="N283" s="41">
        <v>2</v>
      </c>
      <c r="O283" s="36" t="s">
        <v>45</v>
      </c>
      <c r="P283" s="39">
        <v>1</v>
      </c>
      <c r="Q283" s="39">
        <v>0.5</v>
      </c>
      <c r="R283" s="39">
        <f t="shared" si="37"/>
        <v>4.75</v>
      </c>
      <c r="S283" s="43">
        <f t="shared" si="39"/>
        <v>4.75</v>
      </c>
      <c r="T283" s="39"/>
      <c r="U283" s="39"/>
      <c r="V283" s="39"/>
      <c r="W283" s="44"/>
      <c r="X283" s="46"/>
      <c r="Y283" s="46"/>
      <c r="Z283" s="46"/>
      <c r="AA283" s="46"/>
    </row>
    <row r="284" spans="1:27">
      <c r="A284" s="36" t="s">
        <v>539</v>
      </c>
      <c r="B284" s="3" t="s">
        <v>540</v>
      </c>
      <c r="C284" s="36" t="s">
        <v>14</v>
      </c>
      <c r="D284" s="36" t="s">
        <v>656</v>
      </c>
      <c r="E284" s="47" t="e">
        <f t="shared" si="35"/>
        <v>#REF!</v>
      </c>
      <c r="F284" s="36" t="e">
        <f t="shared" si="36"/>
        <v>#REF!</v>
      </c>
      <c r="G284" s="32" t="e">
        <f>#REF!*#REF!</f>
        <v>#REF!</v>
      </c>
      <c r="H284" s="38"/>
      <c r="I284" s="39">
        <v>0.75</v>
      </c>
      <c r="J284" s="39">
        <v>0.5</v>
      </c>
      <c r="K284" s="39">
        <v>0</v>
      </c>
      <c r="L284" s="39">
        <v>0</v>
      </c>
      <c r="M284" s="52" t="s">
        <v>9</v>
      </c>
      <c r="N284" s="41">
        <v>10</v>
      </c>
      <c r="O284" s="36" t="s">
        <v>45</v>
      </c>
      <c r="P284" s="39">
        <v>4</v>
      </c>
      <c r="Q284" s="39">
        <v>0.5</v>
      </c>
      <c r="R284" s="39">
        <f t="shared" si="37"/>
        <v>15.75</v>
      </c>
      <c r="S284" s="43">
        <f t="shared" si="39"/>
        <v>15.75</v>
      </c>
      <c r="T284" s="39"/>
      <c r="U284" s="39"/>
      <c r="V284" s="39"/>
      <c r="W284" s="44"/>
      <c r="X284" s="46"/>
      <c r="Y284" s="46"/>
      <c r="Z284" s="46"/>
      <c r="AA284" s="46"/>
    </row>
    <row r="285" spans="1:27">
      <c r="A285" s="36" t="s">
        <v>539</v>
      </c>
      <c r="B285" s="3" t="s">
        <v>541</v>
      </c>
      <c r="C285" s="36" t="s">
        <v>14</v>
      </c>
      <c r="D285" s="36" t="s">
        <v>657</v>
      </c>
      <c r="E285" s="47" t="e">
        <f t="shared" si="35"/>
        <v>#REF!</v>
      </c>
      <c r="F285" s="36" t="e">
        <f t="shared" si="36"/>
        <v>#REF!</v>
      </c>
      <c r="G285" s="32" t="e">
        <f>#REF!*#REF!</f>
        <v>#REF!</v>
      </c>
      <c r="H285" s="38"/>
      <c r="I285" s="39">
        <v>0.75</v>
      </c>
      <c r="J285" s="39">
        <v>0.5</v>
      </c>
      <c r="K285" s="39">
        <v>0</v>
      </c>
      <c r="L285" s="39">
        <v>0</v>
      </c>
      <c r="M285" s="52" t="s">
        <v>9</v>
      </c>
      <c r="N285" s="41">
        <v>10</v>
      </c>
      <c r="O285" s="36" t="s">
        <v>45</v>
      </c>
      <c r="P285" s="39">
        <v>4</v>
      </c>
      <c r="Q285" s="39">
        <v>0.5</v>
      </c>
      <c r="R285" s="39">
        <f t="shared" si="37"/>
        <v>15.75</v>
      </c>
      <c r="S285" s="43">
        <f t="shared" si="39"/>
        <v>15.75</v>
      </c>
      <c r="T285" s="39"/>
      <c r="U285" s="39"/>
      <c r="V285" s="39"/>
      <c r="W285" s="44"/>
      <c r="X285" s="46"/>
      <c r="Y285" s="46"/>
      <c r="Z285" s="46"/>
      <c r="AA285" s="46"/>
    </row>
    <row r="286" spans="1:27">
      <c r="A286" s="36" t="s">
        <v>539</v>
      </c>
      <c r="B286" s="3" t="s">
        <v>542</v>
      </c>
      <c r="C286" s="36" t="s">
        <v>14</v>
      </c>
      <c r="D286" s="36" t="s">
        <v>658</v>
      </c>
      <c r="E286" s="47" t="e">
        <f t="shared" si="35"/>
        <v>#REF!</v>
      </c>
      <c r="F286" s="36" t="e">
        <f t="shared" si="36"/>
        <v>#REF!</v>
      </c>
      <c r="G286" s="32" t="e">
        <f>#REF!*#REF!</f>
        <v>#REF!</v>
      </c>
      <c r="H286" s="38"/>
      <c r="I286" s="39">
        <v>0.75</v>
      </c>
      <c r="J286" s="39">
        <v>0.5</v>
      </c>
      <c r="K286" s="39">
        <v>0</v>
      </c>
      <c r="L286" s="39">
        <v>0</v>
      </c>
      <c r="M286" s="52" t="s">
        <v>9</v>
      </c>
      <c r="N286" s="41">
        <v>10</v>
      </c>
      <c r="O286" s="36" t="s">
        <v>45</v>
      </c>
      <c r="P286" s="39">
        <v>4</v>
      </c>
      <c r="Q286" s="39">
        <v>0.5</v>
      </c>
      <c r="R286" s="39">
        <f t="shared" si="37"/>
        <v>15.75</v>
      </c>
      <c r="S286" s="43">
        <f t="shared" si="39"/>
        <v>15.75</v>
      </c>
      <c r="T286" s="39"/>
      <c r="U286" s="39"/>
      <c r="V286" s="39"/>
      <c r="W286" s="44"/>
      <c r="X286" s="46"/>
      <c r="Y286" s="46"/>
      <c r="Z286" s="46"/>
      <c r="AA286" s="46"/>
    </row>
    <row r="287" spans="1:27">
      <c r="A287" s="36" t="s">
        <v>539</v>
      </c>
      <c r="B287" s="3" t="s">
        <v>543</v>
      </c>
      <c r="C287" s="36" t="s">
        <v>14</v>
      </c>
      <c r="D287" s="36" t="s">
        <v>659</v>
      </c>
      <c r="E287" s="47" t="e">
        <f t="shared" ref="E287:E315" si="40">F287/8760</f>
        <v>#REF!</v>
      </c>
      <c r="F287" s="36" t="e">
        <f t="shared" ref="F287:F304" si="41">1/G287</f>
        <v>#REF!</v>
      </c>
      <c r="G287" s="32" t="e">
        <f>#REF!*#REF!</f>
        <v>#REF!</v>
      </c>
      <c r="H287" s="38"/>
      <c r="I287" s="39">
        <v>0.75</v>
      </c>
      <c r="J287" s="39">
        <v>0.5</v>
      </c>
      <c r="K287" s="39">
        <v>0</v>
      </c>
      <c r="L287" s="39">
        <v>0</v>
      </c>
      <c r="M287" s="52" t="s">
        <v>9</v>
      </c>
      <c r="N287" s="41">
        <v>10</v>
      </c>
      <c r="O287" s="36" t="s">
        <v>45</v>
      </c>
      <c r="P287" s="39">
        <v>4</v>
      </c>
      <c r="Q287" s="39">
        <v>0.5</v>
      </c>
      <c r="R287" s="39">
        <f t="shared" ref="R287:R335" si="42">SUM(I287:N287,P287:Q287)</f>
        <v>15.75</v>
      </c>
      <c r="S287" s="43">
        <f t="shared" si="39"/>
        <v>15.75</v>
      </c>
      <c r="T287" s="39"/>
      <c r="U287" s="39"/>
      <c r="V287" s="39"/>
      <c r="W287" s="44"/>
      <c r="X287" s="46"/>
      <c r="Y287" s="46"/>
      <c r="Z287" s="46"/>
      <c r="AA287" s="46"/>
    </row>
    <row r="288" spans="1:27">
      <c r="A288" s="36" t="s">
        <v>539</v>
      </c>
      <c r="B288" s="3" t="s">
        <v>544</v>
      </c>
      <c r="C288" s="36" t="s">
        <v>14</v>
      </c>
      <c r="D288" s="36" t="s">
        <v>660</v>
      </c>
      <c r="E288" s="47" t="e">
        <f t="shared" si="40"/>
        <v>#REF!</v>
      </c>
      <c r="F288" s="36" t="e">
        <f t="shared" si="41"/>
        <v>#REF!</v>
      </c>
      <c r="G288" s="32" t="e">
        <f>#REF!*#REF!</f>
        <v>#REF!</v>
      </c>
      <c r="H288" s="38"/>
      <c r="I288" s="39">
        <v>0.75</v>
      </c>
      <c r="J288" s="39">
        <v>0.5</v>
      </c>
      <c r="K288" s="39">
        <v>0</v>
      </c>
      <c r="L288" s="39">
        <v>0</v>
      </c>
      <c r="M288" s="52" t="s">
        <v>9</v>
      </c>
      <c r="N288" s="41">
        <v>10</v>
      </c>
      <c r="O288" s="36" t="s">
        <v>45</v>
      </c>
      <c r="P288" s="39">
        <v>4</v>
      </c>
      <c r="Q288" s="39">
        <v>0.5</v>
      </c>
      <c r="R288" s="39">
        <f t="shared" si="42"/>
        <v>15.75</v>
      </c>
      <c r="S288" s="43">
        <f t="shared" si="39"/>
        <v>15.75</v>
      </c>
      <c r="T288" s="39"/>
      <c r="U288" s="39"/>
      <c r="V288" s="39"/>
      <c r="W288" s="44"/>
      <c r="X288" s="46"/>
      <c r="Y288" s="46"/>
      <c r="Z288" s="46"/>
      <c r="AA288" s="46"/>
    </row>
    <row r="289" spans="1:27">
      <c r="A289" s="36" t="s">
        <v>539</v>
      </c>
      <c r="B289" s="3" t="s">
        <v>545</v>
      </c>
      <c r="C289" s="36" t="s">
        <v>14</v>
      </c>
      <c r="D289" s="36" t="s">
        <v>661</v>
      </c>
      <c r="E289" s="47" t="e">
        <f t="shared" si="40"/>
        <v>#REF!</v>
      </c>
      <c r="F289" s="36" t="e">
        <f t="shared" si="41"/>
        <v>#REF!</v>
      </c>
      <c r="G289" s="32" t="e">
        <f>#REF!*#REF!</f>
        <v>#REF!</v>
      </c>
      <c r="H289" s="38"/>
      <c r="I289" s="39">
        <v>0.75</v>
      </c>
      <c r="J289" s="39">
        <v>0.5</v>
      </c>
      <c r="K289" s="39">
        <v>0</v>
      </c>
      <c r="L289" s="39">
        <v>0</v>
      </c>
      <c r="M289" s="52" t="s">
        <v>9</v>
      </c>
      <c r="N289" s="41">
        <v>10</v>
      </c>
      <c r="O289" s="36" t="s">
        <v>45</v>
      </c>
      <c r="P289" s="39">
        <v>4</v>
      </c>
      <c r="Q289" s="39">
        <v>0.5</v>
      </c>
      <c r="R289" s="39">
        <f t="shared" si="42"/>
        <v>15.75</v>
      </c>
      <c r="S289" s="43">
        <f t="shared" si="39"/>
        <v>15.75</v>
      </c>
      <c r="T289" s="39"/>
      <c r="U289" s="39"/>
      <c r="V289" s="39"/>
      <c r="W289" s="44"/>
      <c r="X289" s="46"/>
      <c r="Y289" s="46"/>
      <c r="Z289" s="46"/>
      <c r="AA289" s="46"/>
    </row>
    <row r="290" spans="1:27">
      <c r="A290" s="36" t="s">
        <v>539</v>
      </c>
      <c r="B290" s="3" t="s">
        <v>546</v>
      </c>
      <c r="C290" s="36" t="s">
        <v>14</v>
      </c>
      <c r="D290" s="36" t="s">
        <v>662</v>
      </c>
      <c r="E290" s="47" t="e">
        <f t="shared" si="40"/>
        <v>#REF!</v>
      </c>
      <c r="F290" s="36" t="e">
        <f t="shared" si="41"/>
        <v>#REF!</v>
      </c>
      <c r="G290" s="32" t="e">
        <f>#REF!*#REF!</f>
        <v>#REF!</v>
      </c>
      <c r="H290" s="38"/>
      <c r="I290" s="39">
        <v>0.75</v>
      </c>
      <c r="J290" s="39">
        <v>0.5</v>
      </c>
      <c r="K290" s="39">
        <v>0</v>
      </c>
      <c r="L290" s="39">
        <v>0</v>
      </c>
      <c r="M290" s="52" t="s">
        <v>9</v>
      </c>
      <c r="N290" s="41">
        <v>10</v>
      </c>
      <c r="O290" s="36" t="s">
        <v>45</v>
      </c>
      <c r="P290" s="39">
        <v>4</v>
      </c>
      <c r="Q290" s="39">
        <v>0.5</v>
      </c>
      <c r="R290" s="39">
        <f t="shared" si="42"/>
        <v>15.75</v>
      </c>
      <c r="S290" s="43">
        <f t="shared" si="39"/>
        <v>15.75</v>
      </c>
      <c r="T290" s="39"/>
      <c r="U290" s="39"/>
      <c r="V290" s="39"/>
      <c r="W290" s="44"/>
      <c r="X290" s="46"/>
      <c r="Y290" s="46"/>
      <c r="Z290" s="46"/>
      <c r="AA290" s="46"/>
    </row>
    <row r="291" spans="1:27">
      <c r="A291" s="36" t="s">
        <v>539</v>
      </c>
      <c r="B291" s="3" t="s">
        <v>547</v>
      </c>
      <c r="C291" s="36" t="s">
        <v>14</v>
      </c>
      <c r="D291" s="36" t="s">
        <v>663</v>
      </c>
      <c r="E291" s="47" t="e">
        <f t="shared" si="40"/>
        <v>#REF!</v>
      </c>
      <c r="F291" s="36" t="e">
        <f t="shared" si="41"/>
        <v>#REF!</v>
      </c>
      <c r="G291" s="32" t="e">
        <f>#REF!*#REF!</f>
        <v>#REF!</v>
      </c>
      <c r="H291" s="38"/>
      <c r="I291" s="39">
        <v>0.75</v>
      </c>
      <c r="J291" s="39">
        <v>0.5</v>
      </c>
      <c r="K291" s="39">
        <v>0</v>
      </c>
      <c r="L291" s="39">
        <v>0</v>
      </c>
      <c r="M291" s="52" t="s">
        <v>9</v>
      </c>
      <c r="N291" s="41">
        <v>10</v>
      </c>
      <c r="O291" s="36" t="s">
        <v>45</v>
      </c>
      <c r="P291" s="39">
        <v>4</v>
      </c>
      <c r="Q291" s="39">
        <v>0.5</v>
      </c>
      <c r="R291" s="39">
        <f t="shared" si="42"/>
        <v>15.75</v>
      </c>
      <c r="S291" s="43">
        <f t="shared" si="39"/>
        <v>15.75</v>
      </c>
      <c r="T291" s="39"/>
      <c r="U291" s="39"/>
      <c r="V291" s="39"/>
      <c r="W291" s="44"/>
      <c r="X291" s="46"/>
      <c r="Y291" s="46"/>
      <c r="Z291" s="46"/>
      <c r="AA291" s="46"/>
    </row>
    <row r="292" spans="1:27">
      <c r="A292" s="36" t="s">
        <v>539</v>
      </c>
      <c r="B292" s="3" t="s">
        <v>548</v>
      </c>
      <c r="C292" s="36" t="s">
        <v>14</v>
      </c>
      <c r="D292" s="36" t="s">
        <v>664</v>
      </c>
      <c r="E292" s="47" t="e">
        <f t="shared" si="40"/>
        <v>#REF!</v>
      </c>
      <c r="F292" s="36" t="e">
        <f t="shared" si="41"/>
        <v>#REF!</v>
      </c>
      <c r="G292" s="32" t="e">
        <f>#REF!*#REF!</f>
        <v>#REF!</v>
      </c>
      <c r="H292" s="38"/>
      <c r="I292" s="39">
        <v>0.75</v>
      </c>
      <c r="J292" s="39">
        <v>0.5</v>
      </c>
      <c r="K292" s="39">
        <v>0</v>
      </c>
      <c r="L292" s="39">
        <v>0</v>
      </c>
      <c r="M292" s="52" t="s">
        <v>9</v>
      </c>
      <c r="N292" s="41">
        <v>10</v>
      </c>
      <c r="O292" s="36" t="s">
        <v>45</v>
      </c>
      <c r="P292" s="39">
        <v>4</v>
      </c>
      <c r="Q292" s="39">
        <v>0.5</v>
      </c>
      <c r="R292" s="39">
        <f t="shared" si="42"/>
        <v>15.75</v>
      </c>
      <c r="S292" s="43">
        <f t="shared" si="39"/>
        <v>15.75</v>
      </c>
      <c r="T292" s="39"/>
      <c r="U292" s="39"/>
      <c r="V292" s="39"/>
      <c r="W292" s="44"/>
      <c r="X292" s="46"/>
      <c r="Y292" s="46"/>
      <c r="Z292" s="46"/>
      <c r="AA292" s="46"/>
    </row>
    <row r="293" spans="1:27">
      <c r="A293" s="36" t="s">
        <v>539</v>
      </c>
      <c r="B293" s="3" t="s">
        <v>549</v>
      </c>
      <c r="C293" s="36" t="s">
        <v>14</v>
      </c>
      <c r="D293" s="36" t="s">
        <v>665</v>
      </c>
      <c r="E293" s="47" t="e">
        <f t="shared" si="40"/>
        <v>#REF!</v>
      </c>
      <c r="F293" s="36" t="e">
        <f t="shared" si="41"/>
        <v>#REF!</v>
      </c>
      <c r="G293" s="32" t="e">
        <f>#REF!*#REF!</f>
        <v>#REF!</v>
      </c>
      <c r="H293" s="38"/>
      <c r="I293" s="39">
        <v>0.75</v>
      </c>
      <c r="J293" s="39">
        <v>0.5</v>
      </c>
      <c r="K293" s="39">
        <v>0</v>
      </c>
      <c r="L293" s="39">
        <v>0</v>
      </c>
      <c r="M293" s="52" t="s">
        <v>9</v>
      </c>
      <c r="N293" s="41">
        <v>10</v>
      </c>
      <c r="O293" s="36" t="s">
        <v>45</v>
      </c>
      <c r="P293" s="39">
        <v>4</v>
      </c>
      <c r="Q293" s="39">
        <v>0.5</v>
      </c>
      <c r="R293" s="39">
        <f t="shared" si="42"/>
        <v>15.75</v>
      </c>
      <c r="S293" s="43">
        <f t="shared" si="39"/>
        <v>15.75</v>
      </c>
      <c r="T293" s="39"/>
      <c r="U293" s="39"/>
      <c r="V293" s="39"/>
      <c r="W293" s="44"/>
      <c r="X293" s="46"/>
      <c r="Y293" s="46"/>
      <c r="Z293" s="46"/>
      <c r="AA293" s="46"/>
    </row>
    <row r="294" spans="1:27">
      <c r="A294" s="36" t="s">
        <v>539</v>
      </c>
      <c r="B294" s="3" t="s">
        <v>550</v>
      </c>
      <c r="C294" s="36" t="s">
        <v>14</v>
      </c>
      <c r="D294" s="36" t="s">
        <v>666</v>
      </c>
      <c r="E294" s="47" t="e">
        <f t="shared" si="40"/>
        <v>#REF!</v>
      </c>
      <c r="F294" s="36" t="e">
        <f t="shared" si="41"/>
        <v>#REF!</v>
      </c>
      <c r="G294" s="32" t="e">
        <f>#REF!*#REF!</f>
        <v>#REF!</v>
      </c>
      <c r="H294" s="38"/>
      <c r="I294" s="39">
        <v>0.75</v>
      </c>
      <c r="J294" s="39">
        <v>0.5</v>
      </c>
      <c r="K294" s="39">
        <v>0</v>
      </c>
      <c r="L294" s="39">
        <v>0</v>
      </c>
      <c r="M294" s="52" t="s">
        <v>9</v>
      </c>
      <c r="N294" s="41">
        <v>10</v>
      </c>
      <c r="O294" s="36" t="s">
        <v>45</v>
      </c>
      <c r="P294" s="39">
        <v>4</v>
      </c>
      <c r="Q294" s="39">
        <v>0.5</v>
      </c>
      <c r="R294" s="39">
        <f t="shared" si="42"/>
        <v>15.75</v>
      </c>
      <c r="S294" s="43">
        <f t="shared" si="39"/>
        <v>15.75</v>
      </c>
      <c r="T294" s="39"/>
      <c r="U294" s="39"/>
      <c r="V294" s="39"/>
      <c r="W294" s="44"/>
      <c r="X294" s="46"/>
      <c r="Y294" s="46"/>
      <c r="Z294" s="46"/>
      <c r="AA294" s="46"/>
    </row>
    <row r="295" spans="1:27">
      <c r="A295" s="36" t="s">
        <v>539</v>
      </c>
      <c r="B295" s="3" t="s">
        <v>551</v>
      </c>
      <c r="C295" s="36" t="s">
        <v>14</v>
      </c>
      <c r="D295" s="36" t="s">
        <v>667</v>
      </c>
      <c r="E295" s="47" t="e">
        <f t="shared" si="40"/>
        <v>#REF!</v>
      </c>
      <c r="F295" s="36" t="e">
        <f t="shared" si="41"/>
        <v>#REF!</v>
      </c>
      <c r="G295" s="32" t="e">
        <f>#REF!*#REF!</f>
        <v>#REF!</v>
      </c>
      <c r="H295" s="38"/>
      <c r="I295" s="39">
        <v>0.75</v>
      </c>
      <c r="J295" s="39">
        <v>0.5</v>
      </c>
      <c r="K295" s="39">
        <v>0</v>
      </c>
      <c r="L295" s="39">
        <v>0</v>
      </c>
      <c r="M295" s="52" t="s">
        <v>9</v>
      </c>
      <c r="N295" s="41">
        <v>10</v>
      </c>
      <c r="O295" s="36" t="s">
        <v>45</v>
      </c>
      <c r="P295" s="39">
        <v>4</v>
      </c>
      <c r="Q295" s="39">
        <v>0.5</v>
      </c>
      <c r="R295" s="39">
        <f t="shared" si="42"/>
        <v>15.75</v>
      </c>
      <c r="S295" s="43">
        <f t="shared" si="39"/>
        <v>15.75</v>
      </c>
      <c r="T295" s="39"/>
      <c r="U295" s="39"/>
      <c r="V295" s="39"/>
      <c r="W295" s="44"/>
      <c r="X295" s="46"/>
      <c r="Y295" s="46"/>
      <c r="Z295" s="46"/>
      <c r="AA295" s="46"/>
    </row>
    <row r="296" spans="1:27">
      <c r="A296" s="36" t="s">
        <v>539</v>
      </c>
      <c r="B296" s="3" t="s">
        <v>552</v>
      </c>
      <c r="C296" s="36" t="s">
        <v>14</v>
      </c>
      <c r="D296" s="36" t="s">
        <v>668</v>
      </c>
      <c r="E296" s="47" t="e">
        <f t="shared" si="40"/>
        <v>#REF!</v>
      </c>
      <c r="F296" s="36" t="e">
        <f t="shared" si="41"/>
        <v>#REF!</v>
      </c>
      <c r="G296" s="32" t="e">
        <f>#REF!*#REF!</f>
        <v>#REF!</v>
      </c>
      <c r="H296" s="38"/>
      <c r="I296" s="39">
        <v>0.75</v>
      </c>
      <c r="J296" s="39">
        <v>0.5</v>
      </c>
      <c r="K296" s="39">
        <v>0</v>
      </c>
      <c r="L296" s="39">
        <v>0</v>
      </c>
      <c r="M296" s="52" t="s">
        <v>9</v>
      </c>
      <c r="N296" s="41">
        <v>10</v>
      </c>
      <c r="O296" s="36" t="s">
        <v>45</v>
      </c>
      <c r="P296" s="39">
        <v>4</v>
      </c>
      <c r="Q296" s="39">
        <v>0.5</v>
      </c>
      <c r="R296" s="39">
        <f t="shared" si="42"/>
        <v>15.75</v>
      </c>
      <c r="S296" s="43">
        <f t="shared" si="39"/>
        <v>15.75</v>
      </c>
      <c r="T296" s="39"/>
      <c r="U296" s="39"/>
      <c r="V296" s="39"/>
      <c r="W296" s="44"/>
      <c r="X296" s="46"/>
      <c r="Y296" s="46"/>
      <c r="Z296" s="46"/>
      <c r="AA296" s="46"/>
    </row>
    <row r="297" spans="1:27">
      <c r="A297" s="36" t="s">
        <v>539</v>
      </c>
      <c r="B297" s="3" t="s">
        <v>553</v>
      </c>
      <c r="C297" s="36" t="s">
        <v>14</v>
      </c>
      <c r="D297" s="36" t="s">
        <v>669</v>
      </c>
      <c r="E297" s="47" t="e">
        <f t="shared" si="40"/>
        <v>#REF!</v>
      </c>
      <c r="F297" s="36" t="e">
        <f t="shared" si="41"/>
        <v>#REF!</v>
      </c>
      <c r="G297" s="32" t="e">
        <f>#REF!*#REF!</f>
        <v>#REF!</v>
      </c>
      <c r="H297" s="38"/>
      <c r="I297" s="39">
        <v>0.75</v>
      </c>
      <c r="J297" s="39">
        <v>0.5</v>
      </c>
      <c r="K297" s="39">
        <v>0</v>
      </c>
      <c r="L297" s="39">
        <v>0</v>
      </c>
      <c r="M297" s="52" t="s">
        <v>9</v>
      </c>
      <c r="N297" s="41">
        <v>10</v>
      </c>
      <c r="O297" s="36" t="s">
        <v>45</v>
      </c>
      <c r="P297" s="39">
        <v>4</v>
      </c>
      <c r="Q297" s="39">
        <v>0.5</v>
      </c>
      <c r="R297" s="39">
        <f t="shared" si="42"/>
        <v>15.75</v>
      </c>
      <c r="S297" s="43">
        <f t="shared" si="39"/>
        <v>15.75</v>
      </c>
      <c r="T297" s="39"/>
      <c r="U297" s="39"/>
      <c r="V297" s="39"/>
      <c r="W297" s="44"/>
      <c r="X297" s="46"/>
      <c r="Y297" s="46"/>
      <c r="Z297" s="46"/>
      <c r="AA297" s="46"/>
    </row>
    <row r="298" spans="1:27">
      <c r="A298" s="36" t="s">
        <v>539</v>
      </c>
      <c r="B298" s="3" t="s">
        <v>554</v>
      </c>
      <c r="C298" s="36" t="s">
        <v>14</v>
      </c>
      <c r="D298" s="36" t="s">
        <v>670</v>
      </c>
      <c r="E298" s="47" t="e">
        <f t="shared" si="40"/>
        <v>#REF!</v>
      </c>
      <c r="F298" s="36" t="e">
        <f t="shared" si="41"/>
        <v>#REF!</v>
      </c>
      <c r="G298" s="32" t="e">
        <f>#REF!*#REF!</f>
        <v>#REF!</v>
      </c>
      <c r="H298" s="38"/>
      <c r="I298" s="39">
        <v>0.75</v>
      </c>
      <c r="J298" s="39">
        <v>0.5</v>
      </c>
      <c r="K298" s="39">
        <v>0</v>
      </c>
      <c r="L298" s="39">
        <v>0</v>
      </c>
      <c r="M298" s="52" t="s">
        <v>9</v>
      </c>
      <c r="N298" s="41">
        <v>10</v>
      </c>
      <c r="O298" s="36" t="s">
        <v>45</v>
      </c>
      <c r="P298" s="39">
        <v>4</v>
      </c>
      <c r="Q298" s="39">
        <v>0.5</v>
      </c>
      <c r="R298" s="39">
        <f t="shared" si="42"/>
        <v>15.75</v>
      </c>
      <c r="S298" s="43">
        <f t="shared" si="39"/>
        <v>15.75</v>
      </c>
      <c r="T298" s="39"/>
      <c r="U298" s="39"/>
      <c r="V298" s="39"/>
      <c r="W298" s="44"/>
      <c r="X298" s="46"/>
      <c r="Y298" s="46"/>
      <c r="Z298" s="46"/>
      <c r="AA298" s="46"/>
    </row>
    <row r="299" spans="1:27">
      <c r="A299" s="36" t="s">
        <v>539</v>
      </c>
      <c r="B299" s="3" t="s">
        <v>555</v>
      </c>
      <c r="C299" s="36" t="s">
        <v>14</v>
      </c>
      <c r="D299" s="36" t="s">
        <v>671</v>
      </c>
      <c r="E299" s="47" t="e">
        <f t="shared" si="40"/>
        <v>#REF!</v>
      </c>
      <c r="F299" s="36" t="e">
        <f t="shared" si="41"/>
        <v>#REF!</v>
      </c>
      <c r="G299" s="32" t="e">
        <f>#REF!*#REF!</f>
        <v>#REF!</v>
      </c>
      <c r="H299" s="38"/>
      <c r="I299" s="39">
        <v>0.75</v>
      </c>
      <c r="J299" s="39">
        <v>0.5</v>
      </c>
      <c r="K299" s="39">
        <v>0</v>
      </c>
      <c r="L299" s="39">
        <v>0</v>
      </c>
      <c r="M299" s="52" t="s">
        <v>9</v>
      </c>
      <c r="N299" s="41">
        <v>10</v>
      </c>
      <c r="O299" s="36" t="s">
        <v>45</v>
      </c>
      <c r="P299" s="39">
        <v>4</v>
      </c>
      <c r="Q299" s="39">
        <v>0.5</v>
      </c>
      <c r="R299" s="39">
        <f t="shared" si="42"/>
        <v>15.75</v>
      </c>
      <c r="S299" s="43">
        <f t="shared" ref="S299:S335" si="43">IF(R299&lt;0,0,R299)</f>
        <v>15.75</v>
      </c>
      <c r="T299" s="39"/>
      <c r="U299" s="39"/>
      <c r="V299" s="39"/>
      <c r="W299" s="44"/>
      <c r="X299" s="46"/>
      <c r="Y299" s="46"/>
      <c r="Z299" s="46"/>
      <c r="AA299" s="46"/>
    </row>
    <row r="300" spans="1:27">
      <c r="A300" s="36" t="s">
        <v>539</v>
      </c>
      <c r="B300" s="3" t="s">
        <v>556</v>
      </c>
      <c r="C300" s="36" t="s">
        <v>14</v>
      </c>
      <c r="D300" s="36" t="s">
        <v>672</v>
      </c>
      <c r="E300" s="47" t="e">
        <f t="shared" si="40"/>
        <v>#REF!</v>
      </c>
      <c r="F300" s="36" t="e">
        <f t="shared" si="41"/>
        <v>#REF!</v>
      </c>
      <c r="G300" s="32" t="e">
        <f>#REF!*#REF!</f>
        <v>#REF!</v>
      </c>
      <c r="H300" s="38"/>
      <c r="I300" s="39">
        <v>0.75</v>
      </c>
      <c r="J300" s="39">
        <v>0.5</v>
      </c>
      <c r="K300" s="39">
        <v>0</v>
      </c>
      <c r="L300" s="39">
        <v>0</v>
      </c>
      <c r="M300" s="52" t="s">
        <v>9</v>
      </c>
      <c r="N300" s="41">
        <v>10</v>
      </c>
      <c r="O300" s="36" t="s">
        <v>45</v>
      </c>
      <c r="P300" s="39">
        <v>4</v>
      </c>
      <c r="Q300" s="39">
        <v>0.5</v>
      </c>
      <c r="R300" s="39">
        <f t="shared" si="42"/>
        <v>15.75</v>
      </c>
      <c r="S300" s="43">
        <f t="shared" si="43"/>
        <v>15.75</v>
      </c>
      <c r="T300" s="39"/>
      <c r="U300" s="39"/>
      <c r="V300" s="39"/>
      <c r="W300" s="44"/>
      <c r="X300" s="46"/>
      <c r="Y300" s="46"/>
      <c r="Z300" s="46"/>
      <c r="AA300" s="46"/>
    </row>
    <row r="301" spans="1:27">
      <c r="A301" s="36" t="s">
        <v>539</v>
      </c>
      <c r="B301" s="3" t="s">
        <v>557</v>
      </c>
      <c r="C301" s="36" t="s">
        <v>14</v>
      </c>
      <c r="D301" s="36" t="s">
        <v>673</v>
      </c>
      <c r="E301" s="47" t="e">
        <f t="shared" si="40"/>
        <v>#REF!</v>
      </c>
      <c r="F301" s="36" t="e">
        <f t="shared" si="41"/>
        <v>#REF!</v>
      </c>
      <c r="G301" s="32" t="e">
        <f>#REF!*#REF!</f>
        <v>#REF!</v>
      </c>
      <c r="H301" s="38"/>
      <c r="I301" s="39">
        <v>0.75</v>
      </c>
      <c r="J301" s="39">
        <v>0.5</v>
      </c>
      <c r="K301" s="39">
        <v>0</v>
      </c>
      <c r="L301" s="39">
        <v>0</v>
      </c>
      <c r="M301" s="52" t="s">
        <v>9</v>
      </c>
      <c r="N301" s="41">
        <v>10</v>
      </c>
      <c r="O301" s="36" t="s">
        <v>45</v>
      </c>
      <c r="P301" s="39">
        <v>4</v>
      </c>
      <c r="Q301" s="39">
        <v>0.5</v>
      </c>
      <c r="R301" s="39">
        <f t="shared" si="42"/>
        <v>15.75</v>
      </c>
      <c r="S301" s="43">
        <f t="shared" si="43"/>
        <v>15.75</v>
      </c>
      <c r="T301" s="39"/>
      <c r="U301" s="39"/>
      <c r="V301" s="39"/>
      <c r="W301" s="44"/>
      <c r="X301" s="46"/>
      <c r="Y301" s="46"/>
      <c r="Z301" s="46"/>
      <c r="AA301" s="46"/>
    </row>
    <row r="302" spans="1:27">
      <c r="A302" s="36" t="s">
        <v>539</v>
      </c>
      <c r="B302" s="3" t="s">
        <v>558</v>
      </c>
      <c r="C302" s="36" t="s">
        <v>14</v>
      </c>
      <c r="D302" s="36" t="s">
        <v>674</v>
      </c>
      <c r="E302" s="47" t="e">
        <f t="shared" si="40"/>
        <v>#REF!</v>
      </c>
      <c r="F302" s="36" t="e">
        <f t="shared" si="41"/>
        <v>#REF!</v>
      </c>
      <c r="G302" s="32" t="e">
        <f>#REF!*#REF!</f>
        <v>#REF!</v>
      </c>
      <c r="H302" s="38"/>
      <c r="I302" s="39">
        <v>0.75</v>
      </c>
      <c r="J302" s="39">
        <v>0.5</v>
      </c>
      <c r="K302" s="39">
        <v>0</v>
      </c>
      <c r="L302" s="39">
        <v>0</v>
      </c>
      <c r="M302" s="52" t="s">
        <v>9</v>
      </c>
      <c r="N302" s="41">
        <v>10</v>
      </c>
      <c r="O302" s="36" t="s">
        <v>45</v>
      </c>
      <c r="P302" s="39">
        <v>4</v>
      </c>
      <c r="Q302" s="39">
        <v>0.5</v>
      </c>
      <c r="R302" s="39">
        <f t="shared" si="42"/>
        <v>15.75</v>
      </c>
      <c r="S302" s="43">
        <f t="shared" si="43"/>
        <v>15.75</v>
      </c>
      <c r="T302" s="39"/>
      <c r="U302" s="39"/>
      <c r="V302" s="39"/>
      <c r="W302" s="44"/>
      <c r="X302" s="46"/>
      <c r="Y302" s="46"/>
      <c r="Z302" s="46"/>
      <c r="AA302" s="46"/>
    </row>
    <row r="303" spans="1:27">
      <c r="A303" s="36" t="s">
        <v>539</v>
      </c>
      <c r="B303" s="3" t="s">
        <v>559</v>
      </c>
      <c r="C303" s="36" t="s">
        <v>14</v>
      </c>
      <c r="D303" s="36" t="s">
        <v>675</v>
      </c>
      <c r="E303" s="47" t="e">
        <f t="shared" si="40"/>
        <v>#REF!</v>
      </c>
      <c r="F303" s="36" t="e">
        <f t="shared" si="41"/>
        <v>#REF!</v>
      </c>
      <c r="G303" s="32" t="e">
        <f>#REF!*#REF!</f>
        <v>#REF!</v>
      </c>
      <c r="H303" s="38"/>
      <c r="I303" s="39">
        <v>0.75</v>
      </c>
      <c r="J303" s="39">
        <v>0.5</v>
      </c>
      <c r="K303" s="39">
        <v>0</v>
      </c>
      <c r="L303" s="39">
        <v>0</v>
      </c>
      <c r="M303" s="52" t="s">
        <v>9</v>
      </c>
      <c r="N303" s="41">
        <v>10</v>
      </c>
      <c r="O303" s="36" t="s">
        <v>45</v>
      </c>
      <c r="P303" s="39">
        <v>4</v>
      </c>
      <c r="Q303" s="39">
        <v>0.5</v>
      </c>
      <c r="R303" s="39">
        <f t="shared" si="42"/>
        <v>15.75</v>
      </c>
      <c r="S303" s="43">
        <f t="shared" si="43"/>
        <v>15.75</v>
      </c>
      <c r="T303" s="39"/>
      <c r="U303" s="39"/>
      <c r="V303" s="39"/>
      <c r="W303" s="44"/>
      <c r="X303" s="46"/>
      <c r="Y303" s="46"/>
      <c r="Z303" s="46"/>
      <c r="AA303" s="46"/>
    </row>
    <row r="304" spans="1:27">
      <c r="A304" s="36" t="s">
        <v>479</v>
      </c>
      <c r="B304" s="3" t="s">
        <v>560</v>
      </c>
      <c r="C304" s="36" t="s">
        <v>14</v>
      </c>
      <c r="D304" s="36" t="s">
        <v>676</v>
      </c>
      <c r="E304" s="47">
        <f t="shared" si="40"/>
        <v>22.831050228310499</v>
      </c>
      <c r="F304" s="36">
        <f t="shared" si="41"/>
        <v>199999.99999999997</v>
      </c>
      <c r="G304" s="55">
        <v>5.0000000000000004E-6</v>
      </c>
      <c r="H304" s="38"/>
      <c r="I304" s="39">
        <v>0.75</v>
      </c>
      <c r="J304" s="39">
        <v>0.5</v>
      </c>
      <c r="K304" s="39">
        <v>0</v>
      </c>
      <c r="L304" s="39">
        <v>0</v>
      </c>
      <c r="M304" s="52" t="s">
        <v>9</v>
      </c>
      <c r="N304" s="41">
        <v>2</v>
      </c>
      <c r="O304" s="36" t="s">
        <v>45</v>
      </c>
      <c r="P304" s="39">
        <v>2</v>
      </c>
      <c r="Q304" s="39">
        <v>0.5</v>
      </c>
      <c r="R304" s="39">
        <f t="shared" si="42"/>
        <v>5.75</v>
      </c>
      <c r="S304" s="43">
        <f t="shared" si="43"/>
        <v>5.75</v>
      </c>
      <c r="T304" s="39"/>
      <c r="U304" s="39"/>
      <c r="V304" s="39"/>
      <c r="W304" s="44"/>
      <c r="X304" s="46"/>
      <c r="Y304" s="46"/>
      <c r="Z304" s="46"/>
      <c r="AA304" s="46"/>
    </row>
    <row r="305" spans="1:27">
      <c r="A305" s="36" t="s">
        <v>539</v>
      </c>
      <c r="B305" s="3" t="s">
        <v>561</v>
      </c>
      <c r="C305" s="36" t="s">
        <v>14</v>
      </c>
      <c r="D305" s="36" t="s">
        <v>677</v>
      </c>
      <c r="E305" s="47">
        <f t="shared" si="40"/>
        <v>941.36404729968285</v>
      </c>
      <c r="F305" s="55">
        <v>8246349.0543452222</v>
      </c>
      <c r="G305" s="56">
        <f>1/F305</f>
        <v>1.2126578603570912E-7</v>
      </c>
      <c r="H305" s="38"/>
      <c r="I305" s="39">
        <v>0.75</v>
      </c>
      <c r="J305" s="39">
        <v>0.5</v>
      </c>
      <c r="K305" s="39">
        <v>0</v>
      </c>
      <c r="L305" s="39">
        <v>0</v>
      </c>
      <c r="M305" s="52" t="s">
        <v>9</v>
      </c>
      <c r="N305" s="41">
        <v>0</v>
      </c>
      <c r="O305" s="36" t="s">
        <v>45</v>
      </c>
      <c r="P305" s="39">
        <v>0.5</v>
      </c>
      <c r="Q305" s="39">
        <v>0.25</v>
      </c>
      <c r="R305" s="39">
        <f t="shared" si="42"/>
        <v>2</v>
      </c>
      <c r="S305" s="43">
        <f t="shared" si="43"/>
        <v>2</v>
      </c>
      <c r="T305" s="39"/>
      <c r="U305" s="39"/>
      <c r="V305" s="39"/>
      <c r="W305" s="44"/>
      <c r="X305" s="46"/>
      <c r="Y305" s="46"/>
      <c r="Z305" s="46"/>
      <c r="AA305" s="46"/>
    </row>
    <row r="306" spans="1:27">
      <c r="A306" s="36" t="s">
        <v>539</v>
      </c>
      <c r="B306" s="3" t="s">
        <v>562</v>
      </c>
      <c r="C306" s="36" t="s">
        <v>14</v>
      </c>
      <c r="D306" s="36" t="s">
        <v>678</v>
      </c>
      <c r="E306" s="47">
        <f t="shared" si="40"/>
        <v>228.31050228310502</v>
      </c>
      <c r="F306" s="36">
        <f>1/G306</f>
        <v>2000000</v>
      </c>
      <c r="G306" s="55">
        <v>4.9999999999999998E-7</v>
      </c>
      <c r="H306" s="38"/>
      <c r="I306" s="39">
        <v>0.75</v>
      </c>
      <c r="J306" s="39">
        <v>0.5</v>
      </c>
      <c r="K306" s="39">
        <v>0</v>
      </c>
      <c r="L306" s="39">
        <v>0</v>
      </c>
      <c r="M306" s="52" t="s">
        <v>9</v>
      </c>
      <c r="N306" s="41">
        <v>0</v>
      </c>
      <c r="O306" s="36" t="s">
        <v>45</v>
      </c>
      <c r="P306" s="39">
        <v>0.5</v>
      </c>
      <c r="Q306" s="39">
        <v>0.25</v>
      </c>
      <c r="R306" s="39">
        <f t="shared" si="42"/>
        <v>2</v>
      </c>
      <c r="S306" s="43">
        <f t="shared" si="43"/>
        <v>2</v>
      </c>
      <c r="T306" s="39"/>
      <c r="U306" s="39"/>
      <c r="V306" s="39"/>
      <c r="W306" s="44"/>
      <c r="X306" s="46"/>
      <c r="Y306" s="46"/>
      <c r="Z306" s="46"/>
      <c r="AA306" s="46"/>
    </row>
    <row r="307" spans="1:27">
      <c r="A307" s="36" t="s">
        <v>539</v>
      </c>
      <c r="B307" s="3" t="s">
        <v>563</v>
      </c>
      <c r="C307" s="36" t="s">
        <v>14</v>
      </c>
      <c r="D307" s="36" t="s">
        <v>679</v>
      </c>
      <c r="E307" s="47">
        <f t="shared" si="40"/>
        <v>54.882332279592553</v>
      </c>
      <c r="F307" s="36">
        <f>1/G307</f>
        <v>480769.23076923075</v>
      </c>
      <c r="G307" s="55">
        <v>2.08E-6</v>
      </c>
      <c r="H307" s="38"/>
      <c r="I307" s="39">
        <v>0.75</v>
      </c>
      <c r="J307" s="39">
        <v>0.5</v>
      </c>
      <c r="K307" s="39">
        <v>0</v>
      </c>
      <c r="L307" s="39">
        <v>0</v>
      </c>
      <c r="M307" s="57">
        <v>12</v>
      </c>
      <c r="N307" s="41">
        <v>0</v>
      </c>
      <c r="O307" s="48" t="s">
        <v>46</v>
      </c>
      <c r="P307" s="39">
        <v>4</v>
      </c>
      <c r="Q307" s="39">
        <v>0.25</v>
      </c>
      <c r="R307" s="39">
        <f t="shared" si="42"/>
        <v>17.5</v>
      </c>
      <c r="S307" s="43">
        <f t="shared" si="43"/>
        <v>17.5</v>
      </c>
      <c r="T307" s="39"/>
      <c r="U307" s="39"/>
      <c r="V307" s="39"/>
      <c r="W307" s="44"/>
      <c r="X307" s="46"/>
      <c r="Y307" s="46"/>
      <c r="Z307" s="46"/>
      <c r="AA307" s="46"/>
    </row>
    <row r="308" spans="1:27">
      <c r="A308" s="36" t="s">
        <v>539</v>
      </c>
      <c r="B308" s="3" t="s">
        <v>564</v>
      </c>
      <c r="C308" s="36" t="s">
        <v>14</v>
      </c>
      <c r="D308" s="36" t="s">
        <v>680</v>
      </c>
      <c r="E308" s="47">
        <f t="shared" si="40"/>
        <v>339.45118845629224</v>
      </c>
      <c r="F308" s="55">
        <v>2973592.4108771202</v>
      </c>
      <c r="G308" s="56">
        <f>1/F308</f>
        <v>3.3629356745130717E-7</v>
      </c>
      <c r="H308" s="38"/>
      <c r="I308" s="39">
        <v>0.75</v>
      </c>
      <c r="J308" s="39">
        <v>0.5</v>
      </c>
      <c r="K308" s="39">
        <v>0</v>
      </c>
      <c r="L308" s="39">
        <v>0</v>
      </c>
      <c r="M308" s="52" t="s">
        <v>9</v>
      </c>
      <c r="N308" s="41">
        <v>0</v>
      </c>
      <c r="O308" s="36" t="s">
        <v>45</v>
      </c>
      <c r="P308" s="39">
        <v>0.5</v>
      </c>
      <c r="Q308" s="39">
        <v>0.25</v>
      </c>
      <c r="R308" s="39">
        <f t="shared" si="42"/>
        <v>2</v>
      </c>
      <c r="S308" s="43">
        <f t="shared" si="43"/>
        <v>2</v>
      </c>
      <c r="T308" s="39"/>
      <c r="U308" s="39"/>
      <c r="V308" s="39"/>
      <c r="W308" s="44"/>
      <c r="X308" s="46"/>
      <c r="Y308" s="46"/>
      <c r="Z308" s="46"/>
      <c r="AA308" s="46"/>
    </row>
    <row r="309" spans="1:27">
      <c r="A309" s="36" t="s">
        <v>539</v>
      </c>
      <c r="B309" s="3" t="s">
        <v>565</v>
      </c>
      <c r="C309" s="36" t="s">
        <v>14</v>
      </c>
      <c r="D309" s="36" t="s">
        <v>681</v>
      </c>
      <c r="E309" s="47">
        <f t="shared" si="40"/>
        <v>228.31050228310502</v>
      </c>
      <c r="F309" s="36">
        <f>1/G309</f>
        <v>2000000</v>
      </c>
      <c r="G309" s="55">
        <v>4.9999999999999998E-7</v>
      </c>
      <c r="H309" s="38"/>
      <c r="I309" s="39">
        <v>0.75</v>
      </c>
      <c r="J309" s="39">
        <v>0.5</v>
      </c>
      <c r="K309" s="39">
        <v>0</v>
      </c>
      <c r="L309" s="39">
        <v>0</v>
      </c>
      <c r="M309" s="52" t="s">
        <v>9</v>
      </c>
      <c r="N309" s="41">
        <v>0</v>
      </c>
      <c r="O309" s="36" t="s">
        <v>45</v>
      </c>
      <c r="P309" s="39">
        <v>0.5</v>
      </c>
      <c r="Q309" s="39">
        <v>0.25</v>
      </c>
      <c r="R309" s="39">
        <f t="shared" si="42"/>
        <v>2</v>
      </c>
      <c r="S309" s="43">
        <f t="shared" si="43"/>
        <v>2</v>
      </c>
      <c r="T309" s="39"/>
      <c r="U309" s="39"/>
      <c r="V309" s="39"/>
      <c r="W309" s="44"/>
      <c r="X309" s="46"/>
      <c r="Y309" s="46"/>
      <c r="Z309" s="46"/>
      <c r="AA309" s="46"/>
    </row>
    <row r="310" spans="1:27">
      <c r="A310" s="36" t="s">
        <v>539</v>
      </c>
      <c r="B310" s="3" t="s">
        <v>566</v>
      </c>
      <c r="C310" s="36" t="s">
        <v>14</v>
      </c>
      <c r="D310" s="36" t="s">
        <v>682</v>
      </c>
      <c r="E310" s="47">
        <f t="shared" si="40"/>
        <v>54.882332279592553</v>
      </c>
      <c r="F310" s="36">
        <f>1/G310</f>
        <v>480769.23076923075</v>
      </c>
      <c r="G310" s="55">
        <v>2.08E-6</v>
      </c>
      <c r="H310" s="38"/>
      <c r="I310" s="39">
        <v>0.75</v>
      </c>
      <c r="J310" s="39">
        <v>0.5</v>
      </c>
      <c r="K310" s="39">
        <v>0</v>
      </c>
      <c r="L310" s="39">
        <v>0</v>
      </c>
      <c r="M310" s="57">
        <v>12</v>
      </c>
      <c r="N310" s="41">
        <v>0</v>
      </c>
      <c r="O310" s="48" t="s">
        <v>46</v>
      </c>
      <c r="P310" s="39">
        <v>4</v>
      </c>
      <c r="Q310" s="39">
        <v>0.25</v>
      </c>
      <c r="R310" s="39">
        <f t="shared" si="42"/>
        <v>17.5</v>
      </c>
      <c r="S310" s="43">
        <f t="shared" si="43"/>
        <v>17.5</v>
      </c>
      <c r="T310" s="39"/>
      <c r="U310" s="39"/>
      <c r="V310" s="39"/>
      <c r="W310" s="44"/>
      <c r="X310" s="46"/>
      <c r="Y310" s="46"/>
      <c r="Z310" s="46"/>
      <c r="AA310" s="46"/>
    </row>
    <row r="311" spans="1:27">
      <c r="A311" s="36" t="s">
        <v>539</v>
      </c>
      <c r="B311" s="3" t="s">
        <v>567</v>
      </c>
      <c r="C311" s="36" t="s">
        <v>14</v>
      </c>
      <c r="D311" s="36" t="s">
        <v>683</v>
      </c>
      <c r="E311" s="47">
        <f t="shared" si="40"/>
        <v>344.57430706566436</v>
      </c>
      <c r="F311" s="55">
        <v>3018470.9298952199</v>
      </c>
      <c r="G311" s="56">
        <f>1/F311</f>
        <v>3.3129356658561991E-7</v>
      </c>
      <c r="H311" s="38"/>
      <c r="I311" s="39">
        <v>0.75</v>
      </c>
      <c r="J311" s="39">
        <v>0.5</v>
      </c>
      <c r="K311" s="39">
        <v>0</v>
      </c>
      <c r="L311" s="39">
        <v>0</v>
      </c>
      <c r="M311" s="52" t="s">
        <v>9</v>
      </c>
      <c r="N311" s="41">
        <v>0</v>
      </c>
      <c r="O311" s="36" t="s">
        <v>45</v>
      </c>
      <c r="P311" s="39">
        <v>0.5</v>
      </c>
      <c r="Q311" s="39">
        <v>0.25</v>
      </c>
      <c r="R311" s="39">
        <f t="shared" si="42"/>
        <v>2</v>
      </c>
      <c r="S311" s="43">
        <f t="shared" si="43"/>
        <v>2</v>
      </c>
      <c r="T311" s="39"/>
      <c r="U311" s="39"/>
      <c r="V311" s="39"/>
      <c r="W311" s="44"/>
      <c r="X311" s="46"/>
      <c r="Y311" s="46"/>
      <c r="Z311" s="46"/>
      <c r="AA311" s="46"/>
    </row>
    <row r="312" spans="1:27">
      <c r="A312" s="36" t="s">
        <v>539</v>
      </c>
      <c r="B312" s="3" t="s">
        <v>568</v>
      </c>
      <c r="C312" s="36" t="s">
        <v>14</v>
      </c>
      <c r="D312" s="36" t="s">
        <v>684</v>
      </c>
      <c r="E312" s="47">
        <f t="shared" si="40"/>
        <v>228.31050228310502</v>
      </c>
      <c r="F312" s="36">
        <f>1/G312</f>
        <v>2000000</v>
      </c>
      <c r="G312" s="55">
        <v>4.9999999999999998E-7</v>
      </c>
      <c r="H312" s="38"/>
      <c r="I312" s="39">
        <v>0.75</v>
      </c>
      <c r="J312" s="39">
        <v>0.5</v>
      </c>
      <c r="K312" s="39">
        <v>0</v>
      </c>
      <c r="L312" s="39">
        <v>0</v>
      </c>
      <c r="M312" s="52" t="s">
        <v>9</v>
      </c>
      <c r="N312" s="41">
        <v>0</v>
      </c>
      <c r="O312" s="36" t="s">
        <v>45</v>
      </c>
      <c r="P312" s="39">
        <v>0.5</v>
      </c>
      <c r="Q312" s="39">
        <v>0.25</v>
      </c>
      <c r="R312" s="39">
        <f t="shared" si="42"/>
        <v>2</v>
      </c>
      <c r="S312" s="43">
        <f t="shared" si="43"/>
        <v>2</v>
      </c>
      <c r="T312" s="39"/>
      <c r="U312" s="39"/>
      <c r="V312" s="39"/>
      <c r="W312" s="44"/>
      <c r="X312" s="46"/>
      <c r="Y312" s="46"/>
      <c r="Z312" s="46"/>
      <c r="AA312" s="46"/>
    </row>
    <row r="313" spans="1:27">
      <c r="A313" s="36" t="s">
        <v>539</v>
      </c>
      <c r="B313" s="3" t="s">
        <v>569</v>
      </c>
      <c r="C313" s="36" t="s">
        <v>14</v>
      </c>
      <c r="D313" s="36" t="s">
        <v>685</v>
      </c>
      <c r="E313" s="47">
        <f t="shared" si="40"/>
        <v>54.882332279592553</v>
      </c>
      <c r="F313" s="36">
        <f>1/G313</f>
        <v>480769.23076923075</v>
      </c>
      <c r="G313" s="55">
        <v>2.08E-6</v>
      </c>
      <c r="H313" s="38"/>
      <c r="I313" s="39">
        <v>0.75</v>
      </c>
      <c r="J313" s="39">
        <v>0.5</v>
      </c>
      <c r="K313" s="39">
        <v>0</v>
      </c>
      <c r="L313" s="39">
        <v>0</v>
      </c>
      <c r="M313" s="57">
        <v>12</v>
      </c>
      <c r="N313" s="41">
        <v>0</v>
      </c>
      <c r="O313" s="48" t="s">
        <v>46</v>
      </c>
      <c r="P313" s="39">
        <v>4</v>
      </c>
      <c r="Q313" s="39">
        <v>0.25</v>
      </c>
      <c r="R313" s="39">
        <f t="shared" si="42"/>
        <v>17.5</v>
      </c>
      <c r="S313" s="43">
        <f t="shared" si="43"/>
        <v>17.5</v>
      </c>
      <c r="T313" s="39"/>
      <c r="U313" s="39"/>
      <c r="V313" s="39"/>
      <c r="W313" s="44"/>
      <c r="X313" s="46"/>
      <c r="Y313" s="46"/>
      <c r="Z313" s="46"/>
      <c r="AA313" s="46"/>
    </row>
    <row r="314" spans="1:27">
      <c r="A314" s="36" t="s">
        <v>539</v>
      </c>
      <c r="B314" s="3" t="s">
        <v>570</v>
      </c>
      <c r="C314" s="36" t="s">
        <v>14</v>
      </c>
      <c r="D314" s="36" t="s">
        <v>686</v>
      </c>
      <c r="E314" s="47">
        <f t="shared" si="40"/>
        <v>22.831050228310499</v>
      </c>
      <c r="F314" s="36">
        <f>1/G314</f>
        <v>199999.99999999997</v>
      </c>
      <c r="G314" s="55">
        <v>5.0000000000000004E-6</v>
      </c>
      <c r="H314" s="38"/>
      <c r="I314" s="39">
        <v>0.75</v>
      </c>
      <c r="J314" s="39">
        <v>0.5</v>
      </c>
      <c r="K314" s="39">
        <v>0</v>
      </c>
      <c r="L314" s="39">
        <v>0</v>
      </c>
      <c r="M314" s="52" t="s">
        <v>9</v>
      </c>
      <c r="N314" s="41">
        <v>10</v>
      </c>
      <c r="O314" s="36" t="s">
        <v>45</v>
      </c>
      <c r="P314" s="39">
        <v>2</v>
      </c>
      <c r="Q314" s="39">
        <v>0.5</v>
      </c>
      <c r="R314" s="39">
        <f t="shared" si="42"/>
        <v>13.75</v>
      </c>
      <c r="S314" s="43">
        <f t="shared" si="43"/>
        <v>13.75</v>
      </c>
      <c r="T314" s="39"/>
      <c r="U314" s="39"/>
      <c r="V314" s="39"/>
      <c r="W314" s="44"/>
      <c r="X314" s="46"/>
      <c r="Y314" s="46"/>
      <c r="Z314" s="46"/>
      <c r="AA314" s="46"/>
    </row>
    <row r="315" spans="1:27">
      <c r="A315" s="36" t="s">
        <v>474</v>
      </c>
      <c r="B315" s="3" t="s">
        <v>571</v>
      </c>
      <c r="C315" s="36" t="s">
        <v>14</v>
      </c>
      <c r="D315" s="58" t="s">
        <v>687</v>
      </c>
      <c r="E315" s="59">
        <f t="shared" si="40"/>
        <v>1000.4842343694347</v>
      </c>
      <c r="F315" s="60">
        <f>1/G315</f>
        <v>8764241.8930762485</v>
      </c>
      <c r="G315" s="61">
        <v>1.141E-7</v>
      </c>
      <c r="H315" s="38"/>
      <c r="I315" s="39">
        <v>0.75</v>
      </c>
      <c r="J315" s="39">
        <v>0.5</v>
      </c>
      <c r="K315" s="39">
        <v>0</v>
      </c>
      <c r="L315" s="39">
        <v>0</v>
      </c>
      <c r="M315" s="52" t="s">
        <v>9</v>
      </c>
      <c r="N315" s="41">
        <v>10</v>
      </c>
      <c r="O315" s="36" t="s">
        <v>45</v>
      </c>
      <c r="P315" s="39">
        <v>1</v>
      </c>
      <c r="Q315" s="39">
        <v>0.5</v>
      </c>
      <c r="R315" s="39">
        <f t="shared" si="42"/>
        <v>12.75</v>
      </c>
      <c r="S315" s="43">
        <f t="shared" si="43"/>
        <v>12.75</v>
      </c>
      <c r="T315" s="39"/>
      <c r="U315" s="39"/>
      <c r="V315" s="39"/>
      <c r="W315" s="44"/>
      <c r="X315" s="46"/>
      <c r="Y315" s="46"/>
      <c r="Z315" s="46"/>
      <c r="AA315" s="46"/>
    </row>
    <row r="316" spans="1:27">
      <c r="A316" s="36" t="s">
        <v>572</v>
      </c>
      <c r="B316" s="3" t="s">
        <v>573</v>
      </c>
      <c r="C316" s="36" t="s">
        <v>14</v>
      </c>
      <c r="D316" s="36" t="s">
        <v>688</v>
      </c>
      <c r="E316" s="15">
        <v>136.98630136986301</v>
      </c>
      <c r="F316" s="36">
        <f>E316*8760</f>
        <v>1200000</v>
      </c>
      <c r="G316" s="56">
        <f>1/F316</f>
        <v>8.3333333333333333E-7</v>
      </c>
      <c r="H316" s="38"/>
      <c r="I316" s="39">
        <v>0.75</v>
      </c>
      <c r="J316" s="39">
        <v>0.5</v>
      </c>
      <c r="K316" s="39">
        <v>0</v>
      </c>
      <c r="L316" s="39">
        <v>0</v>
      </c>
      <c r="M316" s="52" t="s">
        <v>9</v>
      </c>
      <c r="N316" s="41">
        <v>0</v>
      </c>
      <c r="O316" s="36" t="s">
        <v>45</v>
      </c>
      <c r="P316" s="39">
        <v>8</v>
      </c>
      <c r="Q316" s="39">
        <v>0.5</v>
      </c>
      <c r="R316" s="39">
        <f t="shared" si="42"/>
        <v>9.75</v>
      </c>
      <c r="S316" s="43">
        <f t="shared" si="43"/>
        <v>9.75</v>
      </c>
      <c r="T316" s="39"/>
      <c r="U316" s="39"/>
      <c r="V316" s="39"/>
      <c r="W316" s="44"/>
      <c r="X316" s="46"/>
      <c r="Y316" s="46"/>
      <c r="Z316" s="46"/>
      <c r="AA316" s="46"/>
    </row>
    <row r="317" spans="1:27">
      <c r="A317" s="45" t="s">
        <v>574</v>
      </c>
      <c r="B317" s="3" t="s">
        <v>575</v>
      </c>
      <c r="C317" s="36" t="s">
        <v>14</v>
      </c>
      <c r="D317" s="36" t="s">
        <v>689</v>
      </c>
      <c r="E317" s="15">
        <v>36.670495066351592</v>
      </c>
      <c r="F317" s="36">
        <v>321233.53678123996</v>
      </c>
      <c r="G317" s="56">
        <v>3.1130000000000001E-6</v>
      </c>
      <c r="H317" s="38"/>
      <c r="I317" s="39">
        <v>0.75</v>
      </c>
      <c r="J317" s="39">
        <v>0.5</v>
      </c>
      <c r="K317" s="39">
        <v>0</v>
      </c>
      <c r="L317" s="39">
        <v>0</v>
      </c>
      <c r="M317" s="52" t="s">
        <v>9</v>
      </c>
      <c r="N317" s="41">
        <v>2</v>
      </c>
      <c r="O317" s="36" t="s">
        <v>45</v>
      </c>
      <c r="P317" s="39">
        <v>2</v>
      </c>
      <c r="Q317" s="39">
        <v>0.5</v>
      </c>
      <c r="R317" s="39">
        <f t="shared" si="42"/>
        <v>5.75</v>
      </c>
      <c r="S317" s="43">
        <f t="shared" si="43"/>
        <v>5.75</v>
      </c>
      <c r="T317" s="39"/>
      <c r="U317" s="39"/>
      <c r="V317" s="39"/>
      <c r="W317" s="44"/>
      <c r="X317" s="46"/>
      <c r="Y317" s="46"/>
      <c r="Z317" s="46"/>
      <c r="AA317" s="46"/>
    </row>
    <row r="318" spans="1:27">
      <c r="A318" s="45" t="s">
        <v>574</v>
      </c>
      <c r="B318" s="3" t="s">
        <v>576</v>
      </c>
      <c r="C318" s="36" t="s">
        <v>14</v>
      </c>
      <c r="D318" s="36" t="s">
        <v>690</v>
      </c>
      <c r="E318" s="15">
        <v>22.582641175381305</v>
      </c>
      <c r="F318" s="36">
        <f>E318*8760</f>
        <v>197823.93669634024</v>
      </c>
      <c r="G318" s="56">
        <f t="shared" ref="G318:G329" si="44">1/F318</f>
        <v>5.0550000000000007E-6</v>
      </c>
      <c r="H318" s="38"/>
      <c r="I318" s="39">
        <v>0.75</v>
      </c>
      <c r="J318" s="39">
        <v>0.5</v>
      </c>
      <c r="K318" s="39">
        <v>0</v>
      </c>
      <c r="L318" s="39">
        <v>0</v>
      </c>
      <c r="M318" s="52" t="s">
        <v>9</v>
      </c>
      <c r="N318" s="41">
        <v>2</v>
      </c>
      <c r="O318" s="36" t="s">
        <v>45</v>
      </c>
      <c r="P318" s="39">
        <v>2</v>
      </c>
      <c r="Q318" s="39">
        <v>0.5</v>
      </c>
      <c r="R318" s="39">
        <f t="shared" si="42"/>
        <v>5.75</v>
      </c>
      <c r="S318" s="43">
        <f t="shared" si="43"/>
        <v>5.75</v>
      </c>
      <c r="T318" s="39"/>
      <c r="U318" s="39"/>
      <c r="V318" s="39"/>
      <c r="W318" s="44"/>
      <c r="X318" s="46"/>
      <c r="Y318" s="46"/>
      <c r="Z318" s="46"/>
      <c r="AA318" s="46"/>
    </row>
    <row r="319" spans="1:27">
      <c r="A319" s="45" t="s">
        <v>574</v>
      </c>
      <c r="B319" s="3" t="s">
        <v>577</v>
      </c>
      <c r="C319" s="36" t="s">
        <v>14</v>
      </c>
      <c r="D319" s="36" t="s">
        <v>691</v>
      </c>
      <c r="E319" s="15">
        <v>46.536995981065026</v>
      </c>
      <c r="F319" s="36">
        <f>E319*8760</f>
        <v>407664.08479412965</v>
      </c>
      <c r="G319" s="56">
        <f t="shared" si="44"/>
        <v>2.4530000000000001E-6</v>
      </c>
      <c r="H319" s="38"/>
      <c r="I319" s="39">
        <v>0.75</v>
      </c>
      <c r="J319" s="39">
        <v>0.5</v>
      </c>
      <c r="K319" s="39">
        <v>0</v>
      </c>
      <c r="L319" s="39">
        <v>0</v>
      </c>
      <c r="M319" s="52" t="s">
        <v>9</v>
      </c>
      <c r="N319" s="41">
        <v>2</v>
      </c>
      <c r="O319" s="36" t="s">
        <v>45</v>
      </c>
      <c r="P319" s="39">
        <v>2</v>
      </c>
      <c r="Q319" s="39">
        <v>0.5</v>
      </c>
      <c r="R319" s="39">
        <f t="shared" si="42"/>
        <v>5.75</v>
      </c>
      <c r="S319" s="43">
        <f t="shared" si="43"/>
        <v>5.75</v>
      </c>
      <c r="T319" s="39"/>
      <c r="U319" s="39"/>
      <c r="V319" s="39"/>
      <c r="W319" s="44"/>
      <c r="X319" s="46"/>
      <c r="Y319" s="46"/>
      <c r="Z319" s="46"/>
      <c r="AA319" s="46"/>
    </row>
    <row r="320" spans="1:27">
      <c r="A320" s="45" t="s">
        <v>574</v>
      </c>
      <c r="B320" s="3" t="s">
        <v>578</v>
      </c>
      <c r="C320" s="36" t="s">
        <v>14</v>
      </c>
      <c r="D320" s="36" t="s">
        <v>692</v>
      </c>
      <c r="E320" s="15">
        <v>31.198483504113831</v>
      </c>
      <c r="F320" s="36">
        <f>E320*8760</f>
        <v>273298.71549603716</v>
      </c>
      <c r="G320" s="56">
        <f t="shared" si="44"/>
        <v>3.659E-6</v>
      </c>
      <c r="H320" s="38"/>
      <c r="I320" s="39">
        <v>0.75</v>
      </c>
      <c r="J320" s="39">
        <v>0.5</v>
      </c>
      <c r="K320" s="39">
        <v>0</v>
      </c>
      <c r="L320" s="39">
        <v>0</v>
      </c>
      <c r="M320" s="52" t="s">
        <v>9</v>
      </c>
      <c r="N320" s="41">
        <v>2</v>
      </c>
      <c r="O320" s="36" t="s">
        <v>45</v>
      </c>
      <c r="P320" s="39">
        <v>2</v>
      </c>
      <c r="Q320" s="39">
        <v>0.5</v>
      </c>
      <c r="R320" s="39">
        <f t="shared" si="42"/>
        <v>5.75</v>
      </c>
      <c r="S320" s="43">
        <f t="shared" si="43"/>
        <v>5.75</v>
      </c>
      <c r="T320" s="39"/>
      <c r="U320" s="39"/>
      <c r="V320" s="39"/>
      <c r="W320" s="44"/>
      <c r="X320" s="46"/>
      <c r="Y320" s="46"/>
      <c r="Z320" s="46"/>
      <c r="AA320" s="46"/>
    </row>
    <row r="321" spans="1:27">
      <c r="A321" s="45" t="s">
        <v>574</v>
      </c>
      <c r="B321" s="3" t="s">
        <v>579</v>
      </c>
      <c r="C321" s="36" t="s">
        <v>14</v>
      </c>
      <c r="D321" s="36" t="s">
        <v>693</v>
      </c>
      <c r="E321" s="47">
        <f>F321/8760</f>
        <v>45.662100456621005</v>
      </c>
      <c r="F321" s="32">
        <v>400000</v>
      </c>
      <c r="G321" s="56">
        <f t="shared" si="44"/>
        <v>2.5000000000000002E-6</v>
      </c>
      <c r="H321" s="38"/>
      <c r="I321" s="39">
        <v>0.75</v>
      </c>
      <c r="J321" s="39">
        <v>0.5</v>
      </c>
      <c r="K321" s="39">
        <v>0</v>
      </c>
      <c r="L321" s="39">
        <v>0</v>
      </c>
      <c r="M321" s="52" t="s">
        <v>9</v>
      </c>
      <c r="N321" s="41">
        <v>2</v>
      </c>
      <c r="O321" s="36" t="s">
        <v>45</v>
      </c>
      <c r="P321" s="39">
        <v>2</v>
      </c>
      <c r="Q321" s="39">
        <v>0.5</v>
      </c>
      <c r="R321" s="39">
        <f t="shared" si="42"/>
        <v>5.75</v>
      </c>
      <c r="S321" s="43">
        <f t="shared" si="43"/>
        <v>5.75</v>
      </c>
      <c r="T321" s="39"/>
      <c r="U321" s="39"/>
      <c r="V321" s="39"/>
      <c r="W321" s="44"/>
      <c r="X321" s="46"/>
      <c r="Y321" s="46"/>
      <c r="Z321" s="46"/>
      <c r="AA321" s="46"/>
    </row>
    <row r="322" spans="1:27">
      <c r="A322" s="45" t="s">
        <v>574</v>
      </c>
      <c r="B322" s="3" t="s">
        <v>580</v>
      </c>
      <c r="C322" s="36" t="s">
        <v>14</v>
      </c>
      <c r="D322" s="36" t="s">
        <v>694</v>
      </c>
      <c r="E322" s="47">
        <f>F322/8760</f>
        <v>57.077625570776256</v>
      </c>
      <c r="F322" s="32">
        <v>500000</v>
      </c>
      <c r="G322" s="56">
        <f t="shared" si="44"/>
        <v>1.9999999999999999E-6</v>
      </c>
      <c r="H322" s="38"/>
      <c r="I322" s="39">
        <v>0.75</v>
      </c>
      <c r="J322" s="39">
        <v>0.5</v>
      </c>
      <c r="K322" s="39">
        <v>0</v>
      </c>
      <c r="L322" s="39">
        <v>0</v>
      </c>
      <c r="M322" s="52" t="s">
        <v>9</v>
      </c>
      <c r="N322" s="41">
        <v>2</v>
      </c>
      <c r="O322" s="36" t="s">
        <v>45</v>
      </c>
      <c r="P322" s="39">
        <v>2</v>
      </c>
      <c r="Q322" s="39">
        <v>0.5</v>
      </c>
      <c r="R322" s="39">
        <f t="shared" si="42"/>
        <v>5.75</v>
      </c>
      <c r="S322" s="43">
        <f t="shared" si="43"/>
        <v>5.75</v>
      </c>
      <c r="T322" s="39"/>
      <c r="U322" s="39"/>
      <c r="V322" s="39"/>
      <c r="W322" s="44"/>
      <c r="X322" s="46"/>
      <c r="Y322" s="46"/>
      <c r="Z322" s="46"/>
      <c r="AA322" s="46"/>
    </row>
    <row r="323" spans="1:27">
      <c r="A323" s="45" t="s">
        <v>574</v>
      </c>
      <c r="B323" s="3" t="s">
        <v>581</v>
      </c>
      <c r="C323" s="36" t="s">
        <v>14</v>
      </c>
      <c r="D323" s="36" t="s">
        <v>695</v>
      </c>
      <c r="E323" s="47">
        <f>F323/8760</f>
        <v>22.831050228310502</v>
      </c>
      <c r="F323" s="32">
        <v>200000</v>
      </c>
      <c r="G323" s="56">
        <f t="shared" si="44"/>
        <v>5.0000000000000004E-6</v>
      </c>
      <c r="H323" s="38"/>
      <c r="I323" s="39">
        <v>0.75</v>
      </c>
      <c r="J323" s="39">
        <v>0.5</v>
      </c>
      <c r="K323" s="39">
        <v>0</v>
      </c>
      <c r="L323" s="39">
        <v>0</v>
      </c>
      <c r="M323" s="52" t="s">
        <v>9</v>
      </c>
      <c r="N323" s="41">
        <v>2</v>
      </c>
      <c r="O323" s="36" t="s">
        <v>45</v>
      </c>
      <c r="P323" s="39">
        <v>2</v>
      </c>
      <c r="Q323" s="39">
        <v>0.5</v>
      </c>
      <c r="R323" s="39">
        <f t="shared" si="42"/>
        <v>5.75</v>
      </c>
      <c r="S323" s="43">
        <f t="shared" si="43"/>
        <v>5.75</v>
      </c>
      <c r="T323" s="39"/>
      <c r="U323" s="39"/>
      <c r="V323" s="39"/>
      <c r="W323" s="44"/>
      <c r="X323" s="46"/>
      <c r="Y323" s="46"/>
      <c r="Z323" s="46"/>
      <c r="AA323" s="46"/>
    </row>
    <row r="324" spans="1:27">
      <c r="A324" s="45" t="s">
        <v>574</v>
      </c>
      <c r="B324" s="3" t="s">
        <v>582</v>
      </c>
      <c r="C324" s="36" t="s">
        <v>14</v>
      </c>
      <c r="D324" s="36" t="s">
        <v>696</v>
      </c>
      <c r="E324" s="47">
        <f>F324/8760</f>
        <v>57.077625570776256</v>
      </c>
      <c r="F324" s="32">
        <v>500000</v>
      </c>
      <c r="G324" s="56">
        <f t="shared" si="44"/>
        <v>1.9999999999999999E-6</v>
      </c>
      <c r="H324" s="38"/>
      <c r="I324" s="39">
        <v>0.75</v>
      </c>
      <c r="J324" s="39">
        <v>0.5</v>
      </c>
      <c r="K324" s="39">
        <v>0</v>
      </c>
      <c r="L324" s="39">
        <v>0</v>
      </c>
      <c r="M324" s="52" t="s">
        <v>9</v>
      </c>
      <c r="N324" s="41">
        <v>2</v>
      </c>
      <c r="O324" s="36" t="s">
        <v>45</v>
      </c>
      <c r="P324" s="39">
        <v>2</v>
      </c>
      <c r="Q324" s="39">
        <v>0.5</v>
      </c>
      <c r="R324" s="39">
        <f t="shared" si="42"/>
        <v>5.75</v>
      </c>
      <c r="S324" s="43">
        <f t="shared" si="43"/>
        <v>5.75</v>
      </c>
      <c r="T324" s="39"/>
      <c r="U324" s="39"/>
      <c r="V324" s="39"/>
      <c r="W324" s="44"/>
      <c r="X324" s="46"/>
      <c r="Y324" s="46"/>
      <c r="Z324" s="46"/>
      <c r="AA324" s="46"/>
    </row>
    <row r="325" spans="1:27">
      <c r="A325" s="45" t="s">
        <v>574</v>
      </c>
      <c r="B325" s="3" t="s">
        <v>583</v>
      </c>
      <c r="C325" s="36" t="s">
        <v>14</v>
      </c>
      <c r="D325" s="36" t="s">
        <v>697</v>
      </c>
      <c r="E325" s="47">
        <f>F325/8760</f>
        <v>34.246575342465754</v>
      </c>
      <c r="F325" s="32">
        <v>300000</v>
      </c>
      <c r="G325" s="56">
        <f t="shared" si="44"/>
        <v>3.3333333333333333E-6</v>
      </c>
      <c r="H325" s="38"/>
      <c r="I325" s="39">
        <v>0.75</v>
      </c>
      <c r="J325" s="39">
        <v>0.5</v>
      </c>
      <c r="K325" s="39">
        <v>0</v>
      </c>
      <c r="L325" s="39">
        <v>0</v>
      </c>
      <c r="M325" s="52" t="s">
        <v>9</v>
      </c>
      <c r="N325" s="41">
        <v>2</v>
      </c>
      <c r="O325" s="36" t="s">
        <v>45</v>
      </c>
      <c r="P325" s="39">
        <v>2</v>
      </c>
      <c r="Q325" s="39">
        <v>0.5</v>
      </c>
      <c r="R325" s="39">
        <f t="shared" si="42"/>
        <v>5.75</v>
      </c>
      <c r="S325" s="43">
        <f t="shared" si="43"/>
        <v>5.75</v>
      </c>
      <c r="T325" s="39"/>
      <c r="U325" s="39"/>
      <c r="V325" s="39"/>
      <c r="W325" s="44"/>
      <c r="X325" s="46"/>
      <c r="Y325" s="46"/>
      <c r="Z325" s="46"/>
      <c r="AA325" s="46"/>
    </row>
    <row r="326" spans="1:27">
      <c r="A326" s="45" t="s">
        <v>574</v>
      </c>
      <c r="B326" s="3" t="s">
        <v>584</v>
      </c>
      <c r="C326" s="36" t="s">
        <v>14</v>
      </c>
      <c r="D326" s="36" t="s">
        <v>698</v>
      </c>
      <c r="E326" s="15">
        <v>75.534132420091325</v>
      </c>
      <c r="F326" s="36">
        <f>E326*8760</f>
        <v>661679</v>
      </c>
      <c r="G326" s="56">
        <f t="shared" si="44"/>
        <v>1.5113068421394664E-6</v>
      </c>
      <c r="H326" s="38"/>
      <c r="I326" s="39">
        <v>0.75</v>
      </c>
      <c r="J326" s="39">
        <v>0.5</v>
      </c>
      <c r="K326" s="39">
        <v>0</v>
      </c>
      <c r="L326" s="39">
        <v>0</v>
      </c>
      <c r="M326" s="52" t="s">
        <v>9</v>
      </c>
      <c r="N326" s="41">
        <v>2</v>
      </c>
      <c r="O326" s="36" t="s">
        <v>45</v>
      </c>
      <c r="P326" s="39">
        <v>2</v>
      </c>
      <c r="Q326" s="39">
        <v>0.5</v>
      </c>
      <c r="R326" s="39">
        <f t="shared" si="42"/>
        <v>5.75</v>
      </c>
      <c r="S326" s="43">
        <f t="shared" si="43"/>
        <v>5.75</v>
      </c>
      <c r="T326" s="39"/>
      <c r="U326" s="39"/>
      <c r="V326" s="39"/>
      <c r="W326" s="44"/>
      <c r="X326" s="46"/>
      <c r="Y326" s="46"/>
      <c r="Z326" s="46"/>
      <c r="AA326" s="46"/>
    </row>
    <row r="327" spans="1:27">
      <c r="A327" s="45" t="s">
        <v>574</v>
      </c>
      <c r="B327" s="3" t="s">
        <v>585</v>
      </c>
      <c r="C327" s="36" t="s">
        <v>14</v>
      </c>
      <c r="D327" s="36" t="s">
        <v>699</v>
      </c>
      <c r="E327" s="15">
        <v>20.129651056524864</v>
      </c>
      <c r="F327" s="36">
        <f>E327*8760</f>
        <v>176335.74325515781</v>
      </c>
      <c r="G327" s="56">
        <f t="shared" si="44"/>
        <v>5.6710000000000004E-6</v>
      </c>
      <c r="H327" s="38"/>
      <c r="I327" s="39">
        <v>0.75</v>
      </c>
      <c r="J327" s="39">
        <v>0.5</v>
      </c>
      <c r="K327" s="39">
        <v>0</v>
      </c>
      <c r="L327" s="39">
        <v>0</v>
      </c>
      <c r="M327" s="52" t="s">
        <v>9</v>
      </c>
      <c r="N327" s="41">
        <v>2</v>
      </c>
      <c r="O327" s="36" t="s">
        <v>45</v>
      </c>
      <c r="P327" s="39">
        <v>2</v>
      </c>
      <c r="Q327" s="39">
        <v>0.5</v>
      </c>
      <c r="R327" s="39">
        <f t="shared" si="42"/>
        <v>5.75</v>
      </c>
      <c r="S327" s="43">
        <f t="shared" si="43"/>
        <v>5.75</v>
      </c>
      <c r="T327" s="39"/>
      <c r="U327" s="39"/>
      <c r="V327" s="39"/>
      <c r="W327" s="44"/>
      <c r="X327" s="46"/>
      <c r="Y327" s="46"/>
      <c r="Z327" s="46"/>
      <c r="AA327" s="46"/>
    </row>
    <row r="328" spans="1:27">
      <c r="A328" s="45" t="s">
        <v>574</v>
      </c>
      <c r="B328" s="3" t="s">
        <v>586</v>
      </c>
      <c r="C328" s="36" t="s">
        <v>14</v>
      </c>
      <c r="D328" s="36" t="s">
        <v>700</v>
      </c>
      <c r="E328" s="15">
        <v>25.37911319287517</v>
      </c>
      <c r="F328" s="36">
        <f>E328*8760</f>
        <v>222321.03156958648</v>
      </c>
      <c r="G328" s="56">
        <f t="shared" si="44"/>
        <v>4.498E-6</v>
      </c>
      <c r="H328" s="38"/>
      <c r="I328" s="39">
        <v>0.75</v>
      </c>
      <c r="J328" s="39">
        <v>0.5</v>
      </c>
      <c r="K328" s="39">
        <v>0</v>
      </c>
      <c r="L328" s="39">
        <v>0</v>
      </c>
      <c r="M328" s="52" t="s">
        <v>9</v>
      </c>
      <c r="N328" s="41">
        <v>2</v>
      </c>
      <c r="O328" s="36" t="s">
        <v>45</v>
      </c>
      <c r="P328" s="39">
        <v>2</v>
      </c>
      <c r="Q328" s="39">
        <v>0.5</v>
      </c>
      <c r="R328" s="39">
        <f t="shared" si="42"/>
        <v>5.75</v>
      </c>
      <c r="S328" s="43">
        <f t="shared" si="43"/>
        <v>5.75</v>
      </c>
      <c r="T328" s="39"/>
      <c r="U328" s="39"/>
      <c r="V328" s="39"/>
      <c r="W328" s="44"/>
      <c r="X328" s="46"/>
      <c r="Y328" s="46"/>
      <c r="Z328" s="46"/>
      <c r="AA328" s="46"/>
    </row>
    <row r="329" spans="1:27">
      <c r="A329" s="45" t="s">
        <v>574</v>
      </c>
      <c r="B329" s="3" t="s">
        <v>587</v>
      </c>
      <c r="C329" s="36" t="s">
        <v>14</v>
      </c>
      <c r="D329" s="36" t="s">
        <v>701</v>
      </c>
      <c r="E329" s="47">
        <v>29.782220490882469</v>
      </c>
      <c r="F329" s="32">
        <v>700000</v>
      </c>
      <c r="G329" s="56">
        <f t="shared" si="44"/>
        <v>1.4285714285714286E-6</v>
      </c>
      <c r="H329" s="38"/>
      <c r="I329" s="39">
        <v>0.75</v>
      </c>
      <c r="J329" s="39">
        <v>0.5</v>
      </c>
      <c r="K329" s="39">
        <v>0</v>
      </c>
      <c r="L329" s="39">
        <v>0</v>
      </c>
      <c r="M329" s="52" t="s">
        <v>9</v>
      </c>
      <c r="N329" s="41">
        <v>2</v>
      </c>
      <c r="O329" s="36" t="s">
        <v>45</v>
      </c>
      <c r="P329" s="39">
        <v>2</v>
      </c>
      <c r="Q329" s="39">
        <v>0.5</v>
      </c>
      <c r="R329" s="39">
        <f t="shared" si="42"/>
        <v>5.75</v>
      </c>
      <c r="S329" s="43">
        <f t="shared" si="43"/>
        <v>5.75</v>
      </c>
      <c r="T329" s="39"/>
      <c r="U329" s="39"/>
      <c r="V329" s="39"/>
      <c r="W329" s="44"/>
      <c r="X329" s="46"/>
      <c r="Y329" s="46"/>
      <c r="Z329" s="46"/>
      <c r="AA329" s="46"/>
    </row>
    <row r="330" spans="1:27">
      <c r="A330" s="36" t="s">
        <v>588</v>
      </c>
      <c r="B330" s="3" t="s">
        <v>589</v>
      </c>
      <c r="C330" s="36" t="s">
        <v>14</v>
      </c>
      <c r="D330" s="36" t="s">
        <v>702</v>
      </c>
      <c r="E330" s="47">
        <f>F330/8760</f>
        <v>17.725970674154116</v>
      </c>
      <c r="F330" s="36">
        <f>1/G330</f>
        <v>155279.50310559006</v>
      </c>
      <c r="G330" s="55">
        <v>6.4400000000000002E-6</v>
      </c>
      <c r="H330" s="38"/>
      <c r="I330" s="39">
        <v>0.75</v>
      </c>
      <c r="J330" s="39">
        <v>0.5</v>
      </c>
      <c r="K330" s="39">
        <v>0</v>
      </c>
      <c r="L330" s="39">
        <v>0</v>
      </c>
      <c r="M330" s="52" t="s">
        <v>9</v>
      </c>
      <c r="N330" s="41">
        <v>0</v>
      </c>
      <c r="O330" s="36" t="s">
        <v>45</v>
      </c>
      <c r="P330" s="39">
        <v>4</v>
      </c>
      <c r="Q330" s="39">
        <v>0.5</v>
      </c>
      <c r="R330" s="39">
        <f t="shared" si="42"/>
        <v>5.75</v>
      </c>
      <c r="S330" s="43">
        <f t="shared" si="43"/>
        <v>5.75</v>
      </c>
      <c r="T330" s="39"/>
      <c r="U330" s="39"/>
      <c r="V330" s="39"/>
      <c r="W330" s="44"/>
      <c r="X330" s="46"/>
      <c r="Y330" s="46"/>
      <c r="Z330" s="46"/>
      <c r="AA330" s="46"/>
    </row>
    <row r="331" spans="1:27">
      <c r="A331" s="36" t="s">
        <v>590</v>
      </c>
      <c r="B331" s="3" t="s">
        <v>591</v>
      </c>
      <c r="C331" s="36" t="s">
        <v>14</v>
      </c>
      <c r="D331" s="36" t="s">
        <v>703</v>
      </c>
      <c r="E331" s="15">
        <v>13.924657534246576</v>
      </c>
      <c r="F331" s="36">
        <f>E331*8760</f>
        <v>121980</v>
      </c>
      <c r="G331" s="56">
        <f>1/F331</f>
        <v>8.1980652565994423E-6</v>
      </c>
      <c r="H331" s="38"/>
      <c r="I331" s="39">
        <v>0.75</v>
      </c>
      <c r="J331" s="39">
        <v>0.5</v>
      </c>
      <c r="K331" s="39">
        <v>0</v>
      </c>
      <c r="L331" s="39">
        <v>0</v>
      </c>
      <c r="M331" s="52" t="s">
        <v>9</v>
      </c>
      <c r="N331" s="41">
        <v>10</v>
      </c>
      <c r="O331" s="36" t="s">
        <v>45</v>
      </c>
      <c r="P331" s="39">
        <v>4</v>
      </c>
      <c r="Q331" s="39">
        <v>0.5</v>
      </c>
      <c r="R331" s="39">
        <f t="shared" si="42"/>
        <v>15.75</v>
      </c>
      <c r="S331" s="43">
        <f t="shared" si="43"/>
        <v>15.75</v>
      </c>
      <c r="T331" s="39"/>
      <c r="U331" s="39"/>
      <c r="V331" s="39"/>
      <c r="W331" s="44"/>
      <c r="X331" s="46"/>
      <c r="Y331" s="46"/>
      <c r="Z331" s="46"/>
      <c r="AA331" s="46"/>
    </row>
    <row r="332" spans="1:27">
      <c r="A332" s="36" t="s">
        <v>572</v>
      </c>
      <c r="B332" s="3" t="s">
        <v>592</v>
      </c>
      <c r="C332" s="36" t="s">
        <v>14</v>
      </c>
      <c r="D332" s="36" t="s">
        <v>704</v>
      </c>
      <c r="E332" s="15">
        <v>40.323296058478455</v>
      </c>
      <c r="F332" s="36">
        <f>E332*8760</f>
        <v>353232.07347227127</v>
      </c>
      <c r="G332" s="56">
        <f>1/F332</f>
        <v>2.8310000000000001E-6</v>
      </c>
      <c r="H332" s="38"/>
      <c r="I332" s="39">
        <v>0.75</v>
      </c>
      <c r="J332" s="39">
        <v>0.5</v>
      </c>
      <c r="K332" s="39">
        <v>0</v>
      </c>
      <c r="L332" s="39">
        <v>0</v>
      </c>
      <c r="M332" s="52" t="s">
        <v>9</v>
      </c>
      <c r="N332" s="41">
        <v>2</v>
      </c>
      <c r="O332" s="36" t="s">
        <v>45</v>
      </c>
      <c r="P332" s="39">
        <v>0.5</v>
      </c>
      <c r="Q332" s="39">
        <v>0.5</v>
      </c>
      <c r="R332" s="39">
        <f t="shared" si="42"/>
        <v>4.25</v>
      </c>
      <c r="S332" s="43">
        <f t="shared" si="43"/>
        <v>4.25</v>
      </c>
      <c r="T332" s="39"/>
      <c r="U332" s="39"/>
      <c r="V332" s="39"/>
      <c r="W332" s="44"/>
      <c r="X332" s="46"/>
      <c r="Y332" s="46"/>
      <c r="Z332" s="46"/>
      <c r="AA332" s="46"/>
    </row>
    <row r="333" spans="1:27" ht="14">
      <c r="A333" s="36" t="s">
        <v>593</v>
      </c>
      <c r="B333" s="3" t="s">
        <v>594</v>
      </c>
      <c r="C333" s="36" t="s">
        <v>14</v>
      </c>
      <c r="D333" s="44" t="s">
        <v>705</v>
      </c>
      <c r="E333" s="47">
        <f>F333/8760</f>
        <v>11.073059360730594</v>
      </c>
      <c r="F333" s="36">
        <f>1/G333</f>
        <v>97000</v>
      </c>
      <c r="G333" s="51">
        <v>1.0309278350515464E-5</v>
      </c>
      <c r="H333" s="38"/>
      <c r="I333" s="39">
        <v>0.75</v>
      </c>
      <c r="J333" s="39">
        <v>0.5</v>
      </c>
      <c r="K333" s="39">
        <v>0</v>
      </c>
      <c r="L333" s="39">
        <v>0</v>
      </c>
      <c r="M333" s="52" t="s">
        <v>9</v>
      </c>
      <c r="N333" s="41">
        <v>2</v>
      </c>
      <c r="O333" s="36" t="s">
        <v>45</v>
      </c>
      <c r="P333" s="39">
        <v>2</v>
      </c>
      <c r="Q333" s="39">
        <v>0.5</v>
      </c>
      <c r="R333" s="39">
        <f t="shared" si="42"/>
        <v>5.75</v>
      </c>
      <c r="S333" s="43">
        <f t="shared" si="43"/>
        <v>5.75</v>
      </c>
      <c r="T333" s="39"/>
      <c r="U333" s="39"/>
      <c r="V333" s="39"/>
      <c r="W333" s="44"/>
      <c r="X333" s="46"/>
      <c r="Y333" s="46"/>
      <c r="Z333" s="46"/>
      <c r="AA333" s="46"/>
    </row>
    <row r="334" spans="1:27">
      <c r="A334" s="36" t="s">
        <v>572</v>
      </c>
      <c r="B334" s="3" t="s">
        <v>595</v>
      </c>
      <c r="C334" s="36" t="s">
        <v>14</v>
      </c>
      <c r="D334" s="36" t="s">
        <v>706</v>
      </c>
      <c r="E334" s="15">
        <v>13.529222171412536</v>
      </c>
      <c r="F334" s="36">
        <f>E334*8760</f>
        <v>118515.98622157382</v>
      </c>
      <c r="G334" s="56">
        <f>1/F334</f>
        <v>8.4376802816324791E-6</v>
      </c>
      <c r="H334" s="38"/>
      <c r="I334" s="39">
        <v>0.75</v>
      </c>
      <c r="J334" s="39">
        <v>0.5</v>
      </c>
      <c r="K334" s="39">
        <v>0</v>
      </c>
      <c r="L334" s="39">
        <v>0</v>
      </c>
      <c r="M334" s="52" t="s">
        <v>9</v>
      </c>
      <c r="N334" s="41">
        <v>2</v>
      </c>
      <c r="O334" s="36" t="s">
        <v>45</v>
      </c>
      <c r="P334" s="39">
        <v>0.5</v>
      </c>
      <c r="Q334" s="39">
        <v>0.5</v>
      </c>
      <c r="R334" s="39">
        <f t="shared" si="42"/>
        <v>4.25</v>
      </c>
      <c r="S334" s="43">
        <f t="shared" si="43"/>
        <v>4.25</v>
      </c>
      <c r="T334" s="39"/>
      <c r="U334" s="39"/>
      <c r="V334" s="39"/>
      <c r="W334" s="44"/>
      <c r="X334" s="46"/>
      <c r="Y334" s="46"/>
      <c r="Z334" s="46"/>
      <c r="AA334" s="46"/>
    </row>
    <row r="335" spans="1:27">
      <c r="A335" s="36" t="s">
        <v>572</v>
      </c>
      <c r="B335" s="3" t="s">
        <v>596</v>
      </c>
      <c r="C335" s="36" t="s">
        <v>14</v>
      </c>
      <c r="D335" s="36" t="s">
        <v>707</v>
      </c>
      <c r="E335" s="15">
        <v>54.131372768825472</v>
      </c>
      <c r="F335" s="36">
        <f>E335*8760</f>
        <v>474190.82545491116</v>
      </c>
      <c r="G335" s="56">
        <f>1/F335</f>
        <v>2.1088556469658773E-6</v>
      </c>
      <c r="H335" s="38"/>
      <c r="I335" s="39">
        <v>0.75</v>
      </c>
      <c r="J335" s="39">
        <v>0.5</v>
      </c>
      <c r="K335" s="39">
        <v>0</v>
      </c>
      <c r="L335" s="39">
        <v>0</v>
      </c>
      <c r="M335" s="52" t="s">
        <v>9</v>
      </c>
      <c r="N335" s="41">
        <v>2</v>
      </c>
      <c r="O335" s="36" t="s">
        <v>45</v>
      </c>
      <c r="P335" s="39">
        <v>0.5</v>
      </c>
      <c r="Q335" s="39">
        <v>0.5</v>
      </c>
      <c r="R335" s="39">
        <f t="shared" si="42"/>
        <v>4.25</v>
      </c>
      <c r="S335" s="43">
        <f t="shared" si="43"/>
        <v>4.25</v>
      </c>
      <c r="T335" s="39"/>
      <c r="U335" s="39"/>
      <c r="V335" s="39"/>
      <c r="W335" s="44"/>
      <c r="X335" s="46"/>
      <c r="Y335" s="46"/>
      <c r="Z335" s="46"/>
      <c r="AA335" s="46"/>
    </row>
    <row r="336" spans="1:27">
      <c r="A336" s="3"/>
      <c r="B336" s="3"/>
      <c r="C336" s="3"/>
      <c r="D336" s="3"/>
      <c r="E336" s="3"/>
      <c r="F336" s="3"/>
      <c r="G336" s="30"/>
      <c r="H336" s="31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>
      <c r="A337" s="3"/>
      <c r="B337" s="3"/>
      <c r="C337" s="3"/>
      <c r="D337" s="3"/>
      <c r="E337" s="3"/>
      <c r="F337" s="3"/>
      <c r="G337" s="30"/>
      <c r="H337" s="31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>
      <c r="A338" s="3"/>
      <c r="B338" s="3"/>
      <c r="C338" s="3"/>
      <c r="D338" s="3"/>
      <c r="E338" s="3"/>
      <c r="F338" s="3"/>
      <c r="G338" s="30"/>
      <c r="H338" s="31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>
      <c r="A339" s="3"/>
      <c r="B339" s="3"/>
      <c r="C339" s="3"/>
      <c r="D339" s="3"/>
      <c r="E339" s="3"/>
      <c r="F339" s="3"/>
      <c r="G339" s="30"/>
      <c r="H339" s="31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>
      <c r="A340" s="3"/>
      <c r="B340" s="3"/>
      <c r="C340" s="3"/>
      <c r="D340" s="3"/>
      <c r="E340" s="3"/>
      <c r="F340" s="3"/>
      <c r="G340" s="30"/>
      <c r="H340" s="31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>
      <c r="A341" s="3"/>
      <c r="B341" s="3"/>
      <c r="C341" s="3"/>
      <c r="D341" s="3"/>
      <c r="E341" s="3"/>
      <c r="F341" s="3"/>
      <c r="G341" s="30"/>
      <c r="H341" s="31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>
      <c r="A342" s="3"/>
      <c r="B342" s="3"/>
      <c r="C342" s="3"/>
      <c r="D342" s="3"/>
      <c r="E342" s="3"/>
      <c r="F342" s="3"/>
      <c r="G342" s="30"/>
      <c r="H342" s="31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>
      <c r="A343" s="3"/>
      <c r="B343" s="3"/>
      <c r="C343" s="3"/>
      <c r="D343" s="3"/>
      <c r="E343" s="3"/>
      <c r="F343" s="3"/>
      <c r="G343" s="30"/>
      <c r="H343" s="31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>
      <c r="A344" s="3"/>
      <c r="B344" s="3"/>
      <c r="C344" s="3"/>
      <c r="D344" s="3"/>
      <c r="E344" s="3"/>
      <c r="F344" s="3"/>
      <c r="G344" s="30"/>
      <c r="H344" s="31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>
      <c r="A345" s="3"/>
      <c r="B345" s="3"/>
      <c r="C345" s="3"/>
      <c r="D345" s="3"/>
      <c r="E345" s="3"/>
      <c r="F345" s="3"/>
      <c r="G345" s="30"/>
      <c r="H345" s="31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>
      <c r="A346" s="3"/>
      <c r="B346" s="3"/>
      <c r="C346" s="3"/>
      <c r="D346" s="3"/>
      <c r="E346" s="3"/>
      <c r="F346" s="3"/>
      <c r="G346" s="30"/>
      <c r="H346" s="31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>
      <c r="A347" s="3"/>
      <c r="B347" s="3"/>
      <c r="C347" s="3"/>
      <c r="D347" s="3"/>
      <c r="E347" s="3"/>
      <c r="F347" s="3"/>
      <c r="G347" s="30"/>
      <c r="H347" s="3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>
      <c r="A348" s="3"/>
      <c r="B348" s="3"/>
      <c r="C348" s="3"/>
      <c r="D348" s="3"/>
      <c r="E348" s="3"/>
      <c r="F348" s="3"/>
      <c r="G348" s="30"/>
      <c r="H348" s="3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>
      <c r="A349" s="3"/>
      <c r="B349" s="3"/>
      <c r="C349" s="3"/>
      <c r="D349" s="3"/>
      <c r="E349" s="3"/>
      <c r="F349" s="3"/>
      <c r="G349" s="30"/>
      <c r="H349" s="3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>
      <c r="A350" s="3"/>
      <c r="B350" s="3"/>
      <c r="C350" s="3"/>
      <c r="D350" s="3"/>
      <c r="E350" s="3"/>
      <c r="F350" s="3"/>
      <c r="G350" s="30"/>
      <c r="H350" s="3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>
      <c r="A351" s="3"/>
      <c r="B351" s="3"/>
      <c r="C351" s="3"/>
      <c r="D351" s="3"/>
      <c r="E351" s="3"/>
      <c r="F351" s="3"/>
      <c r="G351" s="30"/>
      <c r="H351" s="3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>
      <c r="A352" s="3"/>
      <c r="B352" s="3"/>
      <c r="C352" s="3"/>
      <c r="D352" s="3"/>
      <c r="E352" s="3"/>
      <c r="F352" s="3"/>
      <c r="G352" s="30"/>
      <c r="H352" s="3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>
      <c r="A353" s="3"/>
      <c r="B353" s="3"/>
      <c r="C353" s="3"/>
      <c r="D353" s="3"/>
      <c r="E353" s="3"/>
      <c r="F353" s="3"/>
      <c r="G353" s="30"/>
      <c r="H353" s="3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>
      <c r="A354" s="3"/>
      <c r="B354" s="3"/>
      <c r="C354" s="3"/>
      <c r="D354" s="3"/>
      <c r="E354" s="3"/>
      <c r="F354" s="3"/>
      <c r="G354" s="30"/>
      <c r="H354" s="3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>
      <c r="A355" s="3"/>
      <c r="B355" s="3"/>
      <c r="C355" s="3"/>
      <c r="D355" s="3"/>
      <c r="E355" s="3"/>
      <c r="F355" s="3"/>
      <c r="G355" s="30"/>
      <c r="H355" s="3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>
      <c r="A356" s="3"/>
      <c r="B356" s="3"/>
      <c r="C356" s="3"/>
      <c r="D356" s="3"/>
      <c r="E356" s="3"/>
      <c r="F356" s="3"/>
      <c r="G356" s="30"/>
      <c r="H356" s="3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>
      <c r="A357" s="3"/>
      <c r="B357" s="3"/>
      <c r="C357" s="3"/>
      <c r="D357" s="3"/>
      <c r="E357" s="3"/>
      <c r="F357" s="3"/>
      <c r="G357" s="30"/>
      <c r="H357" s="3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>
      <c r="A358" s="3"/>
      <c r="B358" s="3"/>
      <c r="C358" s="3"/>
      <c r="D358" s="3"/>
      <c r="E358" s="3"/>
      <c r="F358" s="3"/>
      <c r="G358" s="30"/>
      <c r="H358" s="3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>
      <c r="A359" s="3"/>
      <c r="B359" s="3"/>
      <c r="C359" s="3"/>
      <c r="D359" s="3"/>
      <c r="E359" s="3"/>
      <c r="F359" s="3"/>
      <c r="G359" s="30"/>
      <c r="H359" s="3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>
      <c r="A360" s="3"/>
      <c r="B360" s="3"/>
      <c r="C360" s="3"/>
      <c r="D360" s="3"/>
      <c r="E360" s="3"/>
      <c r="F360" s="3"/>
      <c r="G360" s="30"/>
      <c r="H360" s="3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>
      <c r="A361" s="3"/>
      <c r="B361" s="3"/>
      <c r="C361" s="3"/>
      <c r="D361" s="3"/>
      <c r="E361" s="3"/>
      <c r="F361" s="3"/>
      <c r="G361" s="30"/>
      <c r="H361" s="3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>
      <c r="A362" s="3"/>
      <c r="B362" s="3"/>
      <c r="C362" s="3"/>
      <c r="D362" s="3"/>
      <c r="E362" s="3"/>
      <c r="F362" s="3"/>
      <c r="G362" s="30"/>
      <c r="H362" s="3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>
      <c r="A363" s="3"/>
      <c r="B363" s="3"/>
      <c r="C363" s="3"/>
      <c r="D363" s="3"/>
      <c r="E363" s="3"/>
      <c r="F363" s="3"/>
      <c r="G363" s="30"/>
      <c r="H363" s="31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>
      <c r="A364" s="3"/>
      <c r="B364" s="3"/>
      <c r="C364" s="3"/>
      <c r="D364" s="3"/>
      <c r="E364" s="3"/>
      <c r="F364" s="3"/>
      <c r="G364" s="30"/>
      <c r="H364" s="31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>
      <c r="A365" s="3"/>
      <c r="B365" s="3"/>
      <c r="C365" s="3"/>
      <c r="D365" s="3"/>
      <c r="E365" s="3"/>
      <c r="F365" s="3"/>
      <c r="G365" s="30"/>
      <c r="H365" s="31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>
      <c r="A366" s="3"/>
      <c r="B366" s="3"/>
      <c r="C366" s="3"/>
      <c r="D366" s="3"/>
      <c r="E366" s="3"/>
      <c r="F366" s="3"/>
      <c r="G366" s="30"/>
      <c r="H366" s="31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>
      <c r="A367" s="3"/>
      <c r="B367" s="3"/>
      <c r="C367" s="3"/>
      <c r="D367" s="3"/>
      <c r="E367" s="3"/>
      <c r="F367" s="3"/>
      <c r="G367" s="30"/>
      <c r="H367" s="31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>
      <c r="A368" s="3"/>
      <c r="B368" s="3"/>
      <c r="C368" s="3"/>
      <c r="D368" s="3"/>
      <c r="E368" s="3"/>
      <c r="F368" s="3"/>
      <c r="G368" s="30"/>
      <c r="H368" s="31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>
      <c r="A369" s="3"/>
      <c r="B369" s="3"/>
      <c r="C369" s="3"/>
      <c r="D369" s="3"/>
      <c r="E369" s="3"/>
      <c r="F369" s="3"/>
      <c r="G369" s="30"/>
      <c r="H369" s="31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>
      <c r="A370" s="3"/>
      <c r="B370" s="3"/>
      <c r="C370" s="3"/>
      <c r="D370" s="3"/>
      <c r="E370" s="3"/>
      <c r="F370" s="3"/>
      <c r="G370" s="30"/>
      <c r="H370" s="31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>
      <c r="A371" s="3"/>
      <c r="B371" s="3"/>
      <c r="C371" s="3"/>
      <c r="D371" s="3"/>
      <c r="E371" s="3"/>
      <c r="F371" s="3"/>
      <c r="G371" s="30"/>
      <c r="H371" s="31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>
      <c r="A372" s="3"/>
      <c r="B372" s="3"/>
      <c r="C372" s="3"/>
      <c r="D372" s="3"/>
      <c r="E372" s="3"/>
      <c r="F372" s="3"/>
      <c r="G372" s="30"/>
      <c r="H372" s="31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>
      <c r="A373" s="3"/>
      <c r="B373" s="3"/>
      <c r="C373" s="3"/>
      <c r="D373" s="3"/>
      <c r="E373" s="3"/>
      <c r="F373" s="3"/>
      <c r="G373" s="30"/>
      <c r="H373" s="31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>
      <c r="A374" s="3"/>
      <c r="B374" s="3"/>
      <c r="C374" s="3"/>
      <c r="D374" s="3"/>
      <c r="E374" s="3"/>
      <c r="F374" s="3"/>
      <c r="G374" s="30"/>
      <c r="H374" s="31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>
      <c r="A375" s="3"/>
      <c r="B375" s="3"/>
      <c r="C375" s="3"/>
      <c r="D375" s="3"/>
      <c r="E375" s="3"/>
      <c r="F375" s="3"/>
      <c r="G375" s="30"/>
      <c r="H375" s="3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>
      <c r="A376" s="3"/>
      <c r="B376" s="3"/>
      <c r="C376" s="3"/>
      <c r="D376" s="3"/>
      <c r="E376" s="3"/>
      <c r="F376" s="3"/>
      <c r="G376" s="30"/>
      <c r="H376" s="31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>
      <c r="A377" s="3"/>
      <c r="B377" s="3"/>
      <c r="C377" s="3"/>
      <c r="D377" s="3"/>
      <c r="E377" s="3"/>
      <c r="F377" s="3"/>
      <c r="G377" s="30"/>
      <c r="H377" s="31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>
      <c r="A378" s="3"/>
      <c r="B378" s="3"/>
      <c r="C378" s="3"/>
      <c r="D378" s="3"/>
      <c r="E378" s="3"/>
      <c r="F378" s="3"/>
      <c r="G378" s="30"/>
      <c r="H378" s="31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>
      <c r="A379" s="3"/>
      <c r="B379" s="3"/>
      <c r="C379" s="3"/>
      <c r="D379" s="3"/>
      <c r="E379" s="3"/>
      <c r="F379" s="3"/>
      <c r="G379" s="30"/>
      <c r="H379" s="31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>
      <c r="A380" s="3"/>
      <c r="B380" s="3"/>
      <c r="C380" s="3"/>
      <c r="D380" s="3"/>
      <c r="E380" s="3"/>
      <c r="F380" s="3"/>
      <c r="G380" s="30"/>
      <c r="H380" s="31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>
      <c r="A381" s="3"/>
      <c r="B381" s="3"/>
      <c r="C381" s="3"/>
      <c r="D381" s="3"/>
      <c r="E381" s="3"/>
      <c r="F381" s="3"/>
      <c r="G381" s="30"/>
      <c r="H381" s="31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>
      <c r="A382" s="3"/>
      <c r="B382" s="3"/>
      <c r="C382" s="3"/>
      <c r="D382" s="3"/>
      <c r="E382" s="3"/>
      <c r="F382" s="3"/>
      <c r="G382" s="30"/>
      <c r="H382" s="31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>
      <c r="A383" s="3"/>
      <c r="B383" s="3"/>
      <c r="C383" s="3"/>
      <c r="D383" s="3"/>
      <c r="E383" s="3"/>
      <c r="F383" s="3"/>
      <c r="G383" s="30"/>
      <c r="H383" s="31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>
      <c r="A384" s="3"/>
      <c r="B384" s="3"/>
      <c r="C384" s="3"/>
      <c r="D384" s="3"/>
      <c r="E384" s="3"/>
      <c r="F384" s="3"/>
      <c r="G384" s="30"/>
      <c r="H384" s="31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>
      <c r="A385" s="3"/>
      <c r="B385" s="3"/>
      <c r="C385" s="3"/>
      <c r="D385" s="3"/>
      <c r="E385" s="3"/>
      <c r="F385" s="3"/>
      <c r="G385" s="30"/>
      <c r="H385" s="31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>
      <c r="A386" s="3"/>
      <c r="B386" s="3"/>
      <c r="C386" s="3"/>
      <c r="D386" s="3"/>
      <c r="E386" s="3"/>
      <c r="F386" s="3"/>
      <c r="G386" s="30"/>
      <c r="H386" s="31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>
      <c r="A387" s="3"/>
      <c r="B387" s="3"/>
      <c r="C387" s="3"/>
      <c r="D387" s="3"/>
      <c r="E387" s="3"/>
      <c r="F387" s="3"/>
      <c r="G387" s="30"/>
      <c r="H387" s="31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>
      <c r="A388" s="3"/>
      <c r="B388" s="3"/>
      <c r="C388" s="3"/>
      <c r="D388" s="3"/>
      <c r="E388" s="3"/>
      <c r="F388" s="3"/>
      <c r="G388" s="30"/>
      <c r="H388" s="31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>
      <c r="A389" s="3"/>
      <c r="B389" s="3"/>
      <c r="C389" s="3"/>
      <c r="D389" s="3"/>
      <c r="E389" s="3"/>
      <c r="F389" s="3"/>
      <c r="G389" s="30"/>
      <c r="H389" s="31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>
      <c r="A390" s="3"/>
      <c r="B390" s="3"/>
      <c r="C390" s="3"/>
      <c r="D390" s="3"/>
      <c r="E390" s="3"/>
      <c r="F390" s="3"/>
      <c r="G390" s="30"/>
      <c r="H390" s="31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>
      <c r="A391" s="3"/>
      <c r="B391" s="3"/>
      <c r="C391" s="3"/>
      <c r="D391" s="3"/>
      <c r="E391" s="3"/>
      <c r="F391" s="3"/>
      <c r="G391" s="30"/>
      <c r="H391" s="31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>
      <c r="A392" s="3"/>
      <c r="B392" s="3"/>
      <c r="C392" s="3"/>
      <c r="D392" s="3"/>
      <c r="E392" s="3"/>
      <c r="F392" s="3"/>
      <c r="G392" s="30"/>
      <c r="H392" s="31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>
      <c r="A393" s="3"/>
      <c r="B393" s="3"/>
      <c r="C393" s="3"/>
      <c r="D393" s="3"/>
      <c r="E393" s="3"/>
      <c r="F393" s="3"/>
      <c r="G393" s="30"/>
      <c r="H393" s="31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>
      <c r="A394" s="3"/>
      <c r="B394" s="3"/>
      <c r="C394" s="3"/>
      <c r="D394" s="3"/>
      <c r="E394" s="3"/>
      <c r="F394" s="3"/>
      <c r="G394" s="30"/>
      <c r="H394" s="31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>
      <c r="A395" s="3"/>
      <c r="B395" s="3"/>
      <c r="C395" s="3"/>
      <c r="D395" s="3"/>
      <c r="E395" s="3"/>
      <c r="F395" s="3"/>
      <c r="G395" s="30"/>
      <c r="H395" s="31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>
      <c r="A396" s="3"/>
      <c r="B396" s="3"/>
      <c r="C396" s="3"/>
      <c r="D396" s="3"/>
      <c r="E396" s="3"/>
      <c r="F396" s="3"/>
      <c r="G396" s="30"/>
      <c r="H396" s="31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>
      <c r="A397" s="3"/>
      <c r="B397" s="3"/>
      <c r="C397" s="3"/>
      <c r="D397" s="3"/>
      <c r="E397" s="3"/>
      <c r="F397" s="3"/>
      <c r="G397" s="30"/>
      <c r="H397" s="31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>
      <c r="A398" s="3"/>
      <c r="B398" s="3"/>
      <c r="C398" s="3"/>
      <c r="D398" s="3"/>
      <c r="E398" s="3"/>
      <c r="F398" s="3"/>
      <c r="G398" s="30"/>
      <c r="H398" s="31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>
      <c r="A399" s="3"/>
      <c r="B399" s="3"/>
      <c r="C399" s="3"/>
      <c r="D399" s="3"/>
      <c r="E399" s="3"/>
      <c r="F399" s="3"/>
      <c r="G399" s="30"/>
      <c r="H399" s="31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>
      <c r="A400" s="3"/>
      <c r="B400" s="3"/>
      <c r="C400" s="3"/>
      <c r="D400" s="3"/>
      <c r="E400" s="3"/>
      <c r="F400" s="3"/>
      <c r="G400" s="30"/>
      <c r="H400" s="31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>
      <c r="A401" s="3"/>
      <c r="B401" s="3"/>
      <c r="C401" s="3"/>
      <c r="D401" s="3"/>
      <c r="E401" s="3"/>
      <c r="F401" s="3"/>
      <c r="G401" s="30"/>
      <c r="H401" s="31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>
      <c r="A402" s="3"/>
      <c r="B402" s="3"/>
      <c r="C402" s="3"/>
      <c r="D402" s="3"/>
      <c r="E402" s="3"/>
      <c r="F402" s="3"/>
      <c r="G402" s="30"/>
      <c r="H402" s="31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>
      <c r="A403" s="3"/>
      <c r="B403" s="3"/>
      <c r="C403" s="3"/>
      <c r="D403" s="3"/>
      <c r="E403" s="3"/>
      <c r="F403" s="3"/>
      <c r="G403" s="30"/>
      <c r="H403" s="31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>
      <c r="A404" s="3"/>
      <c r="B404" s="3"/>
      <c r="C404" s="3"/>
      <c r="D404" s="3"/>
      <c r="E404" s="3"/>
      <c r="F404" s="3"/>
      <c r="G404" s="30"/>
      <c r="H404" s="31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>
      <c r="A405" s="3"/>
      <c r="B405" s="3"/>
      <c r="C405" s="3"/>
      <c r="D405" s="3"/>
      <c r="E405" s="3"/>
      <c r="F405" s="3"/>
      <c r="G405" s="30"/>
      <c r="H405" s="31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>
      <c r="A406" s="3"/>
      <c r="B406" s="3"/>
      <c r="C406" s="3"/>
      <c r="D406" s="3"/>
      <c r="E406" s="3"/>
      <c r="F406" s="3"/>
      <c r="G406" s="30"/>
      <c r="H406" s="31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>
      <c r="A407" s="3"/>
      <c r="B407" s="3"/>
      <c r="C407" s="3"/>
      <c r="D407" s="3"/>
      <c r="E407" s="3"/>
      <c r="F407" s="3"/>
      <c r="G407" s="30"/>
      <c r="H407" s="31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>
      <c r="A408" s="3"/>
      <c r="B408" s="3"/>
      <c r="C408" s="3"/>
      <c r="D408" s="3"/>
      <c r="E408" s="3"/>
      <c r="F408" s="3"/>
      <c r="G408" s="30"/>
      <c r="H408" s="31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>
      <c r="A409" s="3"/>
      <c r="B409" s="3"/>
      <c r="C409" s="3"/>
      <c r="D409" s="3"/>
      <c r="E409" s="3"/>
      <c r="F409" s="3"/>
      <c r="G409" s="30"/>
      <c r="H409" s="31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>
      <c r="A410" s="3"/>
      <c r="B410" s="3"/>
      <c r="C410" s="3"/>
      <c r="D410" s="3"/>
      <c r="E410" s="3"/>
      <c r="F410" s="3"/>
      <c r="G410" s="30"/>
      <c r="H410" s="31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>
      <c r="A411" s="3"/>
      <c r="B411" s="3"/>
      <c r="C411" s="3"/>
      <c r="D411" s="3"/>
      <c r="E411" s="3"/>
      <c r="F411" s="3"/>
      <c r="G411" s="30"/>
      <c r="H411" s="31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>
      <c r="A412" s="3"/>
      <c r="B412" s="3"/>
      <c r="C412" s="3"/>
      <c r="D412" s="3"/>
      <c r="E412" s="3"/>
      <c r="F412" s="3"/>
      <c r="G412" s="30"/>
      <c r="H412" s="31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>
      <c r="A413" s="3"/>
      <c r="B413" s="3"/>
      <c r="C413" s="3"/>
      <c r="D413" s="3"/>
      <c r="E413" s="3"/>
      <c r="F413" s="3"/>
      <c r="G413" s="30"/>
      <c r="H413" s="31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>
      <c r="A414" s="3"/>
      <c r="B414" s="3"/>
      <c r="C414" s="3"/>
      <c r="D414" s="3"/>
      <c r="E414" s="3"/>
      <c r="F414" s="3"/>
      <c r="G414" s="30"/>
      <c r="H414" s="31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>
      <c r="A415" s="3"/>
      <c r="B415" s="3"/>
      <c r="C415" s="3"/>
      <c r="D415" s="3"/>
      <c r="E415" s="3"/>
      <c r="F415" s="3"/>
      <c r="G415" s="30"/>
      <c r="H415" s="31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>
      <c r="A416" s="3"/>
      <c r="B416" s="3"/>
      <c r="C416" s="3"/>
      <c r="D416" s="3"/>
      <c r="E416" s="3"/>
      <c r="F416" s="3"/>
      <c r="G416" s="30"/>
      <c r="H416" s="31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>
      <c r="A417" s="3"/>
      <c r="B417" s="3"/>
      <c r="C417" s="3"/>
      <c r="D417" s="3"/>
      <c r="E417" s="3"/>
      <c r="F417" s="3"/>
      <c r="G417" s="30"/>
      <c r="H417" s="31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>
      <c r="A418" s="3"/>
      <c r="B418" s="3"/>
      <c r="C418" s="3"/>
      <c r="D418" s="3"/>
      <c r="E418" s="3"/>
      <c r="F418" s="3"/>
      <c r="G418" s="30"/>
      <c r="H418" s="31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>
      <c r="A419" s="3"/>
      <c r="B419" s="3"/>
      <c r="C419" s="3"/>
      <c r="D419" s="3"/>
      <c r="E419" s="3"/>
      <c r="F419" s="3"/>
      <c r="G419" s="30"/>
      <c r="H419" s="31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>
      <c r="A420" s="3"/>
      <c r="B420" s="3"/>
      <c r="C420" s="3"/>
      <c r="D420" s="3"/>
      <c r="E420" s="3"/>
      <c r="F420" s="3"/>
      <c r="G420" s="30"/>
      <c r="H420" s="31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>
      <c r="A421" s="3"/>
      <c r="B421" s="3"/>
      <c r="C421" s="3"/>
      <c r="D421" s="3"/>
      <c r="E421" s="3"/>
      <c r="F421" s="3"/>
      <c r="G421" s="30"/>
      <c r="H421" s="3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>
      <c r="A422" s="3"/>
      <c r="B422" s="3"/>
      <c r="C422" s="3"/>
      <c r="D422" s="3"/>
      <c r="E422" s="3"/>
      <c r="F422" s="3"/>
      <c r="G422" s="30"/>
      <c r="H422" s="3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>
      <c r="A423" s="3"/>
      <c r="B423" s="3"/>
      <c r="C423" s="3"/>
      <c r="D423" s="3"/>
      <c r="E423" s="3"/>
      <c r="F423" s="3"/>
      <c r="G423" s="30"/>
      <c r="H423" s="3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>
      <c r="A424" s="3"/>
      <c r="B424" s="3"/>
      <c r="C424" s="3"/>
      <c r="D424" s="3"/>
      <c r="E424" s="3"/>
      <c r="F424" s="3"/>
      <c r="G424" s="30"/>
      <c r="H424" s="3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>
      <c r="A425" s="3"/>
      <c r="B425" s="3"/>
      <c r="C425" s="3"/>
      <c r="D425" s="3"/>
      <c r="E425" s="3"/>
      <c r="F425" s="3"/>
      <c r="G425" s="30"/>
      <c r="H425" s="3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>
      <c r="A426" s="3"/>
      <c r="B426" s="3"/>
      <c r="C426" s="3"/>
      <c r="D426" s="3"/>
      <c r="E426" s="3"/>
      <c r="F426" s="3"/>
      <c r="G426" s="30"/>
      <c r="H426" s="3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>
      <c r="A427" s="3"/>
      <c r="B427" s="3"/>
      <c r="C427" s="3"/>
      <c r="D427" s="3"/>
      <c r="E427" s="3"/>
      <c r="F427" s="3"/>
      <c r="G427" s="30"/>
      <c r="H427" s="3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>
      <c r="A428" s="3"/>
      <c r="B428" s="3"/>
      <c r="C428" s="3"/>
      <c r="D428" s="3"/>
      <c r="E428" s="3"/>
      <c r="F428" s="3"/>
      <c r="G428" s="30"/>
      <c r="H428" s="3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>
      <c r="A429" s="3"/>
      <c r="B429" s="3"/>
      <c r="C429" s="3"/>
      <c r="D429" s="3"/>
      <c r="E429" s="3"/>
      <c r="F429" s="3"/>
      <c r="G429" s="30"/>
      <c r="H429" s="3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>
      <c r="A430" s="3"/>
      <c r="B430" s="3"/>
      <c r="C430" s="3"/>
      <c r="D430" s="3"/>
      <c r="E430" s="3"/>
      <c r="F430" s="3"/>
      <c r="G430" s="30"/>
      <c r="H430" s="3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>
      <c r="A431" s="3"/>
      <c r="B431" s="3"/>
      <c r="C431" s="3"/>
      <c r="D431" s="3"/>
      <c r="E431" s="3"/>
      <c r="F431" s="3"/>
      <c r="G431" s="30"/>
      <c r="H431" s="3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>
      <c r="A432" s="3"/>
      <c r="B432" s="3"/>
      <c r="C432" s="3"/>
      <c r="D432" s="3"/>
      <c r="E432" s="3"/>
      <c r="F432" s="3"/>
      <c r="G432" s="30"/>
      <c r="H432" s="3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>
      <c r="A433" s="3"/>
      <c r="B433" s="3"/>
      <c r="C433" s="3"/>
      <c r="D433" s="3"/>
      <c r="E433" s="3"/>
      <c r="F433" s="3"/>
      <c r="G433" s="30"/>
      <c r="H433" s="3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>
      <c r="A434" s="3"/>
      <c r="B434" s="3"/>
      <c r="C434" s="3"/>
      <c r="D434" s="3"/>
      <c r="E434" s="3"/>
      <c r="F434" s="3"/>
      <c r="G434" s="30"/>
      <c r="H434" s="3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>
      <c r="A435" s="3"/>
      <c r="B435" s="3"/>
      <c r="C435" s="3"/>
      <c r="D435" s="3"/>
      <c r="E435" s="3"/>
      <c r="F435" s="3"/>
      <c r="G435" s="30"/>
      <c r="H435" s="3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>
      <c r="A436" s="3"/>
      <c r="B436" s="3"/>
      <c r="C436" s="3"/>
      <c r="D436" s="3"/>
      <c r="E436" s="3"/>
      <c r="F436" s="3"/>
      <c r="G436" s="30"/>
      <c r="H436" s="3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>
      <c r="A437" s="3"/>
      <c r="B437" s="3"/>
      <c r="C437" s="3"/>
      <c r="D437" s="3"/>
      <c r="E437" s="3"/>
      <c r="F437" s="3"/>
      <c r="G437" s="30"/>
      <c r="H437" s="31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>
      <c r="A438" s="3"/>
      <c r="B438" s="3"/>
      <c r="C438" s="3"/>
      <c r="D438" s="3"/>
      <c r="E438" s="3"/>
      <c r="F438" s="3"/>
      <c r="G438" s="30"/>
      <c r="H438" s="31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>
      <c r="A439" s="3"/>
      <c r="B439" s="3"/>
      <c r="C439" s="3"/>
      <c r="D439" s="3"/>
      <c r="E439" s="3"/>
      <c r="F439" s="3"/>
      <c r="G439" s="30"/>
      <c r="H439" s="31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>
      <c r="A440" s="3"/>
      <c r="B440" s="3"/>
      <c r="C440" s="3"/>
      <c r="D440" s="3"/>
      <c r="E440" s="3"/>
      <c r="F440" s="3"/>
      <c r="G440" s="30"/>
      <c r="H440" s="31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>
      <c r="A441" s="3"/>
      <c r="B441" s="3"/>
      <c r="C441" s="3"/>
      <c r="D441" s="3"/>
      <c r="E441" s="3"/>
      <c r="F441" s="3"/>
      <c r="G441" s="30"/>
      <c r="H441" s="31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>
      <c r="A442" s="3"/>
      <c r="B442" s="3"/>
      <c r="C442" s="3"/>
      <c r="D442" s="3"/>
      <c r="E442" s="3"/>
      <c r="F442" s="3"/>
      <c r="G442" s="30"/>
      <c r="H442" s="31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>
      <c r="A443" s="3"/>
      <c r="B443" s="3"/>
      <c r="C443" s="3"/>
      <c r="D443" s="3"/>
      <c r="E443" s="3"/>
      <c r="F443" s="3"/>
      <c r="G443" s="30"/>
      <c r="H443" s="31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>
      <c r="A444" s="3"/>
      <c r="B444" s="3"/>
      <c r="C444" s="3"/>
      <c r="D444" s="3"/>
      <c r="E444" s="3"/>
      <c r="F444" s="3"/>
      <c r="G444" s="30"/>
      <c r="H444" s="31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>
      <c r="A445" s="3"/>
      <c r="B445" s="3"/>
      <c r="C445" s="3"/>
      <c r="D445" s="3"/>
      <c r="E445" s="3"/>
      <c r="F445" s="3"/>
      <c r="G445" s="30"/>
      <c r="H445" s="31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>
      <c r="A446" s="3"/>
      <c r="B446" s="3"/>
      <c r="C446" s="3"/>
      <c r="D446" s="3"/>
      <c r="E446" s="3"/>
      <c r="F446" s="3"/>
      <c r="G446" s="30"/>
      <c r="H446" s="31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>
      <c r="A447" s="3"/>
      <c r="B447" s="3"/>
      <c r="C447" s="3"/>
      <c r="D447" s="3"/>
      <c r="E447" s="3"/>
      <c r="F447" s="3"/>
      <c r="G447" s="30"/>
      <c r="H447" s="31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>
      <c r="A448" s="3"/>
      <c r="B448" s="3"/>
      <c r="C448" s="3"/>
      <c r="D448" s="3"/>
      <c r="E448" s="3"/>
      <c r="F448" s="3"/>
      <c r="G448" s="30"/>
      <c r="H448" s="31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>
      <c r="A449" s="3"/>
      <c r="B449" s="3"/>
      <c r="C449" s="3"/>
      <c r="D449" s="3"/>
      <c r="E449" s="3"/>
      <c r="F449" s="3"/>
      <c r="G449" s="30"/>
      <c r="H449" s="31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>
      <c r="A450" s="3"/>
      <c r="B450" s="3"/>
      <c r="C450" s="3"/>
      <c r="D450" s="3"/>
      <c r="E450" s="3"/>
      <c r="F450" s="3"/>
      <c r="G450" s="30"/>
      <c r="H450" s="31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>
      <c r="A451" s="3"/>
      <c r="B451" s="3"/>
      <c r="C451" s="3"/>
      <c r="D451" s="3"/>
      <c r="E451" s="3"/>
      <c r="F451" s="3"/>
      <c r="G451" s="30"/>
      <c r="H451" s="31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>
      <c r="A452" s="3"/>
      <c r="B452" s="3"/>
      <c r="C452" s="3"/>
      <c r="D452" s="3"/>
      <c r="E452" s="3"/>
      <c r="F452" s="3"/>
      <c r="G452" s="30"/>
      <c r="H452" s="31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>
      <c r="A453" s="3"/>
      <c r="B453" s="3"/>
      <c r="C453" s="3"/>
      <c r="D453" s="3"/>
      <c r="E453" s="3"/>
      <c r="F453" s="3"/>
      <c r="G453" s="30"/>
      <c r="H453" s="31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>
      <c r="A454" s="3"/>
      <c r="B454" s="3"/>
      <c r="C454" s="3"/>
      <c r="D454" s="3"/>
      <c r="E454" s="3"/>
      <c r="F454" s="3"/>
      <c r="G454" s="30"/>
      <c r="H454" s="31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>
      <c r="A455" s="3"/>
      <c r="B455" s="3"/>
      <c r="C455" s="3"/>
      <c r="D455" s="3"/>
      <c r="E455" s="3"/>
      <c r="F455" s="3"/>
      <c r="G455" s="30"/>
      <c r="H455" s="31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>
      <c r="A456" s="3"/>
      <c r="B456" s="3"/>
      <c r="C456" s="3"/>
      <c r="D456" s="3"/>
      <c r="E456" s="3"/>
      <c r="F456" s="3"/>
      <c r="G456" s="30"/>
      <c r="H456" s="31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>
      <c r="A457" s="3"/>
      <c r="B457" s="3"/>
      <c r="C457" s="3"/>
      <c r="D457" s="3"/>
      <c r="E457" s="3"/>
      <c r="F457" s="3"/>
      <c r="G457" s="30"/>
      <c r="H457" s="31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>
      <c r="A458" s="3"/>
      <c r="B458" s="3"/>
      <c r="C458" s="3"/>
      <c r="D458" s="3"/>
      <c r="E458" s="3"/>
      <c r="F458" s="3"/>
      <c r="G458" s="30"/>
      <c r="H458" s="31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>
      <c r="A459" s="3"/>
      <c r="B459" s="3"/>
      <c r="C459" s="3"/>
      <c r="D459" s="3"/>
      <c r="E459" s="3"/>
      <c r="F459" s="3"/>
      <c r="G459" s="30"/>
      <c r="H459" s="31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>
      <c r="A460" s="3"/>
      <c r="B460" s="3"/>
      <c r="C460" s="3"/>
      <c r="D460" s="3"/>
      <c r="E460" s="3"/>
      <c r="F460" s="3"/>
      <c r="G460" s="30"/>
      <c r="H460" s="31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>
      <c r="A461" s="3"/>
      <c r="B461" s="3"/>
      <c r="C461" s="3"/>
      <c r="D461" s="3"/>
      <c r="E461" s="3"/>
      <c r="F461" s="3"/>
      <c r="G461" s="30"/>
      <c r="H461" s="31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>
      <c r="A462" s="3"/>
      <c r="B462" s="3"/>
      <c r="C462" s="3"/>
      <c r="D462" s="3"/>
      <c r="E462" s="3"/>
      <c r="F462" s="3"/>
      <c r="G462" s="30"/>
      <c r="H462" s="31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>
      <c r="A463" s="3"/>
      <c r="B463" s="3"/>
      <c r="C463" s="3"/>
      <c r="D463" s="3"/>
      <c r="E463" s="3"/>
      <c r="F463" s="3"/>
      <c r="G463" s="30"/>
      <c r="H463" s="31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>
      <c r="A464" s="3"/>
      <c r="B464" s="3"/>
      <c r="C464" s="3"/>
      <c r="D464" s="3"/>
      <c r="E464" s="3"/>
      <c r="F464" s="3"/>
      <c r="G464" s="30"/>
      <c r="H464" s="31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>
      <c r="A465" s="3"/>
      <c r="B465" s="3"/>
      <c r="C465" s="3"/>
      <c r="D465" s="3"/>
      <c r="E465" s="3"/>
      <c r="F465" s="3"/>
      <c r="G465" s="30"/>
      <c r="H465" s="31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>
      <c r="A466" s="3"/>
      <c r="B466" s="3"/>
      <c r="C466" s="3"/>
      <c r="D466" s="3"/>
      <c r="E466" s="3"/>
      <c r="F466" s="3"/>
      <c r="G466" s="30"/>
      <c r="H466" s="31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>
      <c r="A467" s="3"/>
      <c r="B467" s="3"/>
      <c r="C467" s="3"/>
      <c r="D467" s="3"/>
      <c r="E467" s="3"/>
      <c r="F467" s="3"/>
      <c r="G467" s="30"/>
      <c r="H467" s="31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>
      <c r="A468" s="3"/>
      <c r="B468" s="3"/>
      <c r="C468" s="3"/>
      <c r="D468" s="3"/>
      <c r="E468" s="3"/>
      <c r="F468" s="3"/>
      <c r="G468" s="30"/>
      <c r="H468" s="31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>
      <c r="A469" s="3"/>
      <c r="B469" s="3"/>
      <c r="C469" s="3"/>
      <c r="D469" s="3"/>
      <c r="E469" s="3"/>
      <c r="F469" s="3"/>
      <c r="G469" s="30"/>
      <c r="H469" s="31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>
      <c r="A470" s="3"/>
      <c r="B470" s="3"/>
      <c r="C470" s="3"/>
      <c r="D470" s="3"/>
      <c r="E470" s="3"/>
      <c r="F470" s="3"/>
      <c r="G470" s="30"/>
      <c r="H470" s="31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>
      <c r="A471" s="3"/>
      <c r="B471" s="3"/>
      <c r="C471" s="3"/>
      <c r="D471" s="3"/>
      <c r="E471" s="3"/>
      <c r="F471" s="3"/>
      <c r="G471" s="30"/>
      <c r="H471" s="31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>
      <c r="A472" s="3"/>
      <c r="B472" s="3"/>
      <c r="C472" s="3"/>
      <c r="D472" s="3"/>
      <c r="E472" s="3"/>
      <c r="F472" s="3"/>
      <c r="G472" s="30"/>
      <c r="H472" s="31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>
      <c r="A473" s="3"/>
      <c r="B473" s="3"/>
      <c r="C473" s="3"/>
      <c r="D473" s="3"/>
      <c r="E473" s="3"/>
      <c r="F473" s="3"/>
      <c r="G473" s="30"/>
      <c r="H473" s="31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>
      <c r="A474" s="3"/>
      <c r="B474" s="3"/>
      <c r="C474" s="3"/>
      <c r="D474" s="3"/>
      <c r="E474" s="3"/>
      <c r="F474" s="3"/>
      <c r="G474" s="30"/>
      <c r="H474" s="31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>
      <c r="A475" s="3"/>
      <c r="B475" s="3"/>
      <c r="C475" s="3"/>
      <c r="D475" s="3"/>
      <c r="E475" s="3"/>
      <c r="F475" s="3"/>
      <c r="G475" s="30"/>
      <c r="H475" s="31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>
      <c r="A476" s="3"/>
      <c r="B476" s="3"/>
      <c r="C476" s="3"/>
      <c r="D476" s="3"/>
      <c r="E476" s="3"/>
      <c r="F476" s="3"/>
      <c r="G476" s="30"/>
      <c r="H476" s="31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>
      <c r="A477" s="3"/>
      <c r="B477" s="3"/>
      <c r="C477" s="3"/>
      <c r="D477" s="3"/>
      <c r="E477" s="3"/>
      <c r="F477" s="3"/>
      <c r="G477" s="30"/>
      <c r="H477" s="31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>
      <c r="A478" s="3"/>
      <c r="B478" s="3"/>
      <c r="C478" s="3"/>
      <c r="D478" s="3"/>
      <c r="E478" s="3"/>
      <c r="F478" s="3"/>
      <c r="G478" s="30"/>
      <c r="H478" s="31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>
      <c r="A479" s="3"/>
      <c r="B479" s="3"/>
      <c r="C479" s="3"/>
      <c r="D479" s="3"/>
      <c r="E479" s="3"/>
      <c r="F479" s="3"/>
      <c r="G479" s="30"/>
      <c r="H479" s="31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>
      <c r="A480" s="3"/>
      <c r="B480" s="3"/>
      <c r="C480" s="3"/>
      <c r="D480" s="3"/>
      <c r="E480" s="3"/>
      <c r="F480" s="3"/>
      <c r="G480" s="30"/>
      <c r="H480" s="31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>
      <c r="A481" s="3"/>
      <c r="B481" s="3"/>
      <c r="C481" s="3"/>
      <c r="D481" s="3"/>
      <c r="E481" s="3"/>
      <c r="F481" s="3"/>
      <c r="G481" s="30"/>
      <c r="H481" s="31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>
      <c r="A482" s="3"/>
      <c r="B482" s="3"/>
      <c r="C482" s="3"/>
      <c r="D482" s="3"/>
      <c r="E482" s="3"/>
      <c r="F482" s="3"/>
      <c r="G482" s="30"/>
      <c r="H482" s="31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>
      <c r="A483" s="3"/>
      <c r="B483" s="3"/>
      <c r="C483" s="3"/>
      <c r="D483" s="3"/>
      <c r="E483" s="3"/>
      <c r="F483" s="3"/>
      <c r="G483" s="30"/>
      <c r="H483" s="31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>
      <c r="A484" s="3"/>
      <c r="B484" s="3"/>
      <c r="C484" s="3"/>
      <c r="D484" s="3"/>
      <c r="E484" s="3"/>
      <c r="F484" s="3"/>
      <c r="G484" s="30"/>
      <c r="H484" s="31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>
      <c r="A485" s="3"/>
      <c r="B485" s="3"/>
      <c r="C485" s="3"/>
      <c r="D485" s="3"/>
      <c r="E485" s="3"/>
      <c r="F485" s="3"/>
      <c r="G485" s="30"/>
      <c r="H485" s="31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>
      <c r="A486" s="3"/>
      <c r="B486" s="3"/>
      <c r="C486" s="3"/>
      <c r="D486" s="3"/>
      <c r="E486" s="3"/>
      <c r="F486" s="3"/>
      <c r="G486" s="30"/>
      <c r="H486" s="31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>
      <c r="A487" s="3"/>
      <c r="B487" s="3"/>
      <c r="C487" s="3"/>
      <c r="D487" s="3"/>
      <c r="E487" s="3"/>
      <c r="F487" s="3"/>
      <c r="G487" s="30"/>
      <c r="H487" s="31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>
      <c r="A488" s="3"/>
      <c r="B488" s="3"/>
      <c r="C488" s="3"/>
      <c r="D488" s="3"/>
      <c r="E488" s="3"/>
      <c r="F488" s="3"/>
      <c r="G488" s="30"/>
      <c r="H488" s="31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>
      <c r="A489" s="3"/>
      <c r="B489" s="3"/>
      <c r="C489" s="3"/>
      <c r="D489" s="3"/>
      <c r="E489" s="3"/>
      <c r="F489" s="3"/>
      <c r="G489" s="30"/>
      <c r="H489" s="31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>
      <c r="A490" s="3"/>
      <c r="B490" s="3"/>
      <c r="C490" s="3"/>
      <c r="D490" s="3"/>
      <c r="E490" s="3"/>
      <c r="F490" s="3"/>
      <c r="G490" s="30"/>
      <c r="H490" s="31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>
      <c r="A491" s="3"/>
      <c r="B491" s="3"/>
      <c r="C491" s="3"/>
      <c r="D491" s="3"/>
      <c r="E491" s="3"/>
      <c r="F491" s="3"/>
      <c r="G491" s="30"/>
      <c r="H491" s="31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>
      <c r="A492" s="3"/>
      <c r="B492" s="3"/>
      <c r="C492" s="3"/>
      <c r="D492" s="3"/>
      <c r="E492" s="3"/>
      <c r="F492" s="3"/>
      <c r="G492" s="30"/>
      <c r="H492" s="31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>
      <c r="A493" s="3"/>
      <c r="B493" s="3"/>
      <c r="C493" s="3"/>
      <c r="D493" s="3"/>
      <c r="E493" s="3"/>
      <c r="F493" s="3"/>
      <c r="G493" s="30"/>
      <c r="H493" s="31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>
      <c r="A494" s="3"/>
      <c r="B494" s="3"/>
      <c r="C494" s="3"/>
      <c r="D494" s="3"/>
      <c r="E494" s="3"/>
      <c r="F494" s="3"/>
      <c r="G494" s="30"/>
      <c r="H494" s="31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>
      <c r="A495" s="3"/>
      <c r="B495" s="3"/>
      <c r="C495" s="3"/>
      <c r="D495" s="3"/>
      <c r="E495" s="3"/>
      <c r="F495" s="3"/>
      <c r="G495" s="30"/>
      <c r="H495" s="31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>
      <c r="A496" s="3"/>
      <c r="B496" s="3"/>
      <c r="C496" s="3"/>
      <c r="D496" s="3"/>
      <c r="E496" s="3"/>
      <c r="F496" s="3"/>
      <c r="G496" s="30"/>
      <c r="H496" s="31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>
      <c r="A497" s="3"/>
      <c r="B497" s="3"/>
      <c r="C497" s="3"/>
      <c r="D497" s="3"/>
      <c r="E497" s="3"/>
      <c r="F497" s="3"/>
      <c r="G497" s="30"/>
      <c r="H497" s="31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>
      <c r="A498" s="3"/>
      <c r="B498" s="3"/>
      <c r="C498" s="3"/>
      <c r="D498" s="3"/>
      <c r="E498" s="3"/>
      <c r="F498" s="3"/>
      <c r="G498" s="30"/>
      <c r="H498" s="31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>
      <c r="A499" s="3"/>
      <c r="B499" s="3"/>
      <c r="C499" s="3"/>
      <c r="D499" s="3"/>
      <c r="E499" s="3"/>
      <c r="F499" s="3"/>
      <c r="G499" s="30"/>
      <c r="H499" s="31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>
      <c r="A500" s="3"/>
      <c r="B500" s="3"/>
      <c r="C500" s="3"/>
      <c r="D500" s="3"/>
      <c r="E500" s="3"/>
      <c r="F500" s="3"/>
      <c r="G500" s="30"/>
      <c r="H500" s="31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</sheetData>
  <autoFilter ref="A1:W335" xr:uid="{00000000-0009-0000-0000-000000000000}">
    <sortState ref="A2:W222">
      <sortCondition ref="A1"/>
    </sortState>
  </autoFilter>
  <sortState ref="A9:W9">
    <sortCondition ref="B9"/>
  </sortState>
  <phoneticPr fontId="0" type="noConversion"/>
  <conditionalFormatting sqref="S2:T2 T3 T5 S3:S5 S6:T7 S33:S43 T40:T43 S195:T195 S44:T191 S220:T222">
    <cfRule type="expression" dxfId="85" priority="271" stopIfTrue="1">
      <formula>$S2&lt;$R2</formula>
    </cfRule>
    <cfRule type="expression" dxfId="84" priority="272" stopIfTrue="1">
      <formula>$S2&gt;=$R2</formula>
    </cfRule>
  </conditionalFormatting>
  <conditionalFormatting sqref="O2:O19 O22:O32 O195 O40:O191 O218:O222">
    <cfRule type="expression" dxfId="83" priority="232">
      <formula>AND($M2=0,$O2="Nee")</formula>
    </cfRule>
  </conditionalFormatting>
  <conditionalFormatting sqref="T4">
    <cfRule type="expression" dxfId="82" priority="202" stopIfTrue="1">
      <formula>$S4&lt;$R4</formula>
    </cfRule>
    <cfRule type="expression" dxfId="81" priority="203" stopIfTrue="1">
      <formula>$S4&gt;=$R4</formula>
    </cfRule>
  </conditionalFormatting>
  <conditionalFormatting sqref="S8:T8">
    <cfRule type="expression" dxfId="80" priority="114" stopIfTrue="1">
      <formula>$S8&lt;$R8</formula>
    </cfRule>
    <cfRule type="expression" dxfId="79" priority="115" stopIfTrue="1">
      <formula>$S8&gt;=$R8</formula>
    </cfRule>
  </conditionalFormatting>
  <conditionalFormatting sqref="S9:S19 S22:S32">
    <cfRule type="expression" dxfId="78" priority="111" stopIfTrue="1">
      <formula>$S9&lt;$R9</formula>
    </cfRule>
    <cfRule type="expression" dxfId="77" priority="112" stopIfTrue="1">
      <formula>$S9&gt;=$R9</formula>
    </cfRule>
  </conditionalFormatting>
  <conditionalFormatting sqref="T9">
    <cfRule type="expression" dxfId="76" priority="107" stopIfTrue="1">
      <formula>$S9&lt;$R9</formula>
    </cfRule>
    <cfRule type="expression" dxfId="75" priority="108" stopIfTrue="1">
      <formula>$S9&gt;=$R9</formula>
    </cfRule>
  </conditionalFormatting>
  <conditionalFormatting sqref="T10:T19 T22:T32">
    <cfRule type="expression" dxfId="74" priority="105" stopIfTrue="1">
      <formula>$S10&lt;$R10</formula>
    </cfRule>
    <cfRule type="expression" dxfId="73" priority="106" stopIfTrue="1">
      <formula>$S10&gt;=$R10</formula>
    </cfRule>
  </conditionalFormatting>
  <conditionalFormatting sqref="O33:O38">
    <cfRule type="expression" dxfId="72" priority="104">
      <formula>AND($M33=0,$O33="Nee")</formula>
    </cfRule>
  </conditionalFormatting>
  <conditionalFormatting sqref="T33:T38">
    <cfRule type="expression" dxfId="71" priority="100" stopIfTrue="1">
      <formula>$S33&lt;$R33</formula>
    </cfRule>
    <cfRule type="expression" dxfId="70" priority="101" stopIfTrue="1">
      <formula>$S33&gt;=$R33</formula>
    </cfRule>
  </conditionalFormatting>
  <conditionalFormatting sqref="O39">
    <cfRule type="expression" dxfId="69" priority="99">
      <formula>AND($M39=0,$O39="Nee")</formula>
    </cfRule>
  </conditionalFormatting>
  <conditionalFormatting sqref="S39">
    <cfRule type="expression" dxfId="68" priority="97" stopIfTrue="1">
      <formula>$S39&lt;$R39</formula>
    </cfRule>
    <cfRule type="expression" dxfId="67" priority="98" stopIfTrue="1">
      <formula>$S39&gt;=$R39</formula>
    </cfRule>
  </conditionalFormatting>
  <conditionalFormatting sqref="T39">
    <cfRule type="expression" dxfId="66" priority="95" stopIfTrue="1">
      <formula>$S39&lt;$R39</formula>
    </cfRule>
    <cfRule type="expression" dxfId="65" priority="96" stopIfTrue="1">
      <formula>$S39&gt;=$R39</formula>
    </cfRule>
  </conditionalFormatting>
  <conditionalFormatting sqref="O20:O21">
    <cfRule type="expression" dxfId="64" priority="89">
      <formula>AND($M20=0,$O20="Nee")</formula>
    </cfRule>
  </conditionalFormatting>
  <conditionalFormatting sqref="S20:S21">
    <cfRule type="expression" dxfId="63" priority="87" stopIfTrue="1">
      <formula>$S20&lt;$R20</formula>
    </cfRule>
    <cfRule type="expression" dxfId="62" priority="88" stopIfTrue="1">
      <formula>$S20&gt;=$R20</formula>
    </cfRule>
  </conditionalFormatting>
  <conditionalFormatting sqref="T20:T21">
    <cfRule type="expression" dxfId="61" priority="85" stopIfTrue="1">
      <formula>$S20&lt;$R20</formula>
    </cfRule>
    <cfRule type="expression" dxfId="60" priority="86" stopIfTrue="1">
      <formula>$S20&gt;=$R20</formula>
    </cfRule>
  </conditionalFormatting>
  <conditionalFormatting sqref="O192:O194">
    <cfRule type="expression" dxfId="59" priority="71">
      <formula>AND($M192=0,$O192="Nee")</formula>
    </cfRule>
  </conditionalFormatting>
  <conditionalFormatting sqref="S192:T194">
    <cfRule type="expression" dxfId="58" priority="69" stopIfTrue="1">
      <formula>$S192&lt;$R192</formula>
    </cfRule>
    <cfRule type="expression" dxfId="57" priority="70" stopIfTrue="1">
      <formula>$S192&gt;=$R192</formula>
    </cfRule>
  </conditionalFormatting>
  <conditionalFormatting sqref="S196:T196 T197 T199:T203 S197:S203 S204:T214">
    <cfRule type="expression" dxfId="56" priority="64" stopIfTrue="1">
      <formula>$S196&lt;$R196</formula>
    </cfRule>
    <cfRule type="expression" dxfId="55" priority="65" stopIfTrue="1">
      <formula>$S196&gt;=$R196</formula>
    </cfRule>
  </conditionalFormatting>
  <conditionalFormatting sqref="O196:O213">
    <cfRule type="expression" dxfId="54" priority="63">
      <formula>AND($M196=0,$O196="Nee")</formula>
    </cfRule>
  </conditionalFormatting>
  <conditionalFormatting sqref="T198">
    <cfRule type="expression" dxfId="53" priority="61" stopIfTrue="1">
      <formula>$S198&lt;$R198</formula>
    </cfRule>
    <cfRule type="expression" dxfId="52" priority="62" stopIfTrue="1">
      <formula>$S198&gt;=$R198</formula>
    </cfRule>
  </conditionalFormatting>
  <conditionalFormatting sqref="O214">
    <cfRule type="expression" dxfId="51" priority="60">
      <formula>AND($M214=0,$O214="Nee")</formula>
    </cfRule>
  </conditionalFormatting>
  <conditionalFormatting sqref="S215:T215">
    <cfRule type="expression" dxfId="50" priority="58" stopIfTrue="1">
      <formula>$S215&lt;$R215</formula>
    </cfRule>
    <cfRule type="expression" dxfId="49" priority="59" stopIfTrue="1">
      <formula>$S215&gt;=$R215</formula>
    </cfRule>
  </conditionalFormatting>
  <conditionalFormatting sqref="O215">
    <cfRule type="expression" dxfId="48" priority="57">
      <formula>AND($M215=0,$O215="Nee")</formula>
    </cfRule>
  </conditionalFormatting>
  <conditionalFormatting sqref="S216:T216">
    <cfRule type="expression" dxfId="47" priority="55" stopIfTrue="1">
      <formula>$S216&lt;$R216</formula>
    </cfRule>
    <cfRule type="expression" dxfId="46" priority="56" stopIfTrue="1">
      <formula>$S216&gt;=$R216</formula>
    </cfRule>
  </conditionalFormatting>
  <conditionalFormatting sqref="O216">
    <cfRule type="expression" dxfId="45" priority="54">
      <formula>AND($M216=0,$O216="Nee")</formula>
    </cfRule>
  </conditionalFormatting>
  <conditionalFormatting sqref="S217:T217">
    <cfRule type="expression" dxfId="44" priority="52" stopIfTrue="1">
      <formula>$S217&lt;$R217</formula>
    </cfRule>
    <cfRule type="expression" dxfId="43" priority="53" stopIfTrue="1">
      <formula>$S217&gt;=$R217</formula>
    </cfRule>
  </conditionalFormatting>
  <conditionalFormatting sqref="O217">
    <cfRule type="expression" dxfId="42" priority="51">
      <formula>AND($M217=0,$O217="Nee")</formula>
    </cfRule>
  </conditionalFormatting>
  <conditionalFormatting sqref="S218:T219">
    <cfRule type="expression" dxfId="41" priority="43" stopIfTrue="1">
      <formula>$S218&lt;$R218</formula>
    </cfRule>
    <cfRule type="expression" dxfId="40" priority="44" stopIfTrue="1">
      <formula>$S218&gt;=$R218</formula>
    </cfRule>
  </conditionalFormatting>
  <conditionalFormatting sqref="B2:B99967">
    <cfRule type="duplicateValues" dxfId="39" priority="321"/>
  </conditionalFormatting>
  <conditionalFormatting sqref="S223:T223 T239:T243 T224 T315:T320 S329:S335 S224:S225 S227:T231 S233:S244 T233:T237 S311:S320 S304:T306 T310:T312 S322:S327 T322:T335 S321:T321">
    <cfRule type="expression" dxfId="38" priority="38" stopIfTrue="1">
      <formula>$S223&lt;$R223</formula>
    </cfRule>
    <cfRule type="expression" dxfId="37" priority="39" stopIfTrue="1">
      <formula>$S223&gt;=$R223</formula>
    </cfRule>
  </conditionalFormatting>
  <conditionalFormatting sqref="O323:O335 O223:O225 O227:O231 O234:O244 O304:O306 O311:O318">
    <cfRule type="expression" dxfId="36" priority="37">
      <formula>AND($M223=0,$O223="Nee")</formula>
    </cfRule>
  </conditionalFormatting>
  <conditionalFormatting sqref="T225">
    <cfRule type="expression" dxfId="35" priority="35" stopIfTrue="1">
      <formula>$S225&lt;$R225</formula>
    </cfRule>
    <cfRule type="expression" dxfId="34" priority="36" stopIfTrue="1">
      <formula>$S225&gt;=$R225</formula>
    </cfRule>
  </conditionalFormatting>
  <conditionalFormatting sqref="T238">
    <cfRule type="expression" dxfId="33" priority="33" stopIfTrue="1">
      <formula>$S238&lt;$R238</formula>
    </cfRule>
    <cfRule type="expression" dxfId="32" priority="34" stopIfTrue="1">
      <formula>$S238&gt;=$R238</formula>
    </cfRule>
  </conditionalFormatting>
  <conditionalFormatting sqref="T244">
    <cfRule type="expression" dxfId="31" priority="31" stopIfTrue="1">
      <formula>$S244&lt;$R244</formula>
    </cfRule>
    <cfRule type="expression" dxfId="30" priority="32" stopIfTrue="1">
      <formula>$S244&gt;=$R244</formula>
    </cfRule>
  </conditionalFormatting>
  <conditionalFormatting sqref="T313:T314">
    <cfRule type="expression" dxfId="29" priority="29" stopIfTrue="1">
      <formula>$S313&lt;$R313</formula>
    </cfRule>
    <cfRule type="expression" dxfId="28" priority="30" stopIfTrue="1">
      <formula>$S313&gt;=$R313</formula>
    </cfRule>
  </conditionalFormatting>
  <conditionalFormatting sqref="S328">
    <cfRule type="expression" dxfId="27" priority="27" stopIfTrue="1">
      <formula>$S328&lt;$R328</formula>
    </cfRule>
    <cfRule type="expression" dxfId="26" priority="28" stopIfTrue="1">
      <formula>$S328&gt;=$R328</formula>
    </cfRule>
  </conditionalFormatting>
  <conditionalFormatting sqref="O319">
    <cfRule type="expression" dxfId="25" priority="26">
      <formula>AND($M319=0,$O319="Nee")</formula>
    </cfRule>
  </conditionalFormatting>
  <conditionalFormatting sqref="O320:O322">
    <cfRule type="expression" dxfId="24" priority="25">
      <formula>AND($M320=0,$O320="Nee")</formula>
    </cfRule>
  </conditionalFormatting>
  <conditionalFormatting sqref="T285:T289 S283:S300 T283 S245:T282">
    <cfRule type="expression" dxfId="23" priority="23" stopIfTrue="1">
      <formula>$S245&lt;$R245</formula>
    </cfRule>
    <cfRule type="expression" dxfId="22" priority="24" stopIfTrue="1">
      <formula>$S245&gt;=$R245</formula>
    </cfRule>
  </conditionalFormatting>
  <conditionalFormatting sqref="O245:O300">
    <cfRule type="expression" dxfId="21" priority="22">
      <formula>AND($M245=0,$O245="Nee")</formula>
    </cfRule>
  </conditionalFormatting>
  <conditionalFormatting sqref="T284">
    <cfRule type="expression" dxfId="20" priority="20" stopIfTrue="1">
      <formula>$S284&lt;$R284</formula>
    </cfRule>
    <cfRule type="expression" dxfId="19" priority="21" stopIfTrue="1">
      <formula>$S284&gt;=$R284</formula>
    </cfRule>
  </conditionalFormatting>
  <conditionalFormatting sqref="T290:T300">
    <cfRule type="expression" dxfId="18" priority="18" stopIfTrue="1">
      <formula>$S290&lt;$R290</formula>
    </cfRule>
    <cfRule type="expression" dxfId="17" priority="19" stopIfTrue="1">
      <formula>$S290&gt;=$R290</formula>
    </cfRule>
  </conditionalFormatting>
  <conditionalFormatting sqref="S226:T226">
    <cfRule type="expression" dxfId="16" priority="16" stopIfTrue="1">
      <formula>$S226&lt;$R226</formula>
    </cfRule>
    <cfRule type="expression" dxfId="15" priority="17" stopIfTrue="1">
      <formula>$S226&gt;=$R226</formula>
    </cfRule>
  </conditionalFormatting>
  <conditionalFormatting sqref="O226">
    <cfRule type="expression" dxfId="14" priority="15">
      <formula>AND($M226=0,$O226="Nee")</formula>
    </cfRule>
  </conditionalFormatting>
  <conditionalFormatting sqref="S232">
    <cfRule type="expression" dxfId="13" priority="13" stopIfTrue="1">
      <formula>$S232&lt;$R232</formula>
    </cfRule>
    <cfRule type="expression" dxfId="12" priority="14" stopIfTrue="1">
      <formula>$S232&gt;=$R232</formula>
    </cfRule>
  </conditionalFormatting>
  <conditionalFormatting sqref="O232:O233">
    <cfRule type="expression" dxfId="11" priority="12">
      <formula>AND($M232=0,$O232="Nee")</formula>
    </cfRule>
  </conditionalFormatting>
  <conditionalFormatting sqref="T232">
    <cfRule type="expression" dxfId="10" priority="10" stopIfTrue="1">
      <formula>$S232&lt;$R232</formula>
    </cfRule>
    <cfRule type="expression" dxfId="9" priority="11" stopIfTrue="1">
      <formula>$S232&gt;=$R232</formula>
    </cfRule>
  </conditionalFormatting>
  <conditionalFormatting sqref="S310">
    <cfRule type="expression" dxfId="8" priority="8" stopIfTrue="1">
      <formula>$S310&lt;$R310</formula>
    </cfRule>
    <cfRule type="expression" dxfId="7" priority="9" stopIfTrue="1">
      <formula>$S310&gt;=$R310</formula>
    </cfRule>
  </conditionalFormatting>
  <conditionalFormatting sqref="O310">
    <cfRule type="expression" dxfId="6" priority="7">
      <formula>AND($M310=0,$O310="Nee")</formula>
    </cfRule>
  </conditionalFormatting>
  <conditionalFormatting sqref="S307:T309">
    <cfRule type="expression" dxfId="5" priority="5" stopIfTrue="1">
      <formula>$S307&lt;$R307</formula>
    </cfRule>
    <cfRule type="expression" dxfId="4" priority="6" stopIfTrue="1">
      <formula>$S307&gt;=$R307</formula>
    </cfRule>
  </conditionalFormatting>
  <conditionalFormatting sqref="O307:O309">
    <cfRule type="expression" dxfId="3" priority="4">
      <formula>AND($M307=0,$O307="Nee")</formula>
    </cfRule>
  </conditionalFormatting>
  <conditionalFormatting sqref="S301:T303">
    <cfRule type="expression" dxfId="2" priority="2" stopIfTrue="1">
      <formula>$S301&lt;$R301</formula>
    </cfRule>
    <cfRule type="expression" dxfId="1" priority="3" stopIfTrue="1">
      <formula>$S301&gt;=$R301</formula>
    </cfRule>
  </conditionalFormatting>
  <conditionalFormatting sqref="O301:O303">
    <cfRule type="expression" dxfId="0" priority="1">
      <formula>AND($M301=0,$O301="Nee")</formula>
    </cfRule>
  </conditionalFormatting>
  <dataValidations count="1">
    <dataValidation type="list" allowBlank="1" showInputMessage="1" showErrorMessage="1" sqref="O2:O195 O223:O335" xr:uid="{00000000-0002-0000-0000-000000000000}">
      <formula1>Voorraad</formula1>
    </dataValidation>
  </dataValidations>
  <pageMargins left="0.75" right="0.75" top="0.5" bottom="0.51" header="0.24" footer="0.25"/>
  <pageSetup paperSize="8" scale="72" fitToHeight="3" orientation="landscape" r:id="rId1"/>
  <headerFooter alignWithMargins="0">
    <oddHeader>&amp;F</oddHeader>
    <oddFooter>Pagina &amp;P van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#REF!</xm:f>
          </x14:formula1>
          <xm:sqref>C2:C8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A214559FFCF941B5C91285E871435E" ma:contentTypeVersion="8" ma:contentTypeDescription="Een nieuw document maken." ma:contentTypeScope="" ma:versionID="fc251191e83624bbcab1e79dc390fcd3">
  <xsd:schema xmlns:xsd="http://www.w3.org/2001/XMLSchema" xmlns:xs="http://www.w3.org/2001/XMLSchema" xmlns:p="http://schemas.microsoft.com/office/2006/metadata/properties" xmlns:ns2="26754f9a-0963-483f-a00f-8ee3e9955b64" xmlns:ns3="9f8973fb-b00f-42d2-bc39-f749c2d587c1" targetNamespace="http://schemas.microsoft.com/office/2006/metadata/properties" ma:root="true" ma:fieldsID="5cc84c566d0b42227554bc92bfd6b472" ns2:_="" ns3:_="">
    <xsd:import namespace="26754f9a-0963-483f-a00f-8ee3e9955b64"/>
    <xsd:import namespace="9f8973fb-b00f-42d2-bc39-f749c2d58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54f9a-0963-483f-a00f-8ee3e9955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973fb-b00f-42d2-bc39-f749c2d587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8B6C07-9D51-4599-9095-642C3B5B8D7A}"/>
</file>

<file path=customXml/itemProps2.xml><?xml version="1.0" encoding="utf-8"?>
<ds:datastoreItem xmlns:ds="http://schemas.openxmlformats.org/officeDocument/2006/customXml" ds:itemID="{C72748C9-EA0C-4745-BE87-22EFBF91683D}"/>
</file>

<file path=customXml/itemProps3.xml><?xml version="1.0" encoding="utf-8"?>
<ds:datastoreItem xmlns:ds="http://schemas.openxmlformats.org/officeDocument/2006/customXml" ds:itemID="{59FDA863-AF1B-45C8-AD68-D619350D5B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FailureModels</vt:lpstr>
      <vt:lpstr>FailureModels!Afdrukbereik</vt:lpstr>
    </vt:vector>
  </TitlesOfParts>
  <Company>Van der Worp Infra Consult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Generieke data foutenbomen Avenue2</dc:title>
  <dc:subject>Generieke data foutenboommodelen</dc:subject>
  <dc:creator>J.H.S. van der Worp</dc:creator>
  <dc:description>Centrale beheerslocatie voor de faalgegevens van alle foutenbomen Avenue2 VTTI</dc:description>
  <cp:lastModifiedBy>Microsoft Office User</cp:lastModifiedBy>
  <cp:lastPrinted>2017-02-07T08:55:25Z</cp:lastPrinted>
  <dcterms:created xsi:type="dcterms:W3CDTF">2009-01-12T11:27:59Z</dcterms:created>
  <dcterms:modified xsi:type="dcterms:W3CDTF">2021-08-29T19:09:39Z</dcterms:modified>
  <cp:category>RAMS</cp:category>
  <cp:contentStatus>Concept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0x0101009AA214559FFCF941B5C91285E871435E</vt:lpwstr>
  </property>
</Properties>
</file>