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Oude IJsselstreek\Concept documenten\"/>
    </mc:Choice>
  </mc:AlternateContent>
  <xr:revisionPtr revIDLastSave="0" documentId="13_ncr:1_{5654B85C-9A90-43EF-A9E0-852AEA5E9D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pecificatie" sheetId="2" r:id="rId1"/>
  </sheets>
  <definedNames>
    <definedName name="_xlnm._FilterDatabase" localSheetId="0" hidden="1">specificatie!$A$1:$P$90</definedName>
    <definedName name="_xlnm.Print_Area" localSheetId="0">specificatie!$A$1:$L$102</definedName>
    <definedName name="_xlnm.Print_Titles" localSheetId="0">specificatie!$1:$4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8" i="2" l="1"/>
  <c r="L90" i="2"/>
  <c r="L89" i="2"/>
  <c r="L88" i="2"/>
  <c r="L87" i="2"/>
  <c r="L86" i="2"/>
  <c r="L85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69" i="2"/>
  <c r="L68" i="2"/>
  <c r="L67" i="2"/>
  <c r="L66" i="2"/>
  <c r="L65" i="2"/>
  <c r="L64" i="2"/>
  <c r="L57" i="2"/>
  <c r="L56" i="2"/>
  <c r="L55" i="2"/>
  <c r="L54" i="2"/>
  <c r="L53" i="2"/>
  <c r="L52" i="2"/>
  <c r="L51" i="2"/>
  <c r="L50" i="2"/>
  <c r="L49" i="2"/>
  <c r="L48" i="2"/>
  <c r="L47" i="2"/>
  <c r="L46" i="2"/>
  <c r="L44" i="2"/>
  <c r="L43" i="2"/>
  <c r="L42" i="2"/>
  <c r="L41" i="2"/>
  <c r="L40" i="2"/>
  <c r="L39" i="2"/>
  <c r="L38" i="2"/>
  <c r="L37" i="2"/>
  <c r="L36" i="2"/>
  <c r="L35" i="2"/>
  <c r="L34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5" i="2"/>
  <c r="J33" i="2"/>
  <c r="J92" i="2"/>
  <c r="J84" i="2"/>
  <c r="J70" i="2"/>
  <c r="J4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4" i="2"/>
  <c r="J35" i="2"/>
  <c r="J36" i="2"/>
  <c r="J37" i="2"/>
  <c r="J38" i="2"/>
  <c r="J39" i="2"/>
  <c r="J40" i="2"/>
  <c r="J41" i="2"/>
  <c r="J42" i="2"/>
  <c r="J43" i="2"/>
  <c r="J44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5" i="2"/>
  <c r="J86" i="2"/>
  <c r="J87" i="2"/>
  <c r="J88" i="2"/>
  <c r="J89" i="2"/>
  <c r="J90" i="2"/>
  <c r="J5" i="2"/>
  <c r="J94" i="2" l="1"/>
  <c r="H23" i="2" l="1"/>
  <c r="K33" i="2" l="1"/>
  <c r="K45" i="2"/>
  <c r="K70" i="2"/>
  <c r="K84" i="2"/>
  <c r="K92" i="2"/>
  <c r="I89" i="2"/>
  <c r="H88" i="2"/>
  <c r="H87" i="2"/>
  <c r="K94" i="2" l="1"/>
  <c r="I87" i="2"/>
  <c r="I88" i="2"/>
  <c r="H34" i="2"/>
  <c r="I34" i="2" s="1"/>
  <c r="H5" i="2"/>
  <c r="I5" i="2" s="1"/>
  <c r="H30" i="2"/>
  <c r="I30" i="2" s="1"/>
  <c r="H32" i="2"/>
  <c r="I32" i="2" s="1"/>
  <c r="H31" i="2"/>
  <c r="I31" i="2" s="1"/>
  <c r="H69" i="2" l="1"/>
  <c r="I69" i="2" s="1"/>
  <c r="H67" i="2"/>
  <c r="I67" i="2" s="1"/>
  <c r="H68" i="2"/>
  <c r="I68" i="2" s="1"/>
  <c r="H9" i="2" l="1"/>
  <c r="I9" i="2" s="1"/>
  <c r="H10" i="2"/>
  <c r="I10" i="2" s="1"/>
  <c r="H11" i="2"/>
  <c r="I11" i="2" s="1"/>
  <c r="H40" i="2"/>
  <c r="I40" i="2" s="1"/>
  <c r="H41" i="2"/>
  <c r="I41" i="2" s="1"/>
  <c r="H46" i="2"/>
  <c r="I46" i="2" s="1"/>
  <c r="H27" i="2" l="1"/>
  <c r="I27" i="2" s="1"/>
  <c r="H28" i="2"/>
  <c r="I28" i="2" s="1"/>
  <c r="H56" i="2"/>
  <c r="I56" i="2" s="1"/>
  <c r="H73" i="2"/>
  <c r="I73" i="2" s="1"/>
  <c r="H58" i="2" l="1"/>
  <c r="I58" i="2" s="1"/>
  <c r="H59" i="2"/>
  <c r="I59" i="2" s="1"/>
  <c r="H60" i="2"/>
  <c r="I60" i="2" s="1"/>
  <c r="H61" i="2"/>
  <c r="I61" i="2" s="1"/>
  <c r="H62" i="2"/>
  <c r="I62" i="2" s="1"/>
  <c r="H63" i="2"/>
  <c r="I63" i="2" s="1"/>
  <c r="H86" i="2"/>
  <c r="I86" i="2" l="1"/>
  <c r="H83" i="2"/>
  <c r="I83" i="2" s="1"/>
  <c r="H71" i="2"/>
  <c r="I71" i="2" s="1"/>
  <c r="H74" i="2"/>
  <c r="I74" i="2" s="1"/>
  <c r="H75" i="2"/>
  <c r="I75" i="2" s="1"/>
  <c r="H76" i="2"/>
  <c r="I76" i="2" s="1"/>
  <c r="H77" i="2"/>
  <c r="I77" i="2" s="1"/>
  <c r="H78" i="2"/>
  <c r="I78" i="2" s="1"/>
  <c r="H79" i="2"/>
  <c r="I79" i="2" s="1"/>
  <c r="H80" i="2"/>
  <c r="I80" i="2" s="1"/>
  <c r="H81" i="2"/>
  <c r="I81" i="2" s="1"/>
  <c r="H82" i="2"/>
  <c r="I82" i="2" s="1"/>
  <c r="H7" i="2"/>
  <c r="I7" i="2" s="1"/>
  <c r="H8" i="2"/>
  <c r="I8" i="2" s="1"/>
  <c r="H12" i="2"/>
  <c r="I12" i="2" s="1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1" i="2"/>
  <c r="I21" i="2" s="1"/>
  <c r="H22" i="2"/>
  <c r="I22" i="2" s="1"/>
  <c r="I23" i="2"/>
  <c r="H24" i="2"/>
  <c r="I24" i="2" s="1"/>
  <c r="H25" i="2"/>
  <c r="I25" i="2" s="1"/>
  <c r="H26" i="2"/>
  <c r="I26" i="2" s="1"/>
  <c r="H29" i="2"/>
  <c r="I29" i="2" s="1"/>
  <c r="H36" i="2"/>
  <c r="I36" i="2" s="1"/>
  <c r="H37" i="2"/>
  <c r="I37" i="2" s="1"/>
  <c r="H38" i="2"/>
  <c r="I38" i="2" s="1"/>
  <c r="H39" i="2"/>
  <c r="I39" i="2" s="1"/>
  <c r="H42" i="2"/>
  <c r="I42" i="2" s="1"/>
  <c r="H43" i="2"/>
  <c r="I43" i="2" s="1"/>
  <c r="H44" i="2"/>
  <c r="I44" i="2" s="1"/>
  <c r="H49" i="2"/>
  <c r="I49" i="2" s="1"/>
  <c r="H50" i="2"/>
  <c r="I50" i="2" s="1"/>
  <c r="H51" i="2"/>
  <c r="I51" i="2" s="1"/>
  <c r="H52" i="2"/>
  <c r="I52" i="2" s="1"/>
  <c r="H53" i="2"/>
  <c r="I53" i="2" s="1"/>
  <c r="H54" i="2"/>
  <c r="I54" i="2" s="1"/>
  <c r="H55" i="2"/>
  <c r="I55" i="2" s="1"/>
  <c r="H57" i="2"/>
  <c r="I57" i="2" s="1"/>
  <c r="H64" i="2"/>
  <c r="I64" i="2" s="1"/>
  <c r="H65" i="2"/>
  <c r="I65" i="2" s="1"/>
  <c r="H66" i="2"/>
  <c r="I66" i="2" s="1"/>
  <c r="H48" i="2" l="1"/>
  <c r="I48" i="2" s="1"/>
  <c r="H20" i="2"/>
  <c r="I20" i="2" s="1"/>
  <c r="H85" i="2" l="1"/>
  <c r="H92" i="2" l="1"/>
  <c r="I85" i="2"/>
  <c r="H47" i="2"/>
  <c r="I47" i="2" s="1"/>
  <c r="H6" i="2"/>
  <c r="I6" i="2" s="1"/>
  <c r="L33" i="2" l="1"/>
  <c r="I33" i="2"/>
  <c r="I70" i="2"/>
  <c r="I92" i="2"/>
  <c r="L92" i="2"/>
  <c r="H33" i="2"/>
  <c r="L70" i="2"/>
  <c r="H70" i="2"/>
  <c r="H35" i="2"/>
  <c r="I35" i="2" s="1"/>
  <c r="I45" i="2" l="1"/>
  <c r="L45" i="2"/>
  <c r="H45" i="2"/>
  <c r="H72" i="2"/>
  <c r="I72" i="2" s="1"/>
  <c r="L84" i="2" l="1"/>
  <c r="I84" i="2"/>
  <c r="I94" i="2" s="1"/>
  <c r="H84" i="2"/>
  <c r="H94" i="2" s="1"/>
  <c r="L9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Nijman, Patrick</author>
    <author>Petra Cornelisse</author>
  </authors>
  <commentList>
    <comment ref="Q5" authorId="0" shapeId="0" xr:uid="{6E9E6435-C7EB-4435-A7F1-92E77FE387A0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10 panelen
</t>
        </r>
      </text>
    </comment>
    <comment ref="F9" authorId="1" shapeId="0" xr:uid="{476C51CC-B505-47F4-ABFF-18A124A76ED1}">
      <text>
        <r>
          <rPr>
            <b/>
            <sz val="9"/>
            <color indexed="81"/>
            <rFont val="Tahoma"/>
            <family val="2"/>
          </rPr>
          <t>Petra Cornelisse:</t>
        </r>
        <r>
          <rPr>
            <sz val="9"/>
            <color indexed="81"/>
            <rFont val="Tahoma"/>
            <family val="2"/>
          </rPr>
          <t xml:space="preserve">
verzekerde som 
exclusief BTW</t>
        </r>
      </text>
    </comment>
    <comment ref="F10" authorId="1" shapeId="0" xr:uid="{98157432-CB11-4538-9226-5183053F75CA}">
      <text>
        <r>
          <rPr>
            <b/>
            <sz val="9"/>
            <color indexed="81"/>
            <rFont val="Tahoma"/>
            <family val="2"/>
          </rPr>
          <t>Petra Cornelisse:</t>
        </r>
        <r>
          <rPr>
            <sz val="9"/>
            <color indexed="81"/>
            <rFont val="Tahoma"/>
            <family val="2"/>
          </rPr>
          <t xml:space="preserve">
verzekerde som 
exclusief BTW</t>
        </r>
      </text>
    </comment>
    <comment ref="F11" authorId="1" shapeId="0" xr:uid="{E5253BE9-BDDC-46F7-9BD5-8100152D6B48}">
      <text>
        <r>
          <rPr>
            <b/>
            <sz val="9"/>
            <color indexed="81"/>
            <rFont val="Tahoma"/>
            <family val="2"/>
          </rPr>
          <t>Petra Cornelisse:</t>
        </r>
        <r>
          <rPr>
            <sz val="9"/>
            <color indexed="81"/>
            <rFont val="Tahoma"/>
            <family val="2"/>
          </rPr>
          <t xml:space="preserve">
verzekerde som 
exclusief BTW</t>
        </r>
      </text>
    </comment>
    <comment ref="U12" authorId="0" shapeId="0" xr:uid="{DCDCC3CF-E75A-41FB-8EDD-20D64DC52FDF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alleen dilitatievoegen in de gevels en plafond binnenzijde, zie asbestrapport</t>
        </r>
      </text>
    </comment>
    <comment ref="Q34" authorId="0" shapeId="0" xr:uid="{3ACF75E6-9A38-4E01-B813-90D07FC9F227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alleen op nummer 74
</t>
        </r>
      </text>
    </comment>
    <comment ref="Q38" authorId="0" shapeId="0" xr:uid="{43F104B8-385A-4E8A-85E8-3D0714FAABDB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59 panelen</t>
        </r>
      </text>
    </comment>
    <comment ref="Q42" authorId="0" shapeId="0" xr:uid="{A0756777-63CB-4D36-856A-4749CF529799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3 panelen</t>
        </r>
      </text>
    </comment>
    <comment ref="F46" authorId="1" shapeId="0" xr:uid="{951C5E15-832A-494C-BF6B-43B60AC12215}">
      <text>
        <r>
          <rPr>
            <b/>
            <sz val="9"/>
            <color indexed="81"/>
            <rFont val="Tahoma"/>
            <family val="2"/>
          </rPr>
          <t>Petra Cornelisse:</t>
        </r>
        <r>
          <rPr>
            <sz val="9"/>
            <color indexed="81"/>
            <rFont val="Tahoma"/>
            <family val="2"/>
          </rPr>
          <t xml:space="preserve">
verzekerde som 
inclusief 1,47% BTW</t>
        </r>
      </text>
    </comment>
    <comment ref="Q46" authorId="0" shapeId="0" xr:uid="{F54098FC-91AD-4044-BFD2-51CA98E034D0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358 panelen</t>
        </r>
      </text>
    </comment>
    <comment ref="Q56" authorId="0" shapeId="0" xr:uid="{33ED0849-CDB5-4D44-B6CD-D206E5AA166D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346 panelen</t>
        </r>
      </text>
    </comment>
    <comment ref="Q65" authorId="0" shapeId="0" xr:uid="{3855B880-6FAF-4EB4-AC43-F6DB7E5720A4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34 stuks</t>
        </r>
      </text>
    </comment>
    <comment ref="B67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Petra Cornelisse:</t>
        </r>
        <r>
          <rPr>
            <sz val="9"/>
            <color indexed="81"/>
            <rFont val="Tahoma"/>
            <family val="2"/>
          </rPr>
          <t xml:space="preserve">
getaxeerd dd 240614
Troostwijk Taxaties B.V.
Rapportnr. 00209893001-3</t>
        </r>
      </text>
    </comment>
    <comment ref="Q69" authorId="0" shapeId="0" xr:uid="{00180DBB-5F39-4FB8-981E-E5064CCF7B4F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100 stuks</t>
        </r>
      </text>
    </comment>
    <comment ref="Q72" authorId="0" shapeId="0" xr:uid="{E498EDF9-26DD-405E-A9F1-930A5815C87F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12 stuks</t>
        </r>
      </text>
    </comment>
    <comment ref="Q74" authorId="0" shapeId="0" xr:uid="{FE3DD269-C1D1-459E-A187-BBB8BCAFB0E7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37 stuks</t>
        </r>
      </text>
    </comment>
    <comment ref="Q75" authorId="0" shapeId="0" xr:uid="{1202D627-BF16-43B5-8611-FD4BB8371CCB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12 stuks</t>
        </r>
      </text>
    </comment>
    <comment ref="Q76" authorId="0" shapeId="0" xr:uid="{8E0CDBA9-EC44-491F-9637-EEF5C94C2A19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12 stuks</t>
        </r>
      </text>
    </comment>
    <comment ref="Q77" authorId="0" shapeId="0" xr:uid="{4C6ADD38-6102-48BA-A317-E95EB220C9C9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40 stuks</t>
        </r>
      </text>
    </comment>
    <comment ref="Q78" authorId="0" shapeId="0" xr:uid="{0F126AC5-3AAC-4250-A3CF-7B541E08DFE5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12 stuks</t>
        </r>
      </text>
    </comment>
    <comment ref="Q80" authorId="0" shapeId="0" xr:uid="{45E9F8FA-45D3-403F-A5C8-23A51C73B975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64 stuks</t>
        </r>
      </text>
    </comment>
    <comment ref="U81" authorId="0" shapeId="0" xr:uid="{EA222C0E-3ACA-4539-86C7-627129E21765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oa beglazingskit</t>
        </r>
      </text>
    </comment>
    <comment ref="Q83" authorId="0" shapeId="0" xr:uid="{BC9D74F2-9573-4819-A40D-14B4AD166017}">
      <text>
        <r>
          <rPr>
            <b/>
            <sz val="9"/>
            <color indexed="81"/>
            <rFont val="Tahoma"/>
            <family val="2"/>
          </rPr>
          <t>Nijman, Patrick:</t>
        </r>
        <r>
          <rPr>
            <sz val="9"/>
            <color indexed="81"/>
            <rFont val="Tahoma"/>
            <family val="2"/>
          </rPr>
          <t xml:space="preserve">
172 stuks</t>
        </r>
      </text>
    </comment>
    <comment ref="B87" authorId="1" shapeId="0" xr:uid="{360CEE73-C0A4-4CAD-BFFB-AE18AB357736}">
      <text>
        <r>
          <rPr>
            <b/>
            <sz val="9"/>
            <color indexed="81"/>
            <rFont val="Tahoma"/>
            <family val="2"/>
          </rPr>
          <t>Petra Cornelisse:</t>
        </r>
        <r>
          <rPr>
            <sz val="9"/>
            <color indexed="81"/>
            <rFont val="Tahoma"/>
            <family val="2"/>
          </rPr>
          <t xml:space="preserve">
getaxeerd dd 240614
Troostwijk Taxaties B.V.
Rapportnr. 00209893001-2</t>
        </r>
      </text>
    </comment>
  </commentList>
</comments>
</file>

<file path=xl/sharedStrings.xml><?xml version="1.0" encoding="utf-8"?>
<sst xmlns="http://schemas.openxmlformats.org/spreadsheetml/2006/main" count="914" uniqueCount="296">
  <si>
    <t>Functiegroep</t>
  </si>
  <si>
    <t>Inventaris</t>
  </si>
  <si>
    <t>Object</t>
  </si>
  <si>
    <t>Gemeentehuis</t>
  </si>
  <si>
    <t>Staringstraat 25</t>
  </si>
  <si>
    <t>Schaftwagens</t>
  </si>
  <si>
    <t>Ulft</t>
  </si>
  <si>
    <t>Engbergen</t>
  </si>
  <si>
    <t>Woonhuis</t>
  </si>
  <si>
    <t>Wiekenseweg 1</t>
  </si>
  <si>
    <t>11 garages</t>
  </si>
  <si>
    <t>Repetitieruimte</t>
  </si>
  <si>
    <t>Brandweergarage</t>
  </si>
  <si>
    <t>Brandspuithuisje</t>
  </si>
  <si>
    <t>Netterdensestraat 3</t>
  </si>
  <si>
    <t>Rollend materieel</t>
  </si>
  <si>
    <t>Basisschool De Woelwaters</t>
  </si>
  <si>
    <t>Bijz. Basisschool Maria</t>
  </si>
  <si>
    <t>R.K. Basisschool Pius X</t>
  </si>
  <si>
    <t>R.K. Basisschool St. Christoffel</t>
  </si>
  <si>
    <t xml:space="preserve">Grotestraat 87 </t>
  </si>
  <si>
    <t>Bijz. Basisschool St. Martinus</t>
  </si>
  <si>
    <t>Bijz. Basisschool Borckeshof</t>
  </si>
  <si>
    <t>Bijz. Basisschool Hoeksteen</t>
  </si>
  <si>
    <t>Oosterstraat 4</t>
  </si>
  <si>
    <t>R.K. Basisschool De Klimpaal</t>
  </si>
  <si>
    <t>Bijz. Basisschool St. Antonius</t>
  </si>
  <si>
    <t>Rollend Materieel</t>
  </si>
  <si>
    <t>4 Schaftwagens, vuilwaterpomp</t>
  </si>
  <si>
    <t>teeketel, ontluchtingsmachine</t>
  </si>
  <si>
    <t>sneeuwploegen, zandstrooi-</t>
  </si>
  <si>
    <t>machine, dieseltrekker,</t>
  </si>
  <si>
    <t>wegenlijnmachine etc.</t>
  </si>
  <si>
    <t>Risico-adres</t>
  </si>
  <si>
    <t>R.K. Basisschool St. Walburgisschool</t>
  </si>
  <si>
    <t>Schutterseweg</t>
  </si>
  <si>
    <t>Biezenakker 2</t>
  </si>
  <si>
    <t>Zeskamp 3</t>
  </si>
  <si>
    <t>Gendringen</t>
  </si>
  <si>
    <t>Netterden</t>
  </si>
  <si>
    <t>Middelgraaf 46</t>
  </si>
  <si>
    <t>Emmerikseweg 4</t>
  </si>
  <si>
    <t>Neptunus 8</t>
  </si>
  <si>
    <t>Varsselder</t>
  </si>
  <si>
    <t>Etten</t>
  </si>
  <si>
    <t>K. de Vriesstraat 42</t>
  </si>
  <si>
    <t>Lidwinastraat 1</t>
  </si>
  <si>
    <t>Terborgseweg 25</t>
  </si>
  <si>
    <t>Sportlaan 2</t>
  </si>
  <si>
    <t>Bontebrug 5</t>
  </si>
  <si>
    <t>Bontebrugschool</t>
  </si>
  <si>
    <t>Gymnastieklokaal "De plakkenberg"</t>
  </si>
  <si>
    <t>Pastoor Bluemersplein 5</t>
  </si>
  <si>
    <t>"De Plakkenberg" basisschool</t>
  </si>
  <si>
    <t>Molenweg 39</t>
  </si>
  <si>
    <t>Prinses Julianaschool</t>
  </si>
  <si>
    <t>Stompdijk 3</t>
  </si>
  <si>
    <t>"De Knienenbult"</t>
  </si>
  <si>
    <t>Schoolstraat 2a</t>
  </si>
  <si>
    <t>"De Drie Linden"</t>
  </si>
  <si>
    <t>Kapelweg 58</t>
  </si>
  <si>
    <t>"De Wegwijzer"</t>
  </si>
  <si>
    <t>Steuterweg 2</t>
  </si>
  <si>
    <t>Leemvoortschool</t>
  </si>
  <si>
    <t>Oranjestraat 72</t>
  </si>
  <si>
    <t>Oranjestraat 68a</t>
  </si>
  <si>
    <t>Bergruimte/Stalling</t>
  </si>
  <si>
    <t>Sinderenseweg 112</t>
  </si>
  <si>
    <t xml:space="preserve">Buurtschapshuis Sinderen </t>
  </si>
  <si>
    <t>Molenberg 4</t>
  </si>
  <si>
    <t>Schaapskooi Vennebulten</t>
  </si>
  <si>
    <t>Molen "Gerritsen"</t>
  </si>
  <si>
    <t>Hiddinkdijk 4</t>
  </si>
  <si>
    <t>Molen "De Engel"</t>
  </si>
  <si>
    <t>Installaties</t>
  </si>
  <si>
    <t>Pompgebouw, ketels e.d.</t>
  </si>
  <si>
    <t>Pompgebouwen/ruimte badmeester</t>
  </si>
  <si>
    <t>Kassa en kleedruimten</t>
  </si>
  <si>
    <t>Terborgseveld 79</t>
  </si>
  <si>
    <t>Steuterweg 4</t>
  </si>
  <si>
    <t>Sportzaal "De Schoolweide"</t>
  </si>
  <si>
    <t>Klaproosstraat 28</t>
  </si>
  <si>
    <t>Brandweergarage Varsseveld</t>
  </si>
  <si>
    <t>Pastoriehof</t>
  </si>
  <si>
    <t>Opslagplaats marktkramen</t>
  </si>
  <si>
    <t>De Breide 74</t>
  </si>
  <si>
    <t>Totaal</t>
  </si>
  <si>
    <t>Totaal A3</t>
  </si>
  <si>
    <t>Totaal A1</t>
  </si>
  <si>
    <t>Totaal A4</t>
  </si>
  <si>
    <t>Totaal A2</t>
  </si>
  <si>
    <t>Totaal A5</t>
  </si>
  <si>
    <t>Totaal A6</t>
  </si>
  <si>
    <t>Totaal A7</t>
  </si>
  <si>
    <t>Totaal A8</t>
  </si>
  <si>
    <t>School</t>
  </si>
  <si>
    <t>Pastoor Bluemersplein 2</t>
  </si>
  <si>
    <t>Silvolde</t>
  </si>
  <si>
    <t>Plaats</t>
  </si>
  <si>
    <t>Sporthal "De Paasberg"</t>
  </si>
  <si>
    <t>WVG Unit</t>
  </si>
  <si>
    <t>Spreeuwenhof 51</t>
  </si>
  <si>
    <t>"Op Koers"</t>
  </si>
  <si>
    <t>Gemeentewerf</t>
  </si>
  <si>
    <t>Pand Joy</t>
  </si>
  <si>
    <t>FB Deurvorststraat 21</t>
  </si>
  <si>
    <t>Hogenkamp 10</t>
  </si>
  <si>
    <t>Brede School</t>
  </si>
  <si>
    <t>Borgsche Rieten 15 (klaslokalen)</t>
  </si>
  <si>
    <t>Borgsche Rieten 15 (gymzaal)</t>
  </si>
  <si>
    <t>Openluchttheater Engbergen</t>
  </si>
  <si>
    <t>Bosweg</t>
  </si>
  <si>
    <t>Loonbureau</t>
  </si>
  <si>
    <t>Hutteweg 26a</t>
  </si>
  <si>
    <t>SSP hal/Koepeloven</t>
  </si>
  <si>
    <t>Hutteweg 23 en 25</t>
  </si>
  <si>
    <t xml:space="preserve">Oeroeboeroe </t>
  </si>
  <si>
    <t>Verenigingsruimte Polse molen</t>
  </si>
  <si>
    <t>Speeltoestellen</t>
  </si>
  <si>
    <t xml:space="preserve">Sporthal de "Spong" </t>
  </si>
  <si>
    <t>st. Lidwinastraat 3</t>
  </si>
  <si>
    <t>Kinderboerderij Engbergen</t>
  </si>
  <si>
    <t>Ulftseweg 4b</t>
  </si>
  <si>
    <t>voormalig Dru-complex "de Afbramerij"</t>
  </si>
  <si>
    <t>Isala scholengemeenschap De Wesenthorst</t>
  </si>
  <si>
    <t>School Isala-college loc. Bleumers</t>
  </si>
  <si>
    <t>Varsseveld</t>
  </si>
  <si>
    <t>Zwembad "de Paasberg"</t>
  </si>
  <si>
    <t>Industrieweg 2</t>
  </si>
  <si>
    <t>Sporthal De IJsselweide met kantine</t>
  </si>
  <si>
    <t>Gebouwen</t>
  </si>
  <si>
    <t>Postcode</t>
  </si>
  <si>
    <t>7051 CX</t>
  </si>
  <si>
    <t>7064 AT</t>
  </si>
  <si>
    <t>7051 CA</t>
  </si>
  <si>
    <t>7051 ZH</t>
  </si>
  <si>
    <t>7061 DD</t>
  </si>
  <si>
    <t>7054 CJ</t>
  </si>
  <si>
    <t>7075 AK</t>
  </si>
  <si>
    <t>Terborg</t>
  </si>
  <si>
    <t>Westendorp</t>
  </si>
  <si>
    <t>7064 AN</t>
  </si>
  <si>
    <t>7051 ZZ</t>
  </si>
  <si>
    <t>7064 GK</t>
  </si>
  <si>
    <t>7065 BM</t>
  </si>
  <si>
    <t>Heelweg</t>
  </si>
  <si>
    <t>Sinderen</t>
  </si>
  <si>
    <t>7051 AK</t>
  </si>
  <si>
    <t>7071 BE</t>
  </si>
  <si>
    <t>7051 XJ</t>
  </si>
  <si>
    <t>Hoogweg 11</t>
  </si>
  <si>
    <t xml:space="preserve"> 7071 GA</t>
  </si>
  <si>
    <t>7071 EC</t>
  </si>
  <si>
    <t>7065 BB</t>
  </si>
  <si>
    <t>7064 GP</t>
  </si>
  <si>
    <t>7054 AT</t>
  </si>
  <si>
    <t>7055 AH</t>
  </si>
  <si>
    <t>7064 BK</t>
  </si>
  <si>
    <t>7064 LM</t>
  </si>
  <si>
    <t>7061 ZM</t>
  </si>
  <si>
    <t>7081 AA</t>
  </si>
  <si>
    <t>7083 AB</t>
  </si>
  <si>
    <t>7071 BV</t>
  </si>
  <si>
    <t>7081 BN</t>
  </si>
  <si>
    <t>Nijverheidsweg 27</t>
  </si>
  <si>
    <t>7081 AE</t>
  </si>
  <si>
    <t>7081 HV</t>
  </si>
  <si>
    <t>7071 SJ</t>
  </si>
  <si>
    <t>7071 CK</t>
  </si>
  <si>
    <t>7071 AG</t>
  </si>
  <si>
    <t>7071 WT</t>
  </si>
  <si>
    <t>7071 VG</t>
  </si>
  <si>
    <t>7071 ZW</t>
  </si>
  <si>
    <t>Heggenseveld 1</t>
  </si>
  <si>
    <t>7071 WL</t>
  </si>
  <si>
    <t>7077 AP</t>
  </si>
  <si>
    <t>7081 CD</t>
  </si>
  <si>
    <t>7081 DP</t>
  </si>
  <si>
    <t>Hoofdstraat 35</t>
  </si>
  <si>
    <t>7076 AG</t>
  </si>
  <si>
    <t>Breedenbroek</t>
  </si>
  <si>
    <t>7084 AC</t>
  </si>
  <si>
    <t>Megchelen</t>
  </si>
  <si>
    <t>7078 AV</t>
  </si>
  <si>
    <t>Totaal verzekerde som</t>
  </si>
  <si>
    <t xml:space="preserve">Brandweerkazerne Silvolde  </t>
  </si>
  <si>
    <t>School Isala-college loc. Isala, incl.fundering</t>
  </si>
  <si>
    <t>Portiersgebouw DRU-complex, incl. fundering</t>
  </si>
  <si>
    <t>Zwembad "de Paasberg" binnenbad</t>
  </si>
  <si>
    <t>Basisschool Meeander</t>
  </si>
  <si>
    <t>Hofskampstraat 25</t>
  </si>
  <si>
    <t>7051 DM</t>
  </si>
  <si>
    <t>Mantelzorg Unit 1 (verplaatsbaar)</t>
  </si>
  <si>
    <t>Mobiel Chalets</t>
  </si>
  <si>
    <t>Mantelzorg Unit 2 (verplaatsbaar)</t>
  </si>
  <si>
    <t>IKC Ulft Noord (Oersprong)</t>
  </si>
  <si>
    <t>Wilgenstraat 6</t>
  </si>
  <si>
    <t>7071 KS</t>
  </si>
  <si>
    <t>Kantine de Paasberg</t>
  </si>
  <si>
    <t>Het Veld 30</t>
  </si>
  <si>
    <t>Hutteweg 32 ( Monument )</t>
  </si>
  <si>
    <t>Hutteweg 24 ( Monument )</t>
  </si>
  <si>
    <t>Taxatie 4027487 Lengkeek d.d. 27-3-2018 incl funderingen</t>
  </si>
  <si>
    <t>#1</t>
  </si>
  <si>
    <t>#2 Getaxeerd door Lengkeek d.d. 27-03-2018, rapportnrs. 402486 en 4027487</t>
  </si>
  <si>
    <t>#2</t>
  </si>
  <si>
    <t>4002395/2 d.d. 9-11-2016 incl funderingen conform art 22</t>
  </si>
  <si>
    <t>4002395/1 d.d. 9-11-2016 incl funderingen conform art 22</t>
  </si>
  <si>
    <t>4002395/3 d.d. 9-11-2016 incl funderingen conform art 22</t>
  </si>
  <si>
    <t xml:space="preserve">4002395/4 d.d. 9-11-2016 incl funderingen conform art 22 </t>
  </si>
  <si>
    <t>4002395/5 d.d. 9-11-2016 incl funderingen conform art 22</t>
  </si>
  <si>
    <t>4002395/6 d.d. 9-11-2016 incl funderingen conform art 22</t>
  </si>
  <si>
    <r>
      <t>#1 Getaxeerd door Lengkeek d.d. 09-11-2016, rapportnrs. 4002395/</t>
    </r>
    <r>
      <rPr>
        <sz val="10"/>
        <color rgb="FFFF0000"/>
        <rFont val="Arial"/>
        <family val="2"/>
      </rPr>
      <t xml:space="preserve">div.nrs, </t>
    </r>
    <r>
      <rPr>
        <sz val="10"/>
        <rFont val="Arial"/>
        <family val="2"/>
      </rPr>
      <t>inclusief fundering</t>
    </r>
  </si>
  <si>
    <t xml:space="preserve">Getaxeerd </t>
  </si>
  <si>
    <t>Kantoorpand</t>
  </si>
  <si>
    <t>Frank Daamenstraat 4</t>
  </si>
  <si>
    <t>7071 AW</t>
  </si>
  <si>
    <t>per 01-01-2019</t>
  </si>
  <si>
    <t>indexcijfer 131,5</t>
  </si>
  <si>
    <t>Aaltenseweg 101B</t>
  </si>
  <si>
    <t>7051 GW</t>
  </si>
  <si>
    <t>Opslagruimte</t>
  </si>
  <si>
    <t>Winkelruimte</t>
  </si>
  <si>
    <t>Hoofdstraat 7</t>
  </si>
  <si>
    <t>7061 CG</t>
  </si>
  <si>
    <t xml:space="preserve">Terborg </t>
  </si>
  <si>
    <t>nieuw per 011019 zie mail 291019</t>
  </si>
  <si>
    <t>Taxatierapport 00247532001 Troostwijk dd 09-12-2019</t>
  </si>
  <si>
    <t>Taxatierapport 00247533001 Troostwijk dd 09-12-2019</t>
  </si>
  <si>
    <t>vm Gemeentehuis, huurder Sensire</t>
  </si>
  <si>
    <t>Taxatierapport 00247531001 Troostwijk dd 09-12-2019 en mail 02-01-2020</t>
  </si>
  <si>
    <t>#3 getaxeerd door Troostwijk d.d. 9-12-2019, rapportnummer 00247531001</t>
  </si>
  <si>
    <t>#4 getaxeerd door Troostwijk d.d. 9-12-2019, rapportnummer 00247532001</t>
  </si>
  <si>
    <t>#5 getaxeerd door Troostwijk d.d. 9-12-2019, rapportnummer 00247533001</t>
  </si>
  <si>
    <t>#3</t>
  </si>
  <si>
    <t>#4</t>
  </si>
  <si>
    <t>#5</t>
  </si>
  <si>
    <t>indexcijfer 144,3</t>
  </si>
  <si>
    <t>per 01-01-2020</t>
  </si>
  <si>
    <t>Kerkplein 7 / Boterstraat 2</t>
  </si>
  <si>
    <t>School Almende Laudis</t>
  </si>
  <si>
    <t>#6 getaxeerd door Juffer Vastgoed d.d. 30-10-2020, dossiernummer 1592020</t>
  </si>
  <si>
    <t>per 01-01-2021</t>
  </si>
  <si>
    <t>indexcijfer 151,5</t>
  </si>
  <si>
    <t>Terborgseveld 75</t>
  </si>
  <si>
    <t>Terborgseveld 77</t>
  </si>
  <si>
    <t>Opmerking</t>
  </si>
  <si>
    <t xml:space="preserve">Boeken op </t>
  </si>
  <si>
    <t>Wordt misschien in toekomst door VNOG overgenomen</t>
  </si>
  <si>
    <t>Geen eigendom gemeente??? Uitzoeken: is speciale afspraak</t>
  </si>
  <si>
    <t>Geen eigendom gemeente, maar zijn verzekerd via GOIJ</t>
  </si>
  <si>
    <t>Het zijn er 4 waarde per object € 50.000,00: toevoegen 4 objecten: Burg. vd de zandstraat 70; Silvoldseweg 64; Silvoldseweg 62a; Pastoriehof, nabij 7; Burg. vd de zandstraat 70</t>
  </si>
  <si>
    <t>Toekomst wordt deze gesloopt</t>
  </si>
  <si>
    <t>Nog wel in eigendom, maar staat in de verkoop. Zijn druk bezig met onderhandelingen dus ik hoop die in 2020 te verkopen</t>
  </si>
  <si>
    <t>WMO</t>
  </si>
  <si>
    <t>deze staat in Varsselder</t>
  </si>
  <si>
    <t>nieuw per 010219 zie mail 200219; wordt afgebroken in de nabije toekomst</t>
  </si>
  <si>
    <t>Staat leeg, oveige accommodatie geworden, inventaris € 0,00</t>
  </si>
  <si>
    <t>pand is van Wonion, alleen inventaris verzekerd</t>
  </si>
  <si>
    <t>Gebruik door zangvereniging Nachtegalen</t>
  </si>
  <si>
    <t>Inboedel is overgedragen aan CIVON. Waarde dus 0.  Taxatie 4027486 Lengkeek d.d. 27-3-2018 incl funderingen</t>
  </si>
  <si>
    <t>nieuw zie mail 041018, gerenoveerd in 2020</t>
  </si>
  <si>
    <t>Stichting Mini Manna is hierin gevestigd</t>
  </si>
  <si>
    <t>Inventaris = 2x gymzaalinventaris van 55,000,00 = 110.000,00 vanaf 1-8-2022: Gaat per 1-10-2021 naar gemeente in beheer, Overleg met Margreet Hakvoort over inventaris want deze gaat eruit en een klein deel van school de Woelwaters komt hierin. De Woelwaters gaat met 3 klassen hier tijdelijk zitten.</t>
  </si>
  <si>
    <t>Ja</t>
  </si>
  <si>
    <t>Nee</t>
  </si>
  <si>
    <t>Tax 2021</t>
  </si>
  <si>
    <t>Tax 2020</t>
  </si>
  <si>
    <t>Bestaat dit nog en kan dit niet naar de werkmateriaal verzekering</t>
  </si>
  <si>
    <t>4 lijkenhuisjes</t>
  </si>
  <si>
    <t>per 31-12-2021</t>
  </si>
  <si>
    <t>indexcijfer 158,3</t>
  </si>
  <si>
    <t>Voorzien van</t>
  </si>
  <si>
    <t>Voorzien van inbraak-</t>
  </si>
  <si>
    <t>Voorzien van brandmeld</t>
  </si>
  <si>
    <t>Asbest (gevels of dak)</t>
  </si>
  <si>
    <t>Langer dan 3 maand</t>
  </si>
  <si>
    <t>Monument?</t>
  </si>
  <si>
    <t>zonnepanelen?</t>
  </si>
  <si>
    <t>alarm?</t>
  </si>
  <si>
    <t>installatie?</t>
  </si>
  <si>
    <t>Sprinkler?</t>
  </si>
  <si>
    <t>aanwezig?</t>
  </si>
  <si>
    <t>leegstaand?</t>
  </si>
  <si>
    <t>alleen oudbouw</t>
  </si>
  <si>
    <t>Nee, inspectie 2018</t>
  </si>
  <si>
    <t>?</t>
  </si>
  <si>
    <t>Ja inspectie 2018</t>
  </si>
  <si>
    <t>Nee, wel  rookmelders</t>
  </si>
  <si>
    <t>Ja, maar niet meer werkzaam</t>
  </si>
  <si>
    <t>deels</t>
  </si>
  <si>
    <t>Ja (saneren in 2021)</t>
  </si>
  <si>
    <t xml:space="preserve">Ja </t>
  </si>
  <si>
    <t>Ja, alleen in technische ruimte</t>
  </si>
  <si>
    <t> Ja</t>
  </si>
  <si>
    <t>Ja, toegangsluik kelder naar kruipruimte.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</si>
</sst>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&quot;fl&quot;\ * #,##0.00_-;_-&quot;fl&quot;\ * #,##0.00\-;_-&quot;fl&quot;\ * &quot;-&quot;??_-;_-@_-"/>
    <numFmt numFmtId="168" formatCode="_-[$€]\ * #,##0.00_-;_-[$€]\ * #,##0.00\-;_-[$€]\ * &quot;-&quot;??_-;_-@_-"/>
    <numFmt numFmtId="169" formatCode="_ [$€-413]\ * #,##0.00_ ;_ [$€-413]\ * \-#,##0.00_ ;_ [$€-413]\ * &quot;-&quot;??_ ;_ @_ 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sz val="10"/>
      <color theme="3" tint="0.399975585192419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28">
    <xf numFmtId="0" fontId="0" fillId="0" borderId="0" xfId="0"/>
    <xf numFmtId="0" fontId="2" fillId="2" borderId="0" xfId="0" applyFont="1" applyFill="1"/>
    <xf numFmtId="165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2" fillId="2" borderId="2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165" fontId="3" fillId="0" borderId="0" xfId="0" applyNumberFormat="1" applyFont="1" applyBorder="1"/>
    <xf numFmtId="49" fontId="3" fillId="0" borderId="1" xfId="0" applyNumberFormat="1" applyFont="1" applyBorder="1"/>
    <xf numFmtId="0" fontId="3" fillId="2" borderId="1" xfId="0" applyFont="1" applyFill="1" applyBorder="1"/>
    <xf numFmtId="165" fontId="3" fillId="2" borderId="1" xfId="0" applyNumberFormat="1" applyFont="1" applyFill="1" applyBorder="1"/>
    <xf numFmtId="0" fontId="3" fillId="0" borderId="1" xfId="0" applyFont="1" applyFill="1" applyBorder="1"/>
    <xf numFmtId="0" fontId="3" fillId="0" borderId="0" xfId="0" applyFont="1" applyFill="1"/>
    <xf numFmtId="0" fontId="3" fillId="2" borderId="2" xfId="0" applyFont="1" applyFill="1" applyBorder="1"/>
    <xf numFmtId="165" fontId="3" fillId="0" borderId="0" xfId="0" applyNumberFormat="1" applyFont="1"/>
    <xf numFmtId="164" fontId="3" fillId="0" borderId="0" xfId="0" applyNumberFormat="1" applyFont="1"/>
    <xf numFmtId="0" fontId="3" fillId="2" borderId="3" xfId="0" applyFont="1" applyFill="1" applyBorder="1"/>
    <xf numFmtId="0" fontId="5" fillId="0" borderId="0" xfId="0" applyFont="1"/>
    <xf numFmtId="165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/>
    <xf numFmtId="0" fontId="3" fillId="0" borderId="0" xfId="0" applyFont="1" applyFill="1" applyBorder="1"/>
    <xf numFmtId="165" fontId="2" fillId="0" borderId="1" xfId="0" applyNumberFormat="1" applyFont="1" applyFill="1" applyBorder="1"/>
    <xf numFmtId="165" fontId="3" fillId="2" borderId="2" xfId="0" applyNumberFormat="1" applyFont="1" applyFill="1" applyBorder="1"/>
    <xf numFmtId="165" fontId="2" fillId="2" borderId="3" xfId="0" applyNumberFormat="1" applyFont="1" applyFill="1" applyBorder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0" xfId="0" applyFont="1" applyFill="1"/>
    <xf numFmtId="0" fontId="2" fillId="2" borderId="3" xfId="0" applyFont="1" applyFill="1" applyBorder="1"/>
    <xf numFmtId="0" fontId="3" fillId="0" borderId="5" xfId="0" applyFont="1" applyBorder="1"/>
    <xf numFmtId="0" fontId="3" fillId="0" borderId="2" xfId="0" applyFont="1" applyBorder="1"/>
    <xf numFmtId="165" fontId="3" fillId="0" borderId="2" xfId="2" applyNumberFormat="1" applyFont="1" applyBorder="1" applyAlignment="1">
      <alignment horizontal="left"/>
    </xf>
    <xf numFmtId="165" fontId="3" fillId="0" borderId="2" xfId="0" applyNumberFormat="1" applyFont="1" applyBorder="1"/>
    <xf numFmtId="0" fontId="3" fillId="0" borderId="0" xfId="0" applyFont="1" applyBorder="1"/>
    <xf numFmtId="0" fontId="3" fillId="2" borderId="5" xfId="0" applyFont="1" applyFill="1" applyBorder="1"/>
    <xf numFmtId="0" fontId="3" fillId="2" borderId="4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165" fontId="1" fillId="0" borderId="1" xfId="2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center"/>
    </xf>
    <xf numFmtId="49" fontId="1" fillId="0" borderId="1" xfId="0" applyNumberFormat="1" applyFont="1" applyFill="1" applyBorder="1"/>
    <xf numFmtId="0" fontId="1" fillId="0" borderId="0" xfId="0" applyFont="1" applyFill="1"/>
    <xf numFmtId="0" fontId="3" fillId="0" borderId="5" xfId="0" applyFont="1" applyFill="1" applyBorder="1"/>
    <xf numFmtId="44" fontId="3" fillId="0" borderId="0" xfId="0" applyNumberFormat="1" applyFont="1"/>
    <xf numFmtId="0" fontId="1" fillId="0" borderId="1" xfId="0" quotePrefix="1" applyFont="1" applyBorder="1"/>
    <xf numFmtId="0" fontId="1" fillId="0" borderId="0" xfId="0" applyFont="1" applyAlignment="1">
      <alignment vertical="top"/>
    </xf>
    <xf numFmtId="165" fontId="1" fillId="0" borderId="2" xfId="2" applyNumberFormat="1" applyFont="1" applyBorder="1" applyAlignment="1">
      <alignment horizontal="left"/>
    </xf>
    <xf numFmtId="0" fontId="2" fillId="2" borderId="7" xfId="0" applyFont="1" applyFill="1" applyBorder="1"/>
    <xf numFmtId="0" fontId="2" fillId="2" borderId="8" xfId="0" applyFont="1" applyFill="1" applyBorder="1"/>
    <xf numFmtId="164" fontId="2" fillId="2" borderId="8" xfId="0" applyNumberFormat="1" applyFont="1" applyFill="1" applyBorder="1"/>
    <xf numFmtId="165" fontId="2" fillId="2" borderId="8" xfId="0" applyNumberFormat="1" applyFont="1" applyFill="1" applyBorder="1" applyAlignment="1">
      <alignment horizontal="center"/>
    </xf>
    <xf numFmtId="164" fontId="2" fillId="2" borderId="9" xfId="0" applyNumberFormat="1" applyFont="1" applyFill="1" applyBorder="1"/>
    <xf numFmtId="0" fontId="2" fillId="2" borderId="10" xfId="0" applyFont="1" applyFill="1" applyBorder="1"/>
    <xf numFmtId="0" fontId="2" fillId="2" borderId="0" xfId="0" applyFont="1" applyFill="1" applyBorder="1"/>
    <xf numFmtId="165" fontId="2" fillId="2" borderId="0" xfId="0" applyNumberFormat="1" applyFont="1" applyFill="1" applyBorder="1"/>
    <xf numFmtId="165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164" fontId="2" fillId="2" borderId="11" xfId="0" applyNumberFormat="1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3" xfId="0" applyNumberFormat="1" applyFont="1" applyFill="1" applyBorder="1" applyAlignment="1">
      <alignment horizontal="center"/>
    </xf>
    <xf numFmtId="165" fontId="2" fillId="2" borderId="13" xfId="0" applyNumberFormat="1" applyFont="1" applyFill="1" applyBorder="1" applyAlignment="1">
      <alignment horizontal="center"/>
    </xf>
    <xf numFmtId="164" fontId="2" fillId="2" borderId="14" xfId="0" applyNumberFormat="1" applyFont="1" applyFill="1" applyBorder="1"/>
    <xf numFmtId="0" fontId="8" fillId="0" borderId="0" xfId="0" applyFont="1" applyFill="1" applyBorder="1"/>
    <xf numFmtId="165" fontId="9" fillId="0" borderId="1" xfId="0" applyNumberFormat="1" applyFont="1" applyFill="1" applyBorder="1"/>
    <xf numFmtId="0" fontId="8" fillId="0" borderId="0" xfId="0" applyFont="1" applyFill="1"/>
    <xf numFmtId="165" fontId="8" fillId="0" borderId="2" xfId="2" applyNumberFormat="1" applyFont="1" applyBorder="1" applyAlignment="1">
      <alignment horizontal="left"/>
    </xf>
    <xf numFmtId="0" fontId="1" fillId="0" borderId="0" xfId="0" applyFont="1"/>
    <xf numFmtId="0" fontId="1" fillId="0" borderId="0" xfId="0" applyFont="1" applyFill="1" applyBorder="1"/>
    <xf numFmtId="165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left"/>
    </xf>
    <xf numFmtId="0" fontId="1" fillId="0" borderId="5" xfId="0" applyFont="1" applyBorder="1"/>
    <xf numFmtId="49" fontId="1" fillId="0" borderId="1" xfId="0" applyNumberFormat="1" applyFont="1" applyBorder="1"/>
    <xf numFmtId="169" fontId="1" fillId="0" borderId="1" xfId="3" applyNumberFormat="1" applyFont="1" applyBorder="1" applyAlignment="1">
      <alignment horizontal="center"/>
    </xf>
    <xf numFmtId="0" fontId="8" fillId="2" borderId="5" xfId="0" applyFont="1" applyFill="1" applyBorder="1"/>
    <xf numFmtId="165" fontId="1" fillId="0" borderId="0" xfId="2" applyNumberFormat="1" applyFont="1" applyBorder="1" applyAlignment="1">
      <alignment horizontal="left"/>
    </xf>
    <xf numFmtId="0" fontId="1" fillId="3" borderId="0" xfId="0" applyFont="1" applyFill="1"/>
    <xf numFmtId="0" fontId="1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10" fillId="4" borderId="1" xfId="0" applyFont="1" applyFill="1" applyBorder="1" applyAlignment="1">
      <alignment vertical="top"/>
    </xf>
    <xf numFmtId="0" fontId="8" fillId="0" borderId="1" xfId="0" applyFont="1" applyBorder="1"/>
    <xf numFmtId="0" fontId="1" fillId="0" borderId="1" xfId="0" applyFont="1" applyBorder="1" applyAlignment="1">
      <alignment horizontal="right" vertical="top"/>
    </xf>
    <xf numFmtId="165" fontId="1" fillId="2" borderId="1" xfId="0" applyNumberFormat="1" applyFont="1" applyFill="1" applyBorder="1"/>
    <xf numFmtId="165" fontId="1" fillId="2" borderId="2" xfId="0" applyNumberFormat="1" applyFont="1" applyFill="1" applyBorder="1"/>
    <xf numFmtId="165" fontId="1" fillId="0" borderId="1" xfId="2" applyNumberFormat="1" applyFon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/>
    <xf numFmtId="0" fontId="8" fillId="0" borderId="0" xfId="0" applyFont="1"/>
    <xf numFmtId="165" fontId="9" fillId="0" borderId="1" xfId="0" applyNumberFormat="1" applyFont="1" applyBorder="1" applyAlignment="1">
      <alignment horizontal="left"/>
    </xf>
    <xf numFmtId="165" fontId="10" fillId="4" borderId="2" xfId="2" applyNumberFormat="1" applyFont="1" applyFill="1" applyBorder="1" applyAlignment="1">
      <alignment horizontal="left"/>
    </xf>
    <xf numFmtId="0" fontId="8" fillId="0" borderId="1" xfId="0" applyFont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left"/>
    </xf>
    <xf numFmtId="165" fontId="1" fillId="0" borderId="1" xfId="2" applyNumberFormat="1" applyFont="1" applyFill="1" applyBorder="1" applyAlignment="1">
      <alignment horizontal="center"/>
    </xf>
    <xf numFmtId="165" fontId="1" fillId="0" borderId="2" xfId="2" applyNumberFormat="1" applyFont="1" applyFill="1" applyBorder="1" applyAlignment="1">
      <alignment horizontal="left"/>
    </xf>
    <xf numFmtId="165" fontId="1" fillId="0" borderId="1" xfId="0" applyNumberFormat="1" applyFont="1" applyFill="1" applyBorder="1"/>
    <xf numFmtId="0" fontId="1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1" fillId="0" borderId="1" xfId="2" applyNumberFormat="1" applyFont="1" applyFill="1" applyBorder="1" applyAlignment="1">
      <alignment horizontal="center"/>
    </xf>
    <xf numFmtId="165" fontId="1" fillId="2" borderId="4" xfId="0" applyNumberFormat="1" applyFont="1" applyFill="1" applyBorder="1"/>
    <xf numFmtId="0" fontId="1" fillId="0" borderId="1" xfId="2" applyNumberFormat="1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4" fontId="1" fillId="0" borderId="2" xfId="2" applyNumberFormat="1" applyFont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5" fontId="2" fillId="2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165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textRotation="90"/>
    </xf>
    <xf numFmtId="165" fontId="2" fillId="2" borderId="0" xfId="0" applyNumberFormat="1" applyFont="1" applyFill="1" applyAlignment="1">
      <alignment horizontal="center" textRotation="90"/>
    </xf>
    <xf numFmtId="165" fontId="2" fillId="2" borderId="13" xfId="0" applyNumberFormat="1" applyFont="1" applyFill="1" applyBorder="1" applyAlignment="1">
      <alignment horizontal="center" textRotation="90"/>
    </xf>
    <xf numFmtId="165" fontId="3" fillId="0" borderId="4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</cellXfs>
  <cellStyles count="4">
    <cellStyle name="Euro" xfId="1" xr:uid="{00000000-0005-0000-0000-000000000000}"/>
    <cellStyle name="Komma" xfId="2" builtinId="3"/>
    <cellStyle name="Standaard" xfId="0" builtinId="0"/>
    <cellStyle name="Valuta" xfId="3" builtinId="4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57</xdr:row>
      <xdr:rowOff>66675</xdr:rowOff>
    </xdr:from>
    <xdr:to>
      <xdr:col>2</xdr:col>
      <xdr:colOff>257175</xdr:colOff>
      <xdr:row>62</xdr:row>
      <xdr:rowOff>114300</xdr:rowOff>
    </xdr:to>
    <xdr:sp macro="" textlink="">
      <xdr:nvSpPr>
        <xdr:cNvPr id="2110" name="AutoShape 1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>
          <a:spLocks/>
        </xdr:cNvSpPr>
      </xdr:nvSpPr>
      <xdr:spPr bwMode="auto">
        <a:xfrm>
          <a:off x="2590800" y="12534900"/>
          <a:ext cx="238125" cy="857250"/>
        </a:xfrm>
        <a:prstGeom prst="rightBrace">
          <a:avLst>
            <a:gd name="adj1" fmla="val 30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8</xdr:row>
      <xdr:rowOff>0</xdr:rowOff>
    </xdr:from>
    <xdr:to>
      <xdr:col>2</xdr:col>
      <xdr:colOff>142875</xdr:colOff>
      <xdr:row>8</xdr:row>
      <xdr:rowOff>0</xdr:rowOff>
    </xdr:to>
    <xdr:sp macro="" textlink="">
      <xdr:nvSpPr>
        <xdr:cNvPr id="2111" name="AutoShape 2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>
          <a:spLocks/>
        </xdr:cNvSpPr>
      </xdr:nvSpPr>
      <xdr:spPr bwMode="auto">
        <a:xfrm>
          <a:off x="2638425" y="1295400"/>
          <a:ext cx="762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2"/>
  <sheetViews>
    <sheetView tabSelected="1" topLeftCell="B1" zoomScaleNormal="100" workbookViewId="0">
      <pane ySplit="4" topLeftCell="A5" activePane="bottomLeft" state="frozen"/>
      <selection activeCell="B1" sqref="B1"/>
      <selection pane="bottomLeft" activeCell="R47" sqref="R47"/>
    </sheetView>
  </sheetViews>
  <sheetFormatPr defaultRowHeight="12.75" x14ac:dyDescent="0.2"/>
  <cols>
    <col min="1" max="1" width="13.28515625" style="5" hidden="1" customWidth="1"/>
    <col min="2" max="2" width="38.5703125" style="5" customWidth="1"/>
    <col min="3" max="3" width="32" style="5" bestFit="1" customWidth="1"/>
    <col min="4" max="4" width="11.5703125" style="5" bestFit="1" customWidth="1"/>
    <col min="5" max="5" width="12.42578125" style="5" bestFit="1" customWidth="1"/>
    <col min="6" max="6" width="9.5703125" style="24" bestFit="1" customWidth="1"/>
    <col min="7" max="9" width="22" style="24" hidden="1" customWidth="1"/>
    <col min="10" max="10" width="22" style="24" customWidth="1"/>
    <col min="11" max="11" width="21.28515625" style="15" bestFit="1" customWidth="1"/>
    <col min="12" max="12" width="23" style="14" bestFit="1" customWidth="1"/>
    <col min="13" max="13" width="0" style="66" hidden="1" customWidth="1"/>
    <col min="14" max="14" width="59.140625" style="44" hidden="1" customWidth="1"/>
    <col min="15" max="15" width="11.28515625" style="66" hidden="1" customWidth="1"/>
    <col min="16" max="16" width="0" style="66" hidden="1" customWidth="1"/>
    <col min="17" max="17" width="16.42578125" style="5" bestFit="1" customWidth="1"/>
    <col min="18" max="18" width="22.5703125" style="5" bestFit="1" customWidth="1"/>
    <col min="19" max="19" width="25" style="5" bestFit="1" customWidth="1"/>
    <col min="20" max="20" width="14.28515625" style="5" bestFit="1" customWidth="1"/>
    <col min="21" max="21" width="22.140625" style="5" bestFit="1" customWidth="1"/>
    <col min="22" max="22" width="21.42578125" style="5" bestFit="1" customWidth="1"/>
    <col min="23" max="23" width="12.85546875" style="5" bestFit="1" customWidth="1"/>
    <col min="24" max="16384" width="9.140625" style="5"/>
  </cols>
  <sheetData>
    <row r="1" spans="1:23" ht="12.75" customHeight="1" x14ac:dyDescent="0.2">
      <c r="A1" s="1" t="s">
        <v>0</v>
      </c>
      <c r="B1" s="46" t="s">
        <v>2</v>
      </c>
      <c r="C1" s="47" t="s">
        <v>33</v>
      </c>
      <c r="D1" s="47" t="s">
        <v>131</v>
      </c>
      <c r="E1" s="47" t="s">
        <v>98</v>
      </c>
      <c r="F1" s="122" t="s">
        <v>213</v>
      </c>
      <c r="G1" s="49" t="s">
        <v>130</v>
      </c>
      <c r="H1" s="49" t="s">
        <v>130</v>
      </c>
      <c r="I1" s="49" t="s">
        <v>130</v>
      </c>
      <c r="J1" s="49" t="s">
        <v>130</v>
      </c>
      <c r="K1" s="48" t="s">
        <v>1</v>
      </c>
      <c r="L1" s="50" t="s">
        <v>86</v>
      </c>
      <c r="N1" s="26" t="s">
        <v>246</v>
      </c>
      <c r="O1" s="26" t="s">
        <v>247</v>
      </c>
      <c r="Q1" s="107" t="s">
        <v>272</v>
      </c>
      <c r="R1" s="107" t="s">
        <v>273</v>
      </c>
      <c r="S1" s="107" t="s">
        <v>274</v>
      </c>
      <c r="T1" s="107" t="s">
        <v>272</v>
      </c>
      <c r="U1" s="107" t="s">
        <v>275</v>
      </c>
      <c r="V1" s="107" t="s">
        <v>276</v>
      </c>
      <c r="W1" s="107" t="s">
        <v>277</v>
      </c>
    </row>
    <row r="2" spans="1:23" x14ac:dyDescent="0.2">
      <c r="A2" s="1"/>
      <c r="B2" s="51"/>
      <c r="C2" s="52"/>
      <c r="D2" s="52"/>
      <c r="E2" s="52"/>
      <c r="F2" s="123"/>
      <c r="G2" s="54" t="s">
        <v>217</v>
      </c>
      <c r="H2" s="54" t="s">
        <v>238</v>
      </c>
      <c r="I2" s="54" t="s">
        <v>242</v>
      </c>
      <c r="J2" s="54" t="s">
        <v>270</v>
      </c>
      <c r="K2" s="54"/>
      <c r="L2" s="96" t="s">
        <v>270</v>
      </c>
      <c r="N2" s="26"/>
      <c r="O2" s="26"/>
      <c r="Q2" s="108" t="s">
        <v>278</v>
      </c>
      <c r="R2" s="108" t="s">
        <v>279</v>
      </c>
      <c r="S2" s="108" t="s">
        <v>280</v>
      </c>
      <c r="T2" s="108" t="s">
        <v>281</v>
      </c>
      <c r="U2" s="108" t="s">
        <v>282</v>
      </c>
      <c r="V2" s="108" t="s">
        <v>283</v>
      </c>
      <c r="W2" s="108"/>
    </row>
    <row r="3" spans="1:23" x14ac:dyDescent="0.2">
      <c r="A3" s="1"/>
      <c r="B3" s="51"/>
      <c r="C3" s="52"/>
      <c r="D3" s="52"/>
      <c r="E3" s="52"/>
      <c r="F3" s="123"/>
      <c r="G3" s="53"/>
      <c r="H3" s="53"/>
      <c r="I3" s="53"/>
      <c r="J3" s="53"/>
      <c r="K3" s="55"/>
      <c r="L3" s="56"/>
      <c r="N3" s="26"/>
      <c r="O3" s="26"/>
      <c r="Q3" s="109"/>
      <c r="R3" s="109"/>
      <c r="S3" s="109"/>
      <c r="T3" s="109"/>
      <c r="U3" s="109"/>
      <c r="V3" s="109"/>
      <c r="W3" s="109"/>
    </row>
    <row r="4" spans="1:23" ht="16.5" customHeight="1" thickBot="1" x14ac:dyDescent="0.25">
      <c r="A4" s="1"/>
      <c r="B4" s="57"/>
      <c r="C4" s="58"/>
      <c r="D4" s="58"/>
      <c r="E4" s="58"/>
      <c r="F4" s="124"/>
      <c r="G4" s="60" t="s">
        <v>218</v>
      </c>
      <c r="H4" s="60" t="s">
        <v>237</v>
      </c>
      <c r="I4" s="60" t="s">
        <v>243</v>
      </c>
      <c r="J4" s="60" t="s">
        <v>271</v>
      </c>
      <c r="K4" s="59"/>
      <c r="L4" s="61"/>
      <c r="N4" s="77"/>
      <c r="O4" s="77"/>
      <c r="Q4" s="110"/>
      <c r="R4" s="110"/>
      <c r="S4" s="110"/>
      <c r="T4" s="110"/>
      <c r="U4" s="110"/>
      <c r="V4" s="110"/>
      <c r="W4" s="110"/>
    </row>
    <row r="5" spans="1:23" s="66" customFormat="1" x14ac:dyDescent="0.2">
      <c r="B5" s="36" t="s">
        <v>229</v>
      </c>
      <c r="C5" s="36" t="s">
        <v>239</v>
      </c>
      <c r="D5" s="36" t="s">
        <v>132</v>
      </c>
      <c r="E5" s="36" t="s">
        <v>126</v>
      </c>
      <c r="F5" s="70" t="s">
        <v>234</v>
      </c>
      <c r="G5" s="37">
        <v>11580000</v>
      </c>
      <c r="H5" s="45">
        <f>ROUND(G5/140.3*144.3,0)</f>
        <v>11910150</v>
      </c>
      <c r="I5" s="45">
        <f>ROUND(H5/144.3*151.5,0)</f>
        <v>12504419</v>
      </c>
      <c r="J5" s="45">
        <f>ROUND(I5/151.5*158.3,0)</f>
        <v>13065673</v>
      </c>
      <c r="K5" s="71">
        <v>0</v>
      </c>
      <c r="L5" s="68">
        <f>J5+K5</f>
        <v>13065673</v>
      </c>
      <c r="N5" s="78" t="s">
        <v>230</v>
      </c>
      <c r="O5" s="78">
        <v>60030003</v>
      </c>
      <c r="Q5" s="111" t="s">
        <v>264</v>
      </c>
      <c r="R5" s="112" t="s">
        <v>264</v>
      </c>
      <c r="S5" s="112" t="s">
        <v>264</v>
      </c>
      <c r="T5" s="112" t="s">
        <v>265</v>
      </c>
      <c r="U5" s="112" t="s">
        <v>265</v>
      </c>
      <c r="V5" s="112" t="s">
        <v>265</v>
      </c>
      <c r="W5" s="112" t="s">
        <v>284</v>
      </c>
    </row>
    <row r="6" spans="1:23" x14ac:dyDescent="0.2">
      <c r="A6" s="28"/>
      <c r="B6" s="36" t="s">
        <v>185</v>
      </c>
      <c r="C6" s="3" t="s">
        <v>85</v>
      </c>
      <c r="D6" s="3" t="s">
        <v>133</v>
      </c>
      <c r="E6" s="3" t="s">
        <v>126</v>
      </c>
      <c r="F6" s="85" t="s">
        <v>264</v>
      </c>
      <c r="G6" s="45">
        <v>513719</v>
      </c>
      <c r="H6" s="45">
        <f>ROUND(G6/131.5*144.3,0)</f>
        <v>563724</v>
      </c>
      <c r="I6" s="45">
        <f t="shared" ref="I6:I67" si="0">ROUND(H6/144.3*151.5,0)</f>
        <v>591852</v>
      </c>
      <c r="J6" s="45">
        <f t="shared" ref="J6:J69" si="1">ROUND(I6/151.5*158.3,0)</f>
        <v>618417</v>
      </c>
      <c r="K6" s="2">
        <v>27200</v>
      </c>
      <c r="L6" s="68">
        <f t="shared" ref="L6:L57" si="2">J6+K6</f>
        <v>645617</v>
      </c>
      <c r="N6" s="79" t="s">
        <v>248</v>
      </c>
      <c r="O6" s="78">
        <v>60110001</v>
      </c>
      <c r="Q6" s="113" t="s">
        <v>265</v>
      </c>
      <c r="R6" s="114" t="s">
        <v>264</v>
      </c>
      <c r="S6" s="114" t="s">
        <v>264</v>
      </c>
      <c r="T6" s="114" t="s">
        <v>265</v>
      </c>
      <c r="U6" s="114" t="s">
        <v>285</v>
      </c>
      <c r="V6" s="114" t="s">
        <v>265</v>
      </c>
      <c r="W6" s="114" t="s">
        <v>265</v>
      </c>
    </row>
    <row r="7" spans="1:23" x14ac:dyDescent="0.2">
      <c r="A7" s="28"/>
      <c r="B7" s="3" t="s">
        <v>84</v>
      </c>
      <c r="C7" s="3" t="s">
        <v>83</v>
      </c>
      <c r="D7" s="3" t="s">
        <v>134</v>
      </c>
      <c r="E7" s="3" t="s">
        <v>126</v>
      </c>
      <c r="F7" s="85" t="s">
        <v>265</v>
      </c>
      <c r="G7" s="45">
        <v>83967</v>
      </c>
      <c r="H7" s="45">
        <f t="shared" ref="H7:H68" si="3">ROUND(G7/131.5*144.3,0)</f>
        <v>92140</v>
      </c>
      <c r="I7" s="45">
        <f t="shared" si="0"/>
        <v>96737</v>
      </c>
      <c r="J7" s="45">
        <f t="shared" si="1"/>
        <v>101079</v>
      </c>
      <c r="K7" s="2">
        <v>13600</v>
      </c>
      <c r="L7" s="68">
        <f t="shared" si="2"/>
        <v>114679</v>
      </c>
      <c r="N7" s="78"/>
      <c r="O7" s="78">
        <v>60030004</v>
      </c>
      <c r="Q7" s="113" t="s">
        <v>265</v>
      </c>
      <c r="R7" s="114" t="s">
        <v>265</v>
      </c>
      <c r="S7" s="114" t="s">
        <v>265</v>
      </c>
      <c r="T7" s="114" t="s">
        <v>265</v>
      </c>
      <c r="U7" s="114" t="s">
        <v>285</v>
      </c>
      <c r="V7" s="114" t="s">
        <v>265</v>
      </c>
      <c r="W7" s="114" t="s">
        <v>265</v>
      </c>
    </row>
    <row r="8" spans="1:23" x14ac:dyDescent="0.2">
      <c r="A8" s="28"/>
      <c r="B8" s="3" t="s">
        <v>82</v>
      </c>
      <c r="C8" s="3" t="s">
        <v>81</v>
      </c>
      <c r="D8" s="3" t="s">
        <v>135</v>
      </c>
      <c r="E8" s="3" t="s">
        <v>126</v>
      </c>
      <c r="F8" s="85" t="s">
        <v>264</v>
      </c>
      <c r="G8" s="45">
        <v>1320858</v>
      </c>
      <c r="H8" s="45">
        <f t="shared" si="3"/>
        <v>1449428</v>
      </c>
      <c r="I8" s="45">
        <f t="shared" si="0"/>
        <v>1521749</v>
      </c>
      <c r="J8" s="45">
        <f t="shared" si="1"/>
        <v>1590052</v>
      </c>
      <c r="K8" s="2">
        <v>45400</v>
      </c>
      <c r="L8" s="68">
        <f t="shared" si="2"/>
        <v>1635452</v>
      </c>
      <c r="N8" s="79" t="s">
        <v>248</v>
      </c>
      <c r="O8" s="78">
        <v>60110001</v>
      </c>
      <c r="Q8" s="113" t="s">
        <v>265</v>
      </c>
      <c r="R8" s="114" t="s">
        <v>264</v>
      </c>
      <c r="S8" s="114" t="s">
        <v>264</v>
      </c>
      <c r="T8" s="114" t="s">
        <v>265</v>
      </c>
      <c r="U8" s="114" t="s">
        <v>285</v>
      </c>
      <c r="V8" s="114" t="s">
        <v>265</v>
      </c>
      <c r="W8" s="114" t="s">
        <v>265</v>
      </c>
    </row>
    <row r="9" spans="1:23" x14ac:dyDescent="0.2">
      <c r="A9" s="28"/>
      <c r="B9" s="36" t="s">
        <v>99</v>
      </c>
      <c r="C9" s="43" t="s">
        <v>199</v>
      </c>
      <c r="D9" s="43" t="s">
        <v>136</v>
      </c>
      <c r="E9" s="36" t="s">
        <v>139</v>
      </c>
      <c r="F9" s="85" t="s">
        <v>203</v>
      </c>
      <c r="G9" s="45">
        <v>2991919</v>
      </c>
      <c r="H9" s="45">
        <f t="shared" si="3"/>
        <v>3283148</v>
      </c>
      <c r="I9" s="45">
        <f t="shared" si="0"/>
        <v>3446964</v>
      </c>
      <c r="J9" s="45">
        <f t="shared" si="1"/>
        <v>3601679</v>
      </c>
      <c r="K9" s="2">
        <v>272300</v>
      </c>
      <c r="L9" s="68">
        <f t="shared" si="2"/>
        <v>3873979</v>
      </c>
      <c r="N9" s="78" t="s">
        <v>209</v>
      </c>
      <c r="O9" s="78">
        <v>60520003</v>
      </c>
      <c r="Q9" s="113" t="s">
        <v>265</v>
      </c>
      <c r="R9" s="114" t="s">
        <v>264</v>
      </c>
      <c r="S9" s="114" t="s">
        <v>264</v>
      </c>
      <c r="T9" s="114" t="s">
        <v>265</v>
      </c>
      <c r="U9" s="114" t="s">
        <v>265</v>
      </c>
      <c r="V9" s="114" t="s">
        <v>265</v>
      </c>
      <c r="W9" s="114" t="s">
        <v>265</v>
      </c>
    </row>
    <row r="10" spans="1:23" x14ac:dyDescent="0.2">
      <c r="A10" s="28"/>
      <c r="B10" s="36" t="s">
        <v>198</v>
      </c>
      <c r="C10" s="36" t="s">
        <v>199</v>
      </c>
      <c r="D10" s="36" t="s">
        <v>136</v>
      </c>
      <c r="E10" s="36" t="s">
        <v>139</v>
      </c>
      <c r="F10" s="85" t="s">
        <v>203</v>
      </c>
      <c r="G10" s="45">
        <v>913770</v>
      </c>
      <c r="H10" s="45">
        <f t="shared" si="3"/>
        <v>1002715</v>
      </c>
      <c r="I10" s="45">
        <f t="shared" si="0"/>
        <v>1052747</v>
      </c>
      <c r="J10" s="45">
        <f t="shared" si="1"/>
        <v>1099999</v>
      </c>
      <c r="K10" s="2">
        <v>0</v>
      </c>
      <c r="L10" s="68">
        <f t="shared" si="2"/>
        <v>1099999</v>
      </c>
      <c r="N10" s="78" t="s">
        <v>210</v>
      </c>
      <c r="O10" s="78">
        <v>60520003</v>
      </c>
      <c r="Q10" s="113" t="s">
        <v>265</v>
      </c>
      <c r="R10" s="114" t="s">
        <v>264</v>
      </c>
      <c r="S10" s="114" t="s">
        <v>264</v>
      </c>
      <c r="T10" s="114" t="s">
        <v>265</v>
      </c>
      <c r="U10" s="114" t="s">
        <v>265</v>
      </c>
      <c r="V10" s="114" t="s">
        <v>265</v>
      </c>
      <c r="W10" s="114" t="s">
        <v>265</v>
      </c>
    </row>
    <row r="11" spans="1:23" x14ac:dyDescent="0.2">
      <c r="A11" s="28"/>
      <c r="B11" s="36" t="s">
        <v>188</v>
      </c>
      <c r="C11" s="43" t="s">
        <v>199</v>
      </c>
      <c r="D11" s="36" t="s">
        <v>136</v>
      </c>
      <c r="E11" s="36" t="s">
        <v>139</v>
      </c>
      <c r="F11" s="85" t="s">
        <v>203</v>
      </c>
      <c r="G11" s="45">
        <v>4415131</v>
      </c>
      <c r="H11" s="45">
        <f t="shared" si="3"/>
        <v>4844893</v>
      </c>
      <c r="I11" s="45">
        <f t="shared" si="0"/>
        <v>5086634</v>
      </c>
      <c r="J11" s="45">
        <f t="shared" si="1"/>
        <v>5314945</v>
      </c>
      <c r="K11" s="2"/>
      <c r="L11" s="68">
        <f t="shared" si="2"/>
        <v>5314945</v>
      </c>
      <c r="N11" s="78" t="s">
        <v>211</v>
      </c>
      <c r="O11" s="78">
        <v>60520003</v>
      </c>
      <c r="Q11" s="113" t="s">
        <v>265</v>
      </c>
      <c r="R11" s="114" t="s">
        <v>264</v>
      </c>
      <c r="S11" s="114" t="s">
        <v>264</v>
      </c>
      <c r="T11" s="114" t="s">
        <v>265</v>
      </c>
      <c r="U11" s="114" t="s">
        <v>265</v>
      </c>
      <c r="V11" s="114" t="s">
        <v>265</v>
      </c>
      <c r="W11" s="114" t="s">
        <v>265</v>
      </c>
    </row>
    <row r="12" spans="1:23" x14ac:dyDescent="0.2">
      <c r="A12" s="28"/>
      <c r="B12" s="3" t="s">
        <v>80</v>
      </c>
      <c r="C12" s="3" t="s">
        <v>79</v>
      </c>
      <c r="D12" s="3" t="s">
        <v>137</v>
      </c>
      <c r="E12" s="3" t="s">
        <v>140</v>
      </c>
      <c r="F12" s="85" t="s">
        <v>264</v>
      </c>
      <c r="G12" s="45">
        <v>921625</v>
      </c>
      <c r="H12" s="45">
        <f t="shared" si="3"/>
        <v>1011335</v>
      </c>
      <c r="I12" s="45">
        <f t="shared" si="0"/>
        <v>1061797</v>
      </c>
      <c r="J12" s="45">
        <f t="shared" si="1"/>
        <v>1109455</v>
      </c>
      <c r="K12" s="2">
        <v>54500</v>
      </c>
      <c r="L12" s="68">
        <f t="shared" si="2"/>
        <v>1163955</v>
      </c>
      <c r="N12" s="78"/>
      <c r="O12" s="78">
        <v>60520010</v>
      </c>
      <c r="Q12" s="113" t="s">
        <v>265</v>
      </c>
      <c r="R12" s="114" t="s">
        <v>265</v>
      </c>
      <c r="S12" s="114" t="s">
        <v>265</v>
      </c>
      <c r="T12" s="114" t="s">
        <v>265</v>
      </c>
      <c r="U12" s="114" t="s">
        <v>264</v>
      </c>
      <c r="V12" s="114" t="s">
        <v>265</v>
      </c>
      <c r="W12" s="114" t="s">
        <v>265</v>
      </c>
    </row>
    <row r="13" spans="1:23" x14ac:dyDescent="0.2">
      <c r="A13" s="28"/>
      <c r="B13" s="3" t="s">
        <v>119</v>
      </c>
      <c r="C13" s="3" t="s">
        <v>120</v>
      </c>
      <c r="D13" s="3" t="s">
        <v>138</v>
      </c>
      <c r="E13" s="3" t="s">
        <v>44</v>
      </c>
      <c r="F13" s="85" t="s">
        <v>265</v>
      </c>
      <c r="G13" s="45">
        <v>571039</v>
      </c>
      <c r="H13" s="45">
        <f t="shared" si="3"/>
        <v>626623</v>
      </c>
      <c r="I13" s="45">
        <f t="shared" si="0"/>
        <v>657889</v>
      </c>
      <c r="J13" s="45">
        <f t="shared" si="1"/>
        <v>687418</v>
      </c>
      <c r="K13" s="2"/>
      <c r="L13" s="68">
        <f t="shared" si="2"/>
        <v>687418</v>
      </c>
      <c r="N13" s="78" t="s">
        <v>249</v>
      </c>
      <c r="O13" s="78">
        <v>60030004</v>
      </c>
      <c r="Q13" s="113" t="s">
        <v>265</v>
      </c>
      <c r="R13" s="114" t="s">
        <v>265</v>
      </c>
      <c r="S13" s="114" t="s">
        <v>265</v>
      </c>
      <c r="T13" s="114" t="s">
        <v>265</v>
      </c>
      <c r="U13" s="114" t="s">
        <v>286</v>
      </c>
      <c r="V13" s="114" t="s">
        <v>265</v>
      </c>
      <c r="W13" s="114" t="s">
        <v>265</v>
      </c>
    </row>
    <row r="14" spans="1:23" x14ac:dyDescent="0.2">
      <c r="A14" s="28"/>
      <c r="B14" s="3" t="s">
        <v>127</v>
      </c>
      <c r="C14" s="3" t="s">
        <v>78</v>
      </c>
      <c r="D14" s="3" t="s">
        <v>141</v>
      </c>
      <c r="E14" s="3" t="s">
        <v>97</v>
      </c>
      <c r="F14" s="85"/>
      <c r="G14" s="45">
        <v>0</v>
      </c>
      <c r="H14" s="45">
        <f t="shared" si="3"/>
        <v>0</v>
      </c>
      <c r="I14" s="45">
        <f t="shared" si="0"/>
        <v>0</v>
      </c>
      <c r="J14" s="45">
        <f t="shared" si="1"/>
        <v>0</v>
      </c>
      <c r="K14" s="2">
        <v>22700</v>
      </c>
      <c r="L14" s="68">
        <f t="shared" si="2"/>
        <v>22700</v>
      </c>
      <c r="N14" s="78"/>
      <c r="O14" s="78">
        <v>60520003</v>
      </c>
      <c r="Q14" s="115"/>
      <c r="R14" s="116"/>
      <c r="S14" s="116"/>
      <c r="T14" s="116"/>
      <c r="U14" s="116"/>
      <c r="V14" s="116"/>
      <c r="W14" s="116"/>
    </row>
    <row r="15" spans="1:23" x14ac:dyDescent="0.2">
      <c r="A15" s="28"/>
      <c r="B15" s="3" t="s">
        <v>77</v>
      </c>
      <c r="C15" s="3"/>
      <c r="D15" s="3"/>
      <c r="E15" s="3"/>
      <c r="F15" s="85" t="s">
        <v>264</v>
      </c>
      <c r="G15" s="45">
        <v>703032</v>
      </c>
      <c r="H15" s="45">
        <f t="shared" si="3"/>
        <v>771464</v>
      </c>
      <c r="I15" s="45">
        <f t="shared" si="0"/>
        <v>809957</v>
      </c>
      <c r="J15" s="45">
        <f t="shared" si="1"/>
        <v>846312</v>
      </c>
      <c r="K15" s="2">
        <v>0</v>
      </c>
      <c r="L15" s="68">
        <f t="shared" si="2"/>
        <v>846312</v>
      </c>
      <c r="N15" s="78"/>
      <c r="O15" s="78">
        <v>60520003</v>
      </c>
      <c r="Q15" s="113" t="s">
        <v>265</v>
      </c>
      <c r="R15" s="114" t="s">
        <v>265</v>
      </c>
      <c r="S15" s="114" t="s">
        <v>265</v>
      </c>
      <c r="T15" s="114" t="s">
        <v>265</v>
      </c>
      <c r="U15" s="114" t="s">
        <v>265</v>
      </c>
      <c r="V15" s="114" t="s">
        <v>265</v>
      </c>
      <c r="W15" s="114" t="s">
        <v>265</v>
      </c>
    </row>
    <row r="16" spans="1:23" x14ac:dyDescent="0.2">
      <c r="A16" s="28"/>
      <c r="B16" s="3" t="s">
        <v>76</v>
      </c>
      <c r="C16" s="3"/>
      <c r="D16" s="3"/>
      <c r="E16" s="3"/>
      <c r="F16" s="85" t="s">
        <v>264</v>
      </c>
      <c r="G16" s="45">
        <v>210847</v>
      </c>
      <c r="H16" s="45">
        <f t="shared" si="3"/>
        <v>231371</v>
      </c>
      <c r="I16" s="45">
        <f t="shared" si="0"/>
        <v>242915</v>
      </c>
      <c r="J16" s="45">
        <f t="shared" si="1"/>
        <v>253818</v>
      </c>
      <c r="K16" s="2">
        <v>0</v>
      </c>
      <c r="L16" s="68">
        <f t="shared" si="2"/>
        <v>253818</v>
      </c>
      <c r="N16" s="78"/>
      <c r="O16" s="78">
        <v>60520003</v>
      </c>
      <c r="Q16" s="113" t="s">
        <v>265</v>
      </c>
      <c r="R16" s="114" t="s">
        <v>265</v>
      </c>
      <c r="S16" s="114" t="s">
        <v>265</v>
      </c>
      <c r="T16" s="114" t="s">
        <v>265</v>
      </c>
      <c r="U16" s="114" t="s">
        <v>286</v>
      </c>
      <c r="V16" s="114" t="s">
        <v>265</v>
      </c>
      <c r="W16" s="114" t="s">
        <v>265</v>
      </c>
    </row>
    <row r="17" spans="1:23" x14ac:dyDescent="0.2">
      <c r="A17" s="28"/>
      <c r="B17" s="3" t="s">
        <v>75</v>
      </c>
      <c r="C17" s="3"/>
      <c r="D17" s="3"/>
      <c r="E17" s="3"/>
      <c r="F17" s="85" t="s">
        <v>264</v>
      </c>
      <c r="G17" s="45">
        <v>140667</v>
      </c>
      <c r="H17" s="45">
        <f t="shared" si="3"/>
        <v>154359</v>
      </c>
      <c r="I17" s="45">
        <f t="shared" si="0"/>
        <v>162061</v>
      </c>
      <c r="J17" s="45">
        <f t="shared" si="1"/>
        <v>169335</v>
      </c>
      <c r="K17" s="2">
        <v>0</v>
      </c>
      <c r="L17" s="68">
        <f t="shared" si="2"/>
        <v>169335</v>
      </c>
      <c r="N17" s="78"/>
      <c r="O17" s="78">
        <v>60520003</v>
      </c>
      <c r="Q17" s="113" t="s">
        <v>265</v>
      </c>
      <c r="R17" s="114" t="s">
        <v>265</v>
      </c>
      <c r="S17" s="114" t="s">
        <v>265</v>
      </c>
      <c r="T17" s="114" t="s">
        <v>265</v>
      </c>
      <c r="U17" s="114" t="s">
        <v>286</v>
      </c>
      <c r="V17" s="114" t="s">
        <v>265</v>
      </c>
      <c r="W17" s="114" t="s">
        <v>265</v>
      </c>
    </row>
    <row r="18" spans="1:23" x14ac:dyDescent="0.2">
      <c r="A18" s="28"/>
      <c r="B18" s="3" t="s">
        <v>74</v>
      </c>
      <c r="C18" s="3"/>
      <c r="D18" s="3"/>
      <c r="E18" s="3"/>
      <c r="F18" s="85" t="s">
        <v>264</v>
      </c>
      <c r="G18" s="45">
        <v>703032</v>
      </c>
      <c r="H18" s="45">
        <f t="shared" si="3"/>
        <v>771464</v>
      </c>
      <c r="I18" s="45">
        <f t="shared" si="0"/>
        <v>809957</v>
      </c>
      <c r="J18" s="45">
        <f t="shared" si="1"/>
        <v>846312</v>
      </c>
      <c r="K18" s="2">
        <v>0</v>
      </c>
      <c r="L18" s="68">
        <f t="shared" si="2"/>
        <v>846312</v>
      </c>
      <c r="N18" s="78"/>
      <c r="O18" s="78">
        <v>60520003</v>
      </c>
      <c r="Q18" s="113" t="s">
        <v>265</v>
      </c>
      <c r="R18" s="114" t="s">
        <v>265</v>
      </c>
      <c r="S18" s="114" t="s">
        <v>265</v>
      </c>
      <c r="T18" s="114" t="s">
        <v>265</v>
      </c>
      <c r="U18" s="114" t="s">
        <v>286</v>
      </c>
      <c r="V18" s="114" t="s">
        <v>265</v>
      </c>
      <c r="W18" s="114" t="s">
        <v>265</v>
      </c>
    </row>
    <row r="19" spans="1:23" x14ac:dyDescent="0.2">
      <c r="A19" s="28"/>
      <c r="B19" s="3" t="s">
        <v>73</v>
      </c>
      <c r="C19" s="3" t="s">
        <v>72</v>
      </c>
      <c r="D19" s="3" t="s">
        <v>142</v>
      </c>
      <c r="E19" s="3" t="s">
        <v>126</v>
      </c>
      <c r="F19" s="85" t="s">
        <v>264</v>
      </c>
      <c r="G19" s="45">
        <v>1256719</v>
      </c>
      <c r="H19" s="45">
        <f t="shared" si="3"/>
        <v>1379046</v>
      </c>
      <c r="I19" s="45">
        <f t="shared" si="0"/>
        <v>1447855</v>
      </c>
      <c r="J19" s="45">
        <f t="shared" si="1"/>
        <v>1512841</v>
      </c>
      <c r="K19" s="2">
        <v>0</v>
      </c>
      <c r="L19" s="68">
        <f t="shared" si="2"/>
        <v>1512841</v>
      </c>
      <c r="N19" s="78"/>
      <c r="O19" s="78">
        <v>60550003</v>
      </c>
      <c r="Q19" s="113" t="s">
        <v>265</v>
      </c>
      <c r="R19" s="114" t="s">
        <v>265</v>
      </c>
      <c r="S19" s="114" t="s">
        <v>265</v>
      </c>
      <c r="T19" s="114" t="s">
        <v>265</v>
      </c>
      <c r="U19" s="114" t="s">
        <v>285</v>
      </c>
      <c r="V19" s="114" t="s">
        <v>265</v>
      </c>
      <c r="W19" s="114" t="s">
        <v>264</v>
      </c>
    </row>
    <row r="20" spans="1:23" x14ac:dyDescent="0.2">
      <c r="A20" s="28"/>
      <c r="B20" s="3" t="s">
        <v>71</v>
      </c>
      <c r="C20" s="3" t="s">
        <v>69</v>
      </c>
      <c r="D20" s="3" t="s">
        <v>143</v>
      </c>
      <c r="E20" s="3" t="s">
        <v>97</v>
      </c>
      <c r="F20" s="85" t="s">
        <v>264</v>
      </c>
      <c r="G20" s="45">
        <v>837813</v>
      </c>
      <c r="H20" s="45">
        <f t="shared" si="3"/>
        <v>919364</v>
      </c>
      <c r="I20" s="45">
        <f t="shared" si="0"/>
        <v>965237</v>
      </c>
      <c r="J20" s="45">
        <f t="shared" si="1"/>
        <v>1008561</v>
      </c>
      <c r="K20" s="2">
        <v>0</v>
      </c>
      <c r="L20" s="68">
        <f t="shared" si="2"/>
        <v>1008561</v>
      </c>
      <c r="N20" s="78"/>
      <c r="O20" s="78">
        <v>60550003</v>
      </c>
      <c r="Q20" s="113" t="s">
        <v>265</v>
      </c>
      <c r="R20" s="114" t="s">
        <v>265</v>
      </c>
      <c r="S20" s="114" t="s">
        <v>265</v>
      </c>
      <c r="T20" s="114" t="s">
        <v>265</v>
      </c>
      <c r="U20" s="114" t="s">
        <v>285</v>
      </c>
      <c r="V20" s="114" t="s">
        <v>265</v>
      </c>
      <c r="W20" s="114" t="s">
        <v>264</v>
      </c>
    </row>
    <row r="21" spans="1:23" x14ac:dyDescent="0.2">
      <c r="A21" s="28"/>
      <c r="B21" s="3" t="s">
        <v>70</v>
      </c>
      <c r="C21" s="3"/>
      <c r="D21" s="3"/>
      <c r="E21" s="3"/>
      <c r="F21" s="85" t="s">
        <v>265</v>
      </c>
      <c r="G21" s="45">
        <v>85656</v>
      </c>
      <c r="H21" s="45">
        <f t="shared" si="3"/>
        <v>93994</v>
      </c>
      <c r="I21" s="45">
        <f t="shared" si="0"/>
        <v>98684</v>
      </c>
      <c r="J21" s="45">
        <f t="shared" si="1"/>
        <v>103113</v>
      </c>
      <c r="K21" s="2">
        <v>0</v>
      </c>
      <c r="L21" s="68">
        <f t="shared" si="2"/>
        <v>103113</v>
      </c>
      <c r="N21" s="78"/>
      <c r="O21" s="78">
        <v>60570001</v>
      </c>
      <c r="Q21" s="113" t="s">
        <v>265</v>
      </c>
      <c r="R21" s="114" t="s">
        <v>265</v>
      </c>
      <c r="S21" s="114" t="s">
        <v>265</v>
      </c>
      <c r="T21" s="114" t="s">
        <v>265</v>
      </c>
      <c r="U21" s="114" t="s">
        <v>265</v>
      </c>
      <c r="V21" s="114" t="s">
        <v>265</v>
      </c>
      <c r="W21" s="114" t="s">
        <v>265</v>
      </c>
    </row>
    <row r="22" spans="1:23" x14ac:dyDescent="0.2">
      <c r="A22" s="28"/>
      <c r="B22" s="3" t="s">
        <v>68</v>
      </c>
      <c r="C22" s="3" t="s">
        <v>67</v>
      </c>
      <c r="D22" s="3" t="s">
        <v>144</v>
      </c>
      <c r="E22" s="3" t="s">
        <v>146</v>
      </c>
      <c r="F22" s="85" t="s">
        <v>264</v>
      </c>
      <c r="G22" s="45">
        <v>1369441</v>
      </c>
      <c r="H22" s="45">
        <f t="shared" si="3"/>
        <v>1502740</v>
      </c>
      <c r="I22" s="45">
        <f t="shared" si="0"/>
        <v>1577721</v>
      </c>
      <c r="J22" s="45">
        <f t="shared" si="1"/>
        <v>1648536</v>
      </c>
      <c r="K22" s="2">
        <v>99900</v>
      </c>
      <c r="L22" s="68">
        <f t="shared" si="2"/>
        <v>1748436</v>
      </c>
      <c r="N22" s="78" t="s">
        <v>250</v>
      </c>
      <c r="O22" s="78">
        <v>60030004</v>
      </c>
      <c r="Q22" s="113" t="s">
        <v>265</v>
      </c>
      <c r="R22" s="114" t="s">
        <v>286</v>
      </c>
      <c r="S22" s="114" t="s">
        <v>286</v>
      </c>
      <c r="T22" s="114" t="s">
        <v>265</v>
      </c>
      <c r="U22" s="114" t="s">
        <v>286</v>
      </c>
      <c r="V22" s="114" t="s">
        <v>265</v>
      </c>
      <c r="W22" s="114" t="s">
        <v>265</v>
      </c>
    </row>
    <row r="23" spans="1:23" x14ac:dyDescent="0.2">
      <c r="A23" s="28"/>
      <c r="B23" s="35" t="s">
        <v>269</v>
      </c>
      <c r="C23" s="3"/>
      <c r="D23" s="3"/>
      <c r="E23" s="3"/>
      <c r="F23" s="85" t="s">
        <v>265</v>
      </c>
      <c r="G23" s="45">
        <v>102714</v>
      </c>
      <c r="H23" s="45">
        <f>4*50000</f>
        <v>200000</v>
      </c>
      <c r="I23" s="94">
        <f t="shared" si="0"/>
        <v>209979</v>
      </c>
      <c r="J23" s="45">
        <f t="shared" si="1"/>
        <v>219404</v>
      </c>
      <c r="K23" s="2">
        <v>4500</v>
      </c>
      <c r="L23" s="68">
        <f t="shared" si="2"/>
        <v>223904</v>
      </c>
      <c r="N23" s="80" t="s">
        <v>251</v>
      </c>
      <c r="O23" s="78">
        <v>60750001</v>
      </c>
      <c r="Q23" s="113" t="s">
        <v>265</v>
      </c>
      <c r="R23" s="114" t="s">
        <v>265</v>
      </c>
      <c r="S23" s="114" t="s">
        <v>265</v>
      </c>
      <c r="T23" s="114" t="s">
        <v>265</v>
      </c>
      <c r="U23" s="114" t="s">
        <v>265</v>
      </c>
      <c r="V23" s="114" t="s">
        <v>265</v>
      </c>
      <c r="W23" s="114" t="s">
        <v>265</v>
      </c>
    </row>
    <row r="24" spans="1:23" x14ac:dyDescent="0.2">
      <c r="A24" s="28"/>
      <c r="B24" s="3" t="s">
        <v>66</v>
      </c>
      <c r="C24" s="3" t="s">
        <v>65</v>
      </c>
      <c r="D24" s="3" t="s">
        <v>147</v>
      </c>
      <c r="E24" s="3" t="s">
        <v>126</v>
      </c>
      <c r="F24" s="85" t="s">
        <v>265</v>
      </c>
      <c r="G24" s="45">
        <v>198142</v>
      </c>
      <c r="H24" s="45">
        <f t="shared" si="3"/>
        <v>217429</v>
      </c>
      <c r="I24" s="45">
        <f t="shared" si="0"/>
        <v>228278</v>
      </c>
      <c r="J24" s="45">
        <f t="shared" si="1"/>
        <v>238524</v>
      </c>
      <c r="K24" s="2">
        <v>0</v>
      </c>
      <c r="L24" s="68">
        <f t="shared" si="2"/>
        <v>238524</v>
      </c>
      <c r="N24" s="79" t="s">
        <v>252</v>
      </c>
      <c r="O24" s="78">
        <v>60030004</v>
      </c>
      <c r="Q24" s="113" t="s">
        <v>265</v>
      </c>
      <c r="R24" s="114" t="s">
        <v>265</v>
      </c>
      <c r="S24" s="114" t="s">
        <v>265</v>
      </c>
      <c r="T24" s="114" t="s">
        <v>265</v>
      </c>
      <c r="U24" s="114" t="s">
        <v>287</v>
      </c>
      <c r="V24" s="114" t="s">
        <v>265</v>
      </c>
      <c r="W24" s="114" t="s">
        <v>265</v>
      </c>
    </row>
    <row r="25" spans="1:23" s="12" customFormat="1" x14ac:dyDescent="0.2">
      <c r="A25" s="41"/>
      <c r="B25" s="19" t="s">
        <v>104</v>
      </c>
      <c r="C25" s="11" t="s">
        <v>105</v>
      </c>
      <c r="D25" s="11" t="s">
        <v>148</v>
      </c>
      <c r="E25" s="11" t="s">
        <v>6</v>
      </c>
      <c r="F25" s="85" t="s">
        <v>265</v>
      </c>
      <c r="G25" s="45">
        <v>341879</v>
      </c>
      <c r="H25" s="45">
        <f t="shared" si="3"/>
        <v>375157</v>
      </c>
      <c r="I25" s="45">
        <f t="shared" si="0"/>
        <v>393876</v>
      </c>
      <c r="J25" s="45">
        <f t="shared" si="1"/>
        <v>411555</v>
      </c>
      <c r="K25" s="18"/>
      <c r="L25" s="68">
        <f t="shared" si="2"/>
        <v>411555</v>
      </c>
      <c r="M25" s="66"/>
      <c r="N25" s="81" t="s">
        <v>253</v>
      </c>
      <c r="O25" s="78">
        <v>60030004</v>
      </c>
      <c r="P25" s="66"/>
      <c r="Q25" s="113" t="s">
        <v>265</v>
      </c>
      <c r="R25" s="114" t="s">
        <v>265</v>
      </c>
      <c r="S25" s="114" t="s">
        <v>265</v>
      </c>
      <c r="T25" s="114" t="s">
        <v>265</v>
      </c>
      <c r="U25" s="114" t="s">
        <v>287</v>
      </c>
      <c r="V25" s="114" t="s">
        <v>264</v>
      </c>
      <c r="W25" s="114" t="s">
        <v>264</v>
      </c>
    </row>
    <row r="26" spans="1:23" x14ac:dyDescent="0.2">
      <c r="A26" s="28"/>
      <c r="B26" s="8" t="s">
        <v>100</v>
      </c>
      <c r="C26" s="3" t="s">
        <v>101</v>
      </c>
      <c r="D26" s="3" t="s">
        <v>149</v>
      </c>
      <c r="E26" s="3" t="s">
        <v>126</v>
      </c>
      <c r="F26" s="85" t="s">
        <v>265</v>
      </c>
      <c r="G26" s="45">
        <v>50457</v>
      </c>
      <c r="H26" s="45">
        <f t="shared" si="3"/>
        <v>55368</v>
      </c>
      <c r="I26" s="45">
        <f t="shared" si="0"/>
        <v>58131</v>
      </c>
      <c r="J26" s="45">
        <f t="shared" si="1"/>
        <v>60740</v>
      </c>
      <c r="K26" s="2">
        <v>0</v>
      </c>
      <c r="L26" s="68">
        <f t="shared" si="2"/>
        <v>60740</v>
      </c>
      <c r="N26" s="78" t="s">
        <v>254</v>
      </c>
      <c r="O26" s="78">
        <v>60030004</v>
      </c>
      <c r="Q26" s="113" t="s">
        <v>265</v>
      </c>
      <c r="R26" s="114" t="s">
        <v>265</v>
      </c>
      <c r="S26" s="114" t="s">
        <v>265</v>
      </c>
      <c r="T26" s="114" t="s">
        <v>265</v>
      </c>
      <c r="U26" s="114" t="s">
        <v>286</v>
      </c>
      <c r="V26" s="114" t="s">
        <v>265</v>
      </c>
      <c r="W26" s="114" t="s">
        <v>265</v>
      </c>
    </row>
    <row r="27" spans="1:23" x14ac:dyDescent="0.2">
      <c r="A27" s="32"/>
      <c r="B27" s="39" t="s">
        <v>192</v>
      </c>
      <c r="C27" s="35" t="s">
        <v>193</v>
      </c>
      <c r="D27" s="3"/>
      <c r="E27" s="3"/>
      <c r="F27" s="85" t="s">
        <v>265</v>
      </c>
      <c r="G27" s="45">
        <v>62305</v>
      </c>
      <c r="H27" s="45">
        <f t="shared" si="3"/>
        <v>68370</v>
      </c>
      <c r="I27" s="45">
        <f t="shared" si="0"/>
        <v>71781</v>
      </c>
      <c r="J27" s="45">
        <f t="shared" si="1"/>
        <v>75003</v>
      </c>
      <c r="K27" s="2"/>
      <c r="L27" s="68">
        <f t="shared" si="2"/>
        <v>75003</v>
      </c>
      <c r="N27" s="78" t="s">
        <v>255</v>
      </c>
      <c r="O27" s="82">
        <v>60030004</v>
      </c>
      <c r="Q27" s="113" t="s">
        <v>265</v>
      </c>
      <c r="R27" s="114" t="s">
        <v>265</v>
      </c>
      <c r="S27" s="114" t="s">
        <v>265</v>
      </c>
      <c r="T27" s="114" t="s">
        <v>265</v>
      </c>
      <c r="U27" s="114" t="s">
        <v>286</v>
      </c>
      <c r="V27" s="114" t="s">
        <v>265</v>
      </c>
      <c r="W27" s="114" t="s">
        <v>265</v>
      </c>
    </row>
    <row r="28" spans="1:23" x14ac:dyDescent="0.2">
      <c r="A28" s="32"/>
      <c r="B28" s="39" t="s">
        <v>194</v>
      </c>
      <c r="C28" s="35" t="s">
        <v>193</v>
      </c>
      <c r="D28" s="3"/>
      <c r="E28" s="3"/>
      <c r="F28" s="85" t="s">
        <v>265</v>
      </c>
      <c r="G28" s="45">
        <v>62305</v>
      </c>
      <c r="H28" s="45">
        <f t="shared" si="3"/>
        <v>68370</v>
      </c>
      <c r="I28" s="45">
        <f t="shared" si="0"/>
        <v>71781</v>
      </c>
      <c r="J28" s="45">
        <f t="shared" si="1"/>
        <v>75003</v>
      </c>
      <c r="K28" s="2"/>
      <c r="L28" s="68">
        <f t="shared" si="2"/>
        <v>75003</v>
      </c>
      <c r="N28" s="78"/>
      <c r="O28" s="82">
        <v>60030004</v>
      </c>
      <c r="Q28" s="113" t="s">
        <v>265</v>
      </c>
      <c r="R28" s="114" t="s">
        <v>265</v>
      </c>
      <c r="S28" s="114" t="s">
        <v>265</v>
      </c>
      <c r="T28" s="114" t="s">
        <v>265</v>
      </c>
      <c r="U28" s="114" t="s">
        <v>286</v>
      </c>
      <c r="V28" s="114" t="s">
        <v>265</v>
      </c>
      <c r="W28" s="114" t="s">
        <v>265</v>
      </c>
    </row>
    <row r="29" spans="1:23" s="12" customFormat="1" x14ac:dyDescent="0.2">
      <c r="A29" s="20"/>
      <c r="B29" s="11" t="s">
        <v>116</v>
      </c>
      <c r="C29" s="11" t="s">
        <v>150</v>
      </c>
      <c r="D29" s="11" t="s">
        <v>151</v>
      </c>
      <c r="E29" s="11" t="s">
        <v>6</v>
      </c>
      <c r="F29" s="85" t="s">
        <v>265</v>
      </c>
      <c r="G29" s="45">
        <v>36778</v>
      </c>
      <c r="H29" s="45">
        <f t="shared" si="3"/>
        <v>40358</v>
      </c>
      <c r="I29" s="45">
        <f t="shared" si="0"/>
        <v>42372</v>
      </c>
      <c r="J29" s="45">
        <f t="shared" si="1"/>
        <v>44274</v>
      </c>
      <c r="K29" s="21"/>
      <c r="L29" s="68">
        <f t="shared" si="2"/>
        <v>44274</v>
      </c>
      <c r="M29" s="66"/>
      <c r="N29" s="79"/>
      <c r="O29" s="78">
        <v>60030004</v>
      </c>
      <c r="P29" s="66"/>
      <c r="Q29" s="113" t="s">
        <v>265</v>
      </c>
      <c r="R29" s="114" t="s">
        <v>265</v>
      </c>
      <c r="S29" s="114" t="s">
        <v>265</v>
      </c>
      <c r="T29" s="114" t="s">
        <v>265</v>
      </c>
      <c r="U29" s="114" t="s">
        <v>265</v>
      </c>
      <c r="V29" s="114" t="s">
        <v>265</v>
      </c>
      <c r="W29" s="114" t="s">
        <v>265</v>
      </c>
    </row>
    <row r="30" spans="1:23" s="66" customFormat="1" x14ac:dyDescent="0.2">
      <c r="A30" s="72"/>
      <c r="B30" s="73" t="s">
        <v>103</v>
      </c>
      <c r="C30" s="36" t="s">
        <v>106</v>
      </c>
      <c r="D30" s="36" t="s">
        <v>152</v>
      </c>
      <c r="E30" s="36" t="s">
        <v>6</v>
      </c>
      <c r="F30" s="85" t="s">
        <v>235</v>
      </c>
      <c r="G30" s="45">
        <v>3560000</v>
      </c>
      <c r="H30" s="45">
        <f>ROUND(G30/140.3*144.3,0)</f>
        <v>3661497</v>
      </c>
      <c r="I30" s="45">
        <f t="shared" si="0"/>
        <v>3844191</v>
      </c>
      <c r="J30" s="45">
        <f t="shared" si="1"/>
        <v>4016736</v>
      </c>
      <c r="K30" s="71">
        <v>90800</v>
      </c>
      <c r="L30" s="68">
        <f t="shared" si="2"/>
        <v>4107536</v>
      </c>
      <c r="N30" s="78" t="s">
        <v>227</v>
      </c>
      <c r="O30" s="78">
        <v>580401</v>
      </c>
      <c r="Q30" s="113" t="s">
        <v>265</v>
      </c>
      <c r="R30" s="114" t="s">
        <v>264</v>
      </c>
      <c r="S30" s="114" t="s">
        <v>264</v>
      </c>
      <c r="T30" s="114" t="s">
        <v>265</v>
      </c>
      <c r="U30" s="114" t="s">
        <v>265</v>
      </c>
      <c r="V30" s="114" t="s">
        <v>265</v>
      </c>
      <c r="W30" s="114" t="s">
        <v>265</v>
      </c>
    </row>
    <row r="31" spans="1:23" s="66" customFormat="1" x14ac:dyDescent="0.2">
      <c r="B31" s="36" t="s">
        <v>221</v>
      </c>
      <c r="C31" s="36" t="s">
        <v>219</v>
      </c>
      <c r="D31" s="36" t="s">
        <v>220</v>
      </c>
      <c r="E31" s="36" t="s">
        <v>126</v>
      </c>
      <c r="F31" s="70" t="s">
        <v>265</v>
      </c>
      <c r="G31" s="74">
        <v>67000</v>
      </c>
      <c r="H31" s="45">
        <f>ROUND(G31/134.2*144.3,0)</f>
        <v>72042</v>
      </c>
      <c r="I31" s="45">
        <f t="shared" si="0"/>
        <v>75637</v>
      </c>
      <c r="J31" s="45">
        <f t="shared" si="1"/>
        <v>79032</v>
      </c>
      <c r="K31" s="69"/>
      <c r="L31" s="68">
        <f t="shared" si="2"/>
        <v>79032</v>
      </c>
      <c r="N31" s="79" t="s">
        <v>256</v>
      </c>
      <c r="O31" s="78">
        <v>60030004</v>
      </c>
      <c r="Q31" s="113" t="s">
        <v>265</v>
      </c>
      <c r="R31" s="114" t="s">
        <v>265</v>
      </c>
      <c r="S31" s="114" t="s">
        <v>265</v>
      </c>
      <c r="T31" s="114" t="s">
        <v>265</v>
      </c>
      <c r="U31" s="114" t="s">
        <v>286</v>
      </c>
      <c r="V31" s="114" t="s">
        <v>264</v>
      </c>
      <c r="W31" s="114" t="s">
        <v>265</v>
      </c>
    </row>
    <row r="32" spans="1:23" s="66" customFormat="1" x14ac:dyDescent="0.2">
      <c r="B32" s="36" t="s">
        <v>222</v>
      </c>
      <c r="C32" s="36" t="s">
        <v>223</v>
      </c>
      <c r="D32" s="36" t="s">
        <v>224</v>
      </c>
      <c r="E32" s="36" t="s">
        <v>225</v>
      </c>
      <c r="F32" s="70" t="s">
        <v>265</v>
      </c>
      <c r="G32" s="74">
        <v>100000</v>
      </c>
      <c r="H32" s="45">
        <f>ROUND(G32/140.3*144.3,0)</f>
        <v>102851</v>
      </c>
      <c r="I32" s="45">
        <f t="shared" si="0"/>
        <v>107983</v>
      </c>
      <c r="J32" s="45">
        <f t="shared" si="1"/>
        <v>112830</v>
      </c>
      <c r="K32" s="69"/>
      <c r="L32" s="68">
        <f t="shared" si="2"/>
        <v>112830</v>
      </c>
      <c r="N32" s="78" t="s">
        <v>226</v>
      </c>
      <c r="O32" s="36">
        <v>60030004</v>
      </c>
      <c r="Q32" s="113" t="s">
        <v>265</v>
      </c>
      <c r="R32" s="114" t="s">
        <v>286</v>
      </c>
      <c r="S32" s="114" t="s">
        <v>286</v>
      </c>
      <c r="T32" s="114" t="s">
        <v>265</v>
      </c>
      <c r="U32" s="114" t="s">
        <v>286</v>
      </c>
      <c r="V32" s="114" t="s">
        <v>265</v>
      </c>
      <c r="W32" s="114" t="s">
        <v>265</v>
      </c>
    </row>
    <row r="33" spans="1:23" x14ac:dyDescent="0.2">
      <c r="A33" s="33" t="s">
        <v>88</v>
      </c>
      <c r="B33" s="9"/>
      <c r="C33" s="9"/>
      <c r="D33" s="9"/>
      <c r="E33" s="9"/>
      <c r="F33" s="86"/>
      <c r="G33" s="10">
        <v>33253486</v>
      </c>
      <c r="H33" s="10">
        <f>SUM(H5:H32)</f>
        <v>35469400</v>
      </c>
      <c r="I33" s="10">
        <f>SUM(I5:I32)</f>
        <v>37239184</v>
      </c>
      <c r="J33" s="10">
        <f>SUM(J5:J32)</f>
        <v>38910646</v>
      </c>
      <c r="K33" s="10">
        <f>SUM(K5:K32)</f>
        <v>630900</v>
      </c>
      <c r="L33" s="10">
        <f>SUM(L5:L32)</f>
        <v>39541546</v>
      </c>
      <c r="O33" s="83"/>
      <c r="Q33" s="66"/>
      <c r="R33" s="66"/>
      <c r="S33" s="66"/>
      <c r="T33" s="66"/>
      <c r="U33" s="66"/>
      <c r="V33" s="66"/>
      <c r="W33" s="66"/>
    </row>
    <row r="34" spans="1:23" x14ac:dyDescent="0.2">
      <c r="A34" s="28"/>
      <c r="B34" s="3" t="s">
        <v>102</v>
      </c>
      <c r="C34" s="3" t="s">
        <v>64</v>
      </c>
      <c r="D34" s="3" t="s">
        <v>147</v>
      </c>
      <c r="E34" s="3" t="s">
        <v>126</v>
      </c>
      <c r="F34" s="85" t="s">
        <v>236</v>
      </c>
      <c r="G34" s="65">
        <v>4680000</v>
      </c>
      <c r="H34" s="45">
        <f>ROUND(G34/140.3*144.3,0)</f>
        <v>4813428</v>
      </c>
      <c r="I34" s="45">
        <f t="shared" si="0"/>
        <v>5053599</v>
      </c>
      <c r="J34" s="45">
        <f t="shared" si="1"/>
        <v>5280427</v>
      </c>
      <c r="K34" s="2">
        <v>300000</v>
      </c>
      <c r="L34" s="68">
        <f t="shared" si="2"/>
        <v>5580427</v>
      </c>
      <c r="N34" s="78" t="s">
        <v>228</v>
      </c>
      <c r="O34" s="78">
        <v>60420001</v>
      </c>
      <c r="Q34" s="113" t="s">
        <v>264</v>
      </c>
      <c r="R34" s="114" t="s">
        <v>264</v>
      </c>
      <c r="S34" s="114" t="s">
        <v>264</v>
      </c>
      <c r="T34" s="114" t="s">
        <v>265</v>
      </c>
      <c r="U34" s="114" t="s">
        <v>265</v>
      </c>
      <c r="V34" s="114" t="s">
        <v>265</v>
      </c>
      <c r="W34" s="114" t="s">
        <v>265</v>
      </c>
    </row>
    <row r="35" spans="1:23" x14ac:dyDescent="0.2">
      <c r="A35" s="28"/>
      <c r="B35" s="3" t="s">
        <v>63</v>
      </c>
      <c r="C35" s="3" t="s">
        <v>62</v>
      </c>
      <c r="D35" s="3" t="s">
        <v>137</v>
      </c>
      <c r="E35" s="3" t="s">
        <v>140</v>
      </c>
      <c r="F35" s="85" t="s">
        <v>264</v>
      </c>
      <c r="G35" s="45">
        <v>1173060</v>
      </c>
      <c r="H35" s="45">
        <f t="shared" si="3"/>
        <v>1287244</v>
      </c>
      <c r="I35" s="45">
        <f t="shared" si="0"/>
        <v>1351472</v>
      </c>
      <c r="J35" s="45">
        <f t="shared" si="1"/>
        <v>1412132</v>
      </c>
      <c r="K35" s="2">
        <v>90800</v>
      </c>
      <c r="L35" s="68">
        <f t="shared" si="2"/>
        <v>1502932</v>
      </c>
      <c r="N35" s="78"/>
      <c r="O35" s="78">
        <v>60420001</v>
      </c>
      <c r="Q35" s="113" t="s">
        <v>265</v>
      </c>
      <c r="R35" s="114"/>
      <c r="S35" s="114"/>
      <c r="T35" s="114" t="s">
        <v>265</v>
      </c>
      <c r="U35" s="114" t="s">
        <v>286</v>
      </c>
      <c r="V35" s="114" t="s">
        <v>265</v>
      </c>
      <c r="W35" s="114" t="s">
        <v>265</v>
      </c>
    </row>
    <row r="36" spans="1:23" x14ac:dyDescent="0.2">
      <c r="A36" s="28"/>
      <c r="B36" s="3" t="s">
        <v>61</v>
      </c>
      <c r="C36" s="3" t="s">
        <v>60</v>
      </c>
      <c r="D36" s="3" t="s">
        <v>153</v>
      </c>
      <c r="E36" s="3" t="s">
        <v>146</v>
      </c>
      <c r="F36" s="85" t="s">
        <v>264</v>
      </c>
      <c r="G36" s="45">
        <v>1256719</v>
      </c>
      <c r="H36" s="45">
        <f t="shared" si="3"/>
        <v>1379046</v>
      </c>
      <c r="I36" s="45">
        <f t="shared" si="0"/>
        <v>1447855</v>
      </c>
      <c r="J36" s="45">
        <f t="shared" si="1"/>
        <v>1512841</v>
      </c>
      <c r="K36" s="2">
        <v>74900</v>
      </c>
      <c r="L36" s="68">
        <f t="shared" si="2"/>
        <v>1587741</v>
      </c>
      <c r="N36" s="78"/>
      <c r="O36" s="78">
        <v>60420001</v>
      </c>
      <c r="Q36" s="113" t="s">
        <v>265</v>
      </c>
      <c r="R36" s="114" t="s">
        <v>265</v>
      </c>
      <c r="S36" s="114" t="s">
        <v>288</v>
      </c>
      <c r="T36" s="114" t="s">
        <v>265</v>
      </c>
      <c r="U36" s="114" t="s">
        <v>265</v>
      </c>
      <c r="V36" s="114" t="s">
        <v>265</v>
      </c>
      <c r="W36" s="114" t="s">
        <v>265</v>
      </c>
    </row>
    <row r="37" spans="1:23" x14ac:dyDescent="0.2">
      <c r="A37" s="28"/>
      <c r="B37" s="3" t="s">
        <v>59</v>
      </c>
      <c r="C37" s="3" t="s">
        <v>58</v>
      </c>
      <c r="D37" s="3" t="s">
        <v>154</v>
      </c>
      <c r="E37" s="3" t="s">
        <v>97</v>
      </c>
      <c r="F37" s="85" t="s">
        <v>265</v>
      </c>
      <c r="G37" s="45">
        <v>1424342</v>
      </c>
      <c r="H37" s="45">
        <f t="shared" si="3"/>
        <v>1562985</v>
      </c>
      <c r="I37" s="45">
        <f t="shared" si="0"/>
        <v>1640972</v>
      </c>
      <c r="J37" s="45">
        <f t="shared" si="1"/>
        <v>1714626</v>
      </c>
      <c r="K37" s="93"/>
      <c r="L37" s="68">
        <f t="shared" si="2"/>
        <v>1714626</v>
      </c>
      <c r="N37" s="79" t="s">
        <v>257</v>
      </c>
      <c r="O37" s="78">
        <v>60030004</v>
      </c>
      <c r="Q37" s="113" t="s">
        <v>265</v>
      </c>
      <c r="R37" s="114" t="s">
        <v>264</v>
      </c>
      <c r="S37" s="114" t="s">
        <v>264</v>
      </c>
      <c r="T37" s="114" t="s">
        <v>265</v>
      </c>
      <c r="U37" s="114" t="s">
        <v>265</v>
      </c>
      <c r="V37" s="114" t="s">
        <v>265</v>
      </c>
      <c r="W37" s="114" t="s">
        <v>265</v>
      </c>
    </row>
    <row r="38" spans="1:23" x14ac:dyDescent="0.2">
      <c r="A38" s="28"/>
      <c r="B38" s="3" t="s">
        <v>57</v>
      </c>
      <c r="C38" s="3" t="s">
        <v>56</v>
      </c>
      <c r="D38" s="3" t="s">
        <v>155</v>
      </c>
      <c r="E38" s="3" t="s">
        <v>140</v>
      </c>
      <c r="F38" s="85" t="s">
        <v>264</v>
      </c>
      <c r="G38" s="45">
        <v>1173060</v>
      </c>
      <c r="H38" s="45">
        <f t="shared" si="3"/>
        <v>1287244</v>
      </c>
      <c r="I38" s="45">
        <f t="shared" si="0"/>
        <v>1351472</v>
      </c>
      <c r="J38" s="45">
        <f t="shared" si="1"/>
        <v>1412132</v>
      </c>
      <c r="K38" s="2">
        <v>74900</v>
      </c>
      <c r="L38" s="68">
        <f t="shared" si="2"/>
        <v>1487032</v>
      </c>
      <c r="N38" s="78"/>
      <c r="O38" s="78">
        <v>60420001</v>
      </c>
      <c r="Q38" s="113" t="s">
        <v>264</v>
      </c>
      <c r="R38" s="114"/>
      <c r="S38" s="114"/>
      <c r="T38" s="114" t="s">
        <v>265</v>
      </c>
      <c r="U38" s="114" t="s">
        <v>286</v>
      </c>
      <c r="V38" s="114" t="s">
        <v>265</v>
      </c>
      <c r="W38" s="114" t="s">
        <v>265</v>
      </c>
    </row>
    <row r="39" spans="1:23" x14ac:dyDescent="0.2">
      <c r="A39" s="28"/>
      <c r="B39" s="3" t="s">
        <v>55</v>
      </c>
      <c r="C39" s="3" t="s">
        <v>54</v>
      </c>
      <c r="D39" s="3" t="s">
        <v>156</v>
      </c>
      <c r="E39" s="3" t="s">
        <v>145</v>
      </c>
      <c r="F39" s="85" t="s">
        <v>264</v>
      </c>
      <c r="G39" s="45">
        <v>1467722</v>
      </c>
      <c r="H39" s="45">
        <f t="shared" si="3"/>
        <v>1610588</v>
      </c>
      <c r="I39" s="45">
        <f t="shared" si="0"/>
        <v>1690950</v>
      </c>
      <c r="J39" s="45">
        <f t="shared" si="1"/>
        <v>1766847</v>
      </c>
      <c r="K39" s="2">
        <v>90800</v>
      </c>
      <c r="L39" s="68">
        <f t="shared" si="2"/>
        <v>1857647</v>
      </c>
      <c r="N39" s="78"/>
      <c r="O39" s="78">
        <v>60420001</v>
      </c>
      <c r="Q39" s="113" t="s">
        <v>265</v>
      </c>
      <c r="R39" s="114" t="s">
        <v>264</v>
      </c>
      <c r="S39" s="114" t="s">
        <v>265</v>
      </c>
      <c r="T39" s="114" t="s">
        <v>265</v>
      </c>
      <c r="U39" s="114" t="s">
        <v>265</v>
      </c>
      <c r="V39" s="114" t="s">
        <v>265</v>
      </c>
      <c r="W39" s="114" t="s">
        <v>265</v>
      </c>
    </row>
    <row r="40" spans="1:23" x14ac:dyDescent="0.2">
      <c r="A40" s="28"/>
      <c r="B40" s="3" t="s">
        <v>53</v>
      </c>
      <c r="C40" s="3" t="s">
        <v>52</v>
      </c>
      <c r="D40" s="3" t="s">
        <v>157</v>
      </c>
      <c r="E40" s="3" t="s">
        <v>97</v>
      </c>
      <c r="F40" s="85" t="s">
        <v>203</v>
      </c>
      <c r="G40" s="45">
        <v>4406478</v>
      </c>
      <c r="H40" s="45">
        <f t="shared" si="3"/>
        <v>4835398</v>
      </c>
      <c r="I40" s="45">
        <f t="shared" si="0"/>
        <v>5076665</v>
      </c>
      <c r="J40" s="45">
        <f t="shared" si="1"/>
        <v>5304529</v>
      </c>
      <c r="K40" s="2">
        <v>226900</v>
      </c>
      <c r="L40" s="68">
        <f t="shared" si="2"/>
        <v>5531429</v>
      </c>
      <c r="N40" s="78" t="s">
        <v>206</v>
      </c>
      <c r="O40" s="78">
        <v>60420001</v>
      </c>
      <c r="Q40" s="113" t="s">
        <v>265</v>
      </c>
      <c r="R40" s="114"/>
      <c r="S40" s="114"/>
      <c r="T40" s="114" t="s">
        <v>265</v>
      </c>
      <c r="U40" s="114" t="s">
        <v>286</v>
      </c>
      <c r="V40" s="114" t="s">
        <v>265</v>
      </c>
      <c r="W40" s="114" t="s">
        <v>265</v>
      </c>
    </row>
    <row r="41" spans="1:23" x14ac:dyDescent="0.2">
      <c r="A41" s="28"/>
      <c r="B41" s="3" t="s">
        <v>51</v>
      </c>
      <c r="C41" s="3" t="s">
        <v>52</v>
      </c>
      <c r="D41" s="3" t="s">
        <v>157</v>
      </c>
      <c r="E41" s="3" t="s">
        <v>97</v>
      </c>
      <c r="F41" s="85" t="s">
        <v>203</v>
      </c>
      <c r="G41" s="45">
        <v>940048</v>
      </c>
      <c r="H41" s="45">
        <f t="shared" si="3"/>
        <v>1031551</v>
      </c>
      <c r="I41" s="45">
        <f t="shared" si="0"/>
        <v>1083021</v>
      </c>
      <c r="J41" s="45">
        <f t="shared" si="1"/>
        <v>1131632</v>
      </c>
      <c r="K41" s="2">
        <v>36300</v>
      </c>
      <c r="L41" s="68">
        <f t="shared" si="2"/>
        <v>1167932</v>
      </c>
      <c r="N41" s="78" t="s">
        <v>208</v>
      </c>
      <c r="O41" s="78">
        <v>60420001</v>
      </c>
      <c r="Q41" s="113" t="s">
        <v>265</v>
      </c>
      <c r="R41" s="114" t="s">
        <v>265</v>
      </c>
      <c r="S41" s="117" t="s">
        <v>289</v>
      </c>
      <c r="T41" s="114" t="s">
        <v>265</v>
      </c>
      <c r="U41" s="114" t="s">
        <v>265</v>
      </c>
      <c r="V41" s="114" t="s">
        <v>265</v>
      </c>
      <c r="W41" s="114" t="s">
        <v>265</v>
      </c>
    </row>
    <row r="42" spans="1:23" x14ac:dyDescent="0.2">
      <c r="A42" s="28"/>
      <c r="B42" s="3" t="s">
        <v>50</v>
      </c>
      <c r="C42" s="3" t="s">
        <v>49</v>
      </c>
      <c r="D42" s="3" t="s">
        <v>158</v>
      </c>
      <c r="E42" s="3" t="s">
        <v>97</v>
      </c>
      <c r="F42" s="104">
        <v>2021</v>
      </c>
      <c r="G42" s="45">
        <v>2681061</v>
      </c>
      <c r="H42" s="45">
        <f t="shared" si="3"/>
        <v>2942031</v>
      </c>
      <c r="I42" s="45">
        <f t="shared" si="0"/>
        <v>3088827</v>
      </c>
      <c r="J42" s="45">
        <f t="shared" si="1"/>
        <v>3227467</v>
      </c>
      <c r="K42" s="2">
        <v>181500</v>
      </c>
      <c r="L42" s="68">
        <f t="shared" si="2"/>
        <v>3408967</v>
      </c>
      <c r="M42" s="91" t="s">
        <v>266</v>
      </c>
      <c r="N42" s="79"/>
      <c r="O42" s="78">
        <v>60420001</v>
      </c>
      <c r="Q42" s="113" t="s">
        <v>264</v>
      </c>
      <c r="R42" s="114"/>
      <c r="S42" s="114"/>
      <c r="T42" s="114" t="s">
        <v>265</v>
      </c>
      <c r="U42" s="114" t="s">
        <v>286</v>
      </c>
      <c r="V42" s="114" t="s">
        <v>265</v>
      </c>
      <c r="W42" s="114" t="s">
        <v>265</v>
      </c>
    </row>
    <row r="43" spans="1:23" x14ac:dyDescent="0.2">
      <c r="A43" s="28"/>
      <c r="B43" s="3" t="s">
        <v>107</v>
      </c>
      <c r="C43" s="3" t="s">
        <v>108</v>
      </c>
      <c r="D43" s="3" t="s">
        <v>159</v>
      </c>
      <c r="E43" s="3" t="s">
        <v>139</v>
      </c>
      <c r="F43" s="85"/>
      <c r="G43" s="45">
        <v>0</v>
      </c>
      <c r="H43" s="45">
        <f t="shared" si="3"/>
        <v>0</v>
      </c>
      <c r="I43" s="45">
        <f t="shared" si="0"/>
        <v>0</v>
      </c>
      <c r="J43" s="45">
        <f t="shared" si="1"/>
        <v>0</v>
      </c>
      <c r="K43" s="2">
        <v>365000</v>
      </c>
      <c r="L43" s="68">
        <f t="shared" si="2"/>
        <v>365000</v>
      </c>
      <c r="N43" s="78" t="s">
        <v>258</v>
      </c>
      <c r="O43" s="78">
        <v>60420001</v>
      </c>
      <c r="Q43" s="118" t="s">
        <v>265</v>
      </c>
      <c r="R43" s="119" t="s">
        <v>264</v>
      </c>
      <c r="S43" s="119" t="s">
        <v>264</v>
      </c>
      <c r="T43" s="119" t="s">
        <v>265</v>
      </c>
      <c r="U43" s="119" t="s">
        <v>265</v>
      </c>
      <c r="V43" s="119" t="s">
        <v>265</v>
      </c>
      <c r="W43" s="119" t="s">
        <v>265</v>
      </c>
    </row>
    <row r="44" spans="1:23" x14ac:dyDescent="0.2">
      <c r="A44" s="28"/>
      <c r="B44" s="3" t="s">
        <v>107</v>
      </c>
      <c r="C44" s="3" t="s">
        <v>109</v>
      </c>
      <c r="D44" s="3" t="s">
        <v>159</v>
      </c>
      <c r="E44" s="3" t="s">
        <v>139</v>
      </c>
      <c r="F44" s="85"/>
      <c r="G44" s="45">
        <v>0</v>
      </c>
      <c r="H44" s="45">
        <f t="shared" si="3"/>
        <v>0</v>
      </c>
      <c r="I44" s="45">
        <f t="shared" si="0"/>
        <v>0</v>
      </c>
      <c r="J44" s="45">
        <f t="shared" si="1"/>
        <v>0</v>
      </c>
      <c r="K44" s="2">
        <v>75000</v>
      </c>
      <c r="L44" s="68">
        <f t="shared" si="2"/>
        <v>75000</v>
      </c>
      <c r="N44" s="78" t="s">
        <v>258</v>
      </c>
      <c r="O44" s="78">
        <v>60420001</v>
      </c>
      <c r="Q44" s="118" t="s">
        <v>265</v>
      </c>
      <c r="R44" s="119" t="s">
        <v>264</v>
      </c>
      <c r="S44" s="119" t="s">
        <v>264</v>
      </c>
      <c r="T44" s="119" t="s">
        <v>265</v>
      </c>
      <c r="U44" s="119" t="s">
        <v>265</v>
      </c>
      <c r="V44" s="119" t="s">
        <v>265</v>
      </c>
      <c r="W44" s="119" t="s">
        <v>265</v>
      </c>
    </row>
    <row r="45" spans="1:23" x14ac:dyDescent="0.2">
      <c r="A45" s="33" t="s">
        <v>90</v>
      </c>
      <c r="B45" s="9"/>
      <c r="C45" s="9"/>
      <c r="D45" s="9"/>
      <c r="E45" s="9"/>
      <c r="F45" s="86"/>
      <c r="G45" s="10">
        <v>19202490</v>
      </c>
      <c r="H45" s="10">
        <f t="shared" ref="H45:L45" si="4">SUM(H34:H44)</f>
        <v>20749515</v>
      </c>
      <c r="I45" s="10">
        <f t="shared" si="4"/>
        <v>21784833</v>
      </c>
      <c r="J45" s="10">
        <f t="shared" si="4"/>
        <v>22762633</v>
      </c>
      <c r="K45" s="10">
        <f t="shared" si="4"/>
        <v>1516100</v>
      </c>
      <c r="L45" s="10">
        <f t="shared" si="4"/>
        <v>24278733</v>
      </c>
      <c r="O45" s="83"/>
    </row>
    <row r="46" spans="1:23" x14ac:dyDescent="0.2">
      <c r="A46" s="28">
        <v>2000</v>
      </c>
      <c r="B46" s="3" t="s">
        <v>3</v>
      </c>
      <c r="C46" s="3" t="s">
        <v>4</v>
      </c>
      <c r="D46" s="3" t="s">
        <v>163</v>
      </c>
      <c r="E46" s="3" t="s">
        <v>38</v>
      </c>
      <c r="F46" s="85" t="s">
        <v>203</v>
      </c>
      <c r="G46" s="45">
        <v>8796933</v>
      </c>
      <c r="H46" s="45">
        <f t="shared" si="3"/>
        <v>9653212</v>
      </c>
      <c r="I46" s="45">
        <f t="shared" si="0"/>
        <v>10134869</v>
      </c>
      <c r="J46" s="45">
        <f t="shared" si="1"/>
        <v>10589767</v>
      </c>
      <c r="K46" s="18">
        <v>1500000</v>
      </c>
      <c r="L46" s="68">
        <f t="shared" si="2"/>
        <v>12089767</v>
      </c>
      <c r="N46" s="78" t="s">
        <v>207</v>
      </c>
      <c r="O46" s="78">
        <v>580101</v>
      </c>
      <c r="Q46" s="118" t="s">
        <v>264</v>
      </c>
      <c r="R46" s="119" t="s">
        <v>264</v>
      </c>
      <c r="S46" s="119" t="s">
        <v>264</v>
      </c>
      <c r="T46" s="119" t="s">
        <v>265</v>
      </c>
      <c r="U46" s="119" t="s">
        <v>285</v>
      </c>
      <c r="V46" s="119" t="s">
        <v>265</v>
      </c>
      <c r="W46" s="119" t="s">
        <v>265</v>
      </c>
    </row>
    <row r="47" spans="1:23" x14ac:dyDescent="0.2">
      <c r="A47" s="28">
        <v>5002</v>
      </c>
      <c r="B47" s="3" t="s">
        <v>12</v>
      </c>
      <c r="C47" s="3" t="s">
        <v>164</v>
      </c>
      <c r="D47" s="3" t="s">
        <v>165</v>
      </c>
      <c r="E47" s="3" t="s">
        <v>38</v>
      </c>
      <c r="F47" s="85" t="s">
        <v>264</v>
      </c>
      <c r="G47" s="45">
        <v>1384606</v>
      </c>
      <c r="H47" s="45">
        <f t="shared" si="3"/>
        <v>1519381</v>
      </c>
      <c r="I47" s="45">
        <f t="shared" si="0"/>
        <v>1595192</v>
      </c>
      <c r="J47" s="45">
        <f t="shared" si="1"/>
        <v>1666791</v>
      </c>
      <c r="K47" s="2">
        <v>200000</v>
      </c>
      <c r="L47" s="68">
        <f t="shared" si="2"/>
        <v>1866791</v>
      </c>
      <c r="N47" s="79" t="s">
        <v>248</v>
      </c>
      <c r="O47" s="78">
        <v>60110001</v>
      </c>
      <c r="Q47" s="118" t="s">
        <v>265</v>
      </c>
      <c r="R47" s="119" t="s">
        <v>264</v>
      </c>
      <c r="S47" s="119" t="s">
        <v>264</v>
      </c>
      <c r="T47" s="119" t="s">
        <v>265</v>
      </c>
      <c r="U47" s="119" t="s">
        <v>265</v>
      </c>
      <c r="V47" s="119" t="s">
        <v>265</v>
      </c>
      <c r="W47" s="119" t="s">
        <v>265</v>
      </c>
    </row>
    <row r="48" spans="1:23" s="12" customFormat="1" x14ac:dyDescent="0.2">
      <c r="A48" s="41"/>
      <c r="B48" s="11" t="s">
        <v>5</v>
      </c>
      <c r="C48" s="11"/>
      <c r="D48" s="11"/>
      <c r="E48" s="11"/>
      <c r="F48" s="97"/>
      <c r="G48" s="98">
        <v>4659</v>
      </c>
      <c r="H48" s="98">
        <f t="shared" si="3"/>
        <v>5112</v>
      </c>
      <c r="I48" s="98">
        <f t="shared" si="0"/>
        <v>5367</v>
      </c>
      <c r="J48" s="98">
        <f t="shared" si="1"/>
        <v>5608</v>
      </c>
      <c r="K48" s="18">
        <v>34034</v>
      </c>
      <c r="L48" s="99">
        <f t="shared" si="2"/>
        <v>39642</v>
      </c>
      <c r="M48" s="40"/>
      <c r="N48" s="100"/>
      <c r="O48" s="100">
        <v>580401</v>
      </c>
      <c r="P48" s="40" t="s">
        <v>268</v>
      </c>
      <c r="Q48" s="118"/>
      <c r="R48" s="119"/>
      <c r="S48" s="119"/>
      <c r="T48" s="119"/>
      <c r="U48" s="119"/>
      <c r="V48" s="119"/>
      <c r="W48" s="119"/>
    </row>
    <row r="49" spans="1:23" s="12" customFormat="1" x14ac:dyDescent="0.2">
      <c r="A49" s="41"/>
      <c r="B49" s="35" t="s">
        <v>117</v>
      </c>
      <c r="C49" s="11" t="s">
        <v>35</v>
      </c>
      <c r="D49" s="11"/>
      <c r="E49" s="11" t="s">
        <v>6</v>
      </c>
      <c r="F49" s="97" t="s">
        <v>265</v>
      </c>
      <c r="G49" s="98">
        <v>162565</v>
      </c>
      <c r="H49" s="98">
        <f t="shared" si="3"/>
        <v>178389</v>
      </c>
      <c r="I49" s="98">
        <f t="shared" si="0"/>
        <v>187290</v>
      </c>
      <c r="J49" s="98">
        <f t="shared" si="1"/>
        <v>195696</v>
      </c>
      <c r="K49" s="18">
        <v>0</v>
      </c>
      <c r="L49" s="99">
        <f t="shared" si="2"/>
        <v>195696</v>
      </c>
      <c r="M49" s="40"/>
      <c r="N49" s="100"/>
      <c r="O49" s="100">
        <v>60030004</v>
      </c>
      <c r="P49" s="40"/>
      <c r="Q49" s="118" t="s">
        <v>265</v>
      </c>
      <c r="R49" s="119" t="s">
        <v>265</v>
      </c>
      <c r="S49" s="119" t="s">
        <v>265</v>
      </c>
      <c r="T49" s="119" t="s">
        <v>265</v>
      </c>
      <c r="U49" s="119" t="s">
        <v>265</v>
      </c>
      <c r="V49" s="119" t="s">
        <v>265</v>
      </c>
      <c r="W49" s="119" t="s">
        <v>265</v>
      </c>
    </row>
    <row r="50" spans="1:23" s="12" customFormat="1" x14ac:dyDescent="0.2">
      <c r="A50" s="41"/>
      <c r="B50" s="35" t="s">
        <v>118</v>
      </c>
      <c r="C50" s="11" t="s">
        <v>7</v>
      </c>
      <c r="D50" s="11"/>
      <c r="E50" s="11" t="s">
        <v>38</v>
      </c>
      <c r="F50" s="97" t="s">
        <v>265</v>
      </c>
      <c r="G50" s="98">
        <v>36199</v>
      </c>
      <c r="H50" s="98">
        <f t="shared" si="3"/>
        <v>39723</v>
      </c>
      <c r="I50" s="98">
        <f t="shared" si="0"/>
        <v>41705</v>
      </c>
      <c r="J50" s="98">
        <f t="shared" si="1"/>
        <v>43577</v>
      </c>
      <c r="K50" s="18"/>
      <c r="L50" s="99">
        <f t="shared" si="2"/>
        <v>43577</v>
      </c>
      <c r="M50" s="40"/>
      <c r="N50" s="100"/>
      <c r="O50" s="100">
        <v>60570001</v>
      </c>
      <c r="P50" s="40"/>
      <c r="Q50" s="118" t="s">
        <v>265</v>
      </c>
      <c r="R50" s="119" t="s">
        <v>265</v>
      </c>
      <c r="S50" s="119" t="s">
        <v>265</v>
      </c>
      <c r="T50" s="119" t="s">
        <v>265</v>
      </c>
      <c r="U50" s="119" t="s">
        <v>265</v>
      </c>
      <c r="V50" s="119" t="s">
        <v>265</v>
      </c>
      <c r="W50" s="119" t="s">
        <v>265</v>
      </c>
    </row>
    <row r="51" spans="1:23" s="12" customFormat="1" x14ac:dyDescent="0.2">
      <c r="A51" s="41"/>
      <c r="B51" s="11" t="s">
        <v>121</v>
      </c>
      <c r="C51" s="11" t="s">
        <v>122</v>
      </c>
      <c r="D51" s="11" t="s">
        <v>160</v>
      </c>
      <c r="E51" s="11" t="s">
        <v>38</v>
      </c>
      <c r="F51" s="97" t="s">
        <v>264</v>
      </c>
      <c r="G51" s="98">
        <v>285519</v>
      </c>
      <c r="H51" s="98">
        <f t="shared" si="3"/>
        <v>313311</v>
      </c>
      <c r="I51" s="98">
        <f t="shared" si="0"/>
        <v>328944</v>
      </c>
      <c r="J51" s="98">
        <f t="shared" si="1"/>
        <v>343708</v>
      </c>
      <c r="K51" s="18"/>
      <c r="L51" s="99">
        <f t="shared" si="2"/>
        <v>343708</v>
      </c>
      <c r="M51" s="40"/>
      <c r="N51" s="100"/>
      <c r="O51" s="100">
        <v>60570004</v>
      </c>
      <c r="P51" s="40"/>
      <c r="Q51" s="118" t="s">
        <v>265</v>
      </c>
      <c r="R51" s="119" t="s">
        <v>265</v>
      </c>
      <c r="S51" s="119" t="s">
        <v>265</v>
      </c>
      <c r="T51" s="119" t="s">
        <v>265</v>
      </c>
      <c r="U51" s="119" t="s">
        <v>265</v>
      </c>
      <c r="V51" s="119" t="s">
        <v>265</v>
      </c>
      <c r="W51" s="119" t="s">
        <v>265</v>
      </c>
    </row>
    <row r="52" spans="1:23" s="12" customFormat="1" x14ac:dyDescent="0.2">
      <c r="A52" s="41">
        <v>6020</v>
      </c>
      <c r="B52" s="11" t="s">
        <v>10</v>
      </c>
      <c r="C52" s="11" t="s">
        <v>9</v>
      </c>
      <c r="D52" s="11" t="s">
        <v>166</v>
      </c>
      <c r="E52" s="11" t="s">
        <v>38</v>
      </c>
      <c r="F52" s="97" t="s">
        <v>265</v>
      </c>
      <c r="G52" s="98">
        <v>27461</v>
      </c>
      <c r="H52" s="98">
        <f t="shared" si="3"/>
        <v>30134</v>
      </c>
      <c r="I52" s="98">
        <f t="shared" si="0"/>
        <v>31638</v>
      </c>
      <c r="J52" s="98">
        <f t="shared" si="1"/>
        <v>33058</v>
      </c>
      <c r="K52" s="18">
        <v>0</v>
      </c>
      <c r="L52" s="99">
        <f t="shared" si="2"/>
        <v>33058</v>
      </c>
      <c r="M52" s="40"/>
      <c r="N52" s="101"/>
      <c r="O52" s="100">
        <v>60030004</v>
      </c>
      <c r="P52" s="40"/>
      <c r="Q52" s="118" t="s">
        <v>265</v>
      </c>
      <c r="R52" s="119" t="s">
        <v>265</v>
      </c>
      <c r="S52" s="119" t="s">
        <v>265</v>
      </c>
      <c r="T52" s="119" t="s">
        <v>265</v>
      </c>
      <c r="U52" s="119" t="s">
        <v>265</v>
      </c>
      <c r="V52" s="119" t="s">
        <v>290</v>
      </c>
      <c r="W52" s="119" t="s">
        <v>265</v>
      </c>
    </row>
    <row r="53" spans="1:23" s="12" customFormat="1" x14ac:dyDescent="0.2">
      <c r="A53" s="41"/>
      <c r="B53" s="11" t="s">
        <v>11</v>
      </c>
      <c r="C53" s="11" t="s">
        <v>36</v>
      </c>
      <c r="D53" s="11" t="s">
        <v>167</v>
      </c>
      <c r="E53" s="11" t="s">
        <v>6</v>
      </c>
      <c r="F53" s="97" t="s">
        <v>265</v>
      </c>
      <c r="G53" s="98">
        <v>40949</v>
      </c>
      <c r="H53" s="98">
        <f t="shared" si="3"/>
        <v>44935</v>
      </c>
      <c r="I53" s="98">
        <f t="shared" si="0"/>
        <v>47177</v>
      </c>
      <c r="J53" s="98">
        <f t="shared" si="1"/>
        <v>49295</v>
      </c>
      <c r="K53" s="18">
        <v>0</v>
      </c>
      <c r="L53" s="99">
        <f t="shared" si="2"/>
        <v>49295</v>
      </c>
      <c r="M53" s="40"/>
      <c r="N53" s="100" t="s">
        <v>259</v>
      </c>
      <c r="O53" s="100">
        <v>60030004</v>
      </c>
      <c r="P53" s="40"/>
      <c r="Q53" s="118" t="s">
        <v>265</v>
      </c>
      <c r="R53" s="119" t="s">
        <v>286</v>
      </c>
      <c r="S53" s="119" t="s">
        <v>286</v>
      </c>
      <c r="T53" s="119" t="s">
        <v>265</v>
      </c>
      <c r="U53" s="119" t="s">
        <v>286</v>
      </c>
      <c r="V53" s="119" t="s">
        <v>265</v>
      </c>
      <c r="W53" s="119" t="s">
        <v>265</v>
      </c>
    </row>
    <row r="54" spans="1:23" s="12" customFormat="1" x14ac:dyDescent="0.2">
      <c r="A54" s="41"/>
      <c r="B54" s="11" t="s">
        <v>13</v>
      </c>
      <c r="C54" s="11" t="s">
        <v>14</v>
      </c>
      <c r="D54" s="11"/>
      <c r="E54" s="11"/>
      <c r="F54" s="97" t="s">
        <v>265</v>
      </c>
      <c r="G54" s="98">
        <v>13814</v>
      </c>
      <c r="H54" s="98">
        <f t="shared" si="3"/>
        <v>15159</v>
      </c>
      <c r="I54" s="98">
        <f t="shared" si="0"/>
        <v>15915</v>
      </c>
      <c r="J54" s="98">
        <f t="shared" si="1"/>
        <v>16629</v>
      </c>
      <c r="K54" s="18">
        <v>0</v>
      </c>
      <c r="L54" s="99">
        <f t="shared" si="2"/>
        <v>16629</v>
      </c>
      <c r="M54" s="40"/>
      <c r="N54" s="100"/>
      <c r="O54" s="100">
        <v>60030004</v>
      </c>
      <c r="P54" s="40"/>
      <c r="Q54" s="118" t="s">
        <v>265</v>
      </c>
      <c r="R54" s="119" t="s">
        <v>265</v>
      </c>
      <c r="S54" s="119" t="s">
        <v>265</v>
      </c>
      <c r="T54" s="119" t="s">
        <v>265</v>
      </c>
      <c r="U54" s="119" t="s">
        <v>265</v>
      </c>
      <c r="V54" s="119" t="s">
        <v>265</v>
      </c>
      <c r="W54" s="119" t="s">
        <v>265</v>
      </c>
    </row>
    <row r="55" spans="1:23" s="12" customFormat="1" x14ac:dyDescent="0.2">
      <c r="A55" s="41"/>
      <c r="B55" s="11" t="s">
        <v>15</v>
      </c>
      <c r="C55" s="11"/>
      <c r="D55" s="11"/>
      <c r="E55" s="11"/>
      <c r="F55" s="97"/>
      <c r="G55" s="98">
        <v>0</v>
      </c>
      <c r="H55" s="98">
        <f t="shared" si="3"/>
        <v>0</v>
      </c>
      <c r="I55" s="98">
        <f t="shared" si="0"/>
        <v>0</v>
      </c>
      <c r="J55" s="98">
        <f t="shared" si="1"/>
        <v>0</v>
      </c>
      <c r="K55" s="18">
        <v>90575</v>
      </c>
      <c r="L55" s="99">
        <f t="shared" si="2"/>
        <v>90575</v>
      </c>
      <c r="M55" s="40"/>
      <c r="N55" s="100"/>
      <c r="O55" s="100">
        <v>580401</v>
      </c>
      <c r="P55" s="40" t="s">
        <v>268</v>
      </c>
      <c r="Q55" s="118"/>
      <c r="R55" s="119"/>
      <c r="S55" s="119"/>
      <c r="T55" s="119"/>
      <c r="U55" s="119"/>
      <c r="V55" s="119"/>
      <c r="W55" s="119"/>
    </row>
    <row r="56" spans="1:23" s="12" customFormat="1" x14ac:dyDescent="0.2">
      <c r="A56" s="41">
        <v>6530</v>
      </c>
      <c r="B56" s="11" t="s">
        <v>129</v>
      </c>
      <c r="C56" s="11" t="s">
        <v>128</v>
      </c>
      <c r="D56" s="11" t="s">
        <v>168</v>
      </c>
      <c r="E56" s="11" t="s">
        <v>6</v>
      </c>
      <c r="F56" s="102">
        <v>2020</v>
      </c>
      <c r="G56" s="98">
        <v>4327478</v>
      </c>
      <c r="H56" s="98">
        <f t="shared" si="3"/>
        <v>4748708</v>
      </c>
      <c r="I56" s="98">
        <f t="shared" si="0"/>
        <v>4985650</v>
      </c>
      <c r="J56" s="98">
        <f t="shared" si="1"/>
        <v>5209428</v>
      </c>
      <c r="K56" s="18">
        <v>288200</v>
      </c>
      <c r="L56" s="99">
        <f t="shared" si="2"/>
        <v>5497628</v>
      </c>
      <c r="M56" s="64" t="s">
        <v>267</v>
      </c>
      <c r="N56" s="100"/>
      <c r="O56" s="100">
        <v>60520001</v>
      </c>
      <c r="P56" s="40"/>
      <c r="Q56" s="118" t="s">
        <v>264</v>
      </c>
      <c r="R56" s="119" t="s">
        <v>264</v>
      </c>
      <c r="S56" s="119" t="s">
        <v>264</v>
      </c>
      <c r="T56" s="119" t="s">
        <v>265</v>
      </c>
      <c r="U56" s="119" t="s">
        <v>265</v>
      </c>
      <c r="V56" s="119" t="s">
        <v>265</v>
      </c>
      <c r="W56" s="119" t="s">
        <v>265</v>
      </c>
    </row>
    <row r="57" spans="1:23" s="12" customFormat="1" x14ac:dyDescent="0.2">
      <c r="A57" s="41">
        <v>6820</v>
      </c>
      <c r="B57" s="11" t="s">
        <v>8</v>
      </c>
      <c r="C57" s="11" t="s">
        <v>37</v>
      </c>
      <c r="D57" s="11" t="s">
        <v>169</v>
      </c>
      <c r="E57" s="11" t="s">
        <v>6</v>
      </c>
      <c r="F57" s="97" t="s">
        <v>264</v>
      </c>
      <c r="G57" s="98">
        <v>119412</v>
      </c>
      <c r="H57" s="98">
        <f t="shared" si="3"/>
        <v>131035</v>
      </c>
      <c r="I57" s="98">
        <f t="shared" si="0"/>
        <v>137573</v>
      </c>
      <c r="J57" s="98">
        <f t="shared" si="1"/>
        <v>143748</v>
      </c>
      <c r="K57" s="18">
        <v>0</v>
      </c>
      <c r="L57" s="99">
        <f t="shared" si="2"/>
        <v>143748</v>
      </c>
      <c r="M57" s="40"/>
      <c r="N57" s="100"/>
      <c r="O57" s="100">
        <v>60030004</v>
      </c>
      <c r="P57" s="40"/>
      <c r="Q57" s="118" t="s">
        <v>265</v>
      </c>
      <c r="R57" s="119" t="s">
        <v>265</v>
      </c>
      <c r="S57" s="119" t="s">
        <v>265</v>
      </c>
      <c r="T57" s="119" t="s">
        <v>265</v>
      </c>
      <c r="U57" s="119" t="s">
        <v>286</v>
      </c>
      <c r="V57" s="119" t="s">
        <v>265</v>
      </c>
      <c r="W57" s="119"/>
    </row>
    <row r="58" spans="1:23" s="12" customFormat="1" x14ac:dyDescent="0.2">
      <c r="A58" s="41">
        <v>9998</v>
      </c>
      <c r="B58" s="11" t="s">
        <v>27</v>
      </c>
      <c r="C58" s="11"/>
      <c r="D58" s="11"/>
      <c r="E58" s="11"/>
      <c r="F58" s="97"/>
      <c r="G58" s="98">
        <v>0</v>
      </c>
      <c r="H58" s="98">
        <f t="shared" si="3"/>
        <v>0</v>
      </c>
      <c r="I58" s="98">
        <f t="shared" si="0"/>
        <v>0</v>
      </c>
      <c r="J58" s="98">
        <f t="shared" si="1"/>
        <v>0</v>
      </c>
      <c r="K58" s="125">
        <v>79321</v>
      </c>
      <c r="L58" s="125">
        <f>J58+K58</f>
        <v>79321</v>
      </c>
      <c r="M58" s="40"/>
      <c r="N58" s="100"/>
      <c r="O58" s="100">
        <v>580401</v>
      </c>
      <c r="P58" s="40" t="s">
        <v>268</v>
      </c>
      <c r="Q58" s="120"/>
      <c r="R58" s="121"/>
      <c r="S58" s="121"/>
      <c r="T58" s="121"/>
      <c r="U58" s="121"/>
      <c r="V58" s="121"/>
      <c r="W58" s="121"/>
    </row>
    <row r="59" spans="1:23" s="12" customFormat="1" x14ac:dyDescent="0.2">
      <c r="A59" s="41"/>
      <c r="B59" s="11" t="s">
        <v>28</v>
      </c>
      <c r="C59" s="11"/>
      <c r="D59" s="11"/>
      <c r="E59" s="11"/>
      <c r="F59" s="97"/>
      <c r="G59" s="98">
        <v>0</v>
      </c>
      <c r="H59" s="98">
        <f t="shared" si="3"/>
        <v>0</v>
      </c>
      <c r="I59" s="98">
        <f t="shared" si="0"/>
        <v>0</v>
      </c>
      <c r="J59" s="98">
        <f t="shared" si="1"/>
        <v>0</v>
      </c>
      <c r="K59" s="126"/>
      <c r="L59" s="126"/>
      <c r="M59" s="40"/>
      <c r="N59" s="100"/>
      <c r="O59" s="100"/>
      <c r="P59" s="40" t="s">
        <v>268</v>
      </c>
      <c r="Q59" s="120"/>
      <c r="R59" s="121"/>
      <c r="S59" s="121"/>
      <c r="T59" s="121"/>
      <c r="U59" s="121"/>
      <c r="V59" s="121"/>
      <c r="W59" s="121"/>
    </row>
    <row r="60" spans="1:23" s="12" customFormat="1" x14ac:dyDescent="0.2">
      <c r="A60" s="41"/>
      <c r="B60" s="11" t="s">
        <v>29</v>
      </c>
      <c r="C60" s="11"/>
      <c r="D60" s="11"/>
      <c r="E60" s="11"/>
      <c r="F60" s="97"/>
      <c r="G60" s="98">
        <v>0</v>
      </c>
      <c r="H60" s="98">
        <f t="shared" si="3"/>
        <v>0</v>
      </c>
      <c r="I60" s="98">
        <f t="shared" si="0"/>
        <v>0</v>
      </c>
      <c r="J60" s="98">
        <f t="shared" si="1"/>
        <v>0</v>
      </c>
      <c r="K60" s="126"/>
      <c r="L60" s="126"/>
      <c r="M60" s="40"/>
      <c r="N60" s="100"/>
      <c r="O60" s="100"/>
      <c r="P60" s="40" t="s">
        <v>268</v>
      </c>
      <c r="Q60" s="120"/>
      <c r="R60" s="121"/>
      <c r="S60" s="121"/>
      <c r="T60" s="121"/>
      <c r="U60" s="121"/>
      <c r="V60" s="121"/>
      <c r="W60" s="121"/>
    </row>
    <row r="61" spans="1:23" s="12" customFormat="1" x14ac:dyDescent="0.2">
      <c r="A61" s="41"/>
      <c r="B61" s="11" t="s">
        <v>30</v>
      </c>
      <c r="C61" s="11"/>
      <c r="D61" s="11"/>
      <c r="E61" s="11"/>
      <c r="F61" s="97"/>
      <c r="G61" s="98">
        <v>0</v>
      </c>
      <c r="H61" s="98">
        <f t="shared" si="3"/>
        <v>0</v>
      </c>
      <c r="I61" s="98">
        <f t="shared" si="0"/>
        <v>0</v>
      </c>
      <c r="J61" s="98">
        <f t="shared" si="1"/>
        <v>0</v>
      </c>
      <c r="K61" s="126"/>
      <c r="L61" s="126"/>
      <c r="M61" s="40"/>
      <c r="N61" s="100"/>
      <c r="O61" s="100"/>
      <c r="P61" s="40" t="s">
        <v>268</v>
      </c>
      <c r="Q61" s="120"/>
      <c r="R61" s="121"/>
      <c r="S61" s="121"/>
      <c r="T61" s="121"/>
      <c r="U61" s="121"/>
      <c r="V61" s="121"/>
      <c r="W61" s="121"/>
    </row>
    <row r="62" spans="1:23" s="12" customFormat="1" x14ac:dyDescent="0.2">
      <c r="A62" s="41"/>
      <c r="B62" s="11" t="s">
        <v>31</v>
      </c>
      <c r="C62" s="11"/>
      <c r="D62" s="11"/>
      <c r="E62" s="11"/>
      <c r="F62" s="97"/>
      <c r="G62" s="98">
        <v>0</v>
      </c>
      <c r="H62" s="98">
        <f t="shared" si="3"/>
        <v>0</v>
      </c>
      <c r="I62" s="98">
        <f t="shared" si="0"/>
        <v>0</v>
      </c>
      <c r="J62" s="98">
        <f t="shared" si="1"/>
        <v>0</v>
      </c>
      <c r="K62" s="126"/>
      <c r="L62" s="126"/>
      <c r="M62" s="40"/>
      <c r="N62" s="100"/>
      <c r="O62" s="100"/>
      <c r="P62" s="40" t="s">
        <v>268</v>
      </c>
      <c r="Q62" s="120"/>
      <c r="R62" s="121"/>
      <c r="S62" s="121"/>
      <c r="T62" s="121"/>
      <c r="U62" s="121"/>
      <c r="V62" s="121"/>
      <c r="W62" s="121"/>
    </row>
    <row r="63" spans="1:23" s="12" customFormat="1" x14ac:dyDescent="0.2">
      <c r="A63" s="41"/>
      <c r="B63" s="11" t="s">
        <v>32</v>
      </c>
      <c r="C63" s="11"/>
      <c r="D63" s="11"/>
      <c r="E63" s="11"/>
      <c r="F63" s="97"/>
      <c r="G63" s="98">
        <v>0</v>
      </c>
      <c r="H63" s="98">
        <f t="shared" si="3"/>
        <v>0</v>
      </c>
      <c r="I63" s="98">
        <f t="shared" si="0"/>
        <v>0</v>
      </c>
      <c r="J63" s="98">
        <f t="shared" si="1"/>
        <v>0</v>
      </c>
      <c r="K63" s="127"/>
      <c r="L63" s="127"/>
      <c r="M63" s="40"/>
      <c r="N63" s="100"/>
      <c r="O63" s="100"/>
      <c r="P63" s="40" t="s">
        <v>268</v>
      </c>
      <c r="Q63" s="120"/>
      <c r="R63" s="121"/>
      <c r="S63" s="121"/>
      <c r="T63" s="121"/>
      <c r="U63" s="121"/>
      <c r="V63" s="121"/>
      <c r="W63" s="121"/>
    </row>
    <row r="64" spans="1:23" s="12" customFormat="1" x14ac:dyDescent="0.2">
      <c r="A64" s="20"/>
      <c r="B64" s="19" t="s">
        <v>110</v>
      </c>
      <c r="C64" s="11" t="s">
        <v>111</v>
      </c>
      <c r="D64" s="11" t="s">
        <v>161</v>
      </c>
      <c r="E64" s="11" t="s">
        <v>38</v>
      </c>
      <c r="F64" s="85" t="s">
        <v>264</v>
      </c>
      <c r="G64" s="45">
        <v>127960</v>
      </c>
      <c r="H64" s="45">
        <f t="shared" si="3"/>
        <v>140415</v>
      </c>
      <c r="I64" s="45">
        <f t="shared" si="0"/>
        <v>147421</v>
      </c>
      <c r="J64" s="45">
        <f t="shared" si="1"/>
        <v>154038</v>
      </c>
      <c r="K64" s="21"/>
      <c r="L64" s="68">
        <f t="shared" ref="L64:L69" si="5">J64+K64</f>
        <v>154038</v>
      </c>
      <c r="M64" s="66"/>
      <c r="N64" s="78"/>
      <c r="O64" s="78">
        <v>60030004</v>
      </c>
      <c r="P64" s="66"/>
      <c r="Q64" s="118" t="s">
        <v>265</v>
      </c>
      <c r="R64" s="119" t="s">
        <v>265</v>
      </c>
      <c r="S64" s="119" t="s">
        <v>265</v>
      </c>
      <c r="T64" s="119" t="s">
        <v>265</v>
      </c>
      <c r="U64" s="119" t="s">
        <v>291</v>
      </c>
      <c r="V64" s="119" t="s">
        <v>265</v>
      </c>
      <c r="W64" s="119" t="s">
        <v>265</v>
      </c>
    </row>
    <row r="65" spans="1:23" s="12" customFormat="1" x14ac:dyDescent="0.2">
      <c r="A65" s="20"/>
      <c r="B65" s="11" t="s">
        <v>112</v>
      </c>
      <c r="C65" s="11" t="s">
        <v>113</v>
      </c>
      <c r="D65" s="11" t="s">
        <v>162</v>
      </c>
      <c r="E65" s="11" t="s">
        <v>6</v>
      </c>
      <c r="F65" s="85" t="s">
        <v>264</v>
      </c>
      <c r="G65" s="45">
        <v>739904</v>
      </c>
      <c r="H65" s="45">
        <f t="shared" si="3"/>
        <v>811925</v>
      </c>
      <c r="I65" s="45">
        <f t="shared" si="0"/>
        <v>852437</v>
      </c>
      <c r="J65" s="45">
        <f t="shared" si="1"/>
        <v>890698</v>
      </c>
      <c r="K65" s="21"/>
      <c r="L65" s="68">
        <f t="shared" si="5"/>
        <v>890698</v>
      </c>
      <c r="M65" s="66"/>
      <c r="N65" s="79"/>
      <c r="O65" s="78">
        <v>60030005</v>
      </c>
      <c r="P65" s="66"/>
      <c r="Q65" s="118" t="s">
        <v>264</v>
      </c>
      <c r="R65" s="119" t="s">
        <v>264</v>
      </c>
      <c r="S65" s="119" t="s">
        <v>264</v>
      </c>
      <c r="T65" s="119" t="s">
        <v>265</v>
      </c>
      <c r="U65" s="119" t="s">
        <v>265</v>
      </c>
      <c r="V65" s="119" t="s">
        <v>265</v>
      </c>
      <c r="W65" s="119" t="s">
        <v>264</v>
      </c>
    </row>
    <row r="66" spans="1:23" s="12" customFormat="1" x14ac:dyDescent="0.2">
      <c r="A66" s="20"/>
      <c r="B66" s="11" t="s">
        <v>114</v>
      </c>
      <c r="C66" s="11" t="s">
        <v>115</v>
      </c>
      <c r="D66" s="11" t="s">
        <v>162</v>
      </c>
      <c r="E66" s="11" t="s">
        <v>6</v>
      </c>
      <c r="F66" s="85" t="s">
        <v>264</v>
      </c>
      <c r="G66" s="45">
        <v>521264</v>
      </c>
      <c r="H66" s="45">
        <f t="shared" si="3"/>
        <v>572003</v>
      </c>
      <c r="I66" s="45">
        <f t="shared" si="0"/>
        <v>600544</v>
      </c>
      <c r="J66" s="45">
        <f t="shared" si="1"/>
        <v>627499</v>
      </c>
      <c r="K66" s="21"/>
      <c r="L66" s="68">
        <f t="shared" si="5"/>
        <v>627499</v>
      </c>
      <c r="M66" s="66"/>
      <c r="N66" s="79"/>
      <c r="O66" s="78">
        <v>60030007</v>
      </c>
      <c r="P66" s="66"/>
      <c r="Q66" s="118" t="s">
        <v>265</v>
      </c>
      <c r="R66" s="119" t="s">
        <v>286</v>
      </c>
      <c r="S66" s="119" t="s">
        <v>264</v>
      </c>
      <c r="T66" s="119" t="s">
        <v>265</v>
      </c>
      <c r="U66" s="119" t="s">
        <v>265</v>
      </c>
      <c r="V66" s="119" t="s">
        <v>265</v>
      </c>
      <c r="W66" s="119" t="s">
        <v>264</v>
      </c>
    </row>
    <row r="67" spans="1:23" s="12" customFormat="1" x14ac:dyDescent="0.2">
      <c r="A67" s="20"/>
      <c r="B67" s="35" t="s">
        <v>187</v>
      </c>
      <c r="C67" s="35" t="s">
        <v>201</v>
      </c>
      <c r="D67" s="35" t="s">
        <v>162</v>
      </c>
      <c r="E67" s="35" t="s">
        <v>6</v>
      </c>
      <c r="F67" s="85" t="s">
        <v>205</v>
      </c>
      <c r="G67" s="45">
        <v>12825954</v>
      </c>
      <c r="H67" s="45">
        <f t="shared" si="3"/>
        <v>14074412</v>
      </c>
      <c r="I67" s="45">
        <f t="shared" si="0"/>
        <v>14776670</v>
      </c>
      <c r="J67" s="45">
        <f t="shared" si="1"/>
        <v>15439913</v>
      </c>
      <c r="K67" s="21"/>
      <c r="L67" s="68">
        <f t="shared" si="5"/>
        <v>15439913</v>
      </c>
      <c r="M67" s="66"/>
      <c r="N67" s="78" t="s">
        <v>202</v>
      </c>
      <c r="O67" s="78">
        <v>60030006</v>
      </c>
      <c r="P67" s="66"/>
      <c r="Q67" s="118" t="s">
        <v>265</v>
      </c>
      <c r="R67" s="119" t="s">
        <v>264</v>
      </c>
      <c r="S67" s="119" t="s">
        <v>264</v>
      </c>
      <c r="T67" s="119" t="s">
        <v>264</v>
      </c>
      <c r="U67" s="119" t="s">
        <v>265</v>
      </c>
      <c r="V67" s="119" t="s">
        <v>265</v>
      </c>
      <c r="W67" s="119" t="s">
        <v>264</v>
      </c>
    </row>
    <row r="68" spans="1:23" s="12" customFormat="1" x14ac:dyDescent="0.2">
      <c r="A68" s="20"/>
      <c r="B68" s="35" t="s">
        <v>123</v>
      </c>
      <c r="C68" s="35" t="s">
        <v>200</v>
      </c>
      <c r="D68" s="35" t="s">
        <v>162</v>
      </c>
      <c r="E68" s="35" t="s">
        <v>6</v>
      </c>
      <c r="F68" s="85" t="s">
        <v>205</v>
      </c>
      <c r="G68" s="45">
        <v>4526192</v>
      </c>
      <c r="H68" s="45">
        <f t="shared" si="3"/>
        <v>4966764</v>
      </c>
      <c r="I68" s="45">
        <f t="shared" ref="I68:I88" si="6">ROUND(H68/144.3*151.5,0)</f>
        <v>5214586</v>
      </c>
      <c r="J68" s="45">
        <f t="shared" si="1"/>
        <v>5448640</v>
      </c>
      <c r="K68" s="63"/>
      <c r="L68" s="68">
        <f t="shared" si="5"/>
        <v>5448640</v>
      </c>
      <c r="M68" s="66"/>
      <c r="N68" s="79" t="s">
        <v>260</v>
      </c>
      <c r="O68" s="78">
        <v>60030008</v>
      </c>
      <c r="P68" s="66"/>
      <c r="Q68" s="118" t="s">
        <v>265</v>
      </c>
      <c r="R68" s="119" t="s">
        <v>264</v>
      </c>
      <c r="S68" s="119" t="s">
        <v>264</v>
      </c>
      <c r="T68" s="119" t="s">
        <v>265</v>
      </c>
      <c r="U68" s="119" t="s">
        <v>265</v>
      </c>
      <c r="V68" s="119" t="s">
        <v>265</v>
      </c>
      <c r="W68" s="119" t="s">
        <v>264</v>
      </c>
    </row>
    <row r="69" spans="1:23" s="64" customFormat="1" x14ac:dyDescent="0.2">
      <c r="A69" s="62"/>
      <c r="B69" s="35" t="s">
        <v>214</v>
      </c>
      <c r="C69" s="35" t="s">
        <v>215</v>
      </c>
      <c r="D69" s="35" t="s">
        <v>216</v>
      </c>
      <c r="E69" s="35" t="s">
        <v>6</v>
      </c>
      <c r="F69" s="85" t="s">
        <v>264</v>
      </c>
      <c r="G69" s="45">
        <v>1290000</v>
      </c>
      <c r="H69" s="45">
        <f t="shared" ref="H69:H88" si="7">ROUND(G69/131.5*144.3,0)</f>
        <v>1415567</v>
      </c>
      <c r="I69" s="45">
        <f t="shared" si="6"/>
        <v>1486198</v>
      </c>
      <c r="J69" s="45">
        <f t="shared" si="1"/>
        <v>1552905</v>
      </c>
      <c r="K69" s="63"/>
      <c r="L69" s="68">
        <f t="shared" si="5"/>
        <v>1552905</v>
      </c>
      <c r="M69" s="92"/>
      <c r="N69" s="78" t="s">
        <v>261</v>
      </c>
      <c r="O69" s="78">
        <v>60030011</v>
      </c>
      <c r="P69" s="92"/>
      <c r="Q69" s="118" t="s">
        <v>264</v>
      </c>
      <c r="R69" s="119" t="s">
        <v>264</v>
      </c>
      <c r="S69" s="119" t="s">
        <v>264</v>
      </c>
      <c r="T69" s="119" t="s">
        <v>265</v>
      </c>
      <c r="U69" s="119" t="s">
        <v>265</v>
      </c>
      <c r="V69" s="119" t="s">
        <v>265</v>
      </c>
      <c r="W69" s="119" t="s">
        <v>265</v>
      </c>
    </row>
    <row r="70" spans="1:23" x14ac:dyDescent="0.2">
      <c r="A70" s="9" t="s">
        <v>87</v>
      </c>
      <c r="B70" s="13"/>
      <c r="C70" s="13"/>
      <c r="D70" s="13"/>
      <c r="E70" s="13"/>
      <c r="F70" s="87"/>
      <c r="G70" s="22">
        <v>37192658</v>
      </c>
      <c r="H70" s="22">
        <f>SUM(H46:H69)</f>
        <v>38660185</v>
      </c>
      <c r="I70" s="22">
        <f>SUM(I46:I69)</f>
        <v>40589176</v>
      </c>
      <c r="J70" s="22">
        <f>SUM(J46:J69)</f>
        <v>42410998</v>
      </c>
      <c r="K70" s="22">
        <f>SUM(K46:K69)</f>
        <v>2192130</v>
      </c>
      <c r="L70" s="22">
        <f>SUM(L46:L69)</f>
        <v>44603128</v>
      </c>
      <c r="O70" s="83"/>
      <c r="Q70" s="66"/>
      <c r="R70" s="66"/>
      <c r="S70" s="66"/>
      <c r="T70" s="66"/>
      <c r="U70" s="66"/>
      <c r="V70" s="66"/>
      <c r="W70" s="66"/>
    </row>
    <row r="71" spans="1:23" x14ac:dyDescent="0.2">
      <c r="A71" s="3">
        <v>6420</v>
      </c>
      <c r="B71" s="3" t="s">
        <v>16</v>
      </c>
      <c r="C71" s="3" t="s">
        <v>40</v>
      </c>
      <c r="D71" s="11" t="s">
        <v>170</v>
      </c>
      <c r="E71" s="3" t="s">
        <v>6</v>
      </c>
      <c r="F71" s="85" t="s">
        <v>264</v>
      </c>
      <c r="G71" s="45">
        <v>1367768</v>
      </c>
      <c r="H71" s="45">
        <f t="shared" si="7"/>
        <v>1500904</v>
      </c>
      <c r="I71" s="45">
        <f t="shared" si="6"/>
        <v>1575793</v>
      </c>
      <c r="J71" s="45">
        <f t="shared" ref="J71:J90" si="8">ROUND(I71/151.5*158.3,0)</f>
        <v>1646522</v>
      </c>
      <c r="K71" s="2">
        <v>104052</v>
      </c>
      <c r="L71" s="68">
        <f t="shared" ref="L71:L83" si="9">J71+K71</f>
        <v>1750574</v>
      </c>
      <c r="N71" s="81"/>
      <c r="O71" s="78">
        <v>60420001</v>
      </c>
      <c r="Q71" s="113" t="s">
        <v>265</v>
      </c>
      <c r="R71" s="114" t="s">
        <v>264</v>
      </c>
      <c r="S71" s="114" t="s">
        <v>264</v>
      </c>
      <c r="T71" s="114" t="s">
        <v>265</v>
      </c>
      <c r="U71" s="114" t="s">
        <v>265</v>
      </c>
      <c r="V71" s="114" t="s">
        <v>265</v>
      </c>
      <c r="W71" s="114" t="s">
        <v>265</v>
      </c>
    </row>
    <row r="72" spans="1:23" x14ac:dyDescent="0.2">
      <c r="A72" s="3"/>
      <c r="B72" s="3" t="s">
        <v>17</v>
      </c>
      <c r="C72" s="3" t="s">
        <v>42</v>
      </c>
      <c r="D72" s="3" t="s">
        <v>171</v>
      </c>
      <c r="E72" s="3" t="s">
        <v>6</v>
      </c>
      <c r="F72" s="85" t="s">
        <v>264</v>
      </c>
      <c r="G72" s="45">
        <v>2162651</v>
      </c>
      <c r="H72" s="45">
        <f t="shared" si="7"/>
        <v>2373160</v>
      </c>
      <c r="I72" s="45">
        <f t="shared" si="6"/>
        <v>2491571</v>
      </c>
      <c r="J72" s="45">
        <f t="shared" si="8"/>
        <v>2603404</v>
      </c>
      <c r="K72" s="2">
        <v>159731</v>
      </c>
      <c r="L72" s="68">
        <f t="shared" si="9"/>
        <v>2763135</v>
      </c>
      <c r="N72" s="78"/>
      <c r="O72" s="78">
        <v>60420001</v>
      </c>
      <c r="Q72" s="113" t="s">
        <v>292</v>
      </c>
      <c r="R72" s="114" t="s">
        <v>264</v>
      </c>
      <c r="S72" s="114" t="s">
        <v>264</v>
      </c>
      <c r="T72" s="114" t="s">
        <v>265</v>
      </c>
      <c r="U72" s="114" t="s">
        <v>265</v>
      </c>
      <c r="V72" s="114" t="s">
        <v>265</v>
      </c>
      <c r="W72" s="114" t="s">
        <v>265</v>
      </c>
    </row>
    <row r="73" spans="1:23" x14ac:dyDescent="0.2">
      <c r="A73" s="3"/>
      <c r="B73" s="35" t="s">
        <v>195</v>
      </c>
      <c r="C73" s="40" t="s">
        <v>196</v>
      </c>
      <c r="D73" s="35" t="s">
        <v>197</v>
      </c>
      <c r="E73" s="35" t="s">
        <v>6</v>
      </c>
      <c r="F73" s="104">
        <v>2021</v>
      </c>
      <c r="G73" s="45">
        <v>3803719</v>
      </c>
      <c r="H73" s="45">
        <f t="shared" si="7"/>
        <v>4173967</v>
      </c>
      <c r="I73" s="45">
        <f t="shared" si="6"/>
        <v>4382231</v>
      </c>
      <c r="J73" s="45">
        <f t="shared" si="8"/>
        <v>4578925</v>
      </c>
      <c r="K73" s="2">
        <v>378181</v>
      </c>
      <c r="L73" s="68">
        <f t="shared" si="9"/>
        <v>4957106</v>
      </c>
      <c r="M73" s="91" t="s">
        <v>266</v>
      </c>
      <c r="N73" s="78"/>
      <c r="O73" s="78">
        <v>60420001</v>
      </c>
      <c r="Q73" s="113" t="s">
        <v>264</v>
      </c>
      <c r="R73" s="114" t="s">
        <v>264</v>
      </c>
      <c r="S73" s="114" t="s">
        <v>264</v>
      </c>
      <c r="T73" s="114" t="s">
        <v>265</v>
      </c>
      <c r="U73" s="114" t="s">
        <v>265</v>
      </c>
      <c r="V73" s="114" t="s">
        <v>265</v>
      </c>
      <c r="W73" s="114" t="s">
        <v>265</v>
      </c>
    </row>
    <row r="74" spans="1:23" x14ac:dyDescent="0.2">
      <c r="A74" s="3"/>
      <c r="B74" s="3" t="s">
        <v>34</v>
      </c>
      <c r="C74" s="3" t="s">
        <v>41</v>
      </c>
      <c r="D74" s="3" t="s">
        <v>175</v>
      </c>
      <c r="E74" s="3" t="s">
        <v>39</v>
      </c>
      <c r="F74" s="85" t="s">
        <v>264</v>
      </c>
      <c r="G74" s="45">
        <v>1550503</v>
      </c>
      <c r="H74" s="45">
        <f t="shared" si="7"/>
        <v>1701426</v>
      </c>
      <c r="I74" s="45">
        <f t="shared" si="6"/>
        <v>1786320</v>
      </c>
      <c r="J74" s="45">
        <f t="shared" si="8"/>
        <v>1866498</v>
      </c>
      <c r="K74" s="2">
        <v>28634</v>
      </c>
      <c r="L74" s="68">
        <f t="shared" si="9"/>
        <v>1895132</v>
      </c>
      <c r="N74" s="78"/>
      <c r="O74" s="78">
        <v>60420001</v>
      </c>
      <c r="Q74" s="113" t="s">
        <v>292</v>
      </c>
      <c r="R74" s="114" t="s">
        <v>264</v>
      </c>
      <c r="S74" s="114" t="s">
        <v>265</v>
      </c>
      <c r="T74" s="114" t="s">
        <v>265</v>
      </c>
      <c r="U74" s="114" t="s">
        <v>265</v>
      </c>
      <c r="V74" s="114" t="s">
        <v>265</v>
      </c>
      <c r="W74" s="114" t="s">
        <v>265</v>
      </c>
    </row>
    <row r="75" spans="1:23" x14ac:dyDescent="0.2">
      <c r="A75" s="3"/>
      <c r="B75" s="3" t="s">
        <v>18</v>
      </c>
      <c r="C75" s="3" t="s">
        <v>178</v>
      </c>
      <c r="D75" s="3" t="s">
        <v>179</v>
      </c>
      <c r="E75" s="3" t="s">
        <v>43</v>
      </c>
      <c r="F75" s="85" t="s">
        <v>264</v>
      </c>
      <c r="G75" s="45">
        <v>792138</v>
      </c>
      <c r="H75" s="45">
        <f t="shared" si="7"/>
        <v>869243</v>
      </c>
      <c r="I75" s="45">
        <f t="shared" si="6"/>
        <v>912615</v>
      </c>
      <c r="J75" s="45">
        <f t="shared" si="8"/>
        <v>953577</v>
      </c>
      <c r="K75" s="2">
        <v>34442</v>
      </c>
      <c r="L75" s="68">
        <f t="shared" si="9"/>
        <v>988019</v>
      </c>
      <c r="N75" s="78"/>
      <c r="O75" s="78">
        <v>60420001</v>
      </c>
      <c r="Q75" s="113" t="s">
        <v>292</v>
      </c>
      <c r="R75" s="114" t="s">
        <v>264</v>
      </c>
      <c r="S75" s="114" t="s">
        <v>265</v>
      </c>
      <c r="T75" s="114" t="s">
        <v>265</v>
      </c>
      <c r="U75" s="114" t="s">
        <v>265</v>
      </c>
      <c r="V75" s="114" t="s">
        <v>265</v>
      </c>
      <c r="W75" s="114" t="s">
        <v>265</v>
      </c>
    </row>
    <row r="76" spans="1:23" x14ac:dyDescent="0.2">
      <c r="A76" s="3"/>
      <c r="B76" s="3" t="s">
        <v>19</v>
      </c>
      <c r="C76" s="3" t="s">
        <v>20</v>
      </c>
      <c r="D76" s="3" t="s">
        <v>176</v>
      </c>
      <c r="E76" s="3" t="s">
        <v>38</v>
      </c>
      <c r="F76" s="85" t="s">
        <v>264</v>
      </c>
      <c r="G76" s="45">
        <v>2429943</v>
      </c>
      <c r="H76" s="45">
        <f t="shared" si="7"/>
        <v>2666470</v>
      </c>
      <c r="I76" s="45">
        <f t="shared" si="6"/>
        <v>2799516</v>
      </c>
      <c r="J76" s="45">
        <f t="shared" si="8"/>
        <v>2925171</v>
      </c>
      <c r="K76" s="2">
        <v>150156</v>
      </c>
      <c r="L76" s="68">
        <f t="shared" si="9"/>
        <v>3075327</v>
      </c>
      <c r="N76" s="78"/>
      <c r="O76" s="78">
        <v>60420001</v>
      </c>
      <c r="Q76" s="113" t="s">
        <v>292</v>
      </c>
      <c r="R76" s="114" t="s">
        <v>264</v>
      </c>
      <c r="S76" s="114" t="s">
        <v>264</v>
      </c>
      <c r="T76" s="114" t="s">
        <v>265</v>
      </c>
      <c r="U76" s="114" t="s">
        <v>264</v>
      </c>
      <c r="V76" s="114" t="s">
        <v>265</v>
      </c>
      <c r="W76" s="114" t="s">
        <v>265</v>
      </c>
    </row>
    <row r="77" spans="1:23" x14ac:dyDescent="0.2">
      <c r="A77" s="3"/>
      <c r="B77" s="3" t="s">
        <v>21</v>
      </c>
      <c r="C77" s="3" t="s">
        <v>48</v>
      </c>
      <c r="D77" s="3" t="s">
        <v>183</v>
      </c>
      <c r="E77" s="3" t="s">
        <v>182</v>
      </c>
      <c r="F77" s="85" t="s">
        <v>264</v>
      </c>
      <c r="G77" s="45">
        <v>775871</v>
      </c>
      <c r="H77" s="45">
        <f t="shared" si="7"/>
        <v>851393</v>
      </c>
      <c r="I77" s="45">
        <f t="shared" si="6"/>
        <v>893874</v>
      </c>
      <c r="J77" s="45">
        <f t="shared" si="8"/>
        <v>933995</v>
      </c>
      <c r="K77" s="2">
        <v>46286</v>
      </c>
      <c r="L77" s="68">
        <f t="shared" si="9"/>
        <v>980281</v>
      </c>
      <c r="N77" s="78"/>
      <c r="O77" s="78">
        <v>60420001</v>
      </c>
      <c r="Q77" s="113" t="s">
        <v>292</v>
      </c>
      <c r="R77" s="114" t="s">
        <v>264</v>
      </c>
      <c r="S77" s="114" t="s">
        <v>265</v>
      </c>
      <c r="T77" s="114" t="s">
        <v>265</v>
      </c>
      <c r="U77" s="114" t="s">
        <v>265</v>
      </c>
      <c r="V77" s="114" t="s">
        <v>265</v>
      </c>
      <c r="W77" s="114" t="s">
        <v>265</v>
      </c>
    </row>
    <row r="78" spans="1:23" x14ac:dyDescent="0.2">
      <c r="A78" s="3"/>
      <c r="B78" s="3" t="s">
        <v>22</v>
      </c>
      <c r="C78" s="3" t="s">
        <v>47</v>
      </c>
      <c r="D78" s="3" t="s">
        <v>181</v>
      </c>
      <c r="E78" s="3" t="s">
        <v>180</v>
      </c>
      <c r="F78" s="85" t="s">
        <v>264</v>
      </c>
      <c r="G78" s="45">
        <v>1474856</v>
      </c>
      <c r="H78" s="45">
        <f t="shared" si="7"/>
        <v>1618416</v>
      </c>
      <c r="I78" s="45">
        <f t="shared" si="6"/>
        <v>1699169</v>
      </c>
      <c r="J78" s="45">
        <f t="shared" si="8"/>
        <v>1775435</v>
      </c>
      <c r="K78" s="2">
        <v>62463</v>
      </c>
      <c r="L78" s="68">
        <f t="shared" si="9"/>
        <v>1837898</v>
      </c>
      <c r="N78" s="78"/>
      <c r="O78" s="78">
        <v>60420001</v>
      </c>
      <c r="Q78" s="113" t="s">
        <v>292</v>
      </c>
      <c r="R78" s="114" t="s">
        <v>264</v>
      </c>
      <c r="S78" s="114" t="s">
        <v>264</v>
      </c>
      <c r="T78" s="114" t="s">
        <v>265</v>
      </c>
      <c r="U78" s="114" t="s">
        <v>265</v>
      </c>
      <c r="V78" s="114" t="s">
        <v>265</v>
      </c>
      <c r="W78" s="114" t="s">
        <v>265</v>
      </c>
    </row>
    <row r="79" spans="1:23" x14ac:dyDescent="0.2">
      <c r="A79" s="3"/>
      <c r="B79" s="3" t="s">
        <v>23</v>
      </c>
      <c r="C79" s="3" t="s">
        <v>24</v>
      </c>
      <c r="D79" s="3" t="s">
        <v>177</v>
      </c>
      <c r="E79" s="3" t="s">
        <v>38</v>
      </c>
      <c r="F79" s="85" t="s">
        <v>264</v>
      </c>
      <c r="G79" s="45">
        <v>1114078</v>
      </c>
      <c r="H79" s="45">
        <f t="shared" si="7"/>
        <v>1222521</v>
      </c>
      <c r="I79" s="45">
        <f t="shared" si="6"/>
        <v>1283520</v>
      </c>
      <c r="J79" s="45">
        <f t="shared" si="8"/>
        <v>1341130</v>
      </c>
      <c r="K79" s="2">
        <v>79003</v>
      </c>
      <c r="L79" s="68">
        <f t="shared" si="9"/>
        <v>1420133</v>
      </c>
      <c r="N79" s="78"/>
      <c r="O79" s="78">
        <v>60420001</v>
      </c>
      <c r="Q79" s="113" t="s">
        <v>265</v>
      </c>
      <c r="R79" s="114" t="s">
        <v>264</v>
      </c>
      <c r="S79" s="114" t="s">
        <v>265</v>
      </c>
      <c r="T79" s="114" t="s">
        <v>265</v>
      </c>
      <c r="U79" s="114" t="s">
        <v>265</v>
      </c>
      <c r="V79" s="114" t="s">
        <v>265</v>
      </c>
      <c r="W79" s="114" t="s">
        <v>265</v>
      </c>
    </row>
    <row r="80" spans="1:23" x14ac:dyDescent="0.2">
      <c r="A80" s="3"/>
      <c r="B80" s="3" t="s">
        <v>25</v>
      </c>
      <c r="C80" s="3" t="s">
        <v>46</v>
      </c>
      <c r="D80" s="3" t="s">
        <v>138</v>
      </c>
      <c r="E80" s="3" t="s">
        <v>44</v>
      </c>
      <c r="F80" s="85" t="s">
        <v>264</v>
      </c>
      <c r="G80" s="45">
        <v>1208964</v>
      </c>
      <c r="H80" s="45">
        <f t="shared" si="7"/>
        <v>1326643</v>
      </c>
      <c r="I80" s="45">
        <f t="shared" si="6"/>
        <v>1392837</v>
      </c>
      <c r="J80" s="45">
        <f t="shared" si="8"/>
        <v>1455354</v>
      </c>
      <c r="K80" s="2">
        <v>110405</v>
      </c>
      <c r="L80" s="68">
        <f t="shared" si="9"/>
        <v>1565759</v>
      </c>
      <c r="N80" s="78"/>
      <c r="O80" s="78">
        <v>60420001</v>
      </c>
      <c r="Q80" s="113" t="s">
        <v>292</v>
      </c>
      <c r="R80" s="114"/>
      <c r="S80" s="114"/>
      <c r="T80" s="114" t="s">
        <v>265</v>
      </c>
      <c r="U80" s="114"/>
      <c r="V80" s="114" t="s">
        <v>265</v>
      </c>
      <c r="W80" s="114" t="s">
        <v>265</v>
      </c>
    </row>
    <row r="81" spans="1:23" ht="14.25" customHeight="1" x14ac:dyDescent="0.2">
      <c r="A81" s="3"/>
      <c r="B81" s="3" t="s">
        <v>26</v>
      </c>
      <c r="C81" s="3" t="s">
        <v>45</v>
      </c>
      <c r="D81" s="3" t="s">
        <v>172</v>
      </c>
      <c r="E81" s="3" t="s">
        <v>6</v>
      </c>
      <c r="F81" s="85" t="s">
        <v>265</v>
      </c>
      <c r="G81" s="45">
        <v>2397008</v>
      </c>
      <c r="H81" s="45">
        <f t="shared" si="7"/>
        <v>2630329</v>
      </c>
      <c r="I81" s="45">
        <f t="shared" si="6"/>
        <v>2761572</v>
      </c>
      <c r="J81" s="45">
        <f t="shared" si="8"/>
        <v>2885524</v>
      </c>
      <c r="K81" s="2">
        <v>0</v>
      </c>
      <c r="L81" s="68">
        <f t="shared" si="9"/>
        <v>2885524</v>
      </c>
      <c r="N81" s="78" t="s">
        <v>262</v>
      </c>
      <c r="O81" s="78">
        <v>60420001</v>
      </c>
      <c r="Q81" s="113" t="s">
        <v>265</v>
      </c>
      <c r="R81" s="114" t="s">
        <v>264</v>
      </c>
      <c r="S81" s="114" t="s">
        <v>264</v>
      </c>
      <c r="T81" s="114" t="s">
        <v>265</v>
      </c>
      <c r="U81" s="114" t="s">
        <v>292</v>
      </c>
      <c r="V81" s="114" t="s">
        <v>265</v>
      </c>
      <c r="W81" s="114" t="s">
        <v>265</v>
      </c>
    </row>
    <row r="82" spans="1:23" ht="63.75" x14ac:dyDescent="0.2">
      <c r="A82" s="3"/>
      <c r="B82" s="3" t="s">
        <v>124</v>
      </c>
      <c r="C82" s="3" t="s">
        <v>173</v>
      </c>
      <c r="D82" s="3" t="s">
        <v>174</v>
      </c>
      <c r="E82" s="3" t="s">
        <v>6</v>
      </c>
      <c r="F82" s="85" t="s">
        <v>264</v>
      </c>
      <c r="G82" s="45">
        <v>13652807</v>
      </c>
      <c r="H82" s="45">
        <f t="shared" si="7"/>
        <v>14981749</v>
      </c>
      <c r="I82" s="45">
        <f t="shared" si="6"/>
        <v>15729279</v>
      </c>
      <c r="J82" s="45">
        <f t="shared" si="8"/>
        <v>16435280</v>
      </c>
      <c r="K82" s="71">
        <v>2763522</v>
      </c>
      <c r="L82" s="68">
        <f t="shared" si="9"/>
        <v>19198802</v>
      </c>
      <c r="N82" s="95" t="s">
        <v>263</v>
      </c>
      <c r="O82" s="78">
        <v>60420001</v>
      </c>
      <c r="Q82" s="113" t="s">
        <v>265</v>
      </c>
      <c r="R82" s="114" t="s">
        <v>265</v>
      </c>
      <c r="S82" s="114" t="s">
        <v>264</v>
      </c>
      <c r="T82" s="114" t="s">
        <v>265</v>
      </c>
      <c r="U82" s="117" t="s">
        <v>293</v>
      </c>
      <c r="V82" s="114" t="s">
        <v>265</v>
      </c>
      <c r="W82" s="114" t="s">
        <v>265</v>
      </c>
    </row>
    <row r="83" spans="1:23" x14ac:dyDescent="0.2">
      <c r="A83" s="3"/>
      <c r="B83" s="36" t="s">
        <v>189</v>
      </c>
      <c r="C83" s="36" t="s">
        <v>190</v>
      </c>
      <c r="D83" s="36" t="s">
        <v>191</v>
      </c>
      <c r="E83" s="3" t="s">
        <v>126</v>
      </c>
      <c r="F83" s="104">
        <v>2021</v>
      </c>
      <c r="G83" s="45">
        <v>3585714</v>
      </c>
      <c r="H83" s="45">
        <f t="shared" si="7"/>
        <v>3934742</v>
      </c>
      <c r="I83" s="45">
        <f t="shared" si="6"/>
        <v>4131070</v>
      </c>
      <c r="J83" s="45">
        <f t="shared" si="8"/>
        <v>4316491</v>
      </c>
      <c r="K83" s="71">
        <v>225000</v>
      </c>
      <c r="L83" s="68">
        <f t="shared" si="9"/>
        <v>4541491</v>
      </c>
      <c r="M83" s="91" t="s">
        <v>266</v>
      </c>
      <c r="N83" s="78"/>
      <c r="O83" s="78">
        <v>60420001</v>
      </c>
      <c r="Q83" s="113" t="s">
        <v>264</v>
      </c>
      <c r="R83" s="114" t="s">
        <v>264</v>
      </c>
      <c r="S83" s="114" t="s">
        <v>264</v>
      </c>
      <c r="T83" s="114" t="s">
        <v>265</v>
      </c>
      <c r="U83" s="114" t="s">
        <v>265</v>
      </c>
      <c r="V83" s="114" t="s">
        <v>265</v>
      </c>
      <c r="W83" s="114" t="s">
        <v>265</v>
      </c>
    </row>
    <row r="84" spans="1:23" x14ac:dyDescent="0.2">
      <c r="A84" s="9" t="s">
        <v>89</v>
      </c>
      <c r="B84" s="34"/>
      <c r="C84" s="34"/>
      <c r="D84" s="34"/>
      <c r="E84" s="34"/>
      <c r="F84" s="105"/>
      <c r="G84" s="103">
        <v>37666704</v>
      </c>
      <c r="H84" s="83">
        <f>SUM(H71:H83)</f>
        <v>39850963</v>
      </c>
      <c r="I84" s="83">
        <f>SUM(I71:I83)</f>
        <v>41839367</v>
      </c>
      <c r="J84" s="83">
        <f>SUM(J71:J83)</f>
        <v>43717306</v>
      </c>
      <c r="K84" s="83">
        <f>SUM(K71:K83)</f>
        <v>4141875</v>
      </c>
      <c r="L84" s="10">
        <f>SUM(L71:L83)</f>
        <v>47859181</v>
      </c>
      <c r="N84" s="83"/>
      <c r="O84" s="84"/>
      <c r="Q84" s="66"/>
      <c r="R84" s="66"/>
      <c r="S84" s="66"/>
      <c r="T84" s="66"/>
      <c r="U84" s="66"/>
      <c r="V84" s="66"/>
      <c r="W84" s="66"/>
    </row>
    <row r="85" spans="1:23" s="12" customFormat="1" x14ac:dyDescent="0.2">
      <c r="A85" s="33" t="s">
        <v>91</v>
      </c>
      <c r="B85" s="11" t="s">
        <v>125</v>
      </c>
      <c r="C85" s="11" t="s">
        <v>96</v>
      </c>
      <c r="D85" s="11" t="s">
        <v>157</v>
      </c>
      <c r="E85" s="11" t="s">
        <v>97</v>
      </c>
      <c r="F85" s="104">
        <v>2020</v>
      </c>
      <c r="G85" s="45">
        <v>7786566</v>
      </c>
      <c r="H85" s="37">
        <f t="shared" si="7"/>
        <v>8544498</v>
      </c>
      <c r="I85" s="45">
        <f t="shared" si="6"/>
        <v>8970835</v>
      </c>
      <c r="J85" s="45">
        <f t="shared" si="8"/>
        <v>9373486</v>
      </c>
      <c r="K85" s="71">
        <v>0</v>
      </c>
      <c r="L85" s="68">
        <f t="shared" ref="L85:L90" si="10">J85+K85</f>
        <v>9373486</v>
      </c>
      <c r="M85" s="92" t="s">
        <v>267</v>
      </c>
      <c r="N85" s="78"/>
      <c r="O85" s="78">
        <v>60420001</v>
      </c>
      <c r="P85" s="66"/>
      <c r="Q85" s="113" t="s">
        <v>265</v>
      </c>
      <c r="R85" s="114" t="s">
        <v>264</v>
      </c>
      <c r="S85" s="114" t="s">
        <v>294</v>
      </c>
      <c r="T85" s="114" t="s">
        <v>265</v>
      </c>
      <c r="U85" s="117" t="s">
        <v>295</v>
      </c>
      <c r="V85" s="114" t="s">
        <v>265</v>
      </c>
      <c r="W85" s="114" t="s">
        <v>265</v>
      </c>
    </row>
    <row r="86" spans="1:23" s="12" customFormat="1" x14ac:dyDescent="0.2">
      <c r="A86" s="33" t="s">
        <v>92</v>
      </c>
      <c r="B86" s="11" t="s">
        <v>95</v>
      </c>
      <c r="C86" s="11" t="s">
        <v>96</v>
      </c>
      <c r="D86" s="11" t="s">
        <v>157</v>
      </c>
      <c r="E86" s="11" t="s">
        <v>97</v>
      </c>
      <c r="F86" s="104"/>
      <c r="G86" s="45">
        <v>0</v>
      </c>
      <c r="H86" s="45">
        <f t="shared" si="7"/>
        <v>0</v>
      </c>
      <c r="I86" s="45">
        <f t="shared" si="6"/>
        <v>0</v>
      </c>
      <c r="J86" s="45">
        <f t="shared" si="8"/>
        <v>0</v>
      </c>
      <c r="K86" s="71">
        <v>1034200</v>
      </c>
      <c r="L86" s="68">
        <f t="shared" si="10"/>
        <v>1034200</v>
      </c>
      <c r="M86" s="66"/>
      <c r="N86" s="78"/>
      <c r="O86" s="78">
        <v>60420001</v>
      </c>
      <c r="P86" s="66"/>
      <c r="Q86" s="115"/>
      <c r="R86" s="116"/>
      <c r="S86" s="116"/>
      <c r="T86" s="116"/>
      <c r="U86" s="116"/>
      <c r="V86" s="116"/>
      <c r="W86" s="116"/>
    </row>
    <row r="87" spans="1:23" s="12" customFormat="1" x14ac:dyDescent="0.2">
      <c r="A87" s="33" t="s">
        <v>93</v>
      </c>
      <c r="B87" s="35" t="s">
        <v>186</v>
      </c>
      <c r="C87" s="35" t="s">
        <v>244</v>
      </c>
      <c r="D87" s="35" t="s">
        <v>141</v>
      </c>
      <c r="E87" s="11" t="s">
        <v>97</v>
      </c>
      <c r="F87" s="104">
        <v>2020</v>
      </c>
      <c r="G87" s="45">
        <v>13205022</v>
      </c>
      <c r="H87" s="45">
        <f t="shared" si="7"/>
        <v>14490378</v>
      </c>
      <c r="I87" s="45">
        <f t="shared" si="6"/>
        <v>15213391</v>
      </c>
      <c r="J87" s="45">
        <f t="shared" si="8"/>
        <v>15896236</v>
      </c>
      <c r="K87" s="71">
        <v>0</v>
      </c>
      <c r="L87" s="68">
        <f t="shared" si="10"/>
        <v>15896236</v>
      </c>
      <c r="M87" s="92" t="s">
        <v>267</v>
      </c>
      <c r="N87" s="79"/>
      <c r="O87" s="78">
        <v>60420001</v>
      </c>
      <c r="P87" s="66"/>
      <c r="Q87" s="113" t="s">
        <v>265</v>
      </c>
      <c r="R87" s="114" t="s">
        <v>264</v>
      </c>
      <c r="S87" s="114" t="s">
        <v>294</v>
      </c>
      <c r="T87" s="114" t="s">
        <v>265</v>
      </c>
      <c r="U87" s="114" t="s">
        <v>265</v>
      </c>
      <c r="V87" s="114" t="s">
        <v>265</v>
      </c>
      <c r="W87" s="114" t="s">
        <v>265</v>
      </c>
    </row>
    <row r="88" spans="1:23" s="12" customFormat="1" x14ac:dyDescent="0.2">
      <c r="A88" s="33" t="s">
        <v>94</v>
      </c>
      <c r="B88" s="11" t="s">
        <v>95</v>
      </c>
      <c r="C88" s="35" t="s">
        <v>244</v>
      </c>
      <c r="D88" s="35" t="s">
        <v>141</v>
      </c>
      <c r="E88" s="11" t="s">
        <v>97</v>
      </c>
      <c r="F88" s="104"/>
      <c r="G88" s="45">
        <v>0</v>
      </c>
      <c r="H88" s="45">
        <f t="shared" si="7"/>
        <v>0</v>
      </c>
      <c r="I88" s="45">
        <f t="shared" si="6"/>
        <v>0</v>
      </c>
      <c r="J88" s="45">
        <f t="shared" si="8"/>
        <v>0</v>
      </c>
      <c r="K88" s="71">
        <v>1743600</v>
      </c>
      <c r="L88" s="68">
        <f t="shared" si="10"/>
        <v>1743600</v>
      </c>
      <c r="M88" s="66"/>
      <c r="N88" s="79"/>
      <c r="O88" s="78">
        <v>60420001</v>
      </c>
      <c r="P88" s="66"/>
      <c r="Q88" s="115"/>
      <c r="R88" s="116"/>
      <c r="S88" s="116"/>
      <c r="T88" s="116"/>
      <c r="U88" s="116"/>
      <c r="V88" s="116"/>
      <c r="W88" s="116"/>
    </row>
    <row r="89" spans="1:23" s="64" customFormat="1" x14ac:dyDescent="0.2">
      <c r="A89" s="75" t="s">
        <v>94</v>
      </c>
      <c r="B89" s="35" t="s">
        <v>240</v>
      </c>
      <c r="C89" s="35" t="s">
        <v>245</v>
      </c>
      <c r="D89" s="35" t="s">
        <v>141</v>
      </c>
      <c r="E89" s="35" t="s">
        <v>97</v>
      </c>
      <c r="F89" s="106">
        <v>44139</v>
      </c>
      <c r="G89" s="45">
        <v>0</v>
      </c>
      <c r="H89" s="37">
        <v>12460000</v>
      </c>
      <c r="I89" s="45">
        <f>H89</f>
        <v>12460000</v>
      </c>
      <c r="J89" s="45">
        <f t="shared" si="8"/>
        <v>13019261</v>
      </c>
      <c r="K89" s="71"/>
      <c r="L89" s="68">
        <f t="shared" si="10"/>
        <v>13019261</v>
      </c>
      <c r="M89" s="66"/>
      <c r="N89" s="79"/>
      <c r="O89" s="78">
        <v>60420001</v>
      </c>
      <c r="P89" s="92"/>
      <c r="Q89" s="113" t="s">
        <v>264</v>
      </c>
      <c r="R89" s="114" t="s">
        <v>264</v>
      </c>
      <c r="S89" s="114" t="s">
        <v>294</v>
      </c>
      <c r="T89" s="114" t="s">
        <v>265</v>
      </c>
      <c r="U89" s="114" t="s">
        <v>265</v>
      </c>
      <c r="V89" s="114" t="s">
        <v>265</v>
      </c>
      <c r="W89" s="114" t="s">
        <v>265</v>
      </c>
    </row>
    <row r="90" spans="1:23" s="64" customFormat="1" x14ac:dyDescent="0.2">
      <c r="A90" s="75" t="s">
        <v>94</v>
      </c>
      <c r="B90" s="35" t="s">
        <v>240</v>
      </c>
      <c r="C90" s="35" t="s">
        <v>245</v>
      </c>
      <c r="D90" s="35" t="s">
        <v>141</v>
      </c>
      <c r="E90" s="35" t="s">
        <v>97</v>
      </c>
      <c r="F90" s="106">
        <v>44139</v>
      </c>
      <c r="G90" s="45">
        <v>0</v>
      </c>
      <c r="H90" s="45"/>
      <c r="I90" s="45"/>
      <c r="J90" s="45">
        <f t="shared" si="8"/>
        <v>0</v>
      </c>
      <c r="K90" s="71">
        <v>1000000</v>
      </c>
      <c r="L90" s="68">
        <f t="shared" si="10"/>
        <v>1000000</v>
      </c>
      <c r="M90" s="66"/>
      <c r="N90" s="79"/>
      <c r="O90" s="78">
        <v>60420001</v>
      </c>
      <c r="P90" s="92"/>
      <c r="Q90" s="115"/>
      <c r="R90" s="116"/>
      <c r="S90" s="116"/>
      <c r="T90" s="116"/>
      <c r="U90" s="116"/>
      <c r="V90" s="116"/>
      <c r="W90" s="116"/>
    </row>
    <row r="91" spans="1:23" ht="14.25" customHeight="1" x14ac:dyDescent="0.2">
      <c r="A91" s="3"/>
      <c r="B91" s="29"/>
      <c r="C91" s="3"/>
      <c r="D91" s="29"/>
      <c r="E91" s="29"/>
      <c r="F91" s="38"/>
      <c r="G91" s="38"/>
      <c r="H91" s="38"/>
      <c r="I91" s="38"/>
      <c r="J91" s="38"/>
      <c r="K91" s="30"/>
      <c r="L91" s="31"/>
    </row>
    <row r="92" spans="1:23" x14ac:dyDescent="0.2">
      <c r="A92" s="13"/>
      <c r="B92" s="4"/>
      <c r="C92" s="4"/>
      <c r="D92" s="4"/>
      <c r="E92" s="4"/>
      <c r="F92" s="87"/>
      <c r="G92" s="22">
        <v>20991588</v>
      </c>
      <c r="H92" s="22">
        <f t="shared" ref="H92:L92" si="11">SUM(H85:H91)</f>
        <v>35494876</v>
      </c>
      <c r="I92" s="22">
        <f t="shared" si="11"/>
        <v>36644226</v>
      </c>
      <c r="J92" s="22">
        <f t="shared" ref="J92" si="12">SUM(J85:J91)</f>
        <v>38288983</v>
      </c>
      <c r="K92" s="22">
        <f t="shared" si="11"/>
        <v>3777800</v>
      </c>
      <c r="L92" s="22">
        <f t="shared" si="11"/>
        <v>42066783</v>
      </c>
    </row>
    <row r="93" spans="1:23" x14ac:dyDescent="0.2">
      <c r="F93" s="88"/>
      <c r="G93" s="15"/>
      <c r="H93" s="15"/>
      <c r="I93" s="15"/>
      <c r="J93" s="15"/>
    </row>
    <row r="94" spans="1:23" x14ac:dyDescent="0.2">
      <c r="A94" s="16"/>
      <c r="B94" s="27" t="s">
        <v>184</v>
      </c>
      <c r="C94" s="16"/>
      <c r="D94" s="16"/>
      <c r="E94" s="16"/>
      <c r="F94" s="89"/>
      <c r="G94" s="23">
        <v>148306926</v>
      </c>
      <c r="H94" s="23">
        <f>H33+H45+H70+H84+H92</f>
        <v>170224939</v>
      </c>
      <c r="I94" s="23">
        <f>I33+I45+I70+I84+I92</f>
        <v>178096786</v>
      </c>
      <c r="J94" s="23">
        <f>J33+J45+J70+J84+J92</f>
        <v>186090566</v>
      </c>
      <c r="K94" s="23">
        <f>K33+K45+K70+K84+K92</f>
        <v>12258805</v>
      </c>
      <c r="L94" s="23">
        <f>L33+L45+L70+L84+L92</f>
        <v>198349371</v>
      </c>
    </row>
    <row r="96" spans="1:23" x14ac:dyDescent="0.2">
      <c r="A96" s="6"/>
      <c r="B96" s="17"/>
      <c r="E96" s="7"/>
      <c r="F96" s="25"/>
      <c r="G96" s="25"/>
      <c r="H96" s="25"/>
      <c r="I96" s="25"/>
      <c r="J96" s="25"/>
      <c r="K96" s="5"/>
      <c r="L96" s="42"/>
    </row>
    <row r="97" spans="1:14" x14ac:dyDescent="0.2">
      <c r="A97" s="17"/>
      <c r="B97" s="44" t="s">
        <v>212</v>
      </c>
      <c r="F97" s="90"/>
      <c r="G97" s="5"/>
      <c r="H97" s="5"/>
      <c r="I97" s="5"/>
      <c r="J97" s="5"/>
      <c r="K97" s="5"/>
      <c r="L97" s="42"/>
    </row>
    <row r="98" spans="1:14" x14ac:dyDescent="0.2">
      <c r="A98" s="17"/>
      <c r="B98" s="44" t="s">
        <v>204</v>
      </c>
      <c r="F98" s="90"/>
      <c r="G98" s="5"/>
      <c r="H98" s="5"/>
      <c r="I98" s="5"/>
      <c r="J98" s="5"/>
      <c r="K98" s="5"/>
      <c r="L98" s="42"/>
    </row>
    <row r="99" spans="1:14" x14ac:dyDescent="0.2">
      <c r="B99" s="67" t="s">
        <v>231</v>
      </c>
    </row>
    <row r="100" spans="1:14" x14ac:dyDescent="0.2">
      <c r="B100" s="67" t="s">
        <v>232</v>
      </c>
    </row>
    <row r="101" spans="1:14" x14ac:dyDescent="0.2">
      <c r="B101" s="67" t="s">
        <v>233</v>
      </c>
    </row>
    <row r="102" spans="1:14" s="66" customFormat="1" x14ac:dyDescent="0.2">
      <c r="B102" s="76" t="s">
        <v>241</v>
      </c>
      <c r="F102" s="90"/>
      <c r="N102" s="44"/>
    </row>
  </sheetData>
  <autoFilter ref="A1:P90" xr:uid="{95D86708-02B3-4485-9E31-08CD3D8B1B5B}"/>
  <mergeCells count="3">
    <mergeCell ref="F1:F4"/>
    <mergeCell ref="K58:K63"/>
    <mergeCell ref="L58:L63"/>
  </mergeCells>
  <phoneticPr fontId="4" type="noConversion"/>
  <pageMargins left="0.59055118110236227" right="0.59055118110236227" top="1.7716535433070868" bottom="0.98425196850393704" header="0.51181102362204722" footer="0.70866141732283472"/>
  <pageSetup paperSize="9" scale="79" fitToHeight="3" orientation="landscape" r:id="rId1"/>
  <headerFooter alignWithMargins="0">
    <oddFooter>&amp;L&amp;F &amp;A&amp;C&amp;P&amp;R&amp;D</oddFooter>
  </headerFooter>
  <rowBreaks count="2" manualBreakCount="2">
    <brk id="33" max="10" man="1"/>
    <brk id="70" max="10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Raetsheren Van Orden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Raetsheren van Orden</dc:creator>
  <cp:lastModifiedBy>Emma Zwaan</cp:lastModifiedBy>
  <cp:lastPrinted>2021-03-30T09:15:04Z</cp:lastPrinted>
  <dcterms:created xsi:type="dcterms:W3CDTF">2001-12-04T07:31:50Z</dcterms:created>
  <dcterms:modified xsi:type="dcterms:W3CDTF">2021-07-15T12:14:56Z</dcterms:modified>
</cp:coreProperties>
</file>