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Maarten Schenkelaars\CloudStation Gezamenlijk Bij-Zaak\08. Commercie\1. Klanten\NZa\Meubilair\Te publiceren stukken\"/>
    </mc:Choice>
  </mc:AlternateContent>
  <xr:revisionPtr revIDLastSave="0" documentId="8_{8AE21818-6B74-4B37-B903-EC7C3FA19A6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 Bijlage 08 Beoordelingsmodel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2" l="1"/>
  <c r="C25" i="2"/>
  <c r="L33" i="2" l="1"/>
  <c r="J33" i="2"/>
  <c r="H33" i="2"/>
  <c r="L27" i="2"/>
  <c r="L25" i="2"/>
  <c r="J27" i="2"/>
  <c r="J25" i="2"/>
  <c r="H27" i="2"/>
  <c r="H25" i="2"/>
  <c r="F33" i="2"/>
  <c r="F32" i="2"/>
  <c r="F27" i="2"/>
  <c r="F25" i="2"/>
  <c r="D33" i="2"/>
  <c r="D32" i="2"/>
  <c r="D27" i="2"/>
  <c r="D25" i="2"/>
  <c r="C27" i="2" l="1"/>
  <c r="H31" i="2" l="1"/>
  <c r="L31" i="2"/>
  <c r="J31" i="2"/>
  <c r="F31" i="2"/>
  <c r="D31" i="2"/>
  <c r="C33" i="2"/>
  <c r="C26" i="2"/>
  <c r="F26" i="2" l="1"/>
  <c r="D26" i="2"/>
  <c r="H26" i="2"/>
  <c r="L26" i="2"/>
  <c r="J26" i="2"/>
  <c r="C34" i="2"/>
  <c r="C32" i="2"/>
  <c r="C28" i="2"/>
  <c r="L34" i="2" l="1"/>
  <c r="F34" i="2"/>
  <c r="H34" i="2"/>
  <c r="J34" i="2"/>
  <c r="D34" i="2"/>
  <c r="J28" i="2"/>
  <c r="F28" i="2"/>
  <c r="F36" i="2" s="1"/>
  <c r="L28" i="2"/>
  <c r="D28" i="2"/>
  <c r="D36" i="2" s="1"/>
  <c r="H28" i="2"/>
  <c r="L32" i="2"/>
  <c r="J32" i="2"/>
  <c r="H32" i="2"/>
  <c r="J36" i="2" l="1"/>
  <c r="H36" i="2"/>
  <c r="L36" i="2"/>
  <c r="L37" i="2" l="1"/>
  <c r="H37" i="2"/>
  <c r="D37" i="2"/>
  <c r="J37" i="2"/>
  <c r="F37" i="2"/>
</calcChain>
</file>

<file path=xl/sharedStrings.xml><?xml version="1.0" encoding="utf-8"?>
<sst xmlns="http://schemas.openxmlformats.org/spreadsheetml/2006/main" count="60" uniqueCount="39">
  <si>
    <t>Voorbeeld en ter informatie voor de inschrijvers</t>
  </si>
  <si>
    <t>Gunnen op waarde (GOW)</t>
  </si>
  <si>
    <t xml:space="preserve"> </t>
  </si>
  <si>
    <t>Maximaal prijsplafond*</t>
  </si>
  <si>
    <t>Uitsluitingsgronden</t>
  </si>
  <si>
    <t>Geschiktheidseisen</t>
  </si>
  <si>
    <t>Selectiecriteria</t>
  </si>
  <si>
    <t>Controle bewijsstukken</t>
  </si>
  <si>
    <t>Ranking</t>
  </si>
  <si>
    <t>Inschrijver 1</t>
  </si>
  <si>
    <t>ja</t>
  </si>
  <si>
    <t>nvt</t>
  </si>
  <si>
    <t>Inschrijver 2</t>
  </si>
  <si>
    <t>Inschrijver 3</t>
  </si>
  <si>
    <t>Inschrijver 4</t>
  </si>
  <si>
    <t>Inschrijver 5</t>
  </si>
  <si>
    <t xml:space="preserve">Inschrijver 2 </t>
  </si>
  <si>
    <t>Onderdeel</t>
  </si>
  <si>
    <t>Inschrijfprijs</t>
  </si>
  <si>
    <t>Cijfer:</t>
  </si>
  <si>
    <t>Laagste fictieve inschrijfprijs</t>
  </si>
  <si>
    <t>Concensus cijfer beoordelingscommissie</t>
  </si>
  <si>
    <t>Cijfer 10 = goed</t>
  </si>
  <si>
    <t>Cijfer 7   = voldoende</t>
  </si>
  <si>
    <t>Cijfer 4   = onvoldoende</t>
  </si>
  <si>
    <t>Cijfer 1   = slecht</t>
  </si>
  <si>
    <t>Beoordeling conform aanbestedingsleidraad:</t>
  </si>
  <si>
    <t>1. Individuele cijfertoekenning (1 ,4, 7 of 10) door lid van het beoordelingsteam</t>
  </si>
  <si>
    <t>2. Cijfertoekenning door middel van concensus in het beoordelingsteam = eindcijfer per onderdeel</t>
  </si>
  <si>
    <t>* Voorschriften:</t>
  </si>
  <si>
    <t xml:space="preserve">             a) een prijsplafondbedrag is geen maximaal budgetbedrag;</t>
  </si>
  <si>
    <t xml:space="preserve">             b) alle bedragen zijn exclusief BTW;</t>
  </si>
  <si>
    <r>
      <t xml:space="preserve">             </t>
    </r>
    <r>
      <rPr>
        <sz val="10"/>
        <color theme="1"/>
        <rFont val="Arial"/>
        <family val="2"/>
      </rPr>
      <t>c) jaarlijkse indexatie op tarieven is mogelijk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conform de raamovereenkomst;</t>
    </r>
  </si>
  <si>
    <t xml:space="preserve">             d) prijsplafond = knock out criterium.</t>
  </si>
  <si>
    <t>ja/nee</t>
  </si>
  <si>
    <t>nee/ja</t>
  </si>
  <si>
    <t>SCG 1: Projectplan 20%</t>
  </si>
  <si>
    <t>SCG 2: SLA 20%</t>
  </si>
  <si>
    <t>3. De inschrijver met het laagste fictieve inschrijfbedrag in regel 36, komt na de verificatietest en stand still periode, in aanmerking voor de opdracht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</si>
</sst>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 tint="-0.34998626667073579"/>
      <name val="Arial"/>
      <family val="2"/>
    </font>
    <font>
      <sz val="11"/>
      <color theme="0" tint="-0.34998626667073579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0" xfId="0" applyFont="1" applyBorder="1"/>
    <xf numFmtId="0" fontId="1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/>
    <xf numFmtId="0" fontId="1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0" xfId="0" applyFont="1" applyFill="1" applyBorder="1"/>
    <xf numFmtId="164" fontId="1" fillId="2" borderId="0" xfId="0" applyNumberFormat="1" applyFont="1" applyFill="1" applyAlignment="1">
      <alignment horizontal="center"/>
    </xf>
    <xf numFmtId="0" fontId="3" fillId="0" borderId="0" xfId="0" applyFont="1" applyAlignment="1">
      <alignment horizontal="right"/>
    </xf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  <xf numFmtId="164" fontId="1" fillId="3" borderId="15" xfId="0" applyNumberFormat="1" applyFont="1" applyFill="1" applyBorder="1"/>
    <xf numFmtId="0" fontId="1" fillId="3" borderId="0" xfId="0" applyFont="1" applyFill="1"/>
    <xf numFmtId="0" fontId="3" fillId="3" borderId="0" xfId="0" applyFont="1" applyFill="1" applyAlignment="1">
      <alignment horizontal="righ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right"/>
    </xf>
    <xf numFmtId="164" fontId="1" fillId="3" borderId="0" xfId="0" applyNumberFormat="1" applyFont="1" applyFill="1"/>
    <xf numFmtId="164" fontId="1" fillId="3" borderId="0" xfId="0" applyNumberFormat="1" applyFont="1" applyFill="1" applyBorder="1"/>
    <xf numFmtId="164" fontId="1" fillId="0" borderId="0" xfId="0" applyNumberFormat="1" applyFont="1"/>
    <xf numFmtId="0" fontId="6" fillId="0" borderId="0" xfId="0" applyFont="1"/>
    <xf numFmtId="0" fontId="7" fillId="0" borderId="0" xfId="0" applyFont="1"/>
    <xf numFmtId="164" fontId="3" fillId="3" borderId="9" xfId="0" applyNumberFormat="1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164" fontId="3" fillId="0" borderId="9" xfId="0" applyNumberFormat="1" applyFont="1" applyFill="1" applyBorder="1" applyAlignment="1">
      <alignment horizontal="center"/>
    </xf>
    <xf numFmtId="0" fontId="8" fillId="0" borderId="13" xfId="0" applyFont="1" applyBorder="1"/>
    <xf numFmtId="0" fontId="8" fillId="0" borderId="14" xfId="0" applyFont="1" applyBorder="1"/>
    <xf numFmtId="0" fontId="8" fillId="0" borderId="0" xfId="0" applyFont="1" applyBorder="1"/>
    <xf numFmtId="0" fontId="8" fillId="0" borderId="1" xfId="0" applyFont="1" applyBorder="1"/>
    <xf numFmtId="0" fontId="8" fillId="0" borderId="7" xfId="0" applyFont="1" applyBorder="1"/>
    <xf numFmtId="0" fontId="8" fillId="0" borderId="3" xfId="0" applyFont="1" applyBorder="1"/>
    <xf numFmtId="0" fontId="9" fillId="0" borderId="0" xfId="0" applyFont="1" applyBorder="1"/>
    <xf numFmtId="0" fontId="9" fillId="0" borderId="3" xfId="0" applyFont="1" applyBorder="1"/>
    <xf numFmtId="3" fontId="8" fillId="0" borderId="0" xfId="0" applyNumberFormat="1" applyFont="1" applyBorder="1"/>
    <xf numFmtId="0" fontId="8" fillId="0" borderId="5" xfId="0" applyFont="1" applyBorder="1"/>
    <xf numFmtId="0" fontId="8" fillId="0" borderId="8" xfId="0" applyFont="1" applyBorder="1"/>
    <xf numFmtId="3" fontId="1" fillId="0" borderId="8" xfId="0" applyNumberFormat="1" applyFont="1" applyBorder="1"/>
    <xf numFmtId="164" fontId="8" fillId="0" borderId="8" xfId="0" applyNumberFormat="1" applyFont="1" applyBorder="1"/>
    <xf numFmtId="0" fontId="8" fillId="0" borderId="0" xfId="0" applyFont="1" applyBorder="1" applyAlignment="1">
      <alignment horizontal="left"/>
    </xf>
    <xf numFmtId="164" fontId="1" fillId="0" borderId="0" xfId="0" applyNumberFormat="1" applyFont="1" applyBorder="1"/>
    <xf numFmtId="0" fontId="8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" fillId="0" borderId="4" xfId="0" applyFont="1" applyBorder="1"/>
    <xf numFmtId="0" fontId="3" fillId="0" borderId="0" xfId="0" applyFont="1" applyBorder="1" applyAlignment="1">
      <alignment horizontal="left"/>
    </xf>
    <xf numFmtId="0" fontId="1" fillId="0" borderId="8" xfId="0" applyFont="1" applyBorder="1"/>
    <xf numFmtId="0" fontId="1" fillId="0" borderId="6" xfId="0" applyFont="1" applyBorder="1"/>
    <xf numFmtId="164" fontId="3" fillId="0" borderId="1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5" xfId="0" applyFont="1" applyBorder="1"/>
    <xf numFmtId="0" fontId="1" fillId="0" borderId="12" xfId="0" applyFon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Uitslag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1"/>
                </a:gs>
                <a:gs pos="75000">
                  <a:schemeClr val="accent1">
                    <a:lumMod val="60000"/>
                    <a:lumOff val="40000"/>
                  </a:schemeClr>
                </a:gs>
                <a:gs pos="51000">
                  <a:schemeClr val="accent1">
                    <a:alpha val="75000"/>
                  </a:schemeClr>
                </a:gs>
                <a:gs pos="100000">
                  <a:schemeClr val="accent1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 Bijlage 08 Beoordelingsmodel'!$D$21,' Bijlage 08 Beoordelingsmodel'!$F$21,' Bijlage 08 Beoordelingsmodel'!$H$21,' Bijlage 08 Beoordelingsmodel'!$J$21,' Bijlage 08 Beoordelingsmodel'!$L$21)</c:f>
              <c:strCache>
                <c:ptCount val="5"/>
                <c:pt idx="0">
                  <c:v>Inschrijver 1</c:v>
                </c:pt>
                <c:pt idx="1">
                  <c:v>Inschrijver 2 </c:v>
                </c:pt>
                <c:pt idx="2">
                  <c:v>Inschrijver 3</c:v>
                </c:pt>
                <c:pt idx="3">
                  <c:v>Inschrijver 4</c:v>
                </c:pt>
                <c:pt idx="4">
                  <c:v>Inschrijver 5</c:v>
                </c:pt>
              </c:strCache>
            </c:strRef>
          </c:cat>
          <c:val>
            <c:numRef>
              <c:f>(' Bijlage 08 Beoordelingsmodel'!$D$36,' Bijlage 08 Beoordelingsmodel'!$F$36,' Bijlage 08 Beoordelingsmodel'!$H$36,' Bijlage 08 Beoordelingsmodel'!$J$36,' Bijlage 08 Beoordelingsmodel'!$L$36)</c:f>
              <c:numCache>
                <c:formatCode>"€"\ #,##0</c:formatCode>
                <c:ptCount val="5"/>
                <c:pt idx="0">
                  <c:v>149000</c:v>
                </c:pt>
                <c:pt idx="1">
                  <c:v>149000</c:v>
                </c:pt>
                <c:pt idx="2">
                  <c:v>149000</c:v>
                </c:pt>
                <c:pt idx="3">
                  <c:v>149000</c:v>
                </c:pt>
                <c:pt idx="4">
                  <c:v>149000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8-469C-892C-59ABA546E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166284464"/>
        <c:axId val="221881112"/>
      </c:barChart>
      <c:catAx>
        <c:axId val="166284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221881112"/>
        <c:crosses val="autoZero"/>
        <c:auto val="1"/>
        <c:lblAlgn val="ctr"/>
        <c:lblOffset val="100"/>
        <c:noMultiLvlLbl val="0"/>
      </c:catAx>
      <c:valAx>
        <c:axId val="221881112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&quot;€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1662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536786</xdr:colOff>
      <xdr:row>19</xdr:row>
      <xdr:rowOff>151832</xdr:rowOff>
    </xdr:from>
    <xdr:to>
      <xdr:col>20</xdr:col>
      <xdr:colOff>43617</xdr:colOff>
      <xdr:row>35</xdr:row>
      <xdr:rowOff>0</xdr:rowOff>
    </xdr:to>
    <xdr:graphicFrame macro="">
      <xdr:nvGraphicFramePr>
        <xdr:cNvPr id="3" name="Grafie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141460</xdr:colOff>
      <xdr:row>0</xdr:row>
      <xdr:rowOff>18862</xdr:rowOff>
    </xdr:from>
    <xdr:to>
      <xdr:col>1</xdr:col>
      <xdr:colOff>1518341</xdr:colOff>
      <xdr:row>7</xdr:row>
      <xdr:rowOff>90380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C21EF97-FA6D-4819-B703-B55F339FC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60" y="18862"/>
          <a:ext cx="1971015" cy="132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8:Q66"/>
  <sheetViews>
    <sheetView showGridLines="0" tabSelected="1" zoomScale="101" zoomScaleNormal="80" workbookViewId="0"/>
  </sheetViews>
  <sheetFormatPr defaultColWidth="8.85546875" defaultRowHeight="14.25" x14ac:dyDescent="0.2"/>
  <cols>
    <col min="1" max="1" width="8.85546875" style="1"/>
    <col min="2" max="2" width="39.85546875" style="1" customWidth="1"/>
    <col min="3" max="3" width="16.7109375" style="1" customWidth="1"/>
    <col min="4" max="4" width="13.7109375" style="1" customWidth="1"/>
    <col min="5" max="5" width="5.7109375" style="1" customWidth="1"/>
    <col min="6" max="6" width="13.7109375" style="1" customWidth="1"/>
    <col min="7" max="7" width="5.7109375" style="1" customWidth="1"/>
    <col min="8" max="8" width="13.7109375" style="1" customWidth="1"/>
    <col min="9" max="9" width="5.7109375" style="1" customWidth="1"/>
    <col min="10" max="10" width="13.7109375" style="1" customWidth="1"/>
    <col min="11" max="11" width="5.7109375" style="1" customWidth="1"/>
    <col min="12" max="12" width="13.7109375" style="1" customWidth="1"/>
    <col min="13" max="16384" width="8.85546875" style="1"/>
  </cols>
  <sheetData>
    <row r="8" spans="2:12" ht="26.25" x14ac:dyDescent="0.4">
      <c r="B8" s="1" t="s">
        <v>0</v>
      </c>
      <c r="F8" s="2" t="s">
        <v>1</v>
      </c>
      <c r="G8" s="2"/>
      <c r="H8" s="2"/>
      <c r="I8" s="2"/>
      <c r="J8" s="3"/>
    </row>
    <row r="9" spans="2:12" x14ac:dyDescent="0.2">
      <c r="F9" s="1" t="s">
        <v>2</v>
      </c>
    </row>
    <row r="10" spans="2:12" ht="15" thickBot="1" x14ac:dyDescent="0.25"/>
    <row r="11" spans="2:12" ht="15.75" thickBot="1" x14ac:dyDescent="0.3">
      <c r="B11" s="4" t="s">
        <v>3</v>
      </c>
      <c r="C11" s="59">
        <v>315000</v>
      </c>
    </row>
    <row r="12" spans="2:12" x14ac:dyDescent="0.2">
      <c r="B12" s="5"/>
      <c r="C12" s="6"/>
    </row>
    <row r="13" spans="2:12" ht="15" x14ac:dyDescent="0.25">
      <c r="B13" s="5"/>
      <c r="C13" s="6"/>
      <c r="D13" s="7" t="s">
        <v>4</v>
      </c>
      <c r="E13" s="7"/>
      <c r="F13" s="7" t="s">
        <v>5</v>
      </c>
      <c r="G13" s="7"/>
      <c r="H13" s="8" t="s">
        <v>6</v>
      </c>
      <c r="I13" s="9"/>
      <c r="J13" s="7" t="s">
        <v>7</v>
      </c>
      <c r="K13" s="9"/>
      <c r="L13" s="9"/>
    </row>
    <row r="14" spans="2:12" ht="15" x14ac:dyDescent="0.25">
      <c r="B14" s="5"/>
      <c r="C14" s="6"/>
      <c r="D14" s="7"/>
      <c r="E14" s="7"/>
      <c r="F14" s="7"/>
      <c r="G14" s="7"/>
      <c r="H14" s="8" t="s">
        <v>8</v>
      </c>
      <c r="I14" s="9"/>
      <c r="J14" s="7"/>
      <c r="K14" s="9"/>
      <c r="L14" s="9"/>
    </row>
    <row r="15" spans="2:12" ht="15" x14ac:dyDescent="0.25">
      <c r="C15" s="10" t="s">
        <v>9</v>
      </c>
      <c r="D15" s="11" t="s">
        <v>35</v>
      </c>
      <c r="E15" s="9"/>
      <c r="F15" s="11" t="s">
        <v>10</v>
      </c>
      <c r="G15" s="9"/>
      <c r="H15" s="12" t="s">
        <v>11</v>
      </c>
      <c r="J15" s="11" t="s">
        <v>34</v>
      </c>
    </row>
    <row r="16" spans="2:12" ht="14.25" customHeight="1" x14ac:dyDescent="0.25">
      <c r="C16" s="10" t="s">
        <v>12</v>
      </c>
      <c r="D16" s="11" t="s">
        <v>35</v>
      </c>
      <c r="E16" s="9"/>
      <c r="F16" s="11" t="s">
        <v>10</v>
      </c>
      <c r="G16" s="9"/>
      <c r="H16" s="12" t="s">
        <v>11</v>
      </c>
      <c r="J16" s="11" t="s">
        <v>34</v>
      </c>
    </row>
    <row r="17" spans="2:13" ht="15" x14ac:dyDescent="0.25">
      <c r="C17" s="13" t="s">
        <v>13</v>
      </c>
      <c r="D17" s="11" t="s">
        <v>35</v>
      </c>
      <c r="E17" s="9"/>
      <c r="F17" s="11" t="s">
        <v>10</v>
      </c>
      <c r="G17" s="9"/>
      <c r="H17" s="12" t="s">
        <v>11</v>
      </c>
      <c r="J17" s="11" t="s">
        <v>34</v>
      </c>
    </row>
    <row r="18" spans="2:13" ht="15" x14ac:dyDescent="0.25">
      <c r="C18" s="13" t="s">
        <v>14</v>
      </c>
      <c r="D18" s="11" t="s">
        <v>35</v>
      </c>
      <c r="E18" s="9"/>
      <c r="F18" s="11" t="s">
        <v>10</v>
      </c>
      <c r="G18" s="9"/>
      <c r="H18" s="12" t="s">
        <v>11</v>
      </c>
      <c r="J18" s="11" t="s">
        <v>34</v>
      </c>
    </row>
    <row r="19" spans="2:13" ht="15" x14ac:dyDescent="0.25">
      <c r="C19" s="13" t="s">
        <v>15</v>
      </c>
      <c r="D19" s="11" t="s">
        <v>35</v>
      </c>
      <c r="E19" s="9"/>
      <c r="F19" s="11" t="s">
        <v>10</v>
      </c>
      <c r="G19" s="9"/>
      <c r="H19" s="12" t="s">
        <v>11</v>
      </c>
      <c r="J19" s="11" t="s">
        <v>34</v>
      </c>
    </row>
    <row r="20" spans="2:13" x14ac:dyDescent="0.2">
      <c r="B20" s="14"/>
      <c r="D20" s="9"/>
      <c r="E20" s="9"/>
      <c r="F20" s="9"/>
      <c r="G20" s="9"/>
      <c r="H20" s="9"/>
    </row>
    <row r="21" spans="2:13" ht="15" x14ac:dyDescent="0.25">
      <c r="D21" s="7" t="s">
        <v>9</v>
      </c>
      <c r="E21" s="9"/>
      <c r="F21" s="7" t="s">
        <v>16</v>
      </c>
      <c r="G21" s="9"/>
      <c r="H21" s="7" t="s">
        <v>13</v>
      </c>
      <c r="I21" s="9"/>
      <c r="J21" s="7" t="s">
        <v>14</v>
      </c>
      <c r="K21" s="9"/>
      <c r="L21" s="7" t="s">
        <v>15</v>
      </c>
    </row>
    <row r="22" spans="2:13" ht="15" x14ac:dyDescent="0.25">
      <c r="B22" s="3" t="s">
        <v>17</v>
      </c>
      <c r="C22" s="3" t="s">
        <v>18</v>
      </c>
      <c r="D22" s="15">
        <v>275000</v>
      </c>
      <c r="E22" s="9"/>
      <c r="F22" s="15">
        <v>275000</v>
      </c>
      <c r="G22" s="9"/>
      <c r="H22" s="15">
        <v>275000</v>
      </c>
      <c r="I22" s="9"/>
      <c r="J22" s="15">
        <v>275000</v>
      </c>
      <c r="K22" s="9"/>
      <c r="L22" s="15">
        <v>275000</v>
      </c>
    </row>
    <row r="24" spans="2:13" ht="15" x14ac:dyDescent="0.25">
      <c r="B24" s="3" t="s">
        <v>36</v>
      </c>
      <c r="C24" s="16" t="s">
        <v>19</v>
      </c>
      <c r="D24" s="17">
        <v>10</v>
      </c>
      <c r="E24" s="16"/>
      <c r="F24" s="17">
        <v>10</v>
      </c>
      <c r="G24" s="16"/>
      <c r="H24" s="17">
        <v>10</v>
      </c>
      <c r="I24" s="16"/>
      <c r="J24" s="17">
        <v>10</v>
      </c>
      <c r="K24" s="16"/>
      <c r="L24" s="17">
        <v>10</v>
      </c>
    </row>
    <row r="25" spans="2:13" ht="15" x14ac:dyDescent="0.25">
      <c r="B25" s="18">
        <v>10</v>
      </c>
      <c r="C25" s="19">
        <f>(C11*20%)</f>
        <v>63000</v>
      </c>
      <c r="D25" s="20">
        <f>IF(D24=B25,C25,0)</f>
        <v>63000</v>
      </c>
      <c r="E25" s="21"/>
      <c r="F25" s="20">
        <f>IF(F24=B25,C25,0)</f>
        <v>63000</v>
      </c>
      <c r="G25" s="21"/>
      <c r="H25" s="20">
        <f>IF(H24=B25,C25,0)</f>
        <v>63000</v>
      </c>
      <c r="I25" s="21"/>
      <c r="J25" s="20">
        <f>IF(J24=B25,C25,0)</f>
        <v>63000</v>
      </c>
      <c r="K25" s="22"/>
      <c r="L25" s="20">
        <f>IF(L24=B25,C25,0)</f>
        <v>63000</v>
      </c>
    </row>
    <row r="26" spans="2:13" x14ac:dyDescent="0.2">
      <c r="B26" s="18">
        <v>7</v>
      </c>
      <c r="C26" s="19">
        <f>SUM(C25*0.7)</f>
        <v>44100</v>
      </c>
      <c r="D26" s="20">
        <f>IF(D24=B26,C26,0)</f>
        <v>0</v>
      </c>
      <c r="E26" s="21"/>
      <c r="F26" s="20">
        <f>IF(F24=B26,C26,0)</f>
        <v>0</v>
      </c>
      <c r="G26" s="21"/>
      <c r="H26" s="20">
        <f>IF(H24=B26,C26,0)</f>
        <v>0</v>
      </c>
      <c r="I26" s="21"/>
      <c r="J26" s="20">
        <f>IF(J24=B26,C26,0)</f>
        <v>0</v>
      </c>
      <c r="K26" s="21"/>
      <c r="L26" s="20">
        <f>IF(L24=B26,C26,0)</f>
        <v>0</v>
      </c>
    </row>
    <row r="27" spans="2:13" x14ac:dyDescent="0.2">
      <c r="B27" s="18">
        <v>4</v>
      </c>
      <c r="C27" s="19">
        <f>SUM(C25*0.4)</f>
        <v>25200</v>
      </c>
      <c r="D27" s="20">
        <f>IF(D24=B27,C27,0)</f>
        <v>0</v>
      </c>
      <c r="E27" s="21"/>
      <c r="F27" s="20">
        <f>IF(F24=B27,C27,0)</f>
        <v>0</v>
      </c>
      <c r="G27" s="21"/>
      <c r="H27" s="20">
        <f>IF(H24=B27,C27,0)</f>
        <v>0</v>
      </c>
      <c r="I27" s="21"/>
      <c r="J27" s="20">
        <f>IF(J24=B27,C27,0)</f>
        <v>0</v>
      </c>
      <c r="K27" s="21"/>
      <c r="L27" s="20">
        <f>IF(L24=B27,C27,0)</f>
        <v>0</v>
      </c>
    </row>
    <row r="28" spans="2:13" x14ac:dyDescent="0.2">
      <c r="B28" s="18">
        <v>1</v>
      </c>
      <c r="C28" s="19">
        <f>SUM(C25*0.1)</f>
        <v>6300</v>
      </c>
      <c r="D28" s="20">
        <f>IF(D24=B28,C28,0)</f>
        <v>0</v>
      </c>
      <c r="E28" s="21"/>
      <c r="F28" s="20">
        <f>IF(F24=B28,C28,0)</f>
        <v>0</v>
      </c>
      <c r="G28" s="21"/>
      <c r="H28" s="20">
        <f>IF(H24=B28,C28,0)</f>
        <v>0</v>
      </c>
      <c r="I28" s="21"/>
      <c r="J28" s="20">
        <f>IF(J24=B28,C28,0)</f>
        <v>0</v>
      </c>
      <c r="K28" s="21"/>
      <c r="L28" s="20">
        <f>IF(L24=B28,C28,0)</f>
        <v>0</v>
      </c>
    </row>
    <row r="29" spans="2:13" x14ac:dyDescent="0.2">
      <c r="B29" s="23"/>
      <c r="C29" s="24"/>
      <c r="D29" s="25"/>
      <c r="E29" s="21"/>
      <c r="F29" s="25"/>
      <c r="G29" s="21"/>
      <c r="H29" s="25"/>
      <c r="I29" s="21"/>
      <c r="J29" s="25"/>
      <c r="K29" s="21"/>
      <c r="L29" s="25"/>
      <c r="M29" s="21"/>
    </row>
    <row r="30" spans="2:13" ht="15" x14ac:dyDescent="0.25">
      <c r="B30" s="3" t="s">
        <v>37</v>
      </c>
      <c r="C30" s="16" t="s">
        <v>19</v>
      </c>
      <c r="D30" s="17">
        <v>10</v>
      </c>
      <c r="E30" s="21"/>
      <c r="F30" s="17">
        <v>10</v>
      </c>
      <c r="G30" s="21"/>
      <c r="H30" s="17">
        <v>10</v>
      </c>
      <c r="I30" s="21"/>
      <c r="J30" s="17">
        <v>10</v>
      </c>
      <c r="K30" s="21"/>
      <c r="L30" s="17">
        <v>10</v>
      </c>
    </row>
    <row r="31" spans="2:13" x14ac:dyDescent="0.2">
      <c r="B31" s="18">
        <v>10</v>
      </c>
      <c r="C31" s="19">
        <f>(C11*20%)</f>
        <v>63000</v>
      </c>
      <c r="D31" s="20">
        <f>IF(D30=B31,C31,0)</f>
        <v>63000</v>
      </c>
      <c r="E31" s="21"/>
      <c r="F31" s="20">
        <f>IF(F30=B31,C31,0)</f>
        <v>63000</v>
      </c>
      <c r="G31" s="21"/>
      <c r="H31" s="20">
        <f>IF(H30=B31,C31,0)</f>
        <v>63000</v>
      </c>
      <c r="I31" s="21"/>
      <c r="J31" s="20">
        <f>IF(J30=B31,C31,0)</f>
        <v>63000</v>
      </c>
      <c r="K31" s="21"/>
      <c r="L31" s="20">
        <f>IF(L30=B31,C31,0)</f>
        <v>63000</v>
      </c>
    </row>
    <row r="32" spans="2:13" x14ac:dyDescent="0.2">
      <c r="B32" s="18">
        <v>7</v>
      </c>
      <c r="C32" s="19">
        <f>SUM(C31*0.7)</f>
        <v>44100</v>
      </c>
      <c r="D32" s="20">
        <f>IF(D30=B32,C32,0)</f>
        <v>0</v>
      </c>
      <c r="E32" s="21"/>
      <c r="F32" s="20">
        <f>IF(F30=B32,C32,0)</f>
        <v>0</v>
      </c>
      <c r="G32" s="21"/>
      <c r="H32" s="20">
        <f>IF(H30=B32,C32,0)</f>
        <v>0</v>
      </c>
      <c r="I32" s="21"/>
      <c r="J32" s="20">
        <f>IF(J30=B32,C32,0)</f>
        <v>0</v>
      </c>
      <c r="K32" s="21"/>
      <c r="L32" s="20">
        <f>IF(L30=B32,C32,0)</f>
        <v>0</v>
      </c>
    </row>
    <row r="33" spans="2:12" x14ac:dyDescent="0.2">
      <c r="B33" s="18">
        <v>4</v>
      </c>
      <c r="C33" s="19">
        <f>SUM(C31*0.4)</f>
        <v>25200</v>
      </c>
      <c r="D33" s="20">
        <f>IF(D30=B33,C33,0)</f>
        <v>0</v>
      </c>
      <c r="E33" s="21"/>
      <c r="F33" s="20">
        <f>IF(F30=B33,C33,0)</f>
        <v>0</v>
      </c>
      <c r="G33" s="21"/>
      <c r="H33" s="20">
        <f>IF(H30=B33,C33,0)</f>
        <v>0</v>
      </c>
      <c r="I33" s="21"/>
      <c r="J33" s="20">
        <f>IF(J30=B33,C33,0)</f>
        <v>0</v>
      </c>
      <c r="K33" s="21"/>
      <c r="L33" s="20">
        <f>IF(L30=B33,C33,0)</f>
        <v>0</v>
      </c>
    </row>
    <row r="34" spans="2:12" x14ac:dyDescent="0.2">
      <c r="B34" s="18">
        <v>1</v>
      </c>
      <c r="C34" s="19">
        <f>SUM(C31*0.1)</f>
        <v>6300</v>
      </c>
      <c r="D34" s="20">
        <f>IF(D30=B34,C34,0)</f>
        <v>0</v>
      </c>
      <c r="E34" s="21"/>
      <c r="F34" s="20">
        <f>IF(F30=B34,C34,0)</f>
        <v>0</v>
      </c>
      <c r="G34" s="21"/>
      <c r="H34" s="20">
        <f>IF(H30=B34,C34,0)</f>
        <v>0</v>
      </c>
      <c r="I34" s="21"/>
      <c r="J34" s="20">
        <f>IF(J30=B34,C34,0)</f>
        <v>0</v>
      </c>
      <c r="K34" s="21"/>
      <c r="L34" s="20">
        <f>IF(L30=B34,C34,0)</f>
        <v>0</v>
      </c>
    </row>
    <row r="35" spans="2:12" ht="15" thickBot="1" x14ac:dyDescent="0.25">
      <c r="B35" s="23"/>
      <c r="C35" s="24"/>
      <c r="D35" s="25"/>
      <c r="E35" s="21"/>
      <c r="F35" s="25"/>
      <c r="G35" s="21"/>
      <c r="H35" s="25"/>
      <c r="I35" s="21"/>
      <c r="J35" s="25"/>
      <c r="K35" s="21"/>
      <c r="L35" s="26"/>
    </row>
    <row r="36" spans="2:12" ht="16.5" thickBot="1" x14ac:dyDescent="0.3">
      <c r="B36" s="28" t="s">
        <v>20</v>
      </c>
      <c r="C36" s="29"/>
      <c r="D36" s="30">
        <f>SUM(D22-D25-D26-D27-D28-D31-D32-D33-D34)</f>
        <v>149000</v>
      </c>
      <c r="E36" s="9"/>
      <c r="F36" s="30">
        <f>SUM(F22-F25-F26-F27-F28-F31-F32-F33-F34)</f>
        <v>149000</v>
      </c>
      <c r="G36" s="31"/>
      <c r="H36" s="30">
        <f>SUM(H22-H25-H26-H27-H28-H31-H32-H33-H34)</f>
        <v>149000</v>
      </c>
      <c r="I36" s="31"/>
      <c r="J36" s="30">
        <f>SUM(J22-J25-J26-J27-J28-J31-J32-J33-J34)</f>
        <v>149000</v>
      </c>
      <c r="K36" s="31"/>
      <c r="L36" s="32">
        <f>SUM(L22-L25-L26-L27-L28-L31-L32-L33-L34)</f>
        <v>149000</v>
      </c>
    </row>
    <row r="37" spans="2:12" x14ac:dyDescent="0.2">
      <c r="D37" s="9" t="str">
        <f>IF(AND(D36&lt;F36,D36&lt;H36,D36&lt;J36,D36&lt;L36),"WINNAAR","niet de winnaar")</f>
        <v>niet de winnaar</v>
      </c>
      <c r="E37" s="9"/>
      <c r="F37" s="9" t="str">
        <f>IF(AND(F36&lt;D36,F36&lt;H36,F36&lt;J36,F36&lt;L36),"WINNAAR","niet de winnaar")</f>
        <v>niet de winnaar</v>
      </c>
      <c r="G37" s="9"/>
      <c r="H37" s="9" t="str">
        <f>IF(AND(H36&lt;D36,H36&lt;F36,H36&lt;J36,H36&lt;L36),"WINNAAR","niet de winnaar")</f>
        <v>niet de winnaar</v>
      </c>
      <c r="I37" s="9"/>
      <c r="J37" s="9" t="str">
        <f>IF(AND(J36&lt;D36,J36&lt;F36,J36&lt;H36,J36&lt;L36),"WINNAAR","niet de winnaar")</f>
        <v>niet de winnaar</v>
      </c>
      <c r="K37" s="9"/>
      <c r="L37" s="9" t="str">
        <f>IF(AND(L36&lt;D36,L36&lt;F36,L36&lt;H36,L36&lt;J36),"WINNAAR","niet de winnaar")</f>
        <v>niet de winnaar</v>
      </c>
    </row>
    <row r="38" spans="2:12" x14ac:dyDescent="0.2">
      <c r="D38" s="9"/>
      <c r="L38" s="9"/>
    </row>
    <row r="39" spans="2:12" x14ac:dyDescent="0.2">
      <c r="B39" s="64"/>
      <c r="D39" s="9"/>
      <c r="L39" s="9"/>
    </row>
    <row r="40" spans="2:12" x14ac:dyDescent="0.2">
      <c r="B40" s="33" t="s">
        <v>21</v>
      </c>
    </row>
    <row r="41" spans="2:12" x14ac:dyDescent="0.2">
      <c r="B41" s="33" t="s">
        <v>22</v>
      </c>
    </row>
    <row r="42" spans="2:12" x14ac:dyDescent="0.2">
      <c r="B42" s="33" t="s">
        <v>23</v>
      </c>
    </row>
    <row r="43" spans="2:12" x14ac:dyDescent="0.2">
      <c r="B43" s="33" t="s">
        <v>24</v>
      </c>
      <c r="D43" s="27"/>
    </row>
    <row r="44" spans="2:12" x14ac:dyDescent="0.2">
      <c r="B44" s="33" t="s">
        <v>25</v>
      </c>
    </row>
    <row r="45" spans="2:12" x14ac:dyDescent="0.2">
      <c r="B45" s="34"/>
    </row>
    <row r="46" spans="2:12" x14ac:dyDescent="0.2">
      <c r="B46" s="5"/>
      <c r="D46" s="35"/>
      <c r="E46" s="5"/>
      <c r="F46" s="5"/>
      <c r="G46" s="5"/>
      <c r="H46" s="5"/>
      <c r="I46" s="5"/>
      <c r="J46" s="5"/>
      <c r="K46" s="5"/>
      <c r="L46" s="5"/>
    </row>
    <row r="47" spans="2:12" x14ac:dyDescent="0.2">
      <c r="B47" s="36"/>
      <c r="C47" s="37"/>
      <c r="D47" s="37"/>
      <c r="E47" s="37"/>
      <c r="F47" s="37"/>
      <c r="G47" s="37"/>
      <c r="H47" s="37"/>
      <c r="I47" s="37"/>
      <c r="J47" s="37"/>
      <c r="K47" s="60"/>
      <c r="L47" s="5"/>
    </row>
    <row r="48" spans="2:12" x14ac:dyDescent="0.2">
      <c r="B48" s="38" t="s">
        <v>26</v>
      </c>
      <c r="C48" s="35"/>
      <c r="D48" s="35"/>
      <c r="E48" s="35"/>
      <c r="F48" s="35"/>
      <c r="G48" s="35"/>
      <c r="H48" s="35"/>
      <c r="I48" s="35"/>
      <c r="J48" s="35"/>
      <c r="K48" s="55"/>
      <c r="L48" s="5"/>
    </row>
    <row r="49" spans="2:17" x14ac:dyDescent="0.2">
      <c r="B49" s="38" t="s">
        <v>27</v>
      </c>
      <c r="C49" s="35"/>
      <c r="D49" s="35"/>
      <c r="E49" s="35"/>
      <c r="F49" s="35"/>
      <c r="G49" s="35"/>
      <c r="H49" s="35"/>
      <c r="I49" s="35"/>
      <c r="J49" s="35"/>
      <c r="K49" s="55"/>
      <c r="L49" s="5"/>
    </row>
    <row r="50" spans="2:17" x14ac:dyDescent="0.2">
      <c r="B50" s="38" t="s">
        <v>28</v>
      </c>
      <c r="C50" s="35"/>
      <c r="D50" s="39"/>
      <c r="E50" s="35"/>
      <c r="F50" s="35"/>
      <c r="G50" s="35"/>
      <c r="H50" s="35"/>
      <c r="I50" s="35"/>
      <c r="J50" s="35"/>
      <c r="K50" s="55"/>
      <c r="L50" s="5"/>
    </row>
    <row r="51" spans="2:17" x14ac:dyDescent="0.2">
      <c r="B51" s="40" t="s">
        <v>38</v>
      </c>
      <c r="C51" s="39"/>
      <c r="D51" s="41"/>
      <c r="E51" s="39"/>
      <c r="F51" s="39"/>
      <c r="G51" s="39"/>
      <c r="H51" s="39"/>
      <c r="I51" s="35"/>
      <c r="J51" s="35"/>
      <c r="K51" s="55"/>
      <c r="L51" s="5"/>
    </row>
    <row r="52" spans="2:17" x14ac:dyDescent="0.2">
      <c r="B52" s="42"/>
      <c r="C52" s="43"/>
      <c r="D52" s="44"/>
      <c r="E52" s="45"/>
      <c r="F52" s="45"/>
      <c r="G52" s="45"/>
      <c r="H52" s="43"/>
      <c r="I52" s="43"/>
      <c r="J52" s="43"/>
      <c r="K52" s="58"/>
      <c r="L52" s="5"/>
    </row>
    <row r="53" spans="2:17" x14ac:dyDescent="0.2">
      <c r="B53" s="5"/>
      <c r="C53" s="5"/>
      <c r="D53" s="46"/>
      <c r="E53" s="47"/>
      <c r="F53" s="47"/>
      <c r="G53" s="47"/>
      <c r="H53" s="5"/>
      <c r="I53" s="5"/>
      <c r="J53" s="5"/>
      <c r="K53" s="5"/>
      <c r="L53" s="5"/>
    </row>
    <row r="54" spans="2:17" x14ac:dyDescent="0.2">
      <c r="B54" s="61"/>
      <c r="C54" s="62"/>
      <c r="D54" s="48"/>
      <c r="E54" s="47"/>
      <c r="F54" s="47"/>
      <c r="G54" s="47"/>
      <c r="H54" s="5"/>
      <c r="I54" s="5"/>
      <c r="J54" s="5"/>
      <c r="K54" s="5"/>
      <c r="L54" s="5"/>
    </row>
    <row r="55" spans="2:17" x14ac:dyDescent="0.2">
      <c r="B55" s="50" t="s">
        <v>29</v>
      </c>
      <c r="C55" s="46"/>
      <c r="D55" s="51"/>
      <c r="E55" s="49"/>
      <c r="F55" s="49"/>
      <c r="G55" s="49"/>
      <c r="H55" s="49"/>
      <c r="I55" s="49"/>
      <c r="J55" s="49"/>
      <c r="K55" s="5"/>
      <c r="L55" s="5"/>
      <c r="M55" s="5"/>
      <c r="N55" s="5"/>
      <c r="O55" s="5"/>
      <c r="P55" s="5"/>
      <c r="Q55" s="5"/>
    </row>
    <row r="56" spans="2:17" x14ac:dyDescent="0.2">
      <c r="B56" s="50" t="s">
        <v>30</v>
      </c>
      <c r="C56" s="46"/>
      <c r="D56" s="51"/>
      <c r="E56" s="49"/>
      <c r="F56" s="49"/>
      <c r="G56" s="49"/>
      <c r="H56" s="49"/>
      <c r="I56" s="49"/>
      <c r="J56" s="49"/>
      <c r="K56" s="5"/>
      <c r="L56" s="5"/>
      <c r="M56" s="5"/>
      <c r="N56" s="5"/>
      <c r="O56" s="5"/>
      <c r="P56" s="5"/>
      <c r="Q56" s="5"/>
    </row>
    <row r="57" spans="2:17" x14ac:dyDescent="0.2">
      <c r="B57" s="50" t="s">
        <v>31</v>
      </c>
      <c r="C57" s="46"/>
      <c r="D57" s="52"/>
      <c r="E57" s="49"/>
      <c r="F57" s="49"/>
      <c r="G57" s="49"/>
      <c r="H57" s="49"/>
      <c r="I57" s="49"/>
      <c r="J57" s="49"/>
      <c r="K57" s="5"/>
      <c r="L57" s="5"/>
      <c r="M57" s="5"/>
      <c r="N57" s="5"/>
      <c r="O57" s="5"/>
      <c r="P57" s="5"/>
      <c r="Q57" s="5"/>
    </row>
    <row r="58" spans="2:17" ht="15" x14ac:dyDescent="0.25">
      <c r="B58" s="53" t="s">
        <v>32</v>
      </c>
      <c r="C58" s="54"/>
      <c r="D58" s="55"/>
      <c r="E58" s="56"/>
      <c r="F58" s="56"/>
      <c r="G58" s="56"/>
      <c r="H58" s="56"/>
      <c r="I58" s="56"/>
      <c r="J58" s="56"/>
      <c r="K58" s="10"/>
      <c r="L58" s="10"/>
      <c r="M58" s="10"/>
      <c r="N58" s="5"/>
      <c r="O58" s="5"/>
      <c r="P58" s="5"/>
      <c r="Q58" s="5"/>
    </row>
    <row r="59" spans="2:17" x14ac:dyDescent="0.2">
      <c r="B59" s="38" t="s">
        <v>33</v>
      </c>
      <c r="C59" s="5"/>
      <c r="D59" s="5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x14ac:dyDescent="0.2">
      <c r="B60" s="63"/>
      <c r="C60" s="57"/>
      <c r="D60" s="5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</row>
    <row r="61" spans="2:17" x14ac:dyDescent="0.2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</row>
    <row r="62" spans="2:17" x14ac:dyDescent="0.2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</row>
    <row r="63" spans="2:17" x14ac:dyDescent="0.2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2:17" x14ac:dyDescent="0.2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</row>
    <row r="65" spans="2:17" x14ac:dyDescent="0.2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</row>
    <row r="66" spans="2:17" x14ac:dyDescent="0.2">
      <c r="B66" s="5"/>
      <c r="C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FE8A8130872C449536BD5D64C60EB2" ma:contentTypeVersion="8" ma:contentTypeDescription="Een nieuw document maken." ma:contentTypeScope="" ma:versionID="a01c016f6fa73baa7c9d7e712e5b3962">
  <xsd:schema xmlns:xsd="http://www.w3.org/2001/XMLSchema" xmlns:xs="http://www.w3.org/2001/XMLSchema" xmlns:p="http://schemas.microsoft.com/office/2006/metadata/properties" xmlns:ns2="456a02a0-9bdb-4c37-bf8d-63a96087b279" xmlns:ns3="fa51f7aa-dadc-49eb-8e6a-4532869d3e7b" targetNamespace="http://schemas.microsoft.com/office/2006/metadata/properties" ma:root="true" ma:fieldsID="88e1aa8dd01d0f6c8524ab46928c90ff" ns2:_="" ns3:_="">
    <xsd:import namespace="456a02a0-9bdb-4c37-bf8d-63a96087b279"/>
    <xsd:import namespace="fa51f7aa-dadc-49eb-8e6a-4532869d3e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a02a0-9bdb-4c37-bf8d-63a96087b2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1f7aa-dadc-49eb-8e6a-4532869d3e7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36031-0EC9-4BFB-A115-DD52461076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ABE546-FD7F-44C8-A55E-68B15D676933}">
  <ds:schemaRefs>
    <ds:schemaRef ds:uri="http://schemas.microsoft.com/office/infopath/2007/PartnerControls"/>
    <ds:schemaRef ds:uri="fa51f7aa-dadc-49eb-8e6a-4532869d3e7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56a02a0-9bdb-4c37-bf8d-63a96087b279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4313E20-57C5-4750-B856-C6F9550EEE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a02a0-9bdb-4c37-bf8d-63a96087b279"/>
    <ds:schemaRef ds:uri="fa51f7aa-dadc-49eb-8e6a-4532869d3e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 Bijlage 08 Beoordelingsmodel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Brands, Jos</dc:creator>
  <cp:keywords/>
  <dc:description/>
  <cp:lastModifiedBy>Maarten Schenkelaars</cp:lastModifiedBy>
  <cp:revision/>
  <dcterms:created xsi:type="dcterms:W3CDTF">2017-03-09T07:43:52Z</dcterms:created>
  <dcterms:modified xsi:type="dcterms:W3CDTF">2021-06-07T06:37:21Z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0x01010008FE8A8130872C449536BD5D64C60EB2</vt:lpwstr>
  </property>
</Properties>
</file>