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5 Nota van inlichtingen/Bijlagen bij NVI-I/"/>
    </mc:Choice>
  </mc:AlternateContent>
  <xr:revisionPtr revIDLastSave="0" documentId="8_{EC363C65-B6F8-8D4D-A2AC-5F3CA4C171D6}" xr6:coauthVersionLast="46" xr6:coauthVersionMax="46" xr10:uidLastSave="{00000000-0000-0000-0000-000000000000}"/>
  <bookViews>
    <workbookView xWindow="0" yWindow="500" windowWidth="28800" windowHeight="17500" tabRatio="819" activeTab="2" xr2:uid="{00000000-000D-0000-FFFF-FFFF00000000}"/>
  </bookViews>
  <sheets>
    <sheet name="Totaalblad - huidig" sheetId="5" r:id="rId1"/>
    <sheet name="Factor Fase A" sheetId="12" r:id="rId2"/>
    <sheet name="Factor Fase B-C" sheetId="9" r:id="rId3"/>
    <sheet name="Factor Payroll" sheetId="10" r:id="rId4"/>
    <sheet name="Nominale marge"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5" l="1"/>
  <c r="D23" i="9"/>
  <c r="C12" i="9"/>
  <c r="C13" i="9"/>
  <c r="C10" i="9"/>
  <c r="D41" i="12"/>
  <c r="E21" i="12"/>
  <c r="D21" i="12"/>
  <c r="C12" i="12"/>
  <c r="C11" i="9" s="1"/>
  <c r="E8" i="12"/>
  <c r="E23" i="12" s="1"/>
  <c r="E25" i="12" s="1"/>
  <c r="E27" i="12" s="1"/>
  <c r="B45" i="9"/>
  <c r="B44" i="9"/>
  <c r="D40" i="10"/>
  <c r="D20" i="10"/>
  <c r="C13" i="10"/>
  <c r="C10" i="10"/>
  <c r="E7" i="10"/>
  <c r="D19" i="9"/>
  <c r="D39" i="9"/>
  <c r="E7" i="9"/>
  <c r="B17" i="5"/>
  <c r="B23" i="5" s="1"/>
  <c r="E23" i="5" s="1"/>
  <c r="E43" i="12" l="1"/>
  <c r="E48" i="12" s="1"/>
  <c r="E50" i="12" s="1"/>
  <c r="C11" i="10"/>
  <c r="E22" i="10"/>
  <c r="E24" i="10" s="1"/>
  <c r="E26" i="10" s="1"/>
  <c r="E42" i="10" s="1"/>
  <c r="E47" i="10" s="1"/>
  <c r="E49" i="10" s="1"/>
  <c r="D7" i="5" s="1"/>
  <c r="E20" i="10"/>
  <c r="B12" i="5"/>
  <c r="E21" i="9"/>
  <c r="E23" i="9" s="1"/>
  <c r="E25" i="9" s="1"/>
  <c r="E41" i="9" s="1"/>
  <c r="E46" i="9" s="1"/>
  <c r="E48" i="9" s="1"/>
  <c r="C7" i="5" s="1"/>
  <c r="C12" i="5" s="1"/>
  <c r="E19" i="9"/>
  <c r="D12" i="5" l="1"/>
  <c r="E12" i="5" s="1"/>
  <c r="B22" i="5" s="1"/>
  <c r="E22" i="5" s="1"/>
  <c r="E25" i="5" s="1"/>
</calcChain>
</file>

<file path=xl/sharedStrings.xml><?xml version="1.0" encoding="utf-8"?>
<sst xmlns="http://schemas.openxmlformats.org/spreadsheetml/2006/main" count="167" uniqueCount="79">
  <si>
    <t>Feestdagen</t>
  </si>
  <si>
    <t>Kort verzuim</t>
  </si>
  <si>
    <t>Berekening</t>
  </si>
  <si>
    <t>Soort uren</t>
  </si>
  <si>
    <t xml:space="preserve">Bureaumarge in euro's </t>
  </si>
  <si>
    <t>Bureaumarge in Euro's</t>
  </si>
  <si>
    <t>Gem. bruto uurloon</t>
  </si>
  <si>
    <t>*</t>
  </si>
  <si>
    <t>Pensioen</t>
  </si>
  <si>
    <t xml:space="preserve">Fase A / 1-2 </t>
  </si>
  <si>
    <t>Inschrijver</t>
  </si>
  <si>
    <t>Functie</t>
  </si>
  <si>
    <t>Onderneming</t>
  </si>
  <si>
    <t>Kostprijsfactor</t>
  </si>
  <si>
    <t xml:space="preserve">Fase BC / 3-4 </t>
  </si>
  <si>
    <t>Reserveringen</t>
  </si>
  <si>
    <t>Gewogen kostprijsfactor</t>
  </si>
  <si>
    <t>Fase A-B-C / 1-2-3-4</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</si>
  <si>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</si>
  <si>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</si>
  <si>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</si>
  <si>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t>
  </si>
  <si>
    <t>Standaard</t>
  </si>
  <si>
    <t>Fase A</t>
  </si>
  <si>
    <t>Normale 
uren</t>
  </si>
  <si>
    <t>Blok 1</t>
  </si>
  <si>
    <t>Basisuurloon:</t>
  </si>
  <si>
    <t>Wachtdagencompensatie</t>
  </si>
  <si>
    <t>(A)</t>
  </si>
  <si>
    <t>Blok 2</t>
  </si>
  <si>
    <t>Kalenderdagen -/- weekend</t>
  </si>
  <si>
    <t>Werkbare dagen</t>
  </si>
  <si>
    <t xml:space="preserve">Vakantiedagen </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</si>
  <si>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</si>
  <si>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</si>
  <si>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</si>
  <si>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</si>
  <si>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</si>
  <si>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</si>
  <si>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</si>
  <si>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</si>
  <si>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</si>
  <si>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</si>
  <si>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</si>
  <si>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</si>
  <si>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</si>
  <si>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</si>
  <si>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</si>
  <si>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</si>
  <si>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</si>
  <si>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</si>
  <si>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</si>
  <si>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</si>
  <si>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</si>
  <si>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</si>
  <si>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Overige directe lasten</t>
  </si>
  <si>
    <t>Kostprijsfactor (Tarief zonder Marge/ Vermenigvuldigingdfactor/Omrekenfactor</t>
  </si>
  <si>
    <t xml:space="preserve">Nominale marge per uur in euro's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</si>
  <si>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</si>
  <si>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</si>
  <si>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Inschrijver kan geen andere kosten in rekening brengen dan in dit prijzenblad opgenomen. </t>
  </si>
  <si>
    <t>Europese aanbesteding flexibele arbeidskrachten</t>
  </si>
  <si>
    <t>Inschrijver wordt gevraagd alle groen gekleurde velden in te vullen</t>
  </si>
  <si>
    <t>Nominale marge</t>
  </si>
  <si>
    <t>Werkhervattingskas (Whk) gedifferentieerd (WGA) of ERD-situatie</t>
  </si>
  <si>
    <r>
      <rPr>
        <b/>
        <sz val="10"/>
        <color theme="1" tint="0.34998626667073579"/>
        <rFont val="Calibri"/>
        <family val="2"/>
      </rPr>
      <t xml:space="preserve">Beschrijving 1 </t>
    </r>
    <r>
      <rPr>
        <i/>
        <sz val="8"/>
        <color theme="1" tint="0.34998626667073579"/>
        <rFont val="Calibri (Hoofdtekst)"/>
      </rPr>
      <t>(Bijv. Sociale aspecten)</t>
    </r>
  </si>
  <si>
    <r>
      <rPr>
        <b/>
        <sz val="10"/>
        <color theme="1" tint="0.34998626667073579"/>
        <rFont val="Calibri"/>
        <family val="2"/>
      </rPr>
      <t>Beschrijving 1</t>
    </r>
    <r>
      <rPr>
        <sz val="8"/>
        <color theme="1" tint="0.34998626667073579"/>
        <rFont val="Calibri"/>
        <family val="2"/>
      </rPr>
      <t xml:space="preserve"> </t>
    </r>
    <r>
      <rPr>
        <i/>
        <sz val="8"/>
        <color rgb="FFBFBFBF"/>
        <rFont val="Calibri (Hoofdtekst)"/>
      </rPr>
      <t>(Bijv. Sociale aspecten)</t>
    </r>
  </si>
  <si>
    <t>Indiviueel keuzebudget</t>
  </si>
  <si>
    <t>externe arbeidskrachten</t>
  </si>
  <si>
    <t xml:space="preserve">Europese aanbesteding externe arbeidskrachten </t>
  </si>
  <si>
    <t>Indicatief aantal uren per jaar</t>
  </si>
  <si>
    <t>Externe arbeidskrachten</t>
  </si>
  <si>
    <t>Payroll</t>
  </si>
  <si>
    <t>Fase A-B-C / 1-2-3-4 / Payroll</t>
  </si>
  <si>
    <t xml:space="preserve">Europese aanbesteding Inhuur externe arbeidskrachten / capaciteit (Derden) - Perceel 1 	</t>
  </si>
  <si>
    <t>Totaalprijs perceel 1</t>
  </si>
  <si>
    <r>
      <t>Beschrijving 2</t>
    </r>
    <r>
      <rPr>
        <b/>
        <sz val="8"/>
        <color theme="1" tint="0.34998626667073579"/>
        <rFont val="Calibri"/>
        <family val="2"/>
      </rPr>
      <t xml:space="preserve"> </t>
    </r>
    <r>
      <rPr>
        <i/>
        <sz val="8"/>
        <color rgb="FFBFBFBF"/>
        <rFont val="Calibri (Hoofdtekst)"/>
      </rPr>
      <t>(Bijv. Voorfinanciering reiskosten)</t>
    </r>
  </si>
  <si>
    <t>Perceel 1 betreft de inzet van Uitzendkrachten en Payrollmedewerkers. Hiertoe wordt beoogd een raamovereenkomst af te sluiten met twee (2) Opdrachtnemers, met een looptijd van twee (2) jaar met een optie tot verlengen van de overeenkomst met maximaal twee (2) maal één (1) jaar, voor het leveren van Uitzendkrachten tot en met schaal 8 (Cao Uitzendkrachten/Cao Gemeenten) en voor het verzorgen van de payrollcontracten en administratie van payrollmedewerkers tot en met schaal 10 (Cao Gemeenten). Hierop uitgezonderd is de functie van Taxateur (zie Bijlage 8.A), welke ingeschaald is in schaal 8. Deze wordt voorzien door de Opdrachtnemers in perceel 2/3.
Nadere overeenkomsten worden gesloten met de Opdrachtnemer die de best passende kandidaat biedt in de minicompetitie.</t>
  </si>
  <si>
    <t>Fase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</si>
</sst>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4" x14ac:knownFonts="1">
    <font>
      <sz val="10"/>
      <color theme="1"/>
      <name val="Tahoma"/>
      <family val="2"/>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i/>
      <sz val="10"/>
      <color theme="1"/>
      <name val="Calibri"/>
      <family val="2"/>
    </font>
    <font>
      <b/>
      <sz val="10"/>
      <color theme="1" tint="0.34998626667073579"/>
      <name val="Calibri"/>
      <family val="2"/>
    </font>
    <font>
      <i/>
      <sz val="8"/>
      <color theme="1" tint="0.34998626667073579"/>
      <name val="Calibri (Hoofdtekst)"/>
    </font>
    <font>
      <b/>
      <sz val="8"/>
      <color theme="1" tint="0.34998626667073579"/>
      <name val="Calibri"/>
      <family val="2"/>
    </font>
    <font>
      <sz val="8"/>
      <color theme="1" tint="0.34998626667073579"/>
      <name val="Calibri"/>
      <family val="2"/>
    </font>
    <font>
      <i/>
      <sz val="8"/>
      <color rgb="FFBFBFBF"/>
      <name val="Calibri (Hoofdtekst)"/>
    </font>
    <font>
      <b/>
      <sz val="11"/>
      <color theme="1"/>
      <name val="Calibri"/>
      <family val="2"/>
      <scheme val="minor"/>
    </font>
    <font>
      <b/>
      <sz val="10"/>
      <color theme="1"/>
      <name val="Tahoma"/>
      <family val="2"/>
    </font>
    <font>
      <i/>
      <sz val="11"/>
      <color indexed="8"/>
      <name val="Calibri"/>
      <family val="2"/>
      <scheme val="minor"/>
    </font>
    <font>
      <i/>
      <sz val="10"/>
      <color theme="1"/>
      <name val="Tahoma"/>
      <family val="2"/>
    </font>
    <font>
      <b/>
      <sz val="14"/>
      <color theme="1"/>
      <name val="Calibri"/>
      <family val="2"/>
    </font>
    <font>
      <sz val="11"/>
      <color rgb="FFFF0000"/>
      <name val="Calibri"/>
      <family val="2"/>
      <scheme val="minor"/>
    </font>
    <font>
      <sz val="12"/>
      <color theme="1" tint="0.34998626667073579"/>
      <name val="Calibri"/>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theme="0"/>
        <bgColor rgb="FF000000"/>
      </patternFill>
    </fill>
    <fill>
      <patternFill patternType="solid">
        <fgColor rgb="FF369E38"/>
        <bgColor rgb="FF000000"/>
      </patternFill>
    </fill>
  </fills>
  <borders count="3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165"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9" fillId="0" borderId="0"/>
    <xf numFmtId="0" fontId="19" fillId="0" borderId="0" applyNumberFormat="0" applyFill="0" applyBorder="0" applyAlignment="0" applyProtection="0"/>
  </cellStyleXfs>
  <cellXfs count="153">
    <xf numFmtId="0" fontId="0" fillId="0" borderId="0" xfId="0"/>
    <xf numFmtId="0" fontId="7" fillId="2" borderId="0" xfId="0" applyFont="1" applyFill="1" applyProtection="1"/>
    <xf numFmtId="0" fontId="12" fillId="2" borderId="0" xfId="0" applyFont="1" applyFill="1" applyAlignment="1" applyProtection="1"/>
    <xf numFmtId="0" fontId="2" fillId="2" borderId="0" xfId="0" applyFont="1" applyFill="1" applyAlignment="1" applyProtection="1"/>
    <xf numFmtId="0" fontId="2" fillId="2" borderId="0" xfId="0" applyFont="1" applyFill="1" applyProtection="1"/>
    <xf numFmtId="0" fontId="4" fillId="2" borderId="5" xfId="0" applyFont="1" applyFill="1" applyBorder="1" applyAlignment="1" applyProtection="1">
      <alignment horizontal="left" wrapText="1" readingOrder="1"/>
    </xf>
    <xf numFmtId="2" fontId="4" fillId="2" borderId="5" xfId="0" applyNumberFormat="1" applyFont="1" applyFill="1" applyBorder="1" applyAlignment="1" applyProtection="1">
      <alignment horizontal="right" wrapText="1" readingOrder="1"/>
    </xf>
    <xf numFmtId="166" fontId="4" fillId="2" borderId="0" xfId="0" applyNumberFormat="1" applyFont="1" applyFill="1" applyBorder="1" applyAlignment="1" applyProtection="1">
      <alignment horizontal="center" wrapText="1" readingOrder="1"/>
    </xf>
    <xf numFmtId="0" fontId="5" fillId="2" borderId="0" xfId="0" applyFont="1" applyFill="1" applyBorder="1" applyAlignment="1" applyProtection="1">
      <alignment horizontal="center" vertical="center" wrapText="1" readingOrder="1"/>
    </xf>
    <xf numFmtId="0" fontId="5" fillId="2" borderId="0" xfId="0" applyFont="1" applyFill="1" applyBorder="1" applyAlignment="1" applyProtection="1">
      <alignment vertical="center" wrapText="1" readingOrder="1"/>
    </xf>
    <xf numFmtId="9" fontId="4" fillId="2" borderId="0" xfId="2" applyFont="1" applyFill="1" applyBorder="1" applyAlignment="1" applyProtection="1">
      <alignment horizontal="center" vertical="center" wrapText="1"/>
    </xf>
    <xf numFmtId="169" fontId="6" fillId="2" borderId="5" xfId="0" applyNumberFormat="1" applyFont="1" applyFill="1" applyBorder="1" applyAlignment="1" applyProtection="1">
      <alignment horizontal="right" wrapText="1" readingOrder="1"/>
    </xf>
    <xf numFmtId="0" fontId="4" fillId="2" borderId="0" xfId="0" applyFont="1" applyFill="1" applyBorder="1" applyAlignment="1" applyProtection="1">
      <alignment horizontal="center" vertical="top" wrapText="1" readingOrder="1"/>
    </xf>
    <xf numFmtId="167" fontId="13" fillId="2" borderId="0" xfId="0" applyNumberFormat="1" applyFont="1" applyFill="1" applyBorder="1" applyAlignment="1" applyProtection="1">
      <alignment horizontal="right" wrapText="1" readingOrder="1"/>
    </xf>
    <xf numFmtId="0" fontId="4" fillId="2" borderId="0" xfId="0" applyFont="1" applyFill="1" applyBorder="1" applyAlignment="1" applyProtection="1">
      <alignment horizontal="center" vertical="center" wrapText="1" readingOrder="1"/>
    </xf>
    <xf numFmtId="0" fontId="2" fillId="2" borderId="0" xfId="0" applyFont="1" applyFill="1" applyBorder="1" applyProtection="1"/>
    <xf numFmtId="0" fontId="4" fillId="2" borderId="9" xfId="0" applyFont="1" applyFill="1" applyBorder="1" applyAlignment="1" applyProtection="1">
      <alignment horizontal="left" wrapText="1" readingOrder="1"/>
    </xf>
    <xf numFmtId="169" fontId="4" fillId="0" borderId="10" xfId="3" applyNumberFormat="1" applyFont="1" applyFill="1" applyBorder="1" applyAlignment="1" applyProtection="1">
      <alignment horizontal="right" wrapText="1" readingOrder="1"/>
    </xf>
    <xf numFmtId="165" fontId="4" fillId="2" borderId="0" xfId="1" applyFont="1" applyFill="1" applyBorder="1" applyAlignment="1" applyProtection="1">
      <alignment horizontal="right" wrapText="1" readingOrder="1"/>
    </xf>
    <xf numFmtId="164" fontId="4" fillId="2" borderId="0" xfId="3" applyFont="1" applyFill="1" applyBorder="1" applyAlignment="1" applyProtection="1">
      <alignment horizontal="right" wrapText="1" readingOrder="1"/>
    </xf>
    <xf numFmtId="169" fontId="2" fillId="0" borderId="12" xfId="0" applyNumberFormat="1" applyFont="1" applyFill="1" applyBorder="1" applyProtection="1"/>
    <xf numFmtId="165" fontId="2" fillId="2" borderId="0" xfId="1" applyFont="1" applyFill="1" applyBorder="1" applyProtection="1"/>
    <xf numFmtId="0" fontId="14" fillId="2" borderId="0" xfId="0" applyFont="1" applyFill="1" applyProtection="1"/>
    <xf numFmtId="164" fontId="14" fillId="2" borderId="0" xfId="3" applyFont="1" applyFill="1" applyBorder="1" applyProtection="1"/>
    <xf numFmtId="0" fontId="14" fillId="2" borderId="0" xfId="0" applyFont="1" applyFill="1" applyBorder="1" applyProtection="1"/>
    <xf numFmtId="164" fontId="2" fillId="2" borderId="0" xfId="0" applyNumberFormat="1" applyFont="1" applyFill="1" applyProtection="1"/>
    <xf numFmtId="0" fontId="4" fillId="2" borderId="0" xfId="0" applyFont="1" applyFill="1" applyBorder="1" applyAlignment="1" applyProtection="1">
      <alignment horizontal="center" vertical="center" wrapText="1"/>
    </xf>
    <xf numFmtId="166" fontId="6" fillId="2" borderId="0" xfId="0" applyNumberFormat="1" applyFont="1" applyFill="1" applyBorder="1" applyAlignment="1" applyProtection="1">
      <alignment horizontal="right" wrapText="1" readingOrder="1"/>
    </xf>
    <xf numFmtId="0" fontId="4" fillId="3" borderId="1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readingOrder="1"/>
    </xf>
    <xf numFmtId="9" fontId="6" fillId="3" borderId="5" xfId="2" applyFont="1" applyFill="1" applyBorder="1" applyAlignment="1" applyProtection="1">
      <alignment horizontal="center" vertical="center" wrapText="1"/>
    </xf>
    <xf numFmtId="164" fontId="6" fillId="3" borderId="5" xfId="3" applyFont="1" applyFill="1" applyBorder="1" applyAlignment="1" applyProtection="1">
      <alignment horizontal="right" wrapText="1" readingOrder="1"/>
    </xf>
    <xf numFmtId="168" fontId="6" fillId="3" borderId="5" xfId="1" applyNumberFormat="1" applyFont="1" applyFill="1" applyBorder="1" applyAlignment="1" applyProtection="1">
      <alignment horizontal="right" wrapText="1" readingOrder="1"/>
    </xf>
    <xf numFmtId="0" fontId="1" fillId="2" borderId="0" xfId="0" applyFont="1" applyFill="1" applyProtection="1"/>
    <xf numFmtId="0" fontId="2" fillId="2" borderId="20" xfId="0" applyFont="1" applyFill="1" applyBorder="1" applyProtection="1"/>
    <xf numFmtId="0" fontId="2" fillId="5" borderId="17" xfId="0" applyFont="1" applyFill="1" applyBorder="1" applyProtection="1"/>
    <xf numFmtId="168" fontId="6" fillId="3" borderId="17" xfId="1" applyNumberFormat="1" applyFont="1" applyFill="1" applyBorder="1" applyAlignment="1" applyProtection="1">
      <alignment horizontal="right" wrapText="1" readingOrder="1"/>
    </xf>
    <xf numFmtId="10" fontId="22" fillId="6" borderId="5" xfId="0" applyNumberFormat="1" applyFont="1" applyFill="1" applyBorder="1" applyAlignment="1" applyProtection="1"/>
    <xf numFmtId="0" fontId="6" fillId="3" borderId="7" xfId="0" applyFont="1" applyFill="1" applyBorder="1" applyAlignment="1" applyProtection="1">
      <alignment horizontal="center" vertical="center" wrapText="1" readingOrder="1"/>
    </xf>
    <xf numFmtId="0" fontId="2" fillId="2" borderId="24" xfId="0" applyFont="1" applyFill="1" applyBorder="1" applyProtection="1"/>
    <xf numFmtId="9" fontId="4" fillId="3" borderId="14" xfId="2" applyFont="1" applyFill="1" applyBorder="1" applyAlignment="1" applyProtection="1">
      <alignment horizontal="center" vertical="center" wrapText="1"/>
    </xf>
    <xf numFmtId="9" fontId="4" fillId="3" borderId="7" xfId="2" applyFont="1" applyFill="1" applyBorder="1" applyAlignment="1" applyProtection="1">
      <alignment horizontal="center" vertical="center" wrapText="1"/>
    </xf>
    <xf numFmtId="9" fontId="4" fillId="3" borderId="23" xfId="2" applyFont="1" applyFill="1" applyBorder="1" applyAlignment="1" applyProtection="1">
      <alignment horizontal="center" vertical="center" wrapText="1"/>
    </xf>
    <xf numFmtId="0" fontId="4" fillId="2" borderId="0" xfId="0" applyFont="1" applyFill="1" applyBorder="1" applyAlignment="1" applyProtection="1">
      <alignment horizontal="left" wrapText="1" readingOrder="1"/>
    </xf>
    <xf numFmtId="169" fontId="6" fillId="2" borderId="0" xfId="0" applyNumberFormat="1" applyFont="1" applyFill="1" applyBorder="1" applyAlignment="1" applyProtection="1">
      <alignment horizontal="right" wrapText="1" readingOrder="1"/>
    </xf>
    <xf numFmtId="164" fontId="4" fillId="2" borderId="11" xfId="3" applyFont="1" applyFill="1" applyBorder="1" applyAlignment="1" applyProtection="1">
      <alignment horizontal="right" wrapText="1" readingOrder="1"/>
    </xf>
    <xf numFmtId="9" fontId="4" fillId="2" borderId="5" xfId="2" applyFont="1" applyFill="1" applyBorder="1" applyAlignment="1" applyProtection="1">
      <alignment horizontal="right" wrapText="1" readingOrder="1"/>
    </xf>
    <xf numFmtId="9" fontId="4" fillId="2" borderId="5" xfId="2" applyFont="1" applyFill="1" applyBorder="1" applyAlignment="1" applyProtection="1">
      <alignment horizontal="center" wrapText="1" readingOrder="1"/>
    </xf>
    <xf numFmtId="9" fontId="6" fillId="2" borderId="5" xfId="2" applyFont="1" applyFill="1" applyBorder="1" applyAlignment="1" applyProtection="1">
      <alignment horizontal="right" wrapText="1" readingOrder="1"/>
    </xf>
    <xf numFmtId="0" fontId="7" fillId="2" borderId="0" xfId="0" applyFont="1" applyFill="1" applyAlignment="1" applyProtection="1">
      <alignment wrapText="1"/>
    </xf>
    <xf numFmtId="0" fontId="7" fillId="2" borderId="0" xfId="0" applyFont="1" applyFill="1" applyAlignment="1" applyProtection="1">
      <alignment vertical="top"/>
    </xf>
    <xf numFmtId="0" fontId="2" fillId="2" borderId="0" xfId="0" applyFont="1" applyFill="1" applyAlignment="1" applyProtection="1">
      <alignment horizontal="left" vertical="top" wrapText="1"/>
    </xf>
    <xf numFmtId="0" fontId="4" fillId="3" borderId="14" xfId="0" applyFont="1" applyFill="1" applyBorder="1" applyAlignment="1" applyProtection="1">
      <alignment horizontal="center" vertical="center" wrapText="1" readingOrder="1"/>
    </xf>
    <xf numFmtId="0" fontId="6" fillId="3" borderId="14" xfId="0" applyFont="1" applyFill="1" applyBorder="1" applyAlignment="1" applyProtection="1">
      <alignment horizontal="center" vertical="center" wrapText="1" readingOrder="1"/>
    </xf>
    <xf numFmtId="0" fontId="6" fillId="2" borderId="0" xfId="0" applyFont="1" applyFill="1" applyBorder="1" applyAlignment="1" applyProtection="1">
      <alignment horizontal="center" vertical="center" wrapText="1"/>
    </xf>
    <xf numFmtId="0" fontId="20" fillId="0" borderId="0" xfId="0" applyFont="1" applyBorder="1" applyProtection="1"/>
    <xf numFmtId="0" fontId="20" fillId="0" borderId="4" xfId="0" applyFont="1" applyBorder="1" applyProtection="1"/>
    <xf numFmtId="0" fontId="20" fillId="0" borderId="21" xfId="0" applyFont="1" applyBorder="1" applyProtection="1"/>
    <xf numFmtId="0" fontId="0" fillId="0" borderId="0" xfId="0" applyProtection="1"/>
    <xf numFmtId="0" fontId="20" fillId="0" borderId="23" xfId="0" applyFont="1" applyBorder="1" applyProtection="1"/>
    <xf numFmtId="0" fontId="21" fillId="0" borderId="22" xfId="0" applyFont="1" applyBorder="1" applyProtection="1"/>
    <xf numFmtId="0" fontId="21" fillId="0" borderId="0" xfId="0" applyFont="1" applyBorder="1" applyProtection="1"/>
    <xf numFmtId="0" fontId="21" fillId="0" borderId="23" xfId="0" applyFont="1" applyBorder="1" applyAlignment="1" applyProtection="1">
      <alignment wrapText="1"/>
    </xf>
    <xf numFmtId="0" fontId="22" fillId="0" borderId="22" xfId="0" applyFont="1" applyBorder="1" applyProtection="1"/>
    <xf numFmtId="0" fontId="22" fillId="0" borderId="17" xfId="0" applyFont="1" applyBorder="1" applyProtection="1"/>
    <xf numFmtId="0" fontId="22" fillId="0" borderId="0" xfId="0" applyFont="1" applyBorder="1" applyProtection="1"/>
    <xf numFmtId="2" fontId="21" fillId="0" borderId="23" xfId="0" applyNumberFormat="1" applyFont="1" applyBorder="1" applyProtection="1"/>
    <xf numFmtId="0" fontId="22" fillId="0" borderId="15" xfId="0" applyFont="1" applyBorder="1" applyProtection="1"/>
    <xf numFmtId="0" fontId="23" fillId="0" borderId="15" xfId="0" applyFont="1" applyBorder="1" applyProtection="1"/>
    <xf numFmtId="2" fontId="22" fillId="0" borderId="23" xfId="0" applyNumberFormat="1" applyFont="1" applyBorder="1" applyProtection="1"/>
    <xf numFmtId="0" fontId="22" fillId="0" borderId="23" xfId="0" applyFont="1" applyBorder="1" applyProtection="1"/>
    <xf numFmtId="10" fontId="22" fillId="0" borderId="0" xfId="0" applyNumberFormat="1" applyFont="1" applyFill="1" applyBorder="1" applyProtection="1"/>
    <xf numFmtId="10" fontId="22" fillId="0" borderId="0" xfId="0" applyNumberFormat="1" applyFont="1" applyBorder="1" applyProtection="1"/>
    <xf numFmtId="0" fontId="22" fillId="0" borderId="15" xfId="0" applyFont="1" applyBorder="1" applyAlignment="1" applyProtection="1">
      <alignment horizontal="right"/>
    </xf>
    <xf numFmtId="0" fontId="24" fillId="0" borderId="15" xfId="0" applyFont="1" applyBorder="1" applyProtection="1"/>
    <xf numFmtId="0" fontId="25" fillId="0" borderId="0" xfId="0" applyFont="1" applyBorder="1" applyProtection="1"/>
    <xf numFmtId="0" fontId="25" fillId="0" borderId="15" xfId="0" applyFont="1" applyBorder="1" applyAlignment="1" applyProtection="1">
      <alignment horizontal="right"/>
    </xf>
    <xf numFmtId="2" fontId="24" fillId="0" borderId="23" xfId="0" applyNumberFormat="1" applyFont="1" applyBorder="1" applyProtection="1"/>
    <xf numFmtId="0" fontId="23" fillId="0" borderId="24" xfId="0" applyFont="1" applyBorder="1" applyProtection="1"/>
    <xf numFmtId="0" fontId="22" fillId="0" borderId="25" xfId="0" applyFont="1" applyBorder="1" applyProtection="1"/>
    <xf numFmtId="0" fontId="22" fillId="0" borderId="3" xfId="0" applyFont="1" applyBorder="1" applyProtection="1"/>
    <xf numFmtId="0" fontId="22" fillId="0" borderId="26" xfId="0" applyFont="1" applyBorder="1" applyProtection="1"/>
    <xf numFmtId="0" fontId="28" fillId="0" borderId="22" xfId="0" applyFont="1" applyBorder="1" applyProtection="1"/>
    <xf numFmtId="0" fontId="8" fillId="0" borderId="26" xfId="0" applyFont="1" applyBorder="1" applyProtection="1"/>
    <xf numFmtId="10" fontId="8" fillId="7" borderId="16" xfId="0" applyNumberFormat="1" applyFont="1" applyFill="1" applyBorder="1" applyAlignment="1" applyProtection="1"/>
    <xf numFmtId="0" fontId="28" fillId="0" borderId="23" xfId="0" applyFont="1" applyBorder="1" applyProtection="1"/>
    <xf numFmtId="0" fontId="30" fillId="0" borderId="0" xfId="0" applyFont="1" applyProtection="1"/>
    <xf numFmtId="0" fontId="24" fillId="0" borderId="3" xfId="0" applyFont="1" applyBorder="1" applyProtection="1"/>
    <xf numFmtId="0" fontId="25" fillId="0" borderId="26" xfId="0" applyFont="1" applyBorder="1" applyProtection="1"/>
    <xf numFmtId="0" fontId="22" fillId="0" borderId="6" xfId="0" applyFont="1" applyBorder="1" applyProtection="1"/>
    <xf numFmtId="0" fontId="22" fillId="0" borderId="7" xfId="0" applyFont="1" applyBorder="1" applyProtection="1"/>
    <xf numFmtId="0" fontId="26" fillId="0" borderId="0" xfId="5" applyFont="1" applyBorder="1" applyProtection="1"/>
    <xf numFmtId="0" fontId="20" fillId="0" borderId="22" xfId="0" applyFont="1" applyBorder="1" applyProtection="1"/>
    <xf numFmtId="0" fontId="20" fillId="0" borderId="27" xfId="0" applyFont="1" applyBorder="1" applyProtection="1"/>
    <xf numFmtId="0" fontId="21" fillId="0" borderId="18" xfId="0" applyFont="1" applyBorder="1" applyProtection="1"/>
    <xf numFmtId="0" fontId="27" fillId="0" borderId="18" xfId="0" applyFont="1" applyBorder="1" applyProtection="1"/>
    <xf numFmtId="2" fontId="21" fillId="0" borderId="28" xfId="0" applyNumberFormat="1" applyFont="1" applyBorder="1" applyProtection="1"/>
    <xf numFmtId="10" fontId="22" fillId="7" borderId="16" xfId="0" applyNumberFormat="1" applyFont="1" applyFill="1" applyBorder="1" applyAlignment="1" applyProtection="1"/>
    <xf numFmtId="0" fontId="15" fillId="0" borderId="0" xfId="0" applyFont="1" applyProtection="1"/>
    <xf numFmtId="0" fontId="2" fillId="4" borderId="13" xfId="0" applyFont="1" applyFill="1" applyBorder="1" applyAlignment="1" applyProtection="1">
      <alignment horizontal="justify" vertical="top" wrapText="1"/>
    </xf>
    <xf numFmtId="0" fontId="2" fillId="0" borderId="0" xfId="0" applyFont="1" applyAlignment="1" applyProtection="1">
      <alignment horizontal="justify"/>
    </xf>
    <xf numFmtId="0" fontId="16" fillId="0" borderId="0" xfId="0" applyFont="1" applyProtection="1"/>
    <xf numFmtId="0" fontId="7" fillId="0" borderId="6" xfId="0" applyFont="1" applyBorder="1" applyAlignment="1" applyProtection="1">
      <alignment wrapText="1" readingOrder="1"/>
    </xf>
    <xf numFmtId="0" fontId="11" fillId="3" borderId="15" xfId="0" applyFont="1" applyFill="1" applyBorder="1" applyAlignment="1" applyProtection="1">
      <alignment horizontal="center" vertical="center" wrapText="1" readingOrder="1"/>
    </xf>
    <xf numFmtId="10" fontId="22" fillId="0" borderId="15" xfId="0" applyNumberFormat="1" applyFont="1" applyBorder="1" applyProtection="1"/>
    <xf numFmtId="0" fontId="2" fillId="2" borderId="0" xfId="0" applyFont="1" applyFill="1" applyAlignment="1" applyProtection="1">
      <alignment horizontal="left" vertical="top" wrapText="1"/>
    </xf>
    <xf numFmtId="10" fontId="31" fillId="8" borderId="10" xfId="0" applyNumberFormat="1" applyFont="1" applyFill="1" applyBorder="1" applyAlignment="1" applyProtection="1"/>
    <xf numFmtId="10" fontId="20" fillId="8" borderId="10" xfId="0" applyNumberFormat="1" applyFont="1" applyFill="1" applyBorder="1" applyAlignment="1" applyProtection="1"/>
    <xf numFmtId="10" fontId="20" fillId="8" borderId="0" xfId="0" applyNumberFormat="1" applyFont="1" applyFill="1" applyBorder="1" applyAlignment="1" applyProtection="1"/>
    <xf numFmtId="10" fontId="20" fillId="8" borderId="8" xfId="0" applyNumberFormat="1" applyFont="1" applyFill="1" applyBorder="1" applyAlignment="1" applyProtection="1">
      <alignment horizontal="center"/>
    </xf>
    <xf numFmtId="10" fontId="20" fillId="8" borderId="1" xfId="0" applyNumberFormat="1" applyFont="1" applyFill="1" applyBorder="1" applyAlignment="1" applyProtection="1">
      <alignment horizontal="center"/>
    </xf>
    <xf numFmtId="10" fontId="20" fillId="8" borderId="2" xfId="0" applyNumberFormat="1" applyFont="1" applyFill="1" applyBorder="1" applyAlignment="1" applyProtection="1">
      <alignment horizontal="center"/>
    </xf>
    <xf numFmtId="10" fontId="20" fillId="8" borderId="29" xfId="0" applyNumberFormat="1" applyFont="1" applyFill="1" applyBorder="1" applyAlignment="1" applyProtection="1"/>
    <xf numFmtId="10" fontId="20" fillId="8" borderId="4" xfId="0" applyNumberFormat="1" applyFont="1" applyFill="1" applyBorder="1" applyAlignment="1" applyProtection="1"/>
    <xf numFmtId="10" fontId="20" fillId="8" borderId="21" xfId="0" applyNumberFormat="1" applyFont="1" applyFill="1" applyBorder="1" applyAlignment="1" applyProtection="1"/>
    <xf numFmtId="10" fontId="20" fillId="8" borderId="22" xfId="0" applyNumberFormat="1" applyFont="1" applyFill="1" applyBorder="1" applyAlignment="1" applyProtection="1"/>
    <xf numFmtId="10" fontId="20" fillId="8" borderId="23" xfId="0" applyNumberFormat="1" applyFont="1" applyFill="1" applyBorder="1" applyAlignment="1" applyProtection="1"/>
    <xf numFmtId="10" fontId="20" fillId="8" borderId="27" xfId="0" applyNumberFormat="1" applyFont="1" applyFill="1" applyBorder="1" applyAlignment="1" applyProtection="1"/>
    <xf numFmtId="10" fontId="20" fillId="8" borderId="18" xfId="0" applyNumberFormat="1" applyFont="1" applyFill="1" applyBorder="1" applyAlignment="1" applyProtection="1"/>
    <xf numFmtId="10" fontId="20" fillId="8" borderId="28" xfId="0" applyNumberFormat="1" applyFont="1" applyFill="1" applyBorder="1" applyAlignment="1" applyProtection="1"/>
    <xf numFmtId="10" fontId="29" fillId="8" borderId="8" xfId="0" applyNumberFormat="1" applyFont="1" applyFill="1" applyBorder="1" applyAlignment="1" applyProtection="1">
      <alignment horizontal="center"/>
    </xf>
    <xf numFmtId="0" fontId="37" fillId="2" borderId="0" xfId="0" applyFont="1" applyFill="1" applyProtection="1"/>
    <xf numFmtId="10" fontId="29" fillId="8" borderId="1" xfId="0" applyNumberFormat="1" applyFont="1" applyFill="1" applyBorder="1" applyAlignment="1" applyProtection="1">
      <alignment horizontal="center"/>
    </xf>
    <xf numFmtId="10" fontId="29" fillId="8" borderId="2" xfId="0" applyNumberFormat="1" applyFont="1" applyFill="1" applyBorder="1" applyAlignment="1" applyProtection="1">
      <alignment horizontal="center"/>
    </xf>
    <xf numFmtId="0" fontId="29" fillId="0" borderId="0" xfId="0" applyFont="1" applyBorder="1" applyProtection="1"/>
    <xf numFmtId="9" fontId="6" fillId="3" borderId="14" xfId="2" applyFont="1" applyFill="1" applyBorder="1" applyAlignment="1" applyProtection="1">
      <alignment horizontal="center" vertical="center" wrapText="1"/>
    </xf>
    <xf numFmtId="164" fontId="41" fillId="8" borderId="1" xfId="3" applyFont="1" applyFill="1" applyBorder="1" applyAlignment="1" applyProtection="1">
      <alignment horizontal="center"/>
    </xf>
    <xf numFmtId="10" fontId="41" fillId="8" borderId="1" xfId="0" applyNumberFormat="1" applyFont="1" applyFill="1" applyBorder="1" applyAlignment="1" applyProtection="1">
      <alignment horizontal="left"/>
    </xf>
    <xf numFmtId="0" fontId="42" fillId="2" borderId="0" xfId="0" applyFont="1" applyFill="1" applyProtection="1"/>
    <xf numFmtId="10" fontId="29" fillId="8" borderId="8" xfId="0" applyNumberFormat="1" applyFont="1" applyFill="1" applyBorder="1" applyAlignment="1" applyProtection="1">
      <alignment horizontal="center"/>
    </xf>
    <xf numFmtId="10" fontId="20" fillId="8" borderId="10" xfId="0" applyNumberFormat="1" applyFont="1" applyFill="1" applyBorder="1" applyAlignment="1" applyProtection="1">
      <protection locked="0"/>
    </xf>
    <xf numFmtId="10" fontId="43" fillId="8" borderId="10" xfId="0" applyNumberFormat="1" applyFont="1" applyFill="1" applyBorder="1" applyAlignment="1" applyProtection="1">
      <protection locked="0"/>
    </xf>
    <xf numFmtId="164" fontId="20" fillId="8" borderId="10" xfId="3" applyFont="1" applyFill="1" applyBorder="1" applyAlignment="1" applyProtection="1">
      <protection locked="0"/>
    </xf>
    <xf numFmtId="0" fontId="39" fillId="2" borderId="3" xfId="0" applyFont="1" applyFill="1" applyBorder="1" applyAlignment="1" applyProtection="1">
      <alignment horizontal="left" vertical="top" wrapText="1" readingOrder="1"/>
    </xf>
    <xf numFmtId="0" fontId="40" fillId="0" borderId="0" xfId="0" applyFont="1" applyAlignment="1">
      <alignment vertical="top" wrapText="1"/>
    </xf>
    <xf numFmtId="10" fontId="29" fillId="8" borderId="8" xfId="0" applyNumberFormat="1" applyFont="1" applyFill="1" applyBorder="1" applyAlignment="1" applyProtection="1">
      <alignment horizontal="center"/>
    </xf>
    <xf numFmtId="0" fontId="38" fillId="0" borderId="1" xfId="0" applyFont="1" applyBorder="1" applyAlignment="1">
      <alignment horizontal="center"/>
    </xf>
    <xf numFmtId="0" fontId="2" fillId="2" borderId="0" xfId="0" applyFont="1" applyFill="1" applyAlignment="1" applyProtection="1">
      <alignment horizontal="left" vertical="top" wrapText="1"/>
    </xf>
    <xf numFmtId="0" fontId="6" fillId="2" borderId="0" xfId="0" applyFont="1" applyFill="1" applyBorder="1" applyAlignment="1" applyProtection="1">
      <alignment horizontal="center" vertical="center" wrapText="1"/>
    </xf>
    <xf numFmtId="9" fontId="4" fillId="2" borderId="0" xfId="2" applyFont="1" applyFill="1" applyBorder="1" applyAlignment="1" applyProtection="1">
      <alignment horizontal="center" vertical="center" wrapText="1" readingOrder="1"/>
    </xf>
    <xf numFmtId="0" fontId="18"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horizontal="center" vertical="center" wrapText="1" readingOrder="1"/>
    </xf>
    <xf numFmtId="0" fontId="4" fillId="3" borderId="1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readingOrder="1"/>
    </xf>
    <xf numFmtId="0" fontId="4" fillId="3" borderId="5" xfId="0" applyFont="1" applyFill="1" applyBorder="1" applyAlignment="1" applyProtection="1">
      <alignment horizontal="center" vertical="center" wrapText="1" readingOrder="1"/>
    </xf>
    <xf numFmtId="0" fontId="6" fillId="3" borderId="14" xfId="0" applyFont="1" applyFill="1" applyBorder="1" applyAlignment="1" applyProtection="1">
      <alignment horizontal="center" vertical="center" wrapText="1" readingOrder="1"/>
    </xf>
    <xf numFmtId="0" fontId="6" fillId="3" borderId="5" xfId="0" applyFont="1" applyFill="1" applyBorder="1" applyAlignment="1" applyProtection="1">
      <alignment horizontal="center" vertical="center" wrapText="1" readingOrder="1"/>
    </xf>
    <xf numFmtId="0" fontId="17" fillId="2" borderId="0" xfId="0" applyFont="1" applyFill="1" applyBorder="1" applyAlignment="1" applyProtection="1">
      <alignment horizontal="center" vertical="center" wrapText="1"/>
    </xf>
    <xf numFmtId="9" fontId="6" fillId="3" borderId="30" xfId="2" applyFont="1" applyFill="1" applyBorder="1" applyAlignment="1" applyProtection="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12700</xdr:rowOff>
    </xdr:from>
    <xdr:to>
      <xdr:col>0</xdr:col>
      <xdr:colOff>1772920</xdr:colOff>
      <xdr:row>0</xdr:row>
      <xdr:rowOff>475870</xdr:rowOff>
    </xdr:to>
    <xdr:pic>
      <xdr:nvPicPr>
        <xdr:cNvPr id="3" name="Afbeelding 2" descr="Gemeente Aa en Hunze - Drenthe beweegt">
          <a:extLst>
            <a:ext uri="{FF2B5EF4-FFF2-40B4-BE49-F238E27FC236}">
              <a16:creationId xmlns:a16="http://schemas.microsoft.com/office/drawing/2014/main" id="{7BB924D6-26D9-1246-9E98-391F6AEE3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70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749300</xdr:colOff>
      <xdr:row>0</xdr:row>
      <xdr:rowOff>139700</xdr:rowOff>
    </xdr:from>
    <xdr:to>
      <xdr:col>4</xdr:col>
      <xdr:colOff>1620520</xdr:colOff>
      <xdr:row>0</xdr:row>
      <xdr:rowOff>573992</xdr:rowOff>
    </xdr:to>
    <xdr:pic>
      <xdr:nvPicPr>
        <xdr:cNvPr id="4" name="Afbeelding 3" descr="Extra vergoedingen - Werkplein Drentsche Aa">
          <a:extLst>
            <a:ext uri="{FF2B5EF4-FFF2-40B4-BE49-F238E27FC236}">
              <a16:creationId xmlns:a16="http://schemas.microsoft.com/office/drawing/2014/main" id="{E27C649B-9779-324A-8FF4-4A9652127C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32500" y="1397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1181100</xdr:colOff>
      <xdr:row>1</xdr:row>
      <xdr:rowOff>541679</xdr:rowOff>
    </xdr:to>
    <xdr:pic>
      <xdr:nvPicPr>
        <xdr:cNvPr id="2" name="Afbeelding 1" descr="Gemeente Aa en Hunze - Drenthe beweegt">
          <a:extLst>
            <a:ext uri="{FF2B5EF4-FFF2-40B4-BE49-F238E27FC236}">
              <a16:creationId xmlns:a16="http://schemas.microsoft.com/office/drawing/2014/main" id="{D467D0A6-56DC-2B42-BAC6-4DF21F5B1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25400"/>
          <a:ext cx="1879600" cy="719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0</xdr:row>
      <xdr:rowOff>32532</xdr:rowOff>
    </xdr:from>
    <xdr:to>
      <xdr:col>4</xdr:col>
      <xdr:colOff>1117600</xdr:colOff>
      <xdr:row>1</xdr:row>
      <xdr:rowOff>526327</xdr:rowOff>
    </xdr:to>
    <xdr:pic>
      <xdr:nvPicPr>
        <xdr:cNvPr id="3" name="Afbeelding 2" descr="Extra vergoedingen - Werkplein Drentsche Aa">
          <a:extLst>
            <a:ext uri="{FF2B5EF4-FFF2-40B4-BE49-F238E27FC236}">
              <a16:creationId xmlns:a16="http://schemas.microsoft.com/office/drawing/2014/main" id="{8305A1A8-2022-464F-B021-234E13BB3D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13400" y="32532"/>
          <a:ext cx="2159000" cy="696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4" name="Afbeelding 3" descr="Extra vergoedingen - Werkplein Drentsche Aa">
          <a:extLst>
            <a:ext uri="{FF2B5EF4-FFF2-40B4-BE49-F238E27FC236}">
              <a16:creationId xmlns:a16="http://schemas.microsoft.com/office/drawing/2014/main" id="{5C0E664A-3802-3746-98D2-D659927B1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5" name="Afbeelding 4" descr="Gemeente Aa en Hunze - Drenthe beweegt">
          <a:extLst>
            <a:ext uri="{FF2B5EF4-FFF2-40B4-BE49-F238E27FC236}">
              <a16:creationId xmlns:a16="http://schemas.microsoft.com/office/drawing/2014/main" id="{EE070F1A-AC86-394A-8E78-A59060A0AE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2" name="Afbeelding 1" descr="Extra vergoedingen - Werkplein Drentsche Aa">
          <a:extLst>
            <a:ext uri="{FF2B5EF4-FFF2-40B4-BE49-F238E27FC236}">
              <a16:creationId xmlns:a16="http://schemas.microsoft.com/office/drawing/2014/main" id="{A88182E6-8EEB-2C4E-9BB7-9B487D278B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3" name="Afbeelding 2" descr="Gemeente Aa en Hunze - Drenthe beweegt">
          <a:extLst>
            <a:ext uri="{FF2B5EF4-FFF2-40B4-BE49-F238E27FC236}">
              <a16:creationId xmlns:a16="http://schemas.microsoft.com/office/drawing/2014/main" id="{4E8A64DE-3272-B349-AE1D-F4CF67AC91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0</xdr:col>
      <xdr:colOff>1435100</xdr:colOff>
      <xdr:row>1</xdr:row>
      <xdr:rowOff>190011</xdr:rowOff>
    </xdr:to>
    <xdr:pic>
      <xdr:nvPicPr>
        <xdr:cNvPr id="3" name="Afbeelding 2" descr="Gemeente Aa en Hunze - Drenthe beweegt">
          <a:extLst>
            <a:ext uri="{FF2B5EF4-FFF2-40B4-BE49-F238E27FC236}">
              <a16:creationId xmlns:a16="http://schemas.microsoft.com/office/drawing/2014/main" id="{79F7E051-00DC-1E41-AD2C-BAE06AF82C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0"/>
          <a:ext cx="1371600" cy="367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622300</xdr:colOff>
      <xdr:row>0</xdr:row>
      <xdr:rowOff>76200</xdr:rowOff>
    </xdr:from>
    <xdr:to>
      <xdr:col>1</xdr:col>
      <xdr:colOff>2082800</xdr:colOff>
      <xdr:row>1</xdr:row>
      <xdr:rowOff>218551</xdr:rowOff>
    </xdr:to>
    <xdr:pic>
      <xdr:nvPicPr>
        <xdr:cNvPr id="4" name="Afbeelding 3" descr="Extra vergoedingen - Werkplein Drentsche Aa">
          <a:extLst>
            <a:ext uri="{FF2B5EF4-FFF2-40B4-BE49-F238E27FC236}">
              <a16:creationId xmlns:a16="http://schemas.microsoft.com/office/drawing/2014/main" id="{52552659-CFFB-BD4E-9B78-155BF19B10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5200" y="76200"/>
          <a:ext cx="1460500" cy="320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4"/>
  <sheetViews>
    <sheetView topLeftCell="A3" zoomScaleNormal="100" workbookViewId="0">
      <selection activeCell="C15" sqref="C15:C16"/>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2" ht="49.25" customHeight="1" x14ac:dyDescent="0.2"/>
    <row r="2" spans="1:12" ht="19" x14ac:dyDescent="0.25">
      <c r="A2" s="2" t="s">
        <v>74</v>
      </c>
      <c r="B2" s="3"/>
    </row>
    <row r="3" spans="1:12" ht="171" customHeight="1" x14ac:dyDescent="0.2">
      <c r="A3" s="133" t="s">
        <v>77</v>
      </c>
      <c r="B3" s="134"/>
      <c r="C3" s="134"/>
      <c r="D3" s="134"/>
      <c r="E3" s="128"/>
    </row>
    <row r="4" spans="1:12" ht="20" thickBot="1" x14ac:dyDescent="0.3">
      <c r="A4" s="2"/>
      <c r="B4" s="3"/>
    </row>
    <row r="5" spans="1:12" ht="17" thickBot="1" x14ac:dyDescent="0.25">
      <c r="A5" s="120" t="s">
        <v>13</v>
      </c>
      <c r="B5" s="110"/>
      <c r="C5" s="111"/>
      <c r="D5" s="111"/>
      <c r="E5" s="105"/>
      <c r="F5" s="105"/>
    </row>
    <row r="6" spans="1:12" ht="13.5" customHeight="1" x14ac:dyDescent="0.2">
      <c r="A6" s="52"/>
      <c r="B6" s="53" t="s">
        <v>9</v>
      </c>
      <c r="C6" s="38" t="s">
        <v>14</v>
      </c>
      <c r="D6" s="38" t="s">
        <v>72</v>
      </c>
      <c r="E6" s="105"/>
      <c r="F6" s="105"/>
      <c r="G6" s="105"/>
    </row>
    <row r="7" spans="1:12" ht="16" x14ac:dyDescent="0.2">
      <c r="A7" s="5" t="s">
        <v>71</v>
      </c>
      <c r="B7" s="48">
        <f>'Factor Fase A'!E50/100</f>
        <v>1.0832999999999999</v>
      </c>
      <c r="C7" s="48">
        <f>'Factor Fase B-C'!E48/100</f>
        <v>1.0832999999999999</v>
      </c>
      <c r="D7" s="48">
        <f>'Factor Payroll'!E49/100</f>
        <v>1.1705000000000001</v>
      </c>
    </row>
    <row r="8" spans="1:12" ht="16" thickBot="1" x14ac:dyDescent="0.25">
      <c r="A8" s="39"/>
      <c r="B8" s="27"/>
      <c r="C8" s="27"/>
    </row>
    <row r="9" spans="1:12" ht="17" thickBot="1" x14ac:dyDescent="0.25">
      <c r="A9" s="120" t="s">
        <v>2</v>
      </c>
      <c r="B9" s="110"/>
      <c r="C9" s="111"/>
      <c r="D9" s="110"/>
      <c r="E9" s="109"/>
    </row>
    <row r="10" spans="1:12" ht="12.75" customHeight="1" x14ac:dyDescent="0.2">
      <c r="A10" s="143" t="s">
        <v>3</v>
      </c>
      <c r="B10" s="150">
        <v>1</v>
      </c>
      <c r="C10" s="151"/>
      <c r="D10" s="152"/>
      <c r="E10" s="142" t="s">
        <v>16</v>
      </c>
    </row>
    <row r="11" spans="1:12" ht="15" customHeight="1" x14ac:dyDescent="0.2">
      <c r="A11" s="144"/>
      <c r="B11" s="30">
        <v>0.6</v>
      </c>
      <c r="C11" s="30">
        <v>0.2</v>
      </c>
      <c r="D11" s="125">
        <v>0.2</v>
      </c>
      <c r="E11" s="143"/>
    </row>
    <row r="12" spans="1:12" ht="16" x14ac:dyDescent="0.2">
      <c r="A12" s="5" t="s">
        <v>71</v>
      </c>
      <c r="B12" s="6">
        <f>B7*B$11</f>
        <v>0.64997999999999989</v>
      </c>
      <c r="C12" s="6">
        <f>C7*C$11</f>
        <v>0.21665999999999999</v>
      </c>
      <c r="D12" s="6">
        <f>D7*D$11</f>
        <v>0.23410000000000003</v>
      </c>
      <c r="E12" s="47">
        <f>B12+C12+D12</f>
        <v>1.1007399999999998</v>
      </c>
    </row>
    <row r="13" spans="1:12" ht="16" thickBot="1" x14ac:dyDescent="0.25">
      <c r="D13" s="7"/>
    </row>
    <row r="14" spans="1:12" ht="13.5" customHeight="1" thickBot="1" x14ac:dyDescent="0.25">
      <c r="A14" s="120" t="s">
        <v>4</v>
      </c>
      <c r="B14" s="110"/>
      <c r="C14" s="8"/>
      <c r="D14" s="8"/>
      <c r="E14" s="8"/>
      <c r="F14" s="9"/>
      <c r="G14" s="9"/>
      <c r="H14" s="8"/>
      <c r="I14" s="8"/>
      <c r="J14" s="137"/>
      <c r="K14" s="137"/>
      <c r="L14" s="137"/>
    </row>
    <row r="15" spans="1:12" x14ac:dyDescent="0.2">
      <c r="A15" s="145"/>
      <c r="B15" s="147" t="s">
        <v>73</v>
      </c>
      <c r="C15" s="138"/>
      <c r="D15" s="54"/>
      <c r="E15" s="54"/>
      <c r="F15" s="140"/>
      <c r="G15" s="141"/>
      <c r="H15" s="139"/>
      <c r="I15" s="138"/>
      <c r="J15" s="137"/>
      <c r="K15" s="137"/>
      <c r="L15" s="137"/>
    </row>
    <row r="16" spans="1:12" ht="31.5" customHeight="1" x14ac:dyDescent="0.2">
      <c r="A16" s="146"/>
      <c r="B16" s="148"/>
      <c r="C16" s="138"/>
      <c r="D16" s="54"/>
      <c r="E16" s="149"/>
      <c r="F16" s="140"/>
      <c r="G16" s="141"/>
      <c r="H16" s="139"/>
      <c r="I16" s="138"/>
      <c r="J16" s="137"/>
      <c r="K16" s="137"/>
      <c r="L16" s="137"/>
    </row>
    <row r="17" spans="1:12" ht="17.25" customHeight="1" x14ac:dyDescent="0.2">
      <c r="A17" s="5" t="s">
        <v>68</v>
      </c>
      <c r="B17" s="11">
        <f>'Nominale marge'!B6</f>
        <v>0</v>
      </c>
      <c r="C17" s="12"/>
      <c r="D17" s="12"/>
      <c r="E17" s="149"/>
      <c r="F17" s="13"/>
      <c r="G17" s="13"/>
      <c r="H17" s="14"/>
      <c r="I17" s="12"/>
      <c r="J17" s="137"/>
      <c r="K17" s="137"/>
      <c r="L17" s="137"/>
    </row>
    <row r="18" spans="1:12" ht="24" customHeight="1" x14ac:dyDescent="0.2">
      <c r="A18" s="43"/>
      <c r="B18" s="44"/>
      <c r="C18" s="12"/>
      <c r="D18" s="12"/>
      <c r="E18" s="149"/>
      <c r="F18" s="13"/>
      <c r="G18" s="13"/>
      <c r="H18" s="14"/>
      <c r="I18" s="12"/>
      <c r="J18" s="51"/>
      <c r="K18" s="51"/>
      <c r="L18" s="51"/>
    </row>
    <row r="19" spans="1:12" ht="16" thickBot="1" x14ac:dyDescent="0.25">
      <c r="A19" s="121"/>
      <c r="B19" s="121"/>
      <c r="C19" s="121"/>
      <c r="D19" s="121"/>
      <c r="E19" s="149"/>
      <c r="F19" s="9"/>
      <c r="G19" s="9"/>
    </row>
    <row r="20" spans="1:12" ht="15.75" customHeight="1" thickBot="1" x14ac:dyDescent="0.25">
      <c r="A20" s="120"/>
      <c r="B20" s="122" t="s">
        <v>20</v>
      </c>
      <c r="C20" s="120"/>
      <c r="D20" s="123"/>
      <c r="E20" s="111"/>
      <c r="F20" s="9"/>
      <c r="G20" s="9"/>
      <c r="H20" s="8"/>
      <c r="I20" s="8"/>
      <c r="J20" s="15"/>
      <c r="K20" s="15"/>
      <c r="L20" s="15"/>
    </row>
    <row r="21" spans="1:12" ht="32.25" customHeight="1" x14ac:dyDescent="0.2">
      <c r="A21" s="28"/>
      <c r="B21" s="40" t="s">
        <v>19</v>
      </c>
      <c r="C21" s="40" t="s">
        <v>6</v>
      </c>
      <c r="D21" s="41" t="s">
        <v>70</v>
      </c>
      <c r="E21" s="42"/>
      <c r="F21" s="10"/>
      <c r="G21" s="26"/>
      <c r="H21" s="15"/>
      <c r="I21" s="15"/>
      <c r="J21" s="15"/>
    </row>
    <row r="22" spans="1:12" ht="16" x14ac:dyDescent="0.2">
      <c r="A22" s="16" t="s">
        <v>16</v>
      </c>
      <c r="B22" s="46">
        <f>E12</f>
        <v>1.1007399999999998</v>
      </c>
      <c r="C22" s="31">
        <v>21.44</v>
      </c>
      <c r="D22" s="32">
        <v>24245</v>
      </c>
      <c r="E22" s="17">
        <f>(B22*C22)*D22</f>
        <v>572178.74147199991</v>
      </c>
      <c r="F22" s="18"/>
      <c r="G22" s="19"/>
      <c r="H22" s="15"/>
      <c r="I22" s="15"/>
      <c r="J22" s="15"/>
    </row>
    <row r="23" spans="1:12" ht="16" thickBot="1" x14ac:dyDescent="0.25">
      <c r="A23" s="34" t="s">
        <v>5</v>
      </c>
      <c r="B23" s="45">
        <f>B17</f>
        <v>0</v>
      </c>
      <c r="C23" s="35"/>
      <c r="D23" s="36">
        <v>24245</v>
      </c>
      <c r="E23" s="20">
        <f>B23*D23</f>
        <v>0</v>
      </c>
      <c r="F23" s="21"/>
      <c r="G23" s="15"/>
      <c r="H23" s="15"/>
    </row>
    <row r="24" spans="1:12" ht="16" thickBot="1" x14ac:dyDescent="0.25">
      <c r="A24" s="9"/>
      <c r="B24" s="9"/>
      <c r="C24" s="9"/>
      <c r="D24" s="9"/>
      <c r="E24" s="9"/>
      <c r="F24" s="21"/>
      <c r="G24" s="15"/>
      <c r="H24" s="15"/>
    </row>
    <row r="25" spans="1:12" s="22" customFormat="1" ht="20" thickBot="1" x14ac:dyDescent="0.3">
      <c r="E25" s="126">
        <f>SUM(E22:E23)</f>
        <v>572178.74147199991</v>
      </c>
      <c r="F25" s="127" t="s">
        <v>75</v>
      </c>
      <c r="G25" s="24"/>
      <c r="H25" s="24"/>
    </row>
    <row r="26" spans="1:12" s="22" customFormat="1" ht="19" x14ac:dyDescent="0.25">
      <c r="A26" s="98" t="s">
        <v>18</v>
      </c>
      <c r="E26" s="23"/>
      <c r="F26" s="23"/>
      <c r="G26" s="24"/>
      <c r="H26" s="24"/>
    </row>
    <row r="27" spans="1:12" x14ac:dyDescent="0.2">
      <c r="A27" s="98" t="s">
        <v>60</v>
      </c>
      <c r="H27" s="15"/>
      <c r="I27" s="15"/>
      <c r="J27" s="15"/>
      <c r="K27" s="15"/>
      <c r="L27" s="15"/>
    </row>
    <row r="28" spans="1:12" ht="16" thickBot="1" x14ac:dyDescent="0.25">
      <c r="A28" s="98"/>
      <c r="H28" s="15"/>
      <c r="I28" s="15"/>
      <c r="J28" s="15"/>
      <c r="K28" s="15"/>
      <c r="L28" s="15"/>
    </row>
    <row r="29" spans="1:12" ht="17" thickBot="1" x14ac:dyDescent="0.25">
      <c r="A29" s="109" t="s">
        <v>10</v>
      </c>
      <c r="B29" s="110"/>
      <c r="C29" s="109"/>
      <c r="D29" s="110"/>
      <c r="E29" s="109"/>
    </row>
    <row r="30" spans="1:12" ht="17" thickBot="1" x14ac:dyDescent="0.25">
      <c r="A30" s="135" t="s">
        <v>62</v>
      </c>
      <c r="B30" s="136"/>
      <c r="C30" s="136"/>
      <c r="D30" s="136"/>
      <c r="E30" s="136"/>
    </row>
    <row r="31" spans="1:12" ht="16" x14ac:dyDescent="0.2">
      <c r="A31" s="99"/>
      <c r="B31" s="112"/>
      <c r="C31" s="113"/>
      <c r="D31" s="113"/>
      <c r="E31" s="114"/>
    </row>
    <row r="32" spans="1:12" ht="16" x14ac:dyDescent="0.2">
      <c r="A32" s="99" t="s">
        <v>11</v>
      </c>
      <c r="B32" s="115"/>
      <c r="C32" s="108"/>
      <c r="D32" s="108"/>
      <c r="E32" s="116"/>
    </row>
    <row r="33" spans="1:10" ht="17" thickBot="1" x14ac:dyDescent="0.25">
      <c r="A33" s="99" t="s">
        <v>12</v>
      </c>
      <c r="B33" s="117"/>
      <c r="C33" s="118"/>
      <c r="D33" s="118"/>
      <c r="E33" s="119"/>
      <c r="H33" s="25"/>
      <c r="I33" s="25"/>
      <c r="J33" s="25"/>
    </row>
    <row r="34" spans="1:10" x14ac:dyDescent="0.2">
      <c r="A34" s="100"/>
      <c r="B34" s="101"/>
    </row>
  </sheetData>
  <mergeCells count="14">
    <mergeCell ref="A3:D3"/>
    <mergeCell ref="A30:E30"/>
    <mergeCell ref="J14:L17"/>
    <mergeCell ref="I15:I16"/>
    <mergeCell ref="H15:H16"/>
    <mergeCell ref="F15:F16"/>
    <mergeCell ref="G15:G16"/>
    <mergeCell ref="E10:E11"/>
    <mergeCell ref="A10:A11"/>
    <mergeCell ref="A15:A16"/>
    <mergeCell ref="B15:B16"/>
    <mergeCell ref="C15:C16"/>
    <mergeCell ref="E16:E19"/>
    <mergeCell ref="B10:D10"/>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9A60-9FDD-CA4F-9D40-A337428227A9}">
  <dimension ref="A1:G53"/>
  <sheetViews>
    <sheetView workbookViewId="0">
      <selection activeCell="E15" sqref="E15"/>
    </sheetView>
  </sheetViews>
  <sheetFormatPr baseColWidth="10" defaultColWidth="8.796875" defaultRowHeight="13" x14ac:dyDescent="0.15"/>
  <cols>
    <col min="1" max="1" width="11.19921875" style="58" bestFit="1" customWidth="1"/>
    <col min="2" max="2" width="76" style="58" bestFit="1" customWidth="1"/>
    <col min="3" max="4" width="8.796875" style="58"/>
    <col min="5" max="5" width="18" style="58" customWidth="1"/>
    <col min="6" max="16384" width="8.796875" style="58"/>
  </cols>
  <sheetData>
    <row r="1" spans="1:5" ht="16" x14ac:dyDescent="0.2">
      <c r="A1" s="55" t="s">
        <v>21</v>
      </c>
      <c r="B1" s="55"/>
      <c r="C1" s="55"/>
      <c r="D1" s="56"/>
      <c r="E1" s="57"/>
    </row>
    <row r="2" spans="1:5" ht="62" customHeight="1" x14ac:dyDescent="0.2">
      <c r="A2" s="55"/>
      <c r="C2" s="55"/>
      <c r="D2" s="55"/>
      <c r="E2" s="59"/>
    </row>
    <row r="3" spans="1:5" ht="16" x14ac:dyDescent="0.2">
      <c r="A3" s="124" t="s">
        <v>69</v>
      </c>
      <c r="B3" s="124"/>
      <c r="C3" s="55"/>
      <c r="D3" s="55"/>
      <c r="E3" s="59"/>
    </row>
    <row r="4" spans="1:5" ht="16" x14ac:dyDescent="0.2">
      <c r="A4" s="106" t="s">
        <v>62</v>
      </c>
      <c r="B4" s="107"/>
      <c r="C4" s="55"/>
      <c r="D4" s="55"/>
      <c r="E4" s="59"/>
    </row>
    <row r="5" spans="1:5" ht="34" x14ac:dyDescent="0.2">
      <c r="A5" s="60"/>
      <c r="B5" s="61" t="s">
        <v>22</v>
      </c>
      <c r="C5" s="61" t="s">
        <v>23</v>
      </c>
      <c r="D5" s="61"/>
      <c r="E5" s="62" t="s">
        <v>24</v>
      </c>
    </row>
    <row r="6" spans="1:5" ht="16" x14ac:dyDescent="0.2">
      <c r="A6" s="63" t="s">
        <v>25</v>
      </c>
      <c r="B6" s="64" t="s">
        <v>26</v>
      </c>
      <c r="C6" s="64"/>
      <c r="D6" s="65"/>
      <c r="E6" s="66">
        <v>100</v>
      </c>
    </row>
    <row r="7" spans="1:5" ht="16" x14ac:dyDescent="0.2">
      <c r="A7" s="63"/>
      <c r="B7" s="67" t="s">
        <v>27</v>
      </c>
      <c r="C7" s="67"/>
      <c r="D7" s="65"/>
      <c r="E7" s="130">
        <v>0</v>
      </c>
    </row>
    <row r="8" spans="1:5" ht="15" x14ac:dyDescent="0.2">
      <c r="A8" s="63"/>
      <c r="B8" s="68"/>
      <c r="C8" s="68" t="s">
        <v>28</v>
      </c>
      <c r="D8" s="65"/>
      <c r="E8" s="69">
        <f>+(1+E7)*E6</f>
        <v>100</v>
      </c>
    </row>
    <row r="9" spans="1:5" ht="15" x14ac:dyDescent="0.2">
      <c r="A9" s="63"/>
      <c r="B9" s="68"/>
      <c r="C9" s="68"/>
      <c r="D9" s="65"/>
      <c r="E9" s="69"/>
    </row>
    <row r="10" spans="1:5" ht="15" x14ac:dyDescent="0.2">
      <c r="A10" s="63" t="s">
        <v>29</v>
      </c>
      <c r="B10" s="68" t="s">
        <v>15</v>
      </c>
      <c r="C10" s="68"/>
      <c r="D10" s="65"/>
      <c r="E10" s="70"/>
    </row>
    <row r="11" spans="1:5" ht="15" x14ac:dyDescent="0.2">
      <c r="A11" s="63"/>
      <c r="B11" s="67" t="s">
        <v>30</v>
      </c>
      <c r="C11" s="68">
        <v>262</v>
      </c>
      <c r="D11" s="65"/>
      <c r="E11" s="70"/>
    </row>
    <row r="12" spans="1:5" ht="15" x14ac:dyDescent="0.2">
      <c r="A12" s="63"/>
      <c r="B12" s="67" t="s">
        <v>31</v>
      </c>
      <c r="C12" s="68">
        <f>SUM(C11)-(C13)-(C14)</f>
        <v>232</v>
      </c>
      <c r="D12" s="65"/>
      <c r="E12" s="70"/>
    </row>
    <row r="13" spans="1:5" ht="16" x14ac:dyDescent="0.2">
      <c r="A13" s="63"/>
      <c r="B13" s="67" t="s">
        <v>32</v>
      </c>
      <c r="C13" s="68">
        <v>25</v>
      </c>
      <c r="D13" s="130">
        <v>0</v>
      </c>
      <c r="E13" s="70"/>
    </row>
    <row r="14" spans="1:5" ht="16" x14ac:dyDescent="0.2">
      <c r="A14" s="63"/>
      <c r="B14" s="67" t="s">
        <v>0</v>
      </c>
      <c r="C14" s="68">
        <v>5</v>
      </c>
      <c r="D14" s="130">
        <v>0</v>
      </c>
      <c r="E14" s="70"/>
    </row>
    <row r="15" spans="1:5" ht="16" x14ac:dyDescent="0.2">
      <c r="A15" s="63"/>
      <c r="B15" s="67" t="s">
        <v>1</v>
      </c>
      <c r="C15" s="68"/>
      <c r="D15" s="130">
        <v>0</v>
      </c>
      <c r="E15" s="70"/>
    </row>
    <row r="16" spans="1:5" ht="15" x14ac:dyDescent="0.2">
      <c r="A16" s="63"/>
      <c r="B16" s="67"/>
      <c r="C16" s="68"/>
      <c r="D16" s="37"/>
      <c r="E16" s="70"/>
    </row>
    <row r="17" spans="1:5" ht="15" x14ac:dyDescent="0.2">
      <c r="A17" s="63"/>
      <c r="B17" s="67" t="s">
        <v>33</v>
      </c>
      <c r="C17" s="68">
        <v>0</v>
      </c>
      <c r="D17" s="37">
        <v>0</v>
      </c>
      <c r="E17" s="70"/>
    </row>
    <row r="18" spans="1:5" ht="16" x14ac:dyDescent="0.2">
      <c r="A18" s="63"/>
      <c r="B18" s="67" t="s">
        <v>34</v>
      </c>
      <c r="C18" s="68"/>
      <c r="D18" s="130">
        <v>0</v>
      </c>
      <c r="E18" s="70"/>
    </row>
    <row r="19" spans="1:5" ht="16" x14ac:dyDescent="0.2">
      <c r="A19" s="63"/>
      <c r="B19" s="67" t="s">
        <v>35</v>
      </c>
      <c r="C19" s="68"/>
      <c r="D19" s="130">
        <v>0</v>
      </c>
      <c r="E19" s="70"/>
    </row>
    <row r="20" spans="1:5" ht="15" x14ac:dyDescent="0.2">
      <c r="A20" s="63"/>
      <c r="B20" s="67"/>
      <c r="C20" s="68"/>
      <c r="D20" s="71"/>
      <c r="E20" s="70"/>
    </row>
    <row r="21" spans="1:5" ht="15" x14ac:dyDescent="0.2">
      <c r="A21" s="63"/>
      <c r="B21" s="67" t="s">
        <v>36</v>
      </c>
      <c r="C21" s="67"/>
      <c r="D21" s="72">
        <f>SUM(D13:D19)</f>
        <v>0</v>
      </c>
      <c r="E21" s="69">
        <f>SUM(D21)*($E$8)</f>
        <v>0</v>
      </c>
    </row>
    <row r="22" spans="1:5" ht="15" x14ac:dyDescent="0.2">
      <c r="A22" s="63"/>
      <c r="B22" s="67"/>
      <c r="C22" s="67"/>
      <c r="D22" s="72"/>
      <c r="E22" s="69"/>
    </row>
    <row r="23" spans="1:5" ht="15" x14ac:dyDescent="0.2">
      <c r="A23" s="63"/>
      <c r="B23" s="67" t="s">
        <v>37</v>
      </c>
      <c r="C23" s="65"/>
      <c r="D23" s="73" t="s">
        <v>38</v>
      </c>
      <c r="E23" s="69">
        <f>+(1+D21)*E8</f>
        <v>100</v>
      </c>
    </row>
    <row r="24" spans="1:5" ht="15" x14ac:dyDescent="0.2">
      <c r="A24" s="63"/>
      <c r="B24" s="67"/>
      <c r="C24" s="65"/>
      <c r="D24" s="67"/>
      <c r="E24" s="70"/>
    </row>
    <row r="25" spans="1:5" ht="15" x14ac:dyDescent="0.2">
      <c r="A25" s="63"/>
      <c r="B25" s="67" t="s">
        <v>39</v>
      </c>
      <c r="C25" s="65"/>
      <c r="D25" s="104">
        <v>8.3299999999999999E-2</v>
      </c>
      <c r="E25" s="69">
        <f>SUM(E23)*(D25)</f>
        <v>8.33</v>
      </c>
    </row>
    <row r="26" spans="1:5" ht="15" x14ac:dyDescent="0.2">
      <c r="A26" s="63"/>
      <c r="B26" s="67"/>
      <c r="C26" s="65"/>
      <c r="D26" s="67"/>
      <c r="E26" s="70"/>
    </row>
    <row r="27" spans="1:5" ht="15" x14ac:dyDescent="0.2">
      <c r="A27" s="63"/>
      <c r="B27" s="74" t="s">
        <v>40</v>
      </c>
      <c r="C27" s="75"/>
      <c r="D27" s="76" t="s">
        <v>41</v>
      </c>
      <c r="E27" s="77">
        <f>SUM(E23)+(E25)</f>
        <v>108.33</v>
      </c>
    </row>
    <row r="28" spans="1:5" ht="15" x14ac:dyDescent="0.2">
      <c r="A28" s="63"/>
      <c r="B28" s="67"/>
      <c r="C28" s="67"/>
      <c r="D28" s="65"/>
      <c r="E28" s="70"/>
    </row>
    <row r="29" spans="1:5" ht="15" x14ac:dyDescent="0.2">
      <c r="A29" s="63" t="s">
        <v>42</v>
      </c>
      <c r="B29" s="78" t="s">
        <v>43</v>
      </c>
      <c r="C29" s="79"/>
      <c r="D29" s="65"/>
      <c r="E29" s="70"/>
    </row>
    <row r="30" spans="1:5" ht="16" x14ac:dyDescent="0.2">
      <c r="A30" s="63"/>
      <c r="B30" s="80" t="s">
        <v>44</v>
      </c>
      <c r="C30" s="81"/>
      <c r="D30" s="130">
        <v>0</v>
      </c>
      <c r="E30" s="70"/>
    </row>
    <row r="31" spans="1:5" ht="16" x14ac:dyDescent="0.2">
      <c r="A31" s="63"/>
      <c r="B31" s="80" t="s">
        <v>45</v>
      </c>
      <c r="C31" s="81"/>
      <c r="D31" s="130">
        <v>0</v>
      </c>
      <c r="E31" s="70"/>
    </row>
    <row r="32" spans="1:5" ht="16" x14ac:dyDescent="0.2">
      <c r="A32" s="63"/>
      <c r="B32" s="80" t="s">
        <v>46</v>
      </c>
      <c r="C32" s="81"/>
      <c r="D32" s="130">
        <v>0</v>
      </c>
      <c r="E32" s="70"/>
    </row>
    <row r="33" spans="1:7" ht="16" x14ac:dyDescent="0.2">
      <c r="A33" s="63"/>
      <c r="B33" s="80" t="s">
        <v>47</v>
      </c>
      <c r="C33" s="81"/>
      <c r="D33" s="130">
        <v>0</v>
      </c>
      <c r="E33" s="70"/>
    </row>
    <row r="34" spans="1:7" ht="16" x14ac:dyDescent="0.2">
      <c r="A34" s="63"/>
      <c r="B34" s="80" t="s">
        <v>48</v>
      </c>
      <c r="C34" s="81"/>
      <c r="D34" s="130">
        <v>0</v>
      </c>
      <c r="E34" s="70"/>
    </row>
    <row r="35" spans="1:7" ht="16" x14ac:dyDescent="0.2">
      <c r="A35" s="63"/>
      <c r="B35" s="80" t="s">
        <v>64</v>
      </c>
      <c r="C35" s="81"/>
      <c r="D35" s="130">
        <v>0</v>
      </c>
      <c r="E35" s="70"/>
    </row>
    <row r="36" spans="1:7" s="86" customFormat="1" ht="15" x14ac:dyDescent="0.2">
      <c r="A36" s="82"/>
      <c r="B36" s="58"/>
      <c r="C36" s="83"/>
      <c r="D36" s="84">
        <v>0</v>
      </c>
      <c r="E36" s="85"/>
    </row>
    <row r="37" spans="1:7" ht="16" x14ac:dyDescent="0.2">
      <c r="A37" s="63"/>
      <c r="B37" s="80" t="s">
        <v>50</v>
      </c>
      <c r="C37" s="81"/>
      <c r="D37" s="130">
        <v>0</v>
      </c>
      <c r="E37" s="70"/>
    </row>
    <row r="38" spans="1:7" ht="16" x14ac:dyDescent="0.2">
      <c r="A38" s="63"/>
      <c r="B38" s="80" t="s">
        <v>8</v>
      </c>
      <c r="C38" s="81"/>
      <c r="D38" s="130">
        <v>0</v>
      </c>
      <c r="E38" s="70"/>
    </row>
    <row r="39" spans="1:7" ht="16" x14ac:dyDescent="0.2">
      <c r="A39" s="63"/>
      <c r="B39" s="80" t="s">
        <v>51</v>
      </c>
      <c r="C39" s="81"/>
      <c r="D39" s="130">
        <v>0</v>
      </c>
      <c r="E39" s="70"/>
    </row>
    <row r="40" spans="1:7" ht="15" x14ac:dyDescent="0.2">
      <c r="A40" s="63"/>
      <c r="B40" s="80"/>
      <c r="C40" s="81"/>
      <c r="D40" s="65"/>
      <c r="E40" s="70"/>
    </row>
    <row r="41" spans="1:7" ht="15" x14ac:dyDescent="0.2">
      <c r="A41" s="63"/>
      <c r="B41" s="80" t="s">
        <v>52</v>
      </c>
      <c r="C41" s="81"/>
      <c r="D41" s="72">
        <f>SUM(D30:D39)</f>
        <v>0</v>
      </c>
      <c r="E41" s="69"/>
    </row>
    <row r="42" spans="1:7" ht="15" x14ac:dyDescent="0.2">
      <c r="A42" s="63"/>
      <c r="B42" s="80"/>
      <c r="C42" s="81"/>
      <c r="D42" s="65"/>
      <c r="E42" s="70"/>
    </row>
    <row r="43" spans="1:7" ht="15" x14ac:dyDescent="0.2">
      <c r="A43" s="63"/>
      <c r="B43" s="87" t="s">
        <v>53</v>
      </c>
      <c r="C43" s="88"/>
      <c r="D43" s="65"/>
      <c r="E43" s="77">
        <f>(1+D41)*E27</f>
        <v>108.33</v>
      </c>
    </row>
    <row r="44" spans="1:7" ht="15" x14ac:dyDescent="0.2">
      <c r="A44" s="63"/>
      <c r="B44" s="89"/>
      <c r="C44" s="90"/>
      <c r="D44" s="65"/>
      <c r="E44" s="70"/>
    </row>
    <row r="45" spans="1:7" ht="15" x14ac:dyDescent="0.2">
      <c r="A45" s="63" t="s">
        <v>54</v>
      </c>
      <c r="B45" s="78" t="s">
        <v>55</v>
      </c>
      <c r="C45" s="79"/>
      <c r="D45" s="65"/>
      <c r="E45" s="70"/>
    </row>
    <row r="46" spans="1:7" ht="16" x14ac:dyDescent="0.2">
      <c r="A46" s="63"/>
      <c r="B46" s="131" t="s">
        <v>65</v>
      </c>
      <c r="C46" s="81"/>
      <c r="D46" s="130">
        <v>0</v>
      </c>
      <c r="E46" s="70"/>
      <c r="G46" s="86"/>
    </row>
    <row r="47" spans="1:7" ht="16" x14ac:dyDescent="0.2">
      <c r="A47" s="63"/>
      <c r="B47" s="131" t="s">
        <v>76</v>
      </c>
      <c r="C47" s="90"/>
      <c r="D47" s="130">
        <v>0</v>
      </c>
      <c r="E47" s="70"/>
    </row>
    <row r="48" spans="1:7" ht="15" x14ac:dyDescent="0.2">
      <c r="A48" s="63"/>
      <c r="B48" s="63"/>
      <c r="C48" s="65"/>
      <c r="D48" s="65"/>
      <c r="E48" s="69">
        <f>SUM((D46)+(D47))*(E43)</f>
        <v>0</v>
      </c>
    </row>
    <row r="49" spans="1:5" ht="16" x14ac:dyDescent="0.2">
      <c r="A49" s="92"/>
      <c r="B49" s="63"/>
      <c r="C49" s="55"/>
      <c r="D49" s="55"/>
      <c r="E49" s="59"/>
    </row>
    <row r="50" spans="1:5" ht="20" thickBot="1" x14ac:dyDescent="0.3">
      <c r="A50" s="93"/>
      <c r="B50" s="94" t="s">
        <v>56</v>
      </c>
      <c r="C50" s="95"/>
      <c r="D50" s="95"/>
      <c r="E50" s="96">
        <f>SUM(E43)+(E48)</f>
        <v>108.33</v>
      </c>
    </row>
    <row r="53" spans="1:5" ht="120" x14ac:dyDescent="0.2">
      <c r="A53" s="50" t="s">
        <v>7</v>
      </c>
      <c r="B53" s="49" t="s">
        <v>59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
  <sheetViews>
    <sheetView tabSelected="1" zoomScale="115" zoomScaleNormal="115" workbookViewId="0">
      <selection activeCell="D24" sqref="D24"/>
    </sheetView>
  </sheetViews>
  <sheetFormatPr baseColWidth="10" defaultColWidth="8.796875" defaultRowHeight="13" x14ac:dyDescent="0.15"/>
  <cols>
    <col min="1" max="1" width="9" style="58" customWidth="1"/>
    <col min="2" max="2" width="76" style="58" bestFit="1" customWidth="1"/>
    <col min="3" max="3" width="8.796875" style="58"/>
    <col min="4" max="4" width="10.19921875" style="58" bestFit="1" customWidth="1"/>
    <col min="5" max="5" width="10.796875" style="58" customWidth="1"/>
    <col min="6" max="16384" width="8.796875" style="58"/>
  </cols>
  <sheetData>
    <row r="1" spans="1:5" ht="56" customHeight="1" x14ac:dyDescent="0.2">
      <c r="A1" s="55"/>
      <c r="B1" s="55"/>
      <c r="C1" s="55"/>
      <c r="D1" s="56"/>
      <c r="E1" s="57"/>
    </row>
    <row r="2" spans="1:5" ht="16" x14ac:dyDescent="0.2">
      <c r="A2" s="124" t="s">
        <v>61</v>
      </c>
      <c r="B2" s="124"/>
      <c r="C2" s="55"/>
      <c r="D2" s="55"/>
      <c r="E2" s="59"/>
    </row>
    <row r="3" spans="1:5" ht="16" x14ac:dyDescent="0.2">
      <c r="A3" s="106" t="s">
        <v>62</v>
      </c>
      <c r="B3" s="107"/>
      <c r="C3" s="55"/>
      <c r="D3" s="55"/>
      <c r="E3" s="59"/>
    </row>
    <row r="4" spans="1:5" ht="34" x14ac:dyDescent="0.2">
      <c r="A4" s="60"/>
      <c r="B4" s="61" t="s">
        <v>22</v>
      </c>
      <c r="C4" s="124" t="s">
        <v>78</v>
      </c>
      <c r="D4" s="61"/>
      <c r="E4" s="62" t="s">
        <v>24</v>
      </c>
    </row>
    <row r="5" spans="1:5" ht="16" x14ac:dyDescent="0.2">
      <c r="A5" s="63" t="s">
        <v>25</v>
      </c>
      <c r="B5" s="64" t="s">
        <v>26</v>
      </c>
      <c r="C5" s="64"/>
      <c r="D5" s="65"/>
      <c r="E5" s="66">
        <v>100</v>
      </c>
    </row>
    <row r="6" spans="1:5" ht="16" x14ac:dyDescent="0.2">
      <c r="A6" s="63"/>
      <c r="B6" s="67" t="s">
        <v>27</v>
      </c>
      <c r="C6" s="67"/>
      <c r="D6" s="65"/>
      <c r="E6" s="130">
        <v>0</v>
      </c>
    </row>
    <row r="7" spans="1:5" ht="15" x14ac:dyDescent="0.2">
      <c r="A7" s="63"/>
      <c r="B7" s="68"/>
      <c r="C7" s="68" t="s">
        <v>28</v>
      </c>
      <c r="D7" s="65"/>
      <c r="E7" s="69">
        <f>+(1+E6)*E5</f>
        <v>100</v>
      </c>
    </row>
    <row r="8" spans="1:5" ht="15" x14ac:dyDescent="0.2">
      <c r="A8" s="63"/>
      <c r="B8" s="68"/>
      <c r="C8" s="68"/>
      <c r="D8" s="65"/>
      <c r="E8" s="69"/>
    </row>
    <row r="9" spans="1:5" ht="15" x14ac:dyDescent="0.2">
      <c r="A9" s="63" t="s">
        <v>29</v>
      </c>
      <c r="B9" s="68" t="s">
        <v>15</v>
      </c>
      <c r="C9" s="68"/>
      <c r="D9" s="65"/>
      <c r="E9" s="70"/>
    </row>
    <row r="10" spans="1:5" ht="15" x14ac:dyDescent="0.2">
      <c r="A10" s="63"/>
      <c r="B10" s="67" t="s">
        <v>30</v>
      </c>
      <c r="C10" s="68">
        <f>'Factor Fase A'!C11</f>
        <v>262</v>
      </c>
      <c r="D10" s="65"/>
      <c r="E10" s="70"/>
    </row>
    <row r="11" spans="1:5" ht="15" x14ac:dyDescent="0.2">
      <c r="A11" s="63"/>
      <c r="B11" s="67" t="s">
        <v>31</v>
      </c>
      <c r="C11" s="68">
        <f>'Factor Fase A'!C12</f>
        <v>232</v>
      </c>
      <c r="D11" s="65"/>
      <c r="E11" s="70"/>
    </row>
    <row r="12" spans="1:5" ht="16" x14ac:dyDescent="0.2">
      <c r="A12" s="63"/>
      <c r="B12" s="67" t="s">
        <v>32</v>
      </c>
      <c r="C12" s="68">
        <f>'Factor Fase A'!C13</f>
        <v>25</v>
      </c>
      <c r="D12" s="130">
        <v>0</v>
      </c>
      <c r="E12" s="70"/>
    </row>
    <row r="13" spans="1:5" ht="16" x14ac:dyDescent="0.2">
      <c r="A13" s="63"/>
      <c r="B13" s="67" t="s">
        <v>0</v>
      </c>
      <c r="C13" s="68">
        <f>'Factor Fase A'!C14</f>
        <v>5</v>
      </c>
      <c r="D13" s="130">
        <v>0</v>
      </c>
      <c r="E13" s="70"/>
    </row>
    <row r="14" spans="1:5" ht="16" x14ac:dyDescent="0.2">
      <c r="A14" s="63"/>
      <c r="B14" s="67" t="s">
        <v>1</v>
      </c>
      <c r="C14" s="68"/>
      <c r="D14" s="130">
        <v>0</v>
      </c>
      <c r="E14" s="70"/>
    </row>
    <row r="15" spans="1:5" ht="15" x14ac:dyDescent="0.2">
      <c r="A15" s="63"/>
      <c r="B15" s="67" t="s">
        <v>33</v>
      </c>
      <c r="C15" s="68">
        <v>0</v>
      </c>
      <c r="D15" s="37">
        <v>0</v>
      </c>
      <c r="E15" s="70"/>
    </row>
    <row r="16" spans="1:5" ht="16" x14ac:dyDescent="0.2">
      <c r="A16" s="63"/>
      <c r="B16" s="67" t="s">
        <v>34</v>
      </c>
      <c r="C16" s="68"/>
      <c r="D16" s="130">
        <v>0</v>
      </c>
      <c r="E16" s="70"/>
    </row>
    <row r="17" spans="1:5" ht="16" x14ac:dyDescent="0.2">
      <c r="A17" s="63"/>
      <c r="B17" s="67" t="s">
        <v>35</v>
      </c>
      <c r="C17" s="67"/>
      <c r="D17" s="130">
        <v>0</v>
      </c>
      <c r="E17" s="70"/>
    </row>
    <row r="18" spans="1:5" ht="15" x14ac:dyDescent="0.2">
      <c r="A18" s="63"/>
      <c r="B18" s="67"/>
      <c r="C18" s="67"/>
      <c r="D18" s="71"/>
      <c r="E18" s="70"/>
    </row>
    <row r="19" spans="1:5" ht="15" x14ac:dyDescent="0.2">
      <c r="A19" s="63"/>
      <c r="B19" s="67" t="s">
        <v>36</v>
      </c>
      <c r="C19" s="67"/>
      <c r="D19" s="72">
        <f>SUM(D12:D17)</f>
        <v>0</v>
      </c>
      <c r="E19" s="69">
        <f>SUM(D19)*($E$7)</f>
        <v>0</v>
      </c>
    </row>
    <row r="20" spans="1:5" ht="15" x14ac:dyDescent="0.2">
      <c r="A20" s="63"/>
      <c r="B20" s="67"/>
      <c r="C20" s="67"/>
      <c r="D20" s="72"/>
      <c r="E20" s="69"/>
    </row>
    <row r="21" spans="1:5" ht="15" x14ac:dyDescent="0.2">
      <c r="A21" s="63"/>
      <c r="B21" s="67" t="s">
        <v>37</v>
      </c>
      <c r="C21" s="65"/>
      <c r="D21" s="73" t="s">
        <v>38</v>
      </c>
      <c r="E21" s="69">
        <f>+(1+D19)*E7</f>
        <v>100</v>
      </c>
    </row>
    <row r="22" spans="1:5" ht="15" x14ac:dyDescent="0.2">
      <c r="A22" s="63"/>
      <c r="B22" s="67"/>
      <c r="C22" s="65"/>
      <c r="D22" s="67"/>
      <c r="E22" s="70"/>
    </row>
    <row r="23" spans="1:5" ht="15" x14ac:dyDescent="0.2">
      <c r="A23" s="63"/>
      <c r="B23" s="67" t="s">
        <v>39</v>
      </c>
      <c r="C23" s="65"/>
      <c r="D23" s="72">
        <f>'Factor Fase A'!D25</f>
        <v>8.3299999999999999E-2</v>
      </c>
      <c r="E23" s="69">
        <f>SUM(E21)*(D23)</f>
        <v>8.33</v>
      </c>
    </row>
    <row r="24" spans="1:5" ht="15" x14ac:dyDescent="0.2">
      <c r="A24" s="63"/>
      <c r="B24" s="67"/>
      <c r="C24" s="65"/>
      <c r="D24" s="67"/>
      <c r="E24" s="70"/>
    </row>
    <row r="25" spans="1:5" ht="15" x14ac:dyDescent="0.2">
      <c r="A25" s="63"/>
      <c r="B25" s="74" t="s">
        <v>40</v>
      </c>
      <c r="C25" s="75"/>
      <c r="D25" s="76" t="s">
        <v>41</v>
      </c>
      <c r="E25" s="77">
        <f>SUM(E21)+(E23)</f>
        <v>108.33</v>
      </c>
    </row>
    <row r="26" spans="1:5" ht="15" x14ac:dyDescent="0.2">
      <c r="A26" s="63"/>
      <c r="B26" s="67"/>
      <c r="C26" s="67"/>
      <c r="D26" s="65"/>
      <c r="E26" s="70"/>
    </row>
    <row r="27" spans="1:5" ht="15" x14ac:dyDescent="0.2">
      <c r="A27" s="63" t="s">
        <v>42</v>
      </c>
      <c r="B27" s="78" t="s">
        <v>43</v>
      </c>
      <c r="C27" s="79"/>
      <c r="D27" s="65"/>
      <c r="E27" s="70"/>
    </row>
    <row r="28" spans="1:5" ht="16" x14ac:dyDescent="0.2">
      <c r="A28" s="63"/>
      <c r="B28" s="80" t="s">
        <v>44</v>
      </c>
      <c r="C28" s="81"/>
      <c r="D28" s="130">
        <v>0</v>
      </c>
      <c r="E28" s="70"/>
    </row>
    <row r="29" spans="1:5" ht="16" x14ac:dyDescent="0.2">
      <c r="A29" s="63"/>
      <c r="B29" s="80" t="s">
        <v>45</v>
      </c>
      <c r="C29" s="81"/>
      <c r="D29" s="130">
        <v>0</v>
      </c>
      <c r="E29" s="70"/>
    </row>
    <row r="30" spans="1:5" ht="16" x14ac:dyDescent="0.2">
      <c r="A30" s="63"/>
      <c r="B30" s="80" t="s">
        <v>46</v>
      </c>
      <c r="C30" s="81"/>
      <c r="D30" s="130">
        <v>0</v>
      </c>
      <c r="E30" s="70"/>
    </row>
    <row r="31" spans="1:5" ht="16" x14ac:dyDescent="0.2">
      <c r="A31" s="63"/>
      <c r="B31" s="80" t="s">
        <v>47</v>
      </c>
      <c r="C31" s="81"/>
      <c r="D31" s="130">
        <v>0</v>
      </c>
      <c r="E31" s="70"/>
    </row>
    <row r="32" spans="1:5" ht="16" x14ac:dyDescent="0.2">
      <c r="A32" s="63"/>
      <c r="B32" s="80" t="s">
        <v>48</v>
      </c>
      <c r="C32" s="81"/>
      <c r="D32" s="130">
        <v>0</v>
      </c>
      <c r="E32" s="70"/>
    </row>
    <row r="33" spans="1:5" ht="16" x14ac:dyDescent="0.2">
      <c r="A33" s="63"/>
      <c r="B33" s="80" t="s">
        <v>64</v>
      </c>
      <c r="C33" s="81"/>
      <c r="D33" s="130">
        <v>0</v>
      </c>
      <c r="E33" s="70"/>
    </row>
    <row r="34" spans="1:5" ht="15" x14ac:dyDescent="0.2">
      <c r="A34" s="63"/>
      <c r="B34" s="80" t="s">
        <v>49</v>
      </c>
      <c r="C34" s="81"/>
      <c r="D34" s="97">
        <v>0</v>
      </c>
      <c r="E34" s="70"/>
    </row>
    <row r="35" spans="1:5" ht="16" x14ac:dyDescent="0.2">
      <c r="A35" s="63"/>
      <c r="B35" s="80" t="s">
        <v>50</v>
      </c>
      <c r="C35" s="81"/>
      <c r="D35" s="130">
        <v>0</v>
      </c>
      <c r="E35" s="70"/>
    </row>
    <row r="36" spans="1:5" ht="16" x14ac:dyDescent="0.2">
      <c r="A36" s="63"/>
      <c r="B36" s="80" t="s">
        <v>8</v>
      </c>
      <c r="C36" s="81"/>
      <c r="D36" s="130">
        <v>0</v>
      </c>
      <c r="E36" s="70"/>
    </row>
    <row r="37" spans="1:5" ht="16" x14ac:dyDescent="0.2">
      <c r="A37" s="63"/>
      <c r="B37" s="80" t="s">
        <v>51</v>
      </c>
      <c r="C37" s="81"/>
      <c r="D37" s="130">
        <v>0</v>
      </c>
      <c r="E37" s="70"/>
    </row>
    <row r="38" spans="1:5" ht="15" x14ac:dyDescent="0.2">
      <c r="A38" s="63"/>
      <c r="B38" s="80"/>
      <c r="C38" s="81"/>
      <c r="D38" s="65"/>
      <c r="E38" s="70"/>
    </row>
    <row r="39" spans="1:5" ht="15" x14ac:dyDescent="0.2">
      <c r="A39" s="63"/>
      <c r="B39" s="80" t="s">
        <v>52</v>
      </c>
      <c r="C39" s="81"/>
      <c r="D39" s="72">
        <f>SUM(D28:D37)</f>
        <v>0</v>
      </c>
      <c r="E39" s="69"/>
    </row>
    <row r="40" spans="1:5" ht="15" x14ac:dyDescent="0.2">
      <c r="A40" s="63"/>
      <c r="B40" s="80"/>
      <c r="C40" s="81"/>
      <c r="D40" s="65"/>
      <c r="E40" s="70"/>
    </row>
    <row r="41" spans="1:5" ht="15" x14ac:dyDescent="0.2">
      <c r="A41" s="63"/>
      <c r="B41" s="87" t="s">
        <v>53</v>
      </c>
      <c r="C41" s="88"/>
      <c r="D41" s="65"/>
      <c r="E41" s="77">
        <f>(1+D39)*E25</f>
        <v>108.33</v>
      </c>
    </row>
    <row r="42" spans="1:5" ht="15" x14ac:dyDescent="0.2">
      <c r="A42" s="63"/>
      <c r="B42" s="89"/>
      <c r="C42" s="90"/>
      <c r="D42" s="65"/>
      <c r="E42" s="70"/>
    </row>
    <row r="43" spans="1:5" ht="15" x14ac:dyDescent="0.2">
      <c r="A43" s="63" t="s">
        <v>54</v>
      </c>
      <c r="B43" s="78" t="s">
        <v>55</v>
      </c>
      <c r="C43" s="79"/>
      <c r="D43" s="65"/>
      <c r="E43" s="70"/>
    </row>
    <row r="44" spans="1:5" ht="16" x14ac:dyDescent="0.2">
      <c r="A44" s="63"/>
      <c r="B44" s="131" t="e">
        <f>#REF!</f>
        <v>#REF!</v>
      </c>
      <c r="C44" s="81"/>
      <c r="D44" s="130">
        <v>0</v>
      </c>
      <c r="E44" s="70"/>
    </row>
    <row r="45" spans="1:5" ht="16" x14ac:dyDescent="0.2">
      <c r="A45" s="63"/>
      <c r="B45" s="131" t="e">
        <f>#REF!</f>
        <v>#REF!</v>
      </c>
      <c r="C45" s="90"/>
      <c r="D45" s="130">
        <v>0</v>
      </c>
      <c r="E45" s="70"/>
    </row>
    <row r="46" spans="1:5" ht="15" x14ac:dyDescent="0.2">
      <c r="A46" s="63"/>
      <c r="B46" s="91"/>
      <c r="C46" s="65"/>
      <c r="D46" s="65"/>
      <c r="E46" s="69">
        <f>SUM((D44)+(D45))*(E41)</f>
        <v>0</v>
      </c>
    </row>
    <row r="47" spans="1:5" ht="16" x14ac:dyDescent="0.2">
      <c r="A47" s="92"/>
      <c r="B47" s="55"/>
      <c r="C47" s="55"/>
      <c r="D47" s="55"/>
      <c r="E47" s="59"/>
    </row>
    <row r="48" spans="1:5" ht="20" thickBot="1" x14ac:dyDescent="0.3">
      <c r="A48" s="93"/>
      <c r="B48" s="94" t="s">
        <v>56</v>
      </c>
      <c r="C48" s="95"/>
      <c r="D48" s="95"/>
      <c r="E48" s="96">
        <f>SUM(E41)+(E46)</f>
        <v>108.33</v>
      </c>
    </row>
    <row r="50" spans="1:2" ht="113" customHeight="1" x14ac:dyDescent="0.2">
      <c r="A50" s="50" t="s">
        <v>7</v>
      </c>
      <c r="B50" s="49" t="s">
        <v>58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2C69-068B-3A4B-A291-69EB7D09813C}">
  <dimension ref="A1:E51"/>
  <sheetViews>
    <sheetView topLeftCell="A24" zoomScale="119" workbookViewId="0">
      <selection activeCell="J42" sqref="J42"/>
    </sheetView>
  </sheetViews>
  <sheetFormatPr baseColWidth="10" defaultColWidth="8.796875" defaultRowHeight="13" x14ac:dyDescent="0.15"/>
  <cols>
    <col min="1" max="1" width="9" style="58" customWidth="1"/>
    <col min="2" max="2" width="76" style="58" bestFit="1" customWidth="1"/>
    <col min="3" max="3" width="8.796875" style="58"/>
    <col min="4" max="4" width="10.19921875" style="58" bestFit="1" customWidth="1"/>
    <col min="5" max="5" width="10.796875" style="58" customWidth="1"/>
    <col min="6" max="16384" width="8.796875" style="58"/>
  </cols>
  <sheetData>
    <row r="1" spans="1:5" ht="56" customHeight="1" x14ac:dyDescent="0.2">
      <c r="A1" s="55"/>
      <c r="B1" s="55"/>
      <c r="C1" s="55"/>
      <c r="D1" s="56"/>
      <c r="E1" s="57"/>
    </row>
    <row r="2" spans="1:5" ht="16" x14ac:dyDescent="0.2">
      <c r="A2" s="124" t="s">
        <v>61</v>
      </c>
      <c r="B2" s="124"/>
      <c r="C2" s="55"/>
      <c r="D2" s="55"/>
      <c r="E2" s="59"/>
    </row>
    <row r="3" spans="1:5" ht="16" x14ac:dyDescent="0.2">
      <c r="A3" s="106" t="s">
        <v>62</v>
      </c>
      <c r="B3" s="107"/>
      <c r="C3" s="55"/>
      <c r="D3" s="55"/>
      <c r="E3" s="59"/>
    </row>
    <row r="4" spans="1:5" ht="34" x14ac:dyDescent="0.2">
      <c r="A4" s="60"/>
      <c r="B4" s="61" t="s">
        <v>22</v>
      </c>
      <c r="C4" s="61" t="s">
        <v>72</v>
      </c>
      <c r="D4" s="61"/>
      <c r="E4" s="62" t="s">
        <v>24</v>
      </c>
    </row>
    <row r="5" spans="1:5" ht="16" x14ac:dyDescent="0.2">
      <c r="A5" s="63" t="s">
        <v>25</v>
      </c>
      <c r="B5" s="64" t="s">
        <v>26</v>
      </c>
      <c r="C5" s="64"/>
      <c r="D5" s="65"/>
      <c r="E5" s="66">
        <v>100</v>
      </c>
    </row>
    <row r="6" spans="1:5" ht="16" x14ac:dyDescent="0.2">
      <c r="A6" s="63"/>
      <c r="B6" s="67" t="s">
        <v>27</v>
      </c>
      <c r="C6" s="67"/>
      <c r="D6" s="65"/>
      <c r="E6" s="130">
        <v>0</v>
      </c>
    </row>
    <row r="7" spans="1:5" ht="15" x14ac:dyDescent="0.2">
      <c r="A7" s="63"/>
      <c r="B7" s="68"/>
      <c r="C7" s="68" t="s">
        <v>28</v>
      </c>
      <c r="D7" s="65"/>
      <c r="E7" s="69">
        <f>+(1+E6)*E5</f>
        <v>100</v>
      </c>
    </row>
    <row r="8" spans="1:5" ht="15" x14ac:dyDescent="0.2">
      <c r="A8" s="63"/>
      <c r="B8" s="68"/>
      <c r="C8" s="68"/>
      <c r="D8" s="65"/>
      <c r="E8" s="69"/>
    </row>
    <row r="9" spans="1:5" ht="15" x14ac:dyDescent="0.2">
      <c r="A9" s="63" t="s">
        <v>29</v>
      </c>
      <c r="B9" s="68" t="s">
        <v>15</v>
      </c>
      <c r="C9" s="68"/>
      <c r="D9" s="65"/>
      <c r="E9" s="70"/>
    </row>
    <row r="10" spans="1:5" ht="15" x14ac:dyDescent="0.2">
      <c r="A10" s="63"/>
      <c r="B10" s="67" t="s">
        <v>30</v>
      </c>
      <c r="C10" s="68" t="e">
        <f>#REF!</f>
        <v>#REF!</v>
      </c>
      <c r="D10" s="65"/>
      <c r="E10" s="70"/>
    </row>
    <row r="11" spans="1:5" ht="15" x14ac:dyDescent="0.2">
      <c r="A11" s="63"/>
      <c r="B11" s="67" t="s">
        <v>31</v>
      </c>
      <c r="C11" s="68" t="e">
        <f>#REF!</f>
        <v>#REF!</v>
      </c>
      <c r="D11" s="65"/>
      <c r="E11" s="70"/>
    </row>
    <row r="12" spans="1:5" ht="16" x14ac:dyDescent="0.2">
      <c r="A12" s="63"/>
      <c r="B12" s="67" t="s">
        <v>32</v>
      </c>
      <c r="C12" s="68">
        <v>20</v>
      </c>
      <c r="D12" s="130">
        <v>0</v>
      </c>
      <c r="E12" s="70"/>
    </row>
    <row r="13" spans="1:5" ht="16" x14ac:dyDescent="0.2">
      <c r="A13" s="63"/>
      <c r="B13" s="67" t="s">
        <v>0</v>
      </c>
      <c r="C13" s="68" t="e">
        <f>#REF!</f>
        <v>#REF!</v>
      </c>
      <c r="D13" s="130">
        <v>0</v>
      </c>
      <c r="E13" s="70"/>
    </row>
    <row r="14" spans="1:5" ht="16" x14ac:dyDescent="0.2">
      <c r="A14" s="63"/>
      <c r="B14" s="67" t="s">
        <v>1</v>
      </c>
      <c r="C14" s="68"/>
      <c r="D14" s="130">
        <v>0</v>
      </c>
      <c r="E14" s="70"/>
    </row>
    <row r="15" spans="1:5" ht="15" x14ac:dyDescent="0.2">
      <c r="A15" s="63"/>
      <c r="B15" s="67" t="s">
        <v>67</v>
      </c>
      <c r="C15" s="68"/>
      <c r="D15" s="37">
        <v>0.17050000000000001</v>
      </c>
      <c r="E15" s="70"/>
    </row>
    <row r="16" spans="1:5" ht="15" x14ac:dyDescent="0.2">
      <c r="A16" s="63"/>
      <c r="B16" s="67" t="s">
        <v>33</v>
      </c>
      <c r="C16" s="68">
        <v>0</v>
      </c>
      <c r="D16" s="37">
        <v>0</v>
      </c>
      <c r="E16" s="70"/>
    </row>
    <row r="17" spans="1:5" ht="16" x14ac:dyDescent="0.2">
      <c r="A17" s="63"/>
      <c r="B17" s="67" t="s">
        <v>34</v>
      </c>
      <c r="C17" s="68"/>
      <c r="D17" s="130">
        <v>0</v>
      </c>
      <c r="E17" s="70"/>
    </row>
    <row r="18" spans="1:5" ht="16" x14ac:dyDescent="0.2">
      <c r="A18" s="63"/>
      <c r="B18" s="67" t="s">
        <v>35</v>
      </c>
      <c r="C18" s="67"/>
      <c r="D18" s="130">
        <v>0</v>
      </c>
      <c r="E18" s="70"/>
    </row>
    <row r="19" spans="1:5" ht="15" x14ac:dyDescent="0.2">
      <c r="A19" s="63"/>
      <c r="B19" s="67"/>
      <c r="C19" s="67"/>
      <c r="D19" s="71"/>
      <c r="E19" s="70"/>
    </row>
    <row r="20" spans="1:5" ht="15" x14ac:dyDescent="0.2">
      <c r="A20" s="63"/>
      <c r="B20" s="67" t="s">
        <v>36</v>
      </c>
      <c r="C20" s="67"/>
      <c r="D20" s="72">
        <f>SUM(D12:D18)</f>
        <v>0.17050000000000001</v>
      </c>
      <c r="E20" s="69">
        <f>SUM(D20)*($E$7)</f>
        <v>17.05</v>
      </c>
    </row>
    <row r="21" spans="1:5" ht="15" x14ac:dyDescent="0.2">
      <c r="A21" s="63"/>
      <c r="B21" s="67"/>
      <c r="C21" s="67"/>
      <c r="D21" s="72"/>
      <c r="E21" s="69"/>
    </row>
    <row r="22" spans="1:5" ht="15" x14ac:dyDescent="0.2">
      <c r="A22" s="63"/>
      <c r="B22" s="67" t="s">
        <v>37</v>
      </c>
      <c r="C22" s="65"/>
      <c r="D22" s="73" t="s">
        <v>38</v>
      </c>
      <c r="E22" s="69">
        <f>+(1+D20)*E7</f>
        <v>117.05000000000001</v>
      </c>
    </row>
    <row r="23" spans="1:5" ht="15" x14ac:dyDescent="0.2">
      <c r="A23" s="63"/>
      <c r="B23" s="67"/>
      <c r="C23" s="65"/>
      <c r="D23" s="67"/>
      <c r="E23" s="70"/>
    </row>
    <row r="24" spans="1:5" ht="15" x14ac:dyDescent="0.2">
      <c r="A24" s="63"/>
      <c r="B24" s="67"/>
      <c r="C24" s="65"/>
      <c r="D24" s="72"/>
      <c r="E24" s="69">
        <f>SUM(E22)*(D24)</f>
        <v>0</v>
      </c>
    </row>
    <row r="25" spans="1:5" ht="15" x14ac:dyDescent="0.2">
      <c r="A25" s="63"/>
      <c r="B25" s="67"/>
      <c r="C25" s="65"/>
      <c r="D25" s="67"/>
      <c r="E25" s="70"/>
    </row>
    <row r="26" spans="1:5" ht="15" x14ac:dyDescent="0.2">
      <c r="A26" s="63"/>
      <c r="B26" s="74" t="s">
        <v>40</v>
      </c>
      <c r="C26" s="75"/>
      <c r="D26" s="76" t="s">
        <v>41</v>
      </c>
      <c r="E26" s="77">
        <f>SUM(E22)+(E24)</f>
        <v>117.05000000000001</v>
      </c>
    </row>
    <row r="27" spans="1:5" ht="15" x14ac:dyDescent="0.2">
      <c r="A27" s="63"/>
      <c r="B27" s="67"/>
      <c r="C27" s="67"/>
      <c r="D27" s="65"/>
      <c r="E27" s="70"/>
    </row>
    <row r="28" spans="1:5" ht="15" x14ac:dyDescent="0.2">
      <c r="A28" s="63" t="s">
        <v>42</v>
      </c>
      <c r="B28" s="78" t="s">
        <v>43</v>
      </c>
      <c r="C28" s="79"/>
      <c r="D28" s="65"/>
      <c r="E28" s="70"/>
    </row>
    <row r="29" spans="1:5" ht="16" x14ac:dyDescent="0.2">
      <c r="A29" s="63"/>
      <c r="B29" s="80" t="s">
        <v>44</v>
      </c>
      <c r="C29" s="81"/>
      <c r="D29" s="130">
        <v>0</v>
      </c>
      <c r="E29" s="70"/>
    </row>
    <row r="30" spans="1:5" ht="16" x14ac:dyDescent="0.2">
      <c r="A30" s="63"/>
      <c r="B30" s="80" t="s">
        <v>45</v>
      </c>
      <c r="C30" s="81"/>
      <c r="D30" s="130">
        <v>0</v>
      </c>
      <c r="E30" s="70"/>
    </row>
    <row r="31" spans="1:5" ht="16" x14ac:dyDescent="0.2">
      <c r="A31" s="63"/>
      <c r="B31" s="80" t="s">
        <v>46</v>
      </c>
      <c r="C31" s="81"/>
      <c r="D31" s="130">
        <v>0</v>
      </c>
      <c r="E31" s="70"/>
    </row>
    <row r="32" spans="1:5" ht="16" x14ac:dyDescent="0.2">
      <c r="A32" s="63"/>
      <c r="B32" s="80" t="s">
        <v>47</v>
      </c>
      <c r="C32" s="81"/>
      <c r="D32" s="130">
        <v>0</v>
      </c>
      <c r="E32" s="70"/>
    </row>
    <row r="33" spans="1:5" ht="16" x14ac:dyDescent="0.2">
      <c r="A33" s="63"/>
      <c r="B33" s="80" t="s">
        <v>48</v>
      </c>
      <c r="C33" s="81"/>
      <c r="D33" s="130">
        <v>0</v>
      </c>
      <c r="E33" s="70"/>
    </row>
    <row r="34" spans="1:5" ht="16" x14ac:dyDescent="0.2">
      <c r="A34" s="63"/>
      <c r="B34" s="80" t="s">
        <v>64</v>
      </c>
      <c r="C34" s="81"/>
      <c r="D34" s="130">
        <v>0</v>
      </c>
      <c r="E34" s="70"/>
    </row>
    <row r="35" spans="1:5" ht="15" x14ac:dyDescent="0.2">
      <c r="A35" s="63"/>
      <c r="B35" s="80" t="s">
        <v>49</v>
      </c>
      <c r="C35" s="81"/>
      <c r="D35" s="97">
        <v>0</v>
      </c>
      <c r="E35" s="70"/>
    </row>
    <row r="36" spans="1:5" ht="16" x14ac:dyDescent="0.2">
      <c r="A36" s="63"/>
      <c r="B36" s="80" t="s">
        <v>50</v>
      </c>
      <c r="C36" s="81"/>
      <c r="D36" s="130">
        <v>0</v>
      </c>
      <c r="E36" s="70"/>
    </row>
    <row r="37" spans="1:5" ht="16" x14ac:dyDescent="0.2">
      <c r="A37" s="63"/>
      <c r="B37" s="80" t="s">
        <v>8</v>
      </c>
      <c r="C37" s="81"/>
      <c r="D37" s="130">
        <v>0</v>
      </c>
      <c r="E37" s="70"/>
    </row>
    <row r="38" spans="1:5" ht="16" x14ac:dyDescent="0.2">
      <c r="A38" s="63"/>
      <c r="B38" s="80" t="s">
        <v>51</v>
      </c>
      <c r="C38" s="81"/>
      <c r="D38" s="130">
        <v>0</v>
      </c>
      <c r="E38" s="70"/>
    </row>
    <row r="39" spans="1:5" ht="15" x14ac:dyDescent="0.2">
      <c r="A39" s="63"/>
      <c r="B39" s="80"/>
      <c r="C39" s="81"/>
      <c r="D39" s="65"/>
      <c r="E39" s="70"/>
    </row>
    <row r="40" spans="1:5" ht="15" x14ac:dyDescent="0.2">
      <c r="A40" s="63"/>
      <c r="B40" s="80" t="s">
        <v>52</v>
      </c>
      <c r="C40" s="81"/>
      <c r="D40" s="72">
        <f>SUM(D29:D38)</f>
        <v>0</v>
      </c>
      <c r="E40" s="69"/>
    </row>
    <row r="41" spans="1:5" ht="15" x14ac:dyDescent="0.2">
      <c r="A41" s="63"/>
      <c r="B41" s="80"/>
      <c r="C41" s="81"/>
      <c r="D41" s="65"/>
      <c r="E41" s="70"/>
    </row>
    <row r="42" spans="1:5" ht="15" x14ac:dyDescent="0.2">
      <c r="A42" s="63"/>
      <c r="B42" s="87" t="s">
        <v>53</v>
      </c>
      <c r="C42" s="88"/>
      <c r="D42" s="65"/>
      <c r="E42" s="77">
        <f>(1+D40)*E26</f>
        <v>117.05000000000001</v>
      </c>
    </row>
    <row r="43" spans="1:5" ht="15" x14ac:dyDescent="0.2">
      <c r="A43" s="63"/>
      <c r="B43" s="89"/>
      <c r="C43" s="90"/>
      <c r="D43" s="65"/>
      <c r="E43" s="70"/>
    </row>
    <row r="44" spans="1:5" ht="15" x14ac:dyDescent="0.2">
      <c r="A44" s="63" t="s">
        <v>54</v>
      </c>
      <c r="B44" s="78" t="s">
        <v>55</v>
      </c>
      <c r="C44" s="79"/>
      <c r="D44" s="65"/>
      <c r="E44" s="70"/>
    </row>
    <row r="45" spans="1:5" ht="16" x14ac:dyDescent="0.2">
      <c r="A45" s="63"/>
      <c r="B45" s="130" t="s">
        <v>66</v>
      </c>
      <c r="C45" s="81"/>
      <c r="D45" s="130">
        <v>0</v>
      </c>
      <c r="E45" s="70"/>
    </row>
    <row r="46" spans="1:5" ht="16" x14ac:dyDescent="0.2">
      <c r="A46" s="63"/>
      <c r="B46" s="130" t="s">
        <v>76</v>
      </c>
      <c r="C46" s="90"/>
      <c r="D46" s="130">
        <v>0</v>
      </c>
      <c r="E46" s="70"/>
    </row>
    <row r="47" spans="1:5" ht="15" x14ac:dyDescent="0.2">
      <c r="A47" s="63"/>
      <c r="B47" s="91"/>
      <c r="C47" s="65"/>
      <c r="D47" s="65"/>
      <c r="E47" s="69">
        <f>SUM((D45)+(D46))*(E42)</f>
        <v>0</v>
      </c>
    </row>
    <row r="48" spans="1:5" ht="16" x14ac:dyDescent="0.2">
      <c r="A48" s="92"/>
      <c r="B48" s="55"/>
      <c r="C48" s="55"/>
      <c r="D48" s="55"/>
      <c r="E48" s="59"/>
    </row>
    <row r="49" spans="1:5" ht="20" thickBot="1" x14ac:dyDescent="0.3">
      <c r="A49" s="93"/>
      <c r="B49" s="94" t="s">
        <v>56</v>
      </c>
      <c r="C49" s="95"/>
      <c r="D49" s="95"/>
      <c r="E49" s="96">
        <f>SUM(E42)+(E47)</f>
        <v>117.05000000000001</v>
      </c>
    </row>
    <row r="51" spans="1:5" ht="114" customHeight="1" x14ac:dyDescent="0.2">
      <c r="A51" s="50" t="s">
        <v>7</v>
      </c>
      <c r="B51" s="49" t="s">
        <v>58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B6"/>
  <sheetViews>
    <sheetView workbookViewId="0">
      <selection activeCell="L19" sqref="K19:L19"/>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33"/>
    </row>
    <row r="3" spans="1:2" ht="17" thickBot="1" x14ac:dyDescent="0.25">
      <c r="A3" s="129"/>
      <c r="B3" s="129" t="s">
        <v>57</v>
      </c>
    </row>
    <row r="4" spans="1:2" ht="16" x14ac:dyDescent="0.2">
      <c r="A4" s="106" t="s">
        <v>62</v>
      </c>
      <c r="B4" s="107"/>
    </row>
    <row r="5" spans="1:2" ht="39.75" customHeight="1" x14ac:dyDescent="0.2">
      <c r="A5" s="29"/>
      <c r="B5" s="103" t="s">
        <v>17</v>
      </c>
    </row>
    <row r="6" spans="1:2" ht="16" x14ac:dyDescent="0.2">
      <c r="A6" s="102" t="s">
        <v>63</v>
      </c>
      <c r="B6" s="132"/>
    </row>
  </sheetData>
  <sheetProtection formatCells="0"/>
  <protectedRanges>
    <protectedRange password="FB90" sqref="B6" name="Bereik1"/>
  </protectedRange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24F60D-88F7-4AB1-8AB9-5855BC891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338D68-E916-447B-8448-C9EB57B58806}">
  <ds:schemaRefs>
    <ds:schemaRef ds:uri="http://schemas.microsoft.com/sharepoint/v3/contenttype/forms"/>
  </ds:schemaRefs>
</ds:datastoreItem>
</file>

<file path=customXml/itemProps3.xml><?xml version="1.0" encoding="utf-8"?>
<ds:datastoreItem xmlns:ds="http://schemas.openxmlformats.org/officeDocument/2006/customXml" ds:itemID="{2AFEBEEE-7D1E-4E5C-A566-94012B7061C2}">
  <ds:schemaRefs>
    <ds:schemaRef ds:uri="http://schemas.microsoft.com/office/infopath/2007/PartnerControls"/>
    <ds:schemaRef ds:uri="http://www.w3.org/XML/1998/namespace"/>
    <ds:schemaRef ds:uri="http://purl.org/dc/terms/"/>
    <ds:schemaRef ds:uri="http://schemas.microsoft.com/office/2006/documentManagement/types"/>
    <ds:schemaRef ds:uri="http://purl.org/dc/elements/1.1/"/>
    <ds:schemaRef ds:uri="http://purl.org/dc/dcmitype/"/>
    <ds:schemaRef ds:uri="df334da4-c630-45b1-95f0-858e998e8867"/>
    <ds:schemaRef ds:uri="http://schemas.microsoft.com/office/2006/metadata/properties"/>
    <ds:schemaRef ds:uri="http://schemas.openxmlformats.org/package/2006/metadata/core-properties"/>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Totaalblad - huidig</vt:lpstr>
      <vt:lpstr>Factor Fase A</vt:lpstr>
      <vt:lpstr>Factor Fase B-C</vt:lpstr>
      <vt:lpstr>Factor Payroll</vt:lpstr>
      <vt:lpstr>Nominale marge</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2021-02-25T15:27:53Z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